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Питание\"/>
    </mc:Choice>
  </mc:AlternateContent>
  <bookViews>
    <workbookView xWindow="120" yWindow="120" windowWidth="28695" windowHeight="12525"/>
  </bookViews>
  <sheets>
    <sheet name="1 день" sheetId="1" r:id="rId1"/>
    <sheet name="2 день" sheetId="4" r:id="rId2"/>
    <sheet name="3 день" sheetId="5" r:id="rId3"/>
    <sheet name="4 день" sheetId="6" r:id="rId4"/>
    <sheet name="продукты" sheetId="3" r:id="rId5"/>
  </sheets>
  <definedNames>
    <definedName name="Ингредиенты">продукты!$A$2:$A$262</definedName>
    <definedName name="_xlnm.Print_Area" localSheetId="0">'1 день'!$A$1:$K$48</definedName>
    <definedName name="_xlnm.Print_Area" localSheetId="1">'2 день'!$A$1:$K$49</definedName>
    <definedName name="_xlnm.Print_Area" localSheetId="2">'3 день'!$A$1:$K$50</definedName>
    <definedName name="_xlnm.Print_Area" localSheetId="3">'4 день'!$A$1:$K$52</definedName>
    <definedName name="_xlnm.Print_Area" localSheetId="4">продукты!$A$1:$Q$265</definedName>
  </definedNames>
  <calcPr calcId="152511"/>
  <fileRecoveryPr repairLoad="1"/>
</workbook>
</file>

<file path=xl/calcChain.xml><?xml version="1.0" encoding="utf-8"?>
<calcChain xmlns="http://schemas.openxmlformats.org/spreadsheetml/2006/main">
  <c r="H11" i="3" l="1"/>
  <c r="I11" i="3" s="1"/>
  <c r="J11" i="3"/>
  <c r="K11" i="3" s="1"/>
  <c r="L11" i="3"/>
  <c r="M11" i="3" s="1"/>
  <c r="N11" i="3"/>
  <c r="O11" i="3" s="1"/>
  <c r="H12" i="3"/>
  <c r="I12" i="3" s="1"/>
  <c r="J12" i="3"/>
  <c r="K12" i="3" s="1"/>
  <c r="L12" i="3"/>
  <c r="M12" i="3" s="1"/>
  <c r="N12" i="3"/>
  <c r="O12" i="3" s="1"/>
  <c r="H13" i="3"/>
  <c r="I13" i="3" s="1"/>
  <c r="J13" i="3"/>
  <c r="K13" i="3" s="1"/>
  <c r="L13" i="3"/>
  <c r="M13" i="3" s="1"/>
  <c r="N13" i="3"/>
  <c r="O13" i="3" s="1"/>
  <c r="H14" i="3"/>
  <c r="I14" i="3" s="1"/>
  <c r="J14" i="3"/>
  <c r="K14" i="3" s="1"/>
  <c r="L14" i="3"/>
  <c r="M14" i="3" s="1"/>
  <c r="N14" i="3"/>
  <c r="O14" i="3" s="1"/>
  <c r="H15" i="3"/>
  <c r="I15" i="3" s="1"/>
  <c r="J15" i="3"/>
  <c r="K15" i="3" s="1"/>
  <c r="L15" i="3"/>
  <c r="M15" i="3" s="1"/>
  <c r="N15" i="3"/>
  <c r="O15" i="3" s="1"/>
  <c r="H16" i="3"/>
  <c r="I16" i="3" s="1"/>
  <c r="J16" i="3"/>
  <c r="K16" i="3" s="1"/>
  <c r="L16" i="3"/>
  <c r="M16" i="3" s="1"/>
  <c r="N16" i="3"/>
  <c r="O16" i="3" s="1"/>
  <c r="H17" i="3"/>
  <c r="I17" i="3" s="1"/>
  <c r="J17" i="3"/>
  <c r="K17" i="3" s="1"/>
  <c r="L17" i="3"/>
  <c r="M17" i="3" s="1"/>
  <c r="N17" i="3"/>
  <c r="O17" i="3" s="1"/>
  <c r="H18" i="3"/>
  <c r="I18" i="3" s="1"/>
  <c r="J18" i="3"/>
  <c r="K18" i="3" s="1"/>
  <c r="L18" i="3"/>
  <c r="M18" i="3" s="1"/>
  <c r="N18" i="3"/>
  <c r="O18" i="3" s="1"/>
  <c r="H19" i="3"/>
  <c r="I19" i="3" s="1"/>
  <c r="J19" i="3"/>
  <c r="K19" i="3" s="1"/>
  <c r="L19" i="3"/>
  <c r="M19" i="3" s="1"/>
  <c r="N19" i="3"/>
  <c r="O19" i="3" s="1"/>
  <c r="H20" i="3"/>
  <c r="I20" i="3" s="1"/>
  <c r="J20" i="3"/>
  <c r="K20" i="3" s="1"/>
  <c r="L20" i="3"/>
  <c r="M20" i="3" s="1"/>
  <c r="N20" i="3"/>
  <c r="O20" i="3" s="1"/>
  <c r="H21" i="3"/>
  <c r="I21" i="3" s="1"/>
  <c r="J21" i="3"/>
  <c r="K21" i="3" s="1"/>
  <c r="L21" i="3"/>
  <c r="M21" i="3" s="1"/>
  <c r="N21" i="3"/>
  <c r="O21" i="3" s="1"/>
  <c r="H22" i="3"/>
  <c r="I22" i="3" s="1"/>
  <c r="J22" i="3"/>
  <c r="K22" i="3" s="1"/>
  <c r="L22" i="3"/>
  <c r="M22" i="3" s="1"/>
  <c r="N22" i="3"/>
  <c r="O22" i="3" s="1"/>
  <c r="H23" i="3"/>
  <c r="I23" i="3" s="1"/>
  <c r="J23" i="3"/>
  <c r="K23" i="3" s="1"/>
  <c r="L23" i="3"/>
  <c r="M23" i="3" s="1"/>
  <c r="N23" i="3"/>
  <c r="O23" i="3" s="1"/>
  <c r="H24" i="3"/>
  <c r="I24" i="3" s="1"/>
  <c r="J24" i="3"/>
  <c r="K24" i="3" s="1"/>
  <c r="L24" i="3"/>
  <c r="M24" i="3" s="1"/>
  <c r="N24" i="3"/>
  <c r="O24" i="3" s="1"/>
  <c r="H25" i="3"/>
  <c r="I25" i="3" s="1"/>
  <c r="J25" i="3"/>
  <c r="K25" i="3" s="1"/>
  <c r="L25" i="3"/>
  <c r="M25" i="3" s="1"/>
  <c r="N25" i="3"/>
  <c r="O25" i="3" s="1"/>
  <c r="H26" i="3"/>
  <c r="I26" i="3" s="1"/>
  <c r="J26" i="3"/>
  <c r="K26" i="3" s="1"/>
  <c r="L26" i="3"/>
  <c r="M26" i="3" s="1"/>
  <c r="N26" i="3"/>
  <c r="O26" i="3" s="1"/>
  <c r="H27" i="3"/>
  <c r="I27" i="3" s="1"/>
  <c r="J27" i="3"/>
  <c r="K27" i="3" s="1"/>
  <c r="L27" i="3"/>
  <c r="M27" i="3" s="1"/>
  <c r="N27" i="3"/>
  <c r="O27" i="3" s="1"/>
  <c r="H28" i="3"/>
  <c r="I28" i="3" s="1"/>
  <c r="J28" i="3"/>
  <c r="K28" i="3" s="1"/>
  <c r="L28" i="3"/>
  <c r="M28" i="3" s="1"/>
  <c r="N28" i="3"/>
  <c r="O28" i="3" s="1"/>
  <c r="H29" i="3"/>
  <c r="I29" i="3" s="1"/>
  <c r="J29" i="3"/>
  <c r="K29" i="3" s="1"/>
  <c r="L29" i="3"/>
  <c r="M29" i="3" s="1"/>
  <c r="N29" i="3"/>
  <c r="O29" i="3" s="1"/>
  <c r="P29" i="3" l="1"/>
  <c r="Q29" i="3" s="1"/>
  <c r="P26" i="3"/>
  <c r="Q26" i="3" s="1"/>
  <c r="P24" i="3"/>
  <c r="Q24" i="3" s="1"/>
  <c r="P27" i="3"/>
  <c r="Q27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28" i="3"/>
  <c r="Q28" i="3" s="1"/>
  <c r="P25" i="3"/>
  <c r="Q25" i="3" s="1"/>
  <c r="D8" i="5"/>
  <c r="E8" i="5" s="1"/>
  <c r="F8" i="5"/>
  <c r="I8" i="5" s="1"/>
  <c r="G8" i="5"/>
  <c r="J8" i="5" s="1"/>
  <c r="H8" i="5"/>
  <c r="K8" i="5" s="1"/>
  <c r="D7" i="5"/>
  <c r="E7" i="5" s="1"/>
  <c r="F7" i="5"/>
  <c r="I7" i="5" s="1"/>
  <c r="G7" i="5"/>
  <c r="J7" i="5" s="1"/>
  <c r="H7" i="5"/>
  <c r="K7" i="5" s="1"/>
  <c r="D7" i="1"/>
  <c r="E7" i="1" s="1"/>
  <c r="F7" i="1"/>
  <c r="I7" i="1" s="1"/>
  <c r="G7" i="1"/>
  <c r="J7" i="1" s="1"/>
  <c r="H7" i="1"/>
  <c r="K7" i="1" s="1"/>
  <c r="D9" i="1"/>
  <c r="E9" i="1" s="1"/>
  <c r="F9" i="1"/>
  <c r="I9" i="1" s="1"/>
  <c r="G9" i="1"/>
  <c r="J9" i="1" s="1"/>
  <c r="H9" i="1"/>
  <c r="K9" i="1" s="1"/>
  <c r="D8" i="4"/>
  <c r="E8" i="4" s="1"/>
  <c r="F8" i="4"/>
  <c r="I8" i="4" s="1"/>
  <c r="G8" i="4"/>
  <c r="J8" i="4" s="1"/>
  <c r="H8" i="4"/>
  <c r="K8" i="4" s="1"/>
  <c r="D29" i="6"/>
  <c r="E29" i="6" s="1"/>
  <c r="F29" i="6"/>
  <c r="I29" i="6" s="1"/>
  <c r="G29" i="6"/>
  <c r="J29" i="6" s="1"/>
  <c r="H29" i="6"/>
  <c r="K29" i="6" s="1"/>
  <c r="D16" i="6"/>
  <c r="E16" i="6" s="1"/>
  <c r="F16" i="6"/>
  <c r="I16" i="6" s="1"/>
  <c r="G16" i="6"/>
  <c r="J16" i="6" s="1"/>
  <c r="H16" i="6"/>
  <c r="K16" i="6" s="1"/>
  <c r="D15" i="6"/>
  <c r="E15" i="6" s="1"/>
  <c r="F15" i="6"/>
  <c r="I15" i="6" s="1"/>
  <c r="G15" i="6"/>
  <c r="J15" i="6" s="1"/>
  <c r="H15" i="6"/>
  <c r="K15" i="6" s="1"/>
  <c r="D27" i="5"/>
  <c r="E27" i="5" s="1"/>
  <c r="F27" i="5"/>
  <c r="I27" i="5" s="1"/>
  <c r="G27" i="5"/>
  <c r="J27" i="5" s="1"/>
  <c r="H27" i="5"/>
  <c r="K27" i="5" s="1"/>
  <c r="D28" i="5"/>
  <c r="E28" i="5" s="1"/>
  <c r="F28" i="5"/>
  <c r="I28" i="5" s="1"/>
  <c r="G28" i="5"/>
  <c r="J28" i="5" s="1"/>
  <c r="H28" i="5"/>
  <c r="K28" i="5" s="1"/>
  <c r="D13" i="5"/>
  <c r="E13" i="5" s="1"/>
  <c r="F13" i="5"/>
  <c r="I13" i="5" s="1"/>
  <c r="G13" i="5"/>
  <c r="J13" i="5" s="1"/>
  <c r="H13" i="5"/>
  <c r="K13" i="5" s="1"/>
  <c r="D26" i="4"/>
  <c r="E26" i="4" s="1"/>
  <c r="F26" i="4"/>
  <c r="I26" i="4" s="1"/>
  <c r="G26" i="4"/>
  <c r="J26" i="4" s="1"/>
  <c r="H26" i="4"/>
  <c r="K26" i="4" s="1"/>
  <c r="D14" i="4"/>
  <c r="E14" i="4" s="1"/>
  <c r="F14" i="4"/>
  <c r="I14" i="4" s="1"/>
  <c r="G14" i="4"/>
  <c r="J14" i="4" s="1"/>
  <c r="H14" i="4"/>
  <c r="K14" i="4" s="1"/>
  <c r="D15" i="1"/>
  <c r="E15" i="1" s="1"/>
  <c r="F15" i="1"/>
  <c r="I15" i="1" s="1"/>
  <c r="G15" i="1"/>
  <c r="J15" i="1" s="1"/>
  <c r="H15" i="1"/>
  <c r="K15" i="1" s="1"/>
  <c r="D42" i="6"/>
  <c r="E42" i="6" s="1"/>
  <c r="F42" i="6"/>
  <c r="I42" i="6" s="1"/>
  <c r="G42" i="6"/>
  <c r="J42" i="6" s="1"/>
  <c r="H42" i="6"/>
  <c r="K42" i="6" s="1"/>
  <c r="D40" i="5"/>
  <c r="E40" i="5" s="1"/>
  <c r="F40" i="5"/>
  <c r="I40" i="5" s="1"/>
  <c r="G40" i="5"/>
  <c r="J40" i="5" s="1"/>
  <c r="H40" i="5"/>
  <c r="K40" i="5" s="1"/>
  <c r="D38" i="1"/>
  <c r="E38" i="1" s="1"/>
  <c r="F38" i="1"/>
  <c r="I38" i="1" s="1"/>
  <c r="G38" i="1"/>
  <c r="J38" i="1" s="1"/>
  <c r="H38" i="1"/>
  <c r="K38" i="1" s="1"/>
  <c r="D39" i="4"/>
  <c r="E39" i="4" s="1"/>
  <c r="F39" i="4"/>
  <c r="I39" i="4" s="1"/>
  <c r="G39" i="4"/>
  <c r="J39" i="4" s="1"/>
  <c r="H39" i="4"/>
  <c r="K39" i="4" s="1"/>
  <c r="N3" i="3" l="1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" i="3"/>
  <c r="O2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3" i="3"/>
  <c r="M3" i="3" s="1"/>
  <c r="L2" i="3"/>
  <c r="M2" i="3" s="1"/>
  <c r="H247" i="3"/>
  <c r="J247" i="3"/>
  <c r="K247" i="3" s="1"/>
  <c r="H248" i="3"/>
  <c r="I248" i="3" s="1"/>
  <c r="J248" i="3"/>
  <c r="K248" i="3" s="1"/>
  <c r="H249" i="3"/>
  <c r="I249" i="3" s="1"/>
  <c r="J249" i="3"/>
  <c r="K249" i="3" s="1"/>
  <c r="H250" i="3"/>
  <c r="J250" i="3"/>
  <c r="K250" i="3" s="1"/>
  <c r="H251" i="3"/>
  <c r="J251" i="3"/>
  <c r="K251" i="3" s="1"/>
  <c r="H252" i="3"/>
  <c r="I252" i="3" s="1"/>
  <c r="J252" i="3"/>
  <c r="K252" i="3" s="1"/>
  <c r="H253" i="3"/>
  <c r="I253" i="3" s="1"/>
  <c r="J253" i="3"/>
  <c r="K253" i="3" s="1"/>
  <c r="H254" i="3"/>
  <c r="J254" i="3"/>
  <c r="K254" i="3" s="1"/>
  <c r="H255" i="3"/>
  <c r="J255" i="3"/>
  <c r="K255" i="3" s="1"/>
  <c r="H256" i="3"/>
  <c r="I256" i="3" s="1"/>
  <c r="J256" i="3"/>
  <c r="K256" i="3" s="1"/>
  <c r="H257" i="3"/>
  <c r="I257" i="3" s="1"/>
  <c r="J257" i="3"/>
  <c r="K257" i="3" s="1"/>
  <c r="H258" i="3"/>
  <c r="J258" i="3"/>
  <c r="K258" i="3" s="1"/>
  <c r="H259" i="3"/>
  <c r="J259" i="3"/>
  <c r="K259" i="3" s="1"/>
  <c r="H260" i="3"/>
  <c r="I260" i="3" s="1"/>
  <c r="J260" i="3"/>
  <c r="K260" i="3" s="1"/>
  <c r="H261" i="3"/>
  <c r="I261" i="3" s="1"/>
  <c r="J261" i="3"/>
  <c r="K261" i="3" s="1"/>
  <c r="H262" i="3"/>
  <c r="J262" i="3"/>
  <c r="K262" i="3" s="1"/>
  <c r="H227" i="3"/>
  <c r="J227" i="3"/>
  <c r="K227" i="3" s="1"/>
  <c r="H228" i="3"/>
  <c r="I228" i="3" s="1"/>
  <c r="J228" i="3"/>
  <c r="K228" i="3" s="1"/>
  <c r="H229" i="3"/>
  <c r="I229" i="3" s="1"/>
  <c r="J229" i="3"/>
  <c r="K229" i="3" s="1"/>
  <c r="H230" i="3"/>
  <c r="J230" i="3"/>
  <c r="K230" i="3" s="1"/>
  <c r="H231" i="3"/>
  <c r="J231" i="3"/>
  <c r="K231" i="3" s="1"/>
  <c r="H232" i="3"/>
  <c r="I232" i="3" s="1"/>
  <c r="J232" i="3"/>
  <c r="K232" i="3" s="1"/>
  <c r="H233" i="3"/>
  <c r="I233" i="3" s="1"/>
  <c r="J233" i="3"/>
  <c r="K233" i="3" s="1"/>
  <c r="H234" i="3"/>
  <c r="J234" i="3"/>
  <c r="K234" i="3" s="1"/>
  <c r="H235" i="3"/>
  <c r="J235" i="3"/>
  <c r="K235" i="3" s="1"/>
  <c r="H236" i="3"/>
  <c r="I236" i="3" s="1"/>
  <c r="J236" i="3"/>
  <c r="K236" i="3" s="1"/>
  <c r="H237" i="3"/>
  <c r="I237" i="3" s="1"/>
  <c r="J237" i="3"/>
  <c r="K237" i="3" s="1"/>
  <c r="H238" i="3"/>
  <c r="J238" i="3"/>
  <c r="K238" i="3" s="1"/>
  <c r="H239" i="3"/>
  <c r="J239" i="3"/>
  <c r="K239" i="3" s="1"/>
  <c r="H240" i="3"/>
  <c r="I240" i="3" s="1"/>
  <c r="J240" i="3"/>
  <c r="K240" i="3" s="1"/>
  <c r="H241" i="3"/>
  <c r="I241" i="3" s="1"/>
  <c r="J241" i="3"/>
  <c r="K241" i="3" s="1"/>
  <c r="H242" i="3"/>
  <c r="J242" i="3"/>
  <c r="K242" i="3" s="1"/>
  <c r="H243" i="3"/>
  <c r="J243" i="3"/>
  <c r="K243" i="3" s="1"/>
  <c r="H244" i="3"/>
  <c r="I244" i="3" s="1"/>
  <c r="J244" i="3"/>
  <c r="K244" i="3" s="1"/>
  <c r="H245" i="3"/>
  <c r="I245" i="3" s="1"/>
  <c r="J245" i="3"/>
  <c r="K245" i="3" s="1"/>
  <c r="H246" i="3"/>
  <c r="J246" i="3"/>
  <c r="K246" i="3" s="1"/>
  <c r="H208" i="3"/>
  <c r="I208" i="3" s="1"/>
  <c r="J208" i="3"/>
  <c r="K208" i="3" s="1"/>
  <c r="H209" i="3"/>
  <c r="J209" i="3"/>
  <c r="K209" i="3" s="1"/>
  <c r="H210" i="3"/>
  <c r="J210" i="3"/>
  <c r="K210" i="3" s="1"/>
  <c r="H211" i="3"/>
  <c r="I211" i="3" s="1"/>
  <c r="J211" i="3"/>
  <c r="K211" i="3" s="1"/>
  <c r="H212" i="3"/>
  <c r="I212" i="3" s="1"/>
  <c r="J212" i="3"/>
  <c r="K212" i="3" s="1"/>
  <c r="H213" i="3"/>
  <c r="J213" i="3"/>
  <c r="K213" i="3" s="1"/>
  <c r="H214" i="3"/>
  <c r="J214" i="3"/>
  <c r="K214" i="3" s="1"/>
  <c r="H215" i="3"/>
  <c r="I215" i="3" s="1"/>
  <c r="J215" i="3"/>
  <c r="K215" i="3" s="1"/>
  <c r="H216" i="3"/>
  <c r="I216" i="3" s="1"/>
  <c r="J216" i="3"/>
  <c r="K216" i="3" s="1"/>
  <c r="H217" i="3"/>
  <c r="J217" i="3"/>
  <c r="K217" i="3" s="1"/>
  <c r="H218" i="3"/>
  <c r="J218" i="3"/>
  <c r="K218" i="3" s="1"/>
  <c r="H219" i="3"/>
  <c r="I219" i="3" s="1"/>
  <c r="J219" i="3"/>
  <c r="K219" i="3" s="1"/>
  <c r="H220" i="3"/>
  <c r="I220" i="3" s="1"/>
  <c r="J220" i="3"/>
  <c r="K220" i="3" s="1"/>
  <c r="H221" i="3"/>
  <c r="J221" i="3"/>
  <c r="K221" i="3" s="1"/>
  <c r="H222" i="3"/>
  <c r="J222" i="3"/>
  <c r="K222" i="3" s="1"/>
  <c r="H223" i="3"/>
  <c r="I223" i="3" s="1"/>
  <c r="J223" i="3"/>
  <c r="K223" i="3" s="1"/>
  <c r="H224" i="3"/>
  <c r="I224" i="3" s="1"/>
  <c r="J224" i="3"/>
  <c r="K224" i="3" s="1"/>
  <c r="H225" i="3"/>
  <c r="J225" i="3"/>
  <c r="K225" i="3" s="1"/>
  <c r="H226" i="3"/>
  <c r="J226" i="3"/>
  <c r="K226" i="3" s="1"/>
  <c r="H188" i="3"/>
  <c r="I188" i="3" s="1"/>
  <c r="J188" i="3"/>
  <c r="K188" i="3" s="1"/>
  <c r="H189" i="3"/>
  <c r="I189" i="3" s="1"/>
  <c r="J189" i="3"/>
  <c r="K189" i="3" s="1"/>
  <c r="H190" i="3"/>
  <c r="J190" i="3"/>
  <c r="K190" i="3" s="1"/>
  <c r="H191" i="3"/>
  <c r="J191" i="3"/>
  <c r="K191" i="3" s="1"/>
  <c r="H192" i="3"/>
  <c r="I192" i="3" s="1"/>
  <c r="J192" i="3"/>
  <c r="K192" i="3" s="1"/>
  <c r="H193" i="3"/>
  <c r="I193" i="3" s="1"/>
  <c r="J193" i="3"/>
  <c r="K193" i="3" s="1"/>
  <c r="H194" i="3"/>
  <c r="J194" i="3"/>
  <c r="K194" i="3" s="1"/>
  <c r="H195" i="3"/>
  <c r="J195" i="3"/>
  <c r="K195" i="3" s="1"/>
  <c r="H196" i="3"/>
  <c r="I196" i="3" s="1"/>
  <c r="J196" i="3"/>
  <c r="K196" i="3" s="1"/>
  <c r="H197" i="3"/>
  <c r="I197" i="3" s="1"/>
  <c r="J197" i="3"/>
  <c r="K197" i="3" s="1"/>
  <c r="H198" i="3"/>
  <c r="J198" i="3"/>
  <c r="K198" i="3" s="1"/>
  <c r="H199" i="3"/>
  <c r="J199" i="3"/>
  <c r="K199" i="3" s="1"/>
  <c r="H200" i="3"/>
  <c r="I200" i="3" s="1"/>
  <c r="J200" i="3"/>
  <c r="K200" i="3" s="1"/>
  <c r="H201" i="3"/>
  <c r="I201" i="3" s="1"/>
  <c r="J201" i="3"/>
  <c r="K201" i="3" s="1"/>
  <c r="H202" i="3"/>
  <c r="J202" i="3"/>
  <c r="K202" i="3" s="1"/>
  <c r="H203" i="3"/>
  <c r="J203" i="3"/>
  <c r="K203" i="3" s="1"/>
  <c r="H204" i="3"/>
  <c r="I204" i="3" s="1"/>
  <c r="J204" i="3"/>
  <c r="K204" i="3" s="1"/>
  <c r="H205" i="3"/>
  <c r="I205" i="3" s="1"/>
  <c r="J205" i="3"/>
  <c r="K205" i="3" s="1"/>
  <c r="H206" i="3"/>
  <c r="J206" i="3"/>
  <c r="K206" i="3" s="1"/>
  <c r="H207" i="3"/>
  <c r="J207" i="3"/>
  <c r="K207" i="3" s="1"/>
  <c r="H169" i="3"/>
  <c r="J169" i="3"/>
  <c r="K169" i="3" s="1"/>
  <c r="H170" i="3"/>
  <c r="J170" i="3"/>
  <c r="K170" i="3" s="1"/>
  <c r="H171" i="3"/>
  <c r="I171" i="3" s="1"/>
  <c r="J171" i="3"/>
  <c r="K171" i="3" s="1"/>
  <c r="H172" i="3"/>
  <c r="I172" i="3" s="1"/>
  <c r="J172" i="3"/>
  <c r="K172" i="3" s="1"/>
  <c r="H173" i="3"/>
  <c r="J173" i="3"/>
  <c r="K173" i="3" s="1"/>
  <c r="H174" i="3"/>
  <c r="J174" i="3"/>
  <c r="K174" i="3" s="1"/>
  <c r="H175" i="3"/>
  <c r="I175" i="3" s="1"/>
  <c r="J175" i="3"/>
  <c r="K175" i="3" s="1"/>
  <c r="H176" i="3"/>
  <c r="I176" i="3" s="1"/>
  <c r="J176" i="3"/>
  <c r="K176" i="3" s="1"/>
  <c r="H177" i="3"/>
  <c r="J177" i="3"/>
  <c r="K177" i="3" s="1"/>
  <c r="H178" i="3"/>
  <c r="J178" i="3"/>
  <c r="K178" i="3" s="1"/>
  <c r="H179" i="3"/>
  <c r="I179" i="3" s="1"/>
  <c r="J179" i="3"/>
  <c r="K179" i="3" s="1"/>
  <c r="H180" i="3"/>
  <c r="I180" i="3" s="1"/>
  <c r="J180" i="3"/>
  <c r="K180" i="3" s="1"/>
  <c r="H181" i="3"/>
  <c r="J181" i="3"/>
  <c r="K181" i="3" s="1"/>
  <c r="H182" i="3"/>
  <c r="J182" i="3"/>
  <c r="K182" i="3" s="1"/>
  <c r="H183" i="3"/>
  <c r="I183" i="3" s="1"/>
  <c r="J183" i="3"/>
  <c r="K183" i="3" s="1"/>
  <c r="H184" i="3"/>
  <c r="I184" i="3" s="1"/>
  <c r="J184" i="3"/>
  <c r="K184" i="3" s="1"/>
  <c r="H185" i="3"/>
  <c r="J185" i="3"/>
  <c r="K185" i="3" s="1"/>
  <c r="H186" i="3"/>
  <c r="J186" i="3"/>
  <c r="K186" i="3" s="1"/>
  <c r="H187" i="3"/>
  <c r="I187" i="3" s="1"/>
  <c r="J187" i="3"/>
  <c r="K187" i="3" s="1"/>
  <c r="H149" i="3"/>
  <c r="I149" i="3" s="1"/>
  <c r="J149" i="3"/>
  <c r="K149" i="3" s="1"/>
  <c r="H150" i="3"/>
  <c r="J150" i="3"/>
  <c r="K150" i="3" s="1"/>
  <c r="H151" i="3"/>
  <c r="J151" i="3"/>
  <c r="K151" i="3" s="1"/>
  <c r="H152" i="3"/>
  <c r="I152" i="3" s="1"/>
  <c r="J152" i="3"/>
  <c r="K152" i="3" s="1"/>
  <c r="H153" i="3"/>
  <c r="I153" i="3" s="1"/>
  <c r="J153" i="3"/>
  <c r="K153" i="3" s="1"/>
  <c r="H154" i="3"/>
  <c r="J154" i="3"/>
  <c r="K154" i="3" s="1"/>
  <c r="H155" i="3"/>
  <c r="J155" i="3"/>
  <c r="K155" i="3" s="1"/>
  <c r="H156" i="3"/>
  <c r="I156" i="3" s="1"/>
  <c r="J156" i="3"/>
  <c r="K156" i="3" s="1"/>
  <c r="H157" i="3"/>
  <c r="I157" i="3" s="1"/>
  <c r="J157" i="3"/>
  <c r="K157" i="3" s="1"/>
  <c r="H158" i="3"/>
  <c r="J158" i="3"/>
  <c r="K158" i="3" s="1"/>
  <c r="H159" i="3"/>
  <c r="J159" i="3"/>
  <c r="K159" i="3" s="1"/>
  <c r="H160" i="3"/>
  <c r="I160" i="3" s="1"/>
  <c r="J160" i="3"/>
  <c r="K160" i="3" s="1"/>
  <c r="H161" i="3"/>
  <c r="I161" i="3" s="1"/>
  <c r="J161" i="3"/>
  <c r="K161" i="3" s="1"/>
  <c r="H162" i="3"/>
  <c r="J162" i="3"/>
  <c r="K162" i="3" s="1"/>
  <c r="H163" i="3"/>
  <c r="J163" i="3"/>
  <c r="K163" i="3" s="1"/>
  <c r="H164" i="3"/>
  <c r="I164" i="3" s="1"/>
  <c r="J164" i="3"/>
  <c r="K164" i="3" s="1"/>
  <c r="H165" i="3"/>
  <c r="I165" i="3" s="1"/>
  <c r="J165" i="3"/>
  <c r="K165" i="3" s="1"/>
  <c r="H166" i="3"/>
  <c r="J166" i="3"/>
  <c r="K166" i="3" s="1"/>
  <c r="H167" i="3"/>
  <c r="J167" i="3"/>
  <c r="K167" i="3" s="1"/>
  <c r="H168" i="3"/>
  <c r="I168" i="3" s="1"/>
  <c r="J168" i="3"/>
  <c r="K168" i="3" s="1"/>
  <c r="H129" i="3"/>
  <c r="J129" i="3"/>
  <c r="K129" i="3" s="1"/>
  <c r="H130" i="3"/>
  <c r="J130" i="3"/>
  <c r="K130" i="3" s="1"/>
  <c r="H131" i="3"/>
  <c r="J131" i="3"/>
  <c r="K131" i="3" s="1"/>
  <c r="H132" i="3"/>
  <c r="I132" i="3" s="1"/>
  <c r="J132" i="3"/>
  <c r="K132" i="3" s="1"/>
  <c r="H133" i="3"/>
  <c r="J133" i="3"/>
  <c r="K133" i="3" s="1"/>
  <c r="H134" i="3"/>
  <c r="J134" i="3"/>
  <c r="K134" i="3" s="1"/>
  <c r="H135" i="3"/>
  <c r="J135" i="3"/>
  <c r="K135" i="3" s="1"/>
  <c r="H136" i="3"/>
  <c r="I136" i="3" s="1"/>
  <c r="J136" i="3"/>
  <c r="K136" i="3" s="1"/>
  <c r="H137" i="3"/>
  <c r="J137" i="3"/>
  <c r="K137" i="3" s="1"/>
  <c r="H138" i="3"/>
  <c r="J138" i="3"/>
  <c r="K138" i="3" s="1"/>
  <c r="H139" i="3"/>
  <c r="J139" i="3"/>
  <c r="K139" i="3" s="1"/>
  <c r="H140" i="3"/>
  <c r="I140" i="3" s="1"/>
  <c r="J140" i="3"/>
  <c r="K140" i="3" s="1"/>
  <c r="H141" i="3"/>
  <c r="J141" i="3"/>
  <c r="K141" i="3" s="1"/>
  <c r="H142" i="3"/>
  <c r="J142" i="3"/>
  <c r="K142" i="3" s="1"/>
  <c r="H143" i="3"/>
  <c r="J143" i="3"/>
  <c r="K143" i="3" s="1"/>
  <c r="H144" i="3"/>
  <c r="I144" i="3" s="1"/>
  <c r="J144" i="3"/>
  <c r="K144" i="3" s="1"/>
  <c r="H145" i="3"/>
  <c r="J145" i="3"/>
  <c r="K145" i="3" s="1"/>
  <c r="H146" i="3"/>
  <c r="J146" i="3"/>
  <c r="K146" i="3" s="1"/>
  <c r="H147" i="3"/>
  <c r="J147" i="3"/>
  <c r="K147" i="3" s="1"/>
  <c r="H148" i="3"/>
  <c r="I148" i="3" s="1"/>
  <c r="J148" i="3"/>
  <c r="K148" i="3" s="1"/>
  <c r="H113" i="3"/>
  <c r="J113" i="3"/>
  <c r="K113" i="3" s="1"/>
  <c r="H114" i="3"/>
  <c r="J114" i="3"/>
  <c r="K114" i="3" s="1"/>
  <c r="H115" i="3"/>
  <c r="J115" i="3"/>
  <c r="K115" i="3" s="1"/>
  <c r="H116" i="3"/>
  <c r="I116" i="3" s="1"/>
  <c r="J116" i="3"/>
  <c r="K116" i="3" s="1"/>
  <c r="H117" i="3"/>
  <c r="J117" i="3"/>
  <c r="K117" i="3" s="1"/>
  <c r="H118" i="3"/>
  <c r="J118" i="3"/>
  <c r="K118" i="3" s="1"/>
  <c r="H119" i="3"/>
  <c r="J119" i="3"/>
  <c r="K119" i="3" s="1"/>
  <c r="H120" i="3"/>
  <c r="I120" i="3" s="1"/>
  <c r="J120" i="3"/>
  <c r="K120" i="3" s="1"/>
  <c r="H121" i="3"/>
  <c r="J121" i="3"/>
  <c r="K121" i="3" s="1"/>
  <c r="H122" i="3"/>
  <c r="J122" i="3"/>
  <c r="K122" i="3" s="1"/>
  <c r="H123" i="3"/>
  <c r="J123" i="3"/>
  <c r="K123" i="3" s="1"/>
  <c r="H124" i="3"/>
  <c r="I124" i="3" s="1"/>
  <c r="J124" i="3"/>
  <c r="K124" i="3" s="1"/>
  <c r="H125" i="3"/>
  <c r="J125" i="3"/>
  <c r="K125" i="3" s="1"/>
  <c r="H126" i="3"/>
  <c r="J126" i="3"/>
  <c r="K126" i="3" s="1"/>
  <c r="H127" i="3"/>
  <c r="J127" i="3"/>
  <c r="K127" i="3" s="1"/>
  <c r="H128" i="3"/>
  <c r="I128" i="3" s="1"/>
  <c r="J128" i="3"/>
  <c r="K128" i="3" s="1"/>
  <c r="H93" i="3"/>
  <c r="J93" i="3"/>
  <c r="K93" i="3" s="1"/>
  <c r="H94" i="3"/>
  <c r="J94" i="3"/>
  <c r="K94" i="3" s="1"/>
  <c r="H95" i="3"/>
  <c r="J95" i="3"/>
  <c r="K95" i="3" s="1"/>
  <c r="H96" i="3"/>
  <c r="I96" i="3" s="1"/>
  <c r="J96" i="3"/>
  <c r="K96" i="3" s="1"/>
  <c r="H97" i="3"/>
  <c r="J97" i="3"/>
  <c r="K97" i="3" s="1"/>
  <c r="H98" i="3"/>
  <c r="J98" i="3"/>
  <c r="K98" i="3" s="1"/>
  <c r="H99" i="3"/>
  <c r="J99" i="3"/>
  <c r="K99" i="3" s="1"/>
  <c r="H100" i="3"/>
  <c r="I100" i="3" s="1"/>
  <c r="J100" i="3"/>
  <c r="K100" i="3" s="1"/>
  <c r="H101" i="3"/>
  <c r="J101" i="3"/>
  <c r="K101" i="3" s="1"/>
  <c r="H102" i="3"/>
  <c r="J102" i="3"/>
  <c r="K102" i="3" s="1"/>
  <c r="H103" i="3"/>
  <c r="J103" i="3"/>
  <c r="K103" i="3" s="1"/>
  <c r="H104" i="3"/>
  <c r="I104" i="3" s="1"/>
  <c r="J104" i="3"/>
  <c r="K104" i="3" s="1"/>
  <c r="H105" i="3"/>
  <c r="J105" i="3"/>
  <c r="K105" i="3" s="1"/>
  <c r="H106" i="3"/>
  <c r="J106" i="3"/>
  <c r="K106" i="3" s="1"/>
  <c r="H107" i="3"/>
  <c r="J107" i="3"/>
  <c r="K107" i="3" s="1"/>
  <c r="H108" i="3"/>
  <c r="I108" i="3" s="1"/>
  <c r="J108" i="3"/>
  <c r="K108" i="3" s="1"/>
  <c r="H109" i="3"/>
  <c r="J109" i="3"/>
  <c r="K109" i="3" s="1"/>
  <c r="H110" i="3"/>
  <c r="J110" i="3"/>
  <c r="K110" i="3" s="1"/>
  <c r="H111" i="3"/>
  <c r="J111" i="3"/>
  <c r="K111" i="3" s="1"/>
  <c r="H112" i="3"/>
  <c r="I112" i="3" s="1"/>
  <c r="J112" i="3"/>
  <c r="K112" i="3" s="1"/>
  <c r="H78" i="3"/>
  <c r="I78" i="3" s="1"/>
  <c r="J78" i="3"/>
  <c r="K78" i="3" s="1"/>
  <c r="H79" i="3"/>
  <c r="I79" i="3" s="1"/>
  <c r="J79" i="3"/>
  <c r="K79" i="3" s="1"/>
  <c r="H80" i="3"/>
  <c r="I80" i="3" s="1"/>
  <c r="J80" i="3"/>
  <c r="K80" i="3" s="1"/>
  <c r="H81" i="3"/>
  <c r="I81" i="3" s="1"/>
  <c r="J81" i="3"/>
  <c r="K81" i="3" s="1"/>
  <c r="H82" i="3"/>
  <c r="I82" i="3" s="1"/>
  <c r="J82" i="3"/>
  <c r="K82" i="3" s="1"/>
  <c r="H83" i="3"/>
  <c r="I83" i="3" s="1"/>
  <c r="J83" i="3"/>
  <c r="K83" i="3" s="1"/>
  <c r="H84" i="3"/>
  <c r="I84" i="3" s="1"/>
  <c r="J84" i="3"/>
  <c r="K84" i="3" s="1"/>
  <c r="H85" i="3"/>
  <c r="I85" i="3" s="1"/>
  <c r="J85" i="3"/>
  <c r="K85" i="3" s="1"/>
  <c r="H86" i="3"/>
  <c r="I86" i="3" s="1"/>
  <c r="J86" i="3"/>
  <c r="K86" i="3" s="1"/>
  <c r="H87" i="3"/>
  <c r="I87" i="3" s="1"/>
  <c r="J87" i="3"/>
  <c r="K87" i="3" s="1"/>
  <c r="H88" i="3"/>
  <c r="I88" i="3" s="1"/>
  <c r="J88" i="3"/>
  <c r="K88" i="3" s="1"/>
  <c r="H89" i="3"/>
  <c r="J89" i="3"/>
  <c r="K89" i="3" s="1"/>
  <c r="H90" i="3"/>
  <c r="J90" i="3"/>
  <c r="K90" i="3" s="1"/>
  <c r="H91" i="3"/>
  <c r="I91" i="3" s="1"/>
  <c r="J91" i="3"/>
  <c r="K91" i="3" s="1"/>
  <c r="H92" i="3"/>
  <c r="J92" i="3"/>
  <c r="K92" i="3" s="1"/>
  <c r="H58" i="3"/>
  <c r="I58" i="3" s="1"/>
  <c r="J58" i="3"/>
  <c r="K58" i="3" s="1"/>
  <c r="H59" i="3"/>
  <c r="I59" i="3" s="1"/>
  <c r="J59" i="3"/>
  <c r="K59" i="3" s="1"/>
  <c r="H60" i="3"/>
  <c r="I60" i="3" s="1"/>
  <c r="J60" i="3"/>
  <c r="K60" i="3" s="1"/>
  <c r="H61" i="3"/>
  <c r="I61" i="3" s="1"/>
  <c r="J61" i="3"/>
  <c r="K61" i="3" s="1"/>
  <c r="H62" i="3"/>
  <c r="I62" i="3" s="1"/>
  <c r="J62" i="3"/>
  <c r="K62" i="3" s="1"/>
  <c r="H63" i="3"/>
  <c r="I63" i="3" s="1"/>
  <c r="J63" i="3"/>
  <c r="K63" i="3" s="1"/>
  <c r="H64" i="3"/>
  <c r="I64" i="3" s="1"/>
  <c r="J64" i="3"/>
  <c r="K64" i="3" s="1"/>
  <c r="H65" i="3"/>
  <c r="I65" i="3" s="1"/>
  <c r="J65" i="3"/>
  <c r="K65" i="3" s="1"/>
  <c r="H66" i="3"/>
  <c r="I66" i="3" s="1"/>
  <c r="J66" i="3"/>
  <c r="K66" i="3" s="1"/>
  <c r="H67" i="3"/>
  <c r="I67" i="3" s="1"/>
  <c r="J67" i="3"/>
  <c r="K67" i="3" s="1"/>
  <c r="H68" i="3"/>
  <c r="I68" i="3" s="1"/>
  <c r="J68" i="3"/>
  <c r="K68" i="3" s="1"/>
  <c r="H69" i="3"/>
  <c r="I69" i="3" s="1"/>
  <c r="J69" i="3"/>
  <c r="K69" i="3" s="1"/>
  <c r="H70" i="3"/>
  <c r="I70" i="3" s="1"/>
  <c r="J70" i="3"/>
  <c r="K70" i="3" s="1"/>
  <c r="H71" i="3"/>
  <c r="I71" i="3" s="1"/>
  <c r="J71" i="3"/>
  <c r="K71" i="3" s="1"/>
  <c r="H72" i="3"/>
  <c r="I72" i="3" s="1"/>
  <c r="J72" i="3"/>
  <c r="K72" i="3" s="1"/>
  <c r="H73" i="3"/>
  <c r="I73" i="3" s="1"/>
  <c r="J73" i="3"/>
  <c r="K73" i="3" s="1"/>
  <c r="H74" i="3"/>
  <c r="I74" i="3" s="1"/>
  <c r="J74" i="3"/>
  <c r="K74" i="3" s="1"/>
  <c r="H75" i="3"/>
  <c r="I75" i="3" s="1"/>
  <c r="J75" i="3"/>
  <c r="K75" i="3" s="1"/>
  <c r="H76" i="3"/>
  <c r="I76" i="3" s="1"/>
  <c r="J76" i="3"/>
  <c r="K76" i="3" s="1"/>
  <c r="H77" i="3"/>
  <c r="I77" i="3" s="1"/>
  <c r="J77" i="3"/>
  <c r="K77" i="3" s="1"/>
  <c r="H34" i="3"/>
  <c r="I34" i="3" s="1"/>
  <c r="J34" i="3"/>
  <c r="K34" i="3" s="1"/>
  <c r="H35" i="3"/>
  <c r="I35" i="3" s="1"/>
  <c r="J35" i="3"/>
  <c r="K35" i="3" s="1"/>
  <c r="H36" i="3"/>
  <c r="I36" i="3" s="1"/>
  <c r="J36" i="3"/>
  <c r="K36" i="3" s="1"/>
  <c r="H37" i="3"/>
  <c r="I37" i="3" s="1"/>
  <c r="J37" i="3"/>
  <c r="K37" i="3" s="1"/>
  <c r="H38" i="3"/>
  <c r="I38" i="3" s="1"/>
  <c r="J38" i="3"/>
  <c r="K38" i="3" s="1"/>
  <c r="H39" i="3"/>
  <c r="I39" i="3" s="1"/>
  <c r="J39" i="3"/>
  <c r="K39" i="3" s="1"/>
  <c r="H40" i="3"/>
  <c r="I40" i="3" s="1"/>
  <c r="J40" i="3"/>
  <c r="K40" i="3" s="1"/>
  <c r="H41" i="3"/>
  <c r="I41" i="3" s="1"/>
  <c r="J41" i="3"/>
  <c r="K41" i="3" s="1"/>
  <c r="H42" i="3"/>
  <c r="I42" i="3" s="1"/>
  <c r="J42" i="3"/>
  <c r="K42" i="3" s="1"/>
  <c r="H43" i="3"/>
  <c r="I43" i="3" s="1"/>
  <c r="J43" i="3"/>
  <c r="K43" i="3" s="1"/>
  <c r="H44" i="3"/>
  <c r="I44" i="3" s="1"/>
  <c r="J44" i="3"/>
  <c r="K44" i="3" s="1"/>
  <c r="H45" i="3"/>
  <c r="I45" i="3" s="1"/>
  <c r="J45" i="3"/>
  <c r="K45" i="3" s="1"/>
  <c r="H46" i="3"/>
  <c r="I46" i="3" s="1"/>
  <c r="J46" i="3"/>
  <c r="K46" i="3" s="1"/>
  <c r="H47" i="3"/>
  <c r="I47" i="3" s="1"/>
  <c r="J47" i="3"/>
  <c r="K47" i="3" s="1"/>
  <c r="H48" i="3"/>
  <c r="I48" i="3" s="1"/>
  <c r="J48" i="3"/>
  <c r="K48" i="3" s="1"/>
  <c r="H49" i="3"/>
  <c r="I49" i="3" s="1"/>
  <c r="J49" i="3"/>
  <c r="K49" i="3" s="1"/>
  <c r="H50" i="3"/>
  <c r="I50" i="3" s="1"/>
  <c r="J50" i="3"/>
  <c r="K50" i="3" s="1"/>
  <c r="H51" i="3"/>
  <c r="I51" i="3" s="1"/>
  <c r="J51" i="3"/>
  <c r="K51" i="3" s="1"/>
  <c r="H52" i="3"/>
  <c r="I52" i="3" s="1"/>
  <c r="J52" i="3"/>
  <c r="K52" i="3" s="1"/>
  <c r="H53" i="3"/>
  <c r="I53" i="3" s="1"/>
  <c r="J53" i="3"/>
  <c r="K53" i="3" s="1"/>
  <c r="H54" i="3"/>
  <c r="I54" i="3" s="1"/>
  <c r="J54" i="3"/>
  <c r="K54" i="3" s="1"/>
  <c r="H55" i="3"/>
  <c r="I55" i="3" s="1"/>
  <c r="J55" i="3"/>
  <c r="K55" i="3" s="1"/>
  <c r="H56" i="3"/>
  <c r="I56" i="3" s="1"/>
  <c r="J56" i="3"/>
  <c r="K56" i="3" s="1"/>
  <c r="H57" i="3"/>
  <c r="I57" i="3" s="1"/>
  <c r="J57" i="3"/>
  <c r="K57" i="3" s="1"/>
  <c r="H3" i="3"/>
  <c r="I3" i="3" s="1"/>
  <c r="J3" i="3"/>
  <c r="K3" i="3" s="1"/>
  <c r="H4" i="3"/>
  <c r="I4" i="3" s="1"/>
  <c r="J4" i="3"/>
  <c r="K4" i="3" s="1"/>
  <c r="H5" i="3"/>
  <c r="I5" i="3" s="1"/>
  <c r="J5" i="3"/>
  <c r="K5" i="3" s="1"/>
  <c r="H6" i="3"/>
  <c r="I6" i="3" s="1"/>
  <c r="J6" i="3"/>
  <c r="K6" i="3" s="1"/>
  <c r="H7" i="3"/>
  <c r="I7" i="3" s="1"/>
  <c r="J7" i="3"/>
  <c r="K7" i="3" s="1"/>
  <c r="H8" i="3"/>
  <c r="I8" i="3" s="1"/>
  <c r="J8" i="3"/>
  <c r="K8" i="3" s="1"/>
  <c r="H9" i="3"/>
  <c r="I9" i="3" s="1"/>
  <c r="J9" i="3"/>
  <c r="K9" i="3" s="1"/>
  <c r="H10" i="3"/>
  <c r="I10" i="3" s="1"/>
  <c r="J10" i="3"/>
  <c r="K10" i="3" s="1"/>
  <c r="H30" i="3"/>
  <c r="I30" i="3" s="1"/>
  <c r="J30" i="3"/>
  <c r="K30" i="3" s="1"/>
  <c r="H31" i="3"/>
  <c r="I31" i="3" s="1"/>
  <c r="J31" i="3"/>
  <c r="K31" i="3" s="1"/>
  <c r="H32" i="3"/>
  <c r="I32" i="3" s="1"/>
  <c r="J32" i="3"/>
  <c r="K32" i="3" s="1"/>
  <c r="H33" i="3"/>
  <c r="I33" i="3" s="1"/>
  <c r="J33" i="3"/>
  <c r="K33" i="3" s="1"/>
  <c r="J2" i="3"/>
  <c r="K2" i="3" s="1"/>
  <c r="H2" i="3"/>
  <c r="I2" i="3" s="1"/>
  <c r="C47" i="6"/>
  <c r="H46" i="6"/>
  <c r="K46" i="6" s="1"/>
  <c r="G46" i="6"/>
  <c r="J46" i="6" s="1"/>
  <c r="F46" i="6"/>
  <c r="I46" i="6" s="1"/>
  <c r="D46" i="6"/>
  <c r="E46" i="6" s="1"/>
  <c r="H45" i="6"/>
  <c r="K45" i="6" s="1"/>
  <c r="G45" i="6"/>
  <c r="J45" i="6" s="1"/>
  <c r="F45" i="6"/>
  <c r="I45" i="6" s="1"/>
  <c r="D45" i="6"/>
  <c r="E45" i="6" s="1"/>
  <c r="H44" i="6"/>
  <c r="K44" i="6" s="1"/>
  <c r="G44" i="6"/>
  <c r="J44" i="6" s="1"/>
  <c r="F44" i="6"/>
  <c r="I44" i="6" s="1"/>
  <c r="D44" i="6"/>
  <c r="E44" i="6" s="1"/>
  <c r="H43" i="6"/>
  <c r="K43" i="6" s="1"/>
  <c r="G43" i="6"/>
  <c r="J43" i="6" s="1"/>
  <c r="F43" i="6"/>
  <c r="I43" i="6" s="1"/>
  <c r="D43" i="6"/>
  <c r="E43" i="6" s="1"/>
  <c r="H41" i="6"/>
  <c r="K41" i="6" s="1"/>
  <c r="G41" i="6"/>
  <c r="J41" i="6" s="1"/>
  <c r="F41" i="6"/>
  <c r="I41" i="6" s="1"/>
  <c r="D41" i="6"/>
  <c r="E41" i="6" s="1"/>
  <c r="H40" i="6"/>
  <c r="K40" i="6" s="1"/>
  <c r="G40" i="6"/>
  <c r="J40" i="6" s="1"/>
  <c r="F40" i="6"/>
  <c r="I40" i="6" s="1"/>
  <c r="D40" i="6"/>
  <c r="E40" i="6" s="1"/>
  <c r="C36" i="6"/>
  <c r="H35" i="6"/>
  <c r="K35" i="6" s="1"/>
  <c r="G35" i="6"/>
  <c r="J35" i="6" s="1"/>
  <c r="F35" i="6"/>
  <c r="I35" i="6" s="1"/>
  <c r="D35" i="6"/>
  <c r="E35" i="6" s="1"/>
  <c r="H34" i="6"/>
  <c r="K34" i="6" s="1"/>
  <c r="G34" i="6"/>
  <c r="J34" i="6" s="1"/>
  <c r="F34" i="6"/>
  <c r="I34" i="6" s="1"/>
  <c r="D34" i="6"/>
  <c r="E34" i="6" s="1"/>
  <c r="H33" i="6"/>
  <c r="K33" i="6" s="1"/>
  <c r="G33" i="6"/>
  <c r="J33" i="6" s="1"/>
  <c r="F33" i="6"/>
  <c r="I33" i="6" s="1"/>
  <c r="D33" i="6"/>
  <c r="E33" i="6" s="1"/>
  <c r="H32" i="6"/>
  <c r="K32" i="6" s="1"/>
  <c r="G32" i="6"/>
  <c r="J32" i="6" s="1"/>
  <c r="F32" i="6"/>
  <c r="I32" i="6" s="1"/>
  <c r="D32" i="6"/>
  <c r="E32" i="6" s="1"/>
  <c r="H31" i="6"/>
  <c r="K31" i="6" s="1"/>
  <c r="G31" i="6"/>
  <c r="J31" i="6" s="1"/>
  <c r="F31" i="6"/>
  <c r="I31" i="6" s="1"/>
  <c r="D31" i="6"/>
  <c r="E31" i="6" s="1"/>
  <c r="H30" i="6"/>
  <c r="K30" i="6" s="1"/>
  <c r="G30" i="6"/>
  <c r="J30" i="6" s="1"/>
  <c r="F30" i="6"/>
  <c r="I30" i="6" s="1"/>
  <c r="D30" i="6"/>
  <c r="E30" i="6" s="1"/>
  <c r="H28" i="6"/>
  <c r="K28" i="6" s="1"/>
  <c r="G28" i="6"/>
  <c r="J28" i="6" s="1"/>
  <c r="F28" i="6"/>
  <c r="I28" i="6" s="1"/>
  <c r="D28" i="6"/>
  <c r="E28" i="6" s="1"/>
  <c r="H27" i="6"/>
  <c r="K27" i="6" s="1"/>
  <c r="G27" i="6"/>
  <c r="J27" i="6" s="1"/>
  <c r="F27" i="6"/>
  <c r="I27" i="6" s="1"/>
  <c r="D27" i="6"/>
  <c r="E27" i="6" s="1"/>
  <c r="C23" i="6"/>
  <c r="H22" i="6"/>
  <c r="K22" i="6" s="1"/>
  <c r="G22" i="6"/>
  <c r="J22" i="6" s="1"/>
  <c r="F22" i="6"/>
  <c r="I22" i="6" s="1"/>
  <c r="D22" i="6"/>
  <c r="E22" i="6" s="1"/>
  <c r="H21" i="6"/>
  <c r="K21" i="6" s="1"/>
  <c r="G21" i="6"/>
  <c r="J21" i="6" s="1"/>
  <c r="F21" i="6"/>
  <c r="I21" i="6" s="1"/>
  <c r="D21" i="6"/>
  <c r="E21" i="6" s="1"/>
  <c r="H20" i="6"/>
  <c r="K20" i="6" s="1"/>
  <c r="G20" i="6"/>
  <c r="J20" i="6" s="1"/>
  <c r="F20" i="6"/>
  <c r="I20" i="6" s="1"/>
  <c r="D20" i="6"/>
  <c r="E20" i="6" s="1"/>
  <c r="H19" i="6"/>
  <c r="K19" i="6" s="1"/>
  <c r="G19" i="6"/>
  <c r="J19" i="6" s="1"/>
  <c r="F19" i="6"/>
  <c r="I19" i="6" s="1"/>
  <c r="D19" i="6"/>
  <c r="E19" i="6" s="1"/>
  <c r="H18" i="6"/>
  <c r="K18" i="6" s="1"/>
  <c r="G18" i="6"/>
  <c r="J18" i="6" s="1"/>
  <c r="F18" i="6"/>
  <c r="I18" i="6" s="1"/>
  <c r="D18" i="6"/>
  <c r="E18" i="6" s="1"/>
  <c r="H17" i="6"/>
  <c r="K17" i="6" s="1"/>
  <c r="G17" i="6"/>
  <c r="J17" i="6" s="1"/>
  <c r="F17" i="6"/>
  <c r="I17" i="6" s="1"/>
  <c r="D17" i="6"/>
  <c r="E17" i="6" s="1"/>
  <c r="H14" i="6"/>
  <c r="K14" i="6" s="1"/>
  <c r="G14" i="6"/>
  <c r="J14" i="6" s="1"/>
  <c r="F14" i="6"/>
  <c r="I14" i="6" s="1"/>
  <c r="D14" i="6"/>
  <c r="E14" i="6" s="1"/>
  <c r="H13" i="6"/>
  <c r="K13" i="6" s="1"/>
  <c r="G13" i="6"/>
  <c r="J13" i="6" s="1"/>
  <c r="F13" i="6"/>
  <c r="I13" i="6" s="1"/>
  <c r="D13" i="6"/>
  <c r="E13" i="6" s="1"/>
  <c r="C10" i="6"/>
  <c r="H9" i="6"/>
  <c r="K9" i="6" s="1"/>
  <c r="G9" i="6"/>
  <c r="J9" i="6" s="1"/>
  <c r="F9" i="6"/>
  <c r="I9" i="6" s="1"/>
  <c r="D9" i="6"/>
  <c r="E9" i="6" s="1"/>
  <c r="H8" i="6"/>
  <c r="K8" i="6" s="1"/>
  <c r="G8" i="6"/>
  <c r="J8" i="6" s="1"/>
  <c r="F8" i="6"/>
  <c r="I8" i="6" s="1"/>
  <c r="D8" i="6"/>
  <c r="E8" i="6" s="1"/>
  <c r="H7" i="6"/>
  <c r="K7" i="6" s="1"/>
  <c r="G7" i="6"/>
  <c r="J7" i="6" s="1"/>
  <c r="F7" i="6"/>
  <c r="I7" i="6" s="1"/>
  <c r="D7" i="6"/>
  <c r="E7" i="6" s="1"/>
  <c r="H6" i="6"/>
  <c r="K6" i="6" s="1"/>
  <c r="G6" i="6"/>
  <c r="J6" i="6" s="1"/>
  <c r="F6" i="6"/>
  <c r="I6" i="6" s="1"/>
  <c r="D6" i="6"/>
  <c r="E6" i="6" s="1"/>
  <c r="H5" i="6"/>
  <c r="K5" i="6" s="1"/>
  <c r="G5" i="6"/>
  <c r="J5" i="6" s="1"/>
  <c r="F5" i="6"/>
  <c r="I5" i="6" s="1"/>
  <c r="D5" i="6"/>
  <c r="E5" i="6" s="1"/>
  <c r="H4" i="6"/>
  <c r="K4" i="6" s="1"/>
  <c r="G4" i="6"/>
  <c r="J4" i="6" s="1"/>
  <c r="F4" i="6"/>
  <c r="I4" i="6" s="1"/>
  <c r="D4" i="6"/>
  <c r="E4" i="6" s="1"/>
  <c r="C45" i="5"/>
  <c r="H44" i="5"/>
  <c r="K44" i="5" s="1"/>
  <c r="G44" i="5"/>
  <c r="J44" i="5" s="1"/>
  <c r="F44" i="5"/>
  <c r="I44" i="5" s="1"/>
  <c r="D44" i="5"/>
  <c r="E44" i="5" s="1"/>
  <c r="H43" i="5"/>
  <c r="K43" i="5" s="1"/>
  <c r="G43" i="5"/>
  <c r="J43" i="5" s="1"/>
  <c r="F43" i="5"/>
  <c r="I43" i="5" s="1"/>
  <c r="D43" i="5"/>
  <c r="E43" i="5" s="1"/>
  <c r="H42" i="5"/>
  <c r="K42" i="5" s="1"/>
  <c r="G42" i="5"/>
  <c r="J42" i="5" s="1"/>
  <c r="F42" i="5"/>
  <c r="I42" i="5" s="1"/>
  <c r="D42" i="5"/>
  <c r="E42" i="5" s="1"/>
  <c r="H41" i="5"/>
  <c r="K41" i="5" s="1"/>
  <c r="G41" i="5"/>
  <c r="J41" i="5" s="1"/>
  <c r="F41" i="5"/>
  <c r="I41" i="5" s="1"/>
  <c r="D41" i="5"/>
  <c r="E41" i="5" s="1"/>
  <c r="H39" i="5"/>
  <c r="K39" i="5" s="1"/>
  <c r="G39" i="5"/>
  <c r="J39" i="5" s="1"/>
  <c r="F39" i="5"/>
  <c r="I39" i="5" s="1"/>
  <c r="D39" i="5"/>
  <c r="E39" i="5" s="1"/>
  <c r="H38" i="5"/>
  <c r="K38" i="5" s="1"/>
  <c r="G38" i="5"/>
  <c r="J38" i="5" s="1"/>
  <c r="F38" i="5"/>
  <c r="I38" i="5" s="1"/>
  <c r="D38" i="5"/>
  <c r="E38" i="5" s="1"/>
  <c r="C34" i="5"/>
  <c r="H33" i="5"/>
  <c r="K33" i="5" s="1"/>
  <c r="G33" i="5"/>
  <c r="J33" i="5" s="1"/>
  <c r="F33" i="5"/>
  <c r="I33" i="5" s="1"/>
  <c r="D33" i="5"/>
  <c r="E33" i="5" s="1"/>
  <c r="H32" i="5"/>
  <c r="K32" i="5" s="1"/>
  <c r="G32" i="5"/>
  <c r="J32" i="5" s="1"/>
  <c r="F32" i="5"/>
  <c r="I32" i="5" s="1"/>
  <c r="D32" i="5"/>
  <c r="E32" i="5" s="1"/>
  <c r="H31" i="5"/>
  <c r="K31" i="5" s="1"/>
  <c r="G31" i="5"/>
  <c r="J31" i="5" s="1"/>
  <c r="F31" i="5"/>
  <c r="I31" i="5" s="1"/>
  <c r="D31" i="5"/>
  <c r="E31" i="5" s="1"/>
  <c r="H30" i="5"/>
  <c r="K30" i="5" s="1"/>
  <c r="G30" i="5"/>
  <c r="J30" i="5" s="1"/>
  <c r="F30" i="5"/>
  <c r="I30" i="5" s="1"/>
  <c r="D30" i="5"/>
  <c r="E30" i="5" s="1"/>
  <c r="H29" i="5"/>
  <c r="K29" i="5" s="1"/>
  <c r="G29" i="5"/>
  <c r="J29" i="5" s="1"/>
  <c r="F29" i="5"/>
  <c r="I29" i="5" s="1"/>
  <c r="D29" i="5"/>
  <c r="E29" i="5" s="1"/>
  <c r="H26" i="5"/>
  <c r="K26" i="5" s="1"/>
  <c r="G26" i="5"/>
  <c r="J26" i="5" s="1"/>
  <c r="F26" i="5"/>
  <c r="I26" i="5" s="1"/>
  <c r="D26" i="5"/>
  <c r="E26" i="5" s="1"/>
  <c r="H25" i="5"/>
  <c r="K25" i="5" s="1"/>
  <c r="G25" i="5"/>
  <c r="J25" i="5" s="1"/>
  <c r="F25" i="5"/>
  <c r="I25" i="5" s="1"/>
  <c r="D25" i="5"/>
  <c r="E25" i="5" s="1"/>
  <c r="C21" i="5"/>
  <c r="H20" i="5"/>
  <c r="K20" i="5" s="1"/>
  <c r="G20" i="5"/>
  <c r="J20" i="5" s="1"/>
  <c r="F20" i="5"/>
  <c r="I20" i="5" s="1"/>
  <c r="D20" i="5"/>
  <c r="E20" i="5" s="1"/>
  <c r="H19" i="5"/>
  <c r="K19" i="5" s="1"/>
  <c r="G19" i="5"/>
  <c r="J19" i="5" s="1"/>
  <c r="F19" i="5"/>
  <c r="I19" i="5" s="1"/>
  <c r="D19" i="5"/>
  <c r="E19" i="5" s="1"/>
  <c r="H18" i="5"/>
  <c r="K18" i="5" s="1"/>
  <c r="G18" i="5"/>
  <c r="J18" i="5" s="1"/>
  <c r="F18" i="5"/>
  <c r="I18" i="5" s="1"/>
  <c r="D18" i="5"/>
  <c r="E18" i="5" s="1"/>
  <c r="H17" i="5"/>
  <c r="K17" i="5" s="1"/>
  <c r="G17" i="5"/>
  <c r="J17" i="5" s="1"/>
  <c r="F17" i="5"/>
  <c r="I17" i="5" s="1"/>
  <c r="D17" i="5"/>
  <c r="E17" i="5" s="1"/>
  <c r="H16" i="5"/>
  <c r="K16" i="5" s="1"/>
  <c r="G16" i="5"/>
  <c r="J16" i="5" s="1"/>
  <c r="F16" i="5"/>
  <c r="I16" i="5" s="1"/>
  <c r="D16" i="5"/>
  <c r="E16" i="5" s="1"/>
  <c r="H15" i="5"/>
  <c r="K15" i="5" s="1"/>
  <c r="G15" i="5"/>
  <c r="J15" i="5" s="1"/>
  <c r="F15" i="5"/>
  <c r="I15" i="5" s="1"/>
  <c r="D15" i="5"/>
  <c r="E15" i="5" s="1"/>
  <c r="H14" i="5"/>
  <c r="K14" i="5" s="1"/>
  <c r="G14" i="5"/>
  <c r="J14" i="5" s="1"/>
  <c r="F14" i="5"/>
  <c r="I14" i="5" s="1"/>
  <c r="D14" i="5"/>
  <c r="E14" i="5" s="1"/>
  <c r="H12" i="5"/>
  <c r="K12" i="5" s="1"/>
  <c r="G12" i="5"/>
  <c r="J12" i="5" s="1"/>
  <c r="F12" i="5"/>
  <c r="I12" i="5" s="1"/>
  <c r="D12" i="5"/>
  <c r="E12" i="5" s="1"/>
  <c r="C9" i="5"/>
  <c r="H6" i="5"/>
  <c r="K6" i="5" s="1"/>
  <c r="G6" i="5"/>
  <c r="J6" i="5" s="1"/>
  <c r="F6" i="5"/>
  <c r="I6" i="5" s="1"/>
  <c r="D6" i="5"/>
  <c r="E6" i="5" s="1"/>
  <c r="H5" i="5"/>
  <c r="K5" i="5" s="1"/>
  <c r="G5" i="5"/>
  <c r="J5" i="5" s="1"/>
  <c r="F5" i="5"/>
  <c r="I5" i="5" s="1"/>
  <c r="D5" i="5"/>
  <c r="E5" i="5" s="1"/>
  <c r="H4" i="5"/>
  <c r="K4" i="5" s="1"/>
  <c r="G4" i="5"/>
  <c r="J4" i="5" s="1"/>
  <c r="F4" i="5"/>
  <c r="I4" i="5" s="1"/>
  <c r="D4" i="5"/>
  <c r="E4" i="5" s="1"/>
  <c r="C44" i="4"/>
  <c r="H43" i="4"/>
  <c r="K43" i="4" s="1"/>
  <c r="G43" i="4"/>
  <c r="J43" i="4" s="1"/>
  <c r="F43" i="4"/>
  <c r="I43" i="4" s="1"/>
  <c r="D43" i="4"/>
  <c r="E43" i="4" s="1"/>
  <c r="H42" i="4"/>
  <c r="K42" i="4" s="1"/>
  <c r="G42" i="4"/>
  <c r="J42" i="4" s="1"/>
  <c r="F42" i="4"/>
  <c r="I42" i="4" s="1"/>
  <c r="D42" i="4"/>
  <c r="E42" i="4" s="1"/>
  <c r="H41" i="4"/>
  <c r="K41" i="4" s="1"/>
  <c r="G41" i="4"/>
  <c r="J41" i="4" s="1"/>
  <c r="F41" i="4"/>
  <c r="I41" i="4" s="1"/>
  <c r="D41" i="4"/>
  <c r="E41" i="4" s="1"/>
  <c r="H40" i="4"/>
  <c r="K40" i="4" s="1"/>
  <c r="G40" i="4"/>
  <c r="J40" i="4" s="1"/>
  <c r="F40" i="4"/>
  <c r="I40" i="4" s="1"/>
  <c r="D40" i="4"/>
  <c r="E40" i="4" s="1"/>
  <c r="H38" i="4"/>
  <c r="K38" i="4" s="1"/>
  <c r="G38" i="4"/>
  <c r="J38" i="4" s="1"/>
  <c r="F38" i="4"/>
  <c r="I38" i="4" s="1"/>
  <c r="D38" i="4"/>
  <c r="E38" i="4" s="1"/>
  <c r="H37" i="4"/>
  <c r="K37" i="4" s="1"/>
  <c r="G37" i="4"/>
  <c r="J37" i="4" s="1"/>
  <c r="F37" i="4"/>
  <c r="I37" i="4" s="1"/>
  <c r="D37" i="4"/>
  <c r="E37" i="4" s="1"/>
  <c r="C33" i="4"/>
  <c r="H32" i="4"/>
  <c r="K32" i="4" s="1"/>
  <c r="G32" i="4"/>
  <c r="J32" i="4" s="1"/>
  <c r="F32" i="4"/>
  <c r="I32" i="4" s="1"/>
  <c r="D32" i="4"/>
  <c r="E32" i="4" s="1"/>
  <c r="H31" i="4"/>
  <c r="K31" i="4" s="1"/>
  <c r="G31" i="4"/>
  <c r="J31" i="4" s="1"/>
  <c r="F31" i="4"/>
  <c r="I31" i="4" s="1"/>
  <c r="D31" i="4"/>
  <c r="E31" i="4" s="1"/>
  <c r="H30" i="4"/>
  <c r="K30" i="4" s="1"/>
  <c r="G30" i="4"/>
  <c r="J30" i="4" s="1"/>
  <c r="F30" i="4"/>
  <c r="I30" i="4" s="1"/>
  <c r="D30" i="4"/>
  <c r="E30" i="4" s="1"/>
  <c r="H29" i="4"/>
  <c r="K29" i="4" s="1"/>
  <c r="G29" i="4"/>
  <c r="J29" i="4" s="1"/>
  <c r="F29" i="4"/>
  <c r="I29" i="4" s="1"/>
  <c r="D29" i="4"/>
  <c r="E29" i="4" s="1"/>
  <c r="H28" i="4"/>
  <c r="K28" i="4" s="1"/>
  <c r="G28" i="4"/>
  <c r="J28" i="4" s="1"/>
  <c r="F28" i="4"/>
  <c r="I28" i="4" s="1"/>
  <c r="D28" i="4"/>
  <c r="E28" i="4" s="1"/>
  <c r="H27" i="4"/>
  <c r="K27" i="4" s="1"/>
  <c r="G27" i="4"/>
  <c r="J27" i="4" s="1"/>
  <c r="F27" i="4"/>
  <c r="I27" i="4" s="1"/>
  <c r="D27" i="4"/>
  <c r="E27" i="4" s="1"/>
  <c r="H25" i="4"/>
  <c r="K25" i="4" s="1"/>
  <c r="G25" i="4"/>
  <c r="J25" i="4" s="1"/>
  <c r="F25" i="4"/>
  <c r="I25" i="4" s="1"/>
  <c r="D25" i="4"/>
  <c r="E25" i="4" s="1"/>
  <c r="C21" i="4"/>
  <c r="H20" i="4"/>
  <c r="K20" i="4" s="1"/>
  <c r="G20" i="4"/>
  <c r="J20" i="4" s="1"/>
  <c r="F20" i="4"/>
  <c r="I20" i="4" s="1"/>
  <c r="D20" i="4"/>
  <c r="E20" i="4" s="1"/>
  <c r="H19" i="4"/>
  <c r="K19" i="4" s="1"/>
  <c r="G19" i="4"/>
  <c r="J19" i="4" s="1"/>
  <c r="F19" i="4"/>
  <c r="I19" i="4" s="1"/>
  <c r="D19" i="4"/>
  <c r="E19" i="4" s="1"/>
  <c r="H18" i="4"/>
  <c r="K18" i="4" s="1"/>
  <c r="G18" i="4"/>
  <c r="J18" i="4" s="1"/>
  <c r="F18" i="4"/>
  <c r="I18" i="4" s="1"/>
  <c r="D18" i="4"/>
  <c r="E18" i="4" s="1"/>
  <c r="H17" i="4"/>
  <c r="K17" i="4" s="1"/>
  <c r="G17" i="4"/>
  <c r="J17" i="4" s="1"/>
  <c r="F17" i="4"/>
  <c r="I17" i="4" s="1"/>
  <c r="D17" i="4"/>
  <c r="E17" i="4" s="1"/>
  <c r="H16" i="4"/>
  <c r="K16" i="4" s="1"/>
  <c r="G16" i="4"/>
  <c r="J16" i="4" s="1"/>
  <c r="F16" i="4"/>
  <c r="I16" i="4" s="1"/>
  <c r="D16" i="4"/>
  <c r="E16" i="4" s="1"/>
  <c r="H15" i="4"/>
  <c r="K15" i="4" s="1"/>
  <c r="G15" i="4"/>
  <c r="J15" i="4" s="1"/>
  <c r="F15" i="4"/>
  <c r="I15" i="4" s="1"/>
  <c r="D15" i="4"/>
  <c r="E15" i="4" s="1"/>
  <c r="H13" i="4"/>
  <c r="K13" i="4" s="1"/>
  <c r="G13" i="4"/>
  <c r="J13" i="4" s="1"/>
  <c r="F13" i="4"/>
  <c r="I13" i="4" s="1"/>
  <c r="D13" i="4"/>
  <c r="E13" i="4" s="1"/>
  <c r="C10" i="4"/>
  <c r="H9" i="4"/>
  <c r="K9" i="4" s="1"/>
  <c r="G9" i="4"/>
  <c r="J9" i="4" s="1"/>
  <c r="F9" i="4"/>
  <c r="I9" i="4" s="1"/>
  <c r="D9" i="4"/>
  <c r="E9" i="4" s="1"/>
  <c r="H7" i="4"/>
  <c r="K7" i="4" s="1"/>
  <c r="G7" i="4"/>
  <c r="J7" i="4" s="1"/>
  <c r="F7" i="4"/>
  <c r="I7" i="4" s="1"/>
  <c r="D7" i="4"/>
  <c r="E7" i="4" s="1"/>
  <c r="H6" i="4"/>
  <c r="K6" i="4" s="1"/>
  <c r="G6" i="4"/>
  <c r="J6" i="4" s="1"/>
  <c r="F6" i="4"/>
  <c r="I6" i="4" s="1"/>
  <c r="D6" i="4"/>
  <c r="E6" i="4" s="1"/>
  <c r="H5" i="4"/>
  <c r="K5" i="4" s="1"/>
  <c r="G5" i="4"/>
  <c r="J5" i="4" s="1"/>
  <c r="F5" i="4"/>
  <c r="I5" i="4" s="1"/>
  <c r="D5" i="4"/>
  <c r="E5" i="4" s="1"/>
  <c r="H4" i="4"/>
  <c r="K4" i="4" s="1"/>
  <c r="G4" i="4"/>
  <c r="J4" i="4" s="1"/>
  <c r="F4" i="4"/>
  <c r="I4" i="4" s="1"/>
  <c r="D4" i="4"/>
  <c r="E4" i="4" s="1"/>
  <c r="D37" i="1"/>
  <c r="E37" i="1" s="1"/>
  <c r="F37" i="1"/>
  <c r="I37" i="1" s="1"/>
  <c r="G37" i="1"/>
  <c r="J37" i="1" s="1"/>
  <c r="H37" i="1"/>
  <c r="K37" i="1" s="1"/>
  <c r="D39" i="1"/>
  <c r="E39" i="1" s="1"/>
  <c r="F39" i="1"/>
  <c r="I39" i="1" s="1"/>
  <c r="G39" i="1"/>
  <c r="J39" i="1" s="1"/>
  <c r="H39" i="1"/>
  <c r="K39" i="1" s="1"/>
  <c r="D40" i="1"/>
  <c r="E40" i="1" s="1"/>
  <c r="F40" i="1"/>
  <c r="I40" i="1" s="1"/>
  <c r="G40" i="1"/>
  <c r="J40" i="1" s="1"/>
  <c r="H40" i="1"/>
  <c r="K40" i="1" s="1"/>
  <c r="D41" i="1"/>
  <c r="E41" i="1" s="1"/>
  <c r="F41" i="1"/>
  <c r="I41" i="1" s="1"/>
  <c r="G41" i="1"/>
  <c r="J41" i="1" s="1"/>
  <c r="H41" i="1"/>
  <c r="K41" i="1" s="1"/>
  <c r="D42" i="1"/>
  <c r="E42" i="1" s="1"/>
  <c r="F42" i="1"/>
  <c r="I42" i="1" s="1"/>
  <c r="G42" i="1"/>
  <c r="J42" i="1" s="1"/>
  <c r="H42" i="1"/>
  <c r="K42" i="1" s="1"/>
  <c r="H36" i="1"/>
  <c r="K36" i="1" s="1"/>
  <c r="G36" i="1"/>
  <c r="J36" i="1" s="1"/>
  <c r="F36" i="1"/>
  <c r="I36" i="1" s="1"/>
  <c r="D36" i="1"/>
  <c r="E36" i="1" s="1"/>
  <c r="H31" i="1"/>
  <c r="K31" i="1" s="1"/>
  <c r="G31" i="1"/>
  <c r="J31" i="1" s="1"/>
  <c r="F31" i="1"/>
  <c r="I31" i="1" s="1"/>
  <c r="D31" i="1"/>
  <c r="E31" i="1" s="1"/>
  <c r="H30" i="1"/>
  <c r="K30" i="1" s="1"/>
  <c r="G30" i="1"/>
  <c r="J30" i="1" s="1"/>
  <c r="F30" i="1"/>
  <c r="I30" i="1" s="1"/>
  <c r="D30" i="1"/>
  <c r="E30" i="1" s="1"/>
  <c r="H29" i="1"/>
  <c r="K29" i="1" s="1"/>
  <c r="G29" i="1"/>
  <c r="J29" i="1" s="1"/>
  <c r="F29" i="1"/>
  <c r="I29" i="1" s="1"/>
  <c r="D29" i="1"/>
  <c r="E29" i="1" s="1"/>
  <c r="H28" i="1"/>
  <c r="K28" i="1" s="1"/>
  <c r="G28" i="1"/>
  <c r="J28" i="1" s="1"/>
  <c r="F28" i="1"/>
  <c r="I28" i="1" s="1"/>
  <c r="D28" i="1"/>
  <c r="E28" i="1" s="1"/>
  <c r="H27" i="1"/>
  <c r="K27" i="1" s="1"/>
  <c r="G27" i="1"/>
  <c r="J27" i="1" s="1"/>
  <c r="F27" i="1"/>
  <c r="I27" i="1" s="1"/>
  <c r="D27" i="1"/>
  <c r="E27" i="1" s="1"/>
  <c r="H26" i="1"/>
  <c r="K26" i="1" s="1"/>
  <c r="G26" i="1"/>
  <c r="J26" i="1" s="1"/>
  <c r="F26" i="1"/>
  <c r="I26" i="1" s="1"/>
  <c r="D26" i="1"/>
  <c r="E26" i="1" s="1"/>
  <c r="H25" i="1"/>
  <c r="K25" i="1" s="1"/>
  <c r="G25" i="1"/>
  <c r="J25" i="1" s="1"/>
  <c r="F25" i="1"/>
  <c r="I25" i="1" s="1"/>
  <c r="D25" i="1"/>
  <c r="E25" i="1" s="1"/>
  <c r="C32" i="1"/>
  <c r="D19" i="1"/>
  <c r="E19" i="1" s="1"/>
  <c r="F19" i="1"/>
  <c r="I19" i="1" s="1"/>
  <c r="G19" i="1"/>
  <c r="J19" i="1" s="1"/>
  <c r="H19" i="1"/>
  <c r="K19" i="1" s="1"/>
  <c r="D10" i="1"/>
  <c r="E10" i="1" s="1"/>
  <c r="F10" i="1"/>
  <c r="I10" i="1" s="1"/>
  <c r="G10" i="1"/>
  <c r="J10" i="1" s="1"/>
  <c r="H10" i="1"/>
  <c r="K10" i="1" s="1"/>
  <c r="D5" i="1"/>
  <c r="E5" i="1" s="1"/>
  <c r="F5" i="1"/>
  <c r="I5" i="1" s="1"/>
  <c r="G5" i="1"/>
  <c r="J5" i="1" s="1"/>
  <c r="H5" i="1"/>
  <c r="K5" i="1" s="1"/>
  <c r="D6" i="1"/>
  <c r="E6" i="1" s="1"/>
  <c r="F6" i="1"/>
  <c r="I6" i="1" s="1"/>
  <c r="G6" i="1"/>
  <c r="J6" i="1" s="1"/>
  <c r="H6" i="1"/>
  <c r="K6" i="1" s="1"/>
  <c r="D8" i="1"/>
  <c r="E8" i="1" s="1"/>
  <c r="F8" i="1"/>
  <c r="I8" i="1" s="1"/>
  <c r="G8" i="1"/>
  <c r="J8" i="1" s="1"/>
  <c r="H8" i="1"/>
  <c r="K8" i="1" s="1"/>
  <c r="H4" i="1"/>
  <c r="K4" i="1" s="1"/>
  <c r="G4" i="1"/>
  <c r="J4" i="1" s="1"/>
  <c r="F4" i="1"/>
  <c r="I4" i="1" s="1"/>
  <c r="D4" i="1"/>
  <c r="E4" i="1" s="1"/>
  <c r="D16" i="1"/>
  <c r="E16" i="1" s="1"/>
  <c r="F16" i="1"/>
  <c r="I16" i="1" s="1"/>
  <c r="G16" i="1"/>
  <c r="J16" i="1" s="1"/>
  <c r="H16" i="1"/>
  <c r="K16" i="1" s="1"/>
  <c r="D17" i="1"/>
  <c r="E17" i="1" s="1"/>
  <c r="F17" i="1"/>
  <c r="I17" i="1" s="1"/>
  <c r="G17" i="1"/>
  <c r="J17" i="1" s="1"/>
  <c r="H17" i="1"/>
  <c r="K17" i="1" s="1"/>
  <c r="D18" i="1"/>
  <c r="E18" i="1" s="1"/>
  <c r="F18" i="1"/>
  <c r="I18" i="1" s="1"/>
  <c r="G18" i="1"/>
  <c r="J18" i="1" s="1"/>
  <c r="H18" i="1"/>
  <c r="K18" i="1" s="1"/>
  <c r="D20" i="1"/>
  <c r="E20" i="1" s="1"/>
  <c r="F20" i="1"/>
  <c r="I20" i="1" s="1"/>
  <c r="G20" i="1"/>
  <c r="J20" i="1" s="1"/>
  <c r="H20" i="1"/>
  <c r="K20" i="1" s="1"/>
  <c r="H14" i="1"/>
  <c r="G14" i="1"/>
  <c r="F14" i="1"/>
  <c r="D14" i="1"/>
  <c r="C50" i="6" l="1"/>
  <c r="P249" i="3"/>
  <c r="Q249" i="3" s="1"/>
  <c r="P42" i="3"/>
  <c r="Q42" i="3" s="1"/>
  <c r="P38" i="3"/>
  <c r="Q38" i="3" s="1"/>
  <c r="P36" i="3"/>
  <c r="Q36" i="3" s="1"/>
  <c r="P34" i="3"/>
  <c r="Q34" i="3" s="1"/>
  <c r="P76" i="3"/>
  <c r="Q76" i="3" s="1"/>
  <c r="P74" i="3"/>
  <c r="Q74" i="3" s="1"/>
  <c r="P72" i="3"/>
  <c r="Q72" i="3" s="1"/>
  <c r="P70" i="3"/>
  <c r="Q70" i="3" s="1"/>
  <c r="P68" i="3"/>
  <c r="Q68" i="3" s="1"/>
  <c r="P64" i="3"/>
  <c r="Q64" i="3" s="1"/>
  <c r="P91" i="3"/>
  <c r="Q91" i="3" s="1"/>
  <c r="P87" i="3"/>
  <c r="Q87" i="3" s="1"/>
  <c r="P85" i="3"/>
  <c r="Q85" i="3" s="1"/>
  <c r="P83" i="3"/>
  <c r="Q83" i="3" s="1"/>
  <c r="P81" i="3"/>
  <c r="Q81" i="3" s="1"/>
  <c r="P79" i="3"/>
  <c r="Q79" i="3" s="1"/>
  <c r="P108" i="3"/>
  <c r="Q108" i="3" s="1"/>
  <c r="P148" i="3"/>
  <c r="Q148" i="3" s="1"/>
  <c r="P140" i="3"/>
  <c r="Q140" i="3" s="1"/>
  <c r="P136" i="3"/>
  <c r="Q136" i="3" s="1"/>
  <c r="P168" i="3"/>
  <c r="Q168" i="3" s="1"/>
  <c r="P164" i="3"/>
  <c r="Q164" i="3" s="1"/>
  <c r="P160" i="3"/>
  <c r="Q160" i="3" s="1"/>
  <c r="P187" i="3"/>
  <c r="Q187" i="3" s="1"/>
  <c r="P179" i="3"/>
  <c r="Q179" i="3" s="1"/>
  <c r="P204" i="3"/>
  <c r="Q204" i="3" s="1"/>
  <c r="P200" i="3"/>
  <c r="Q200" i="3" s="1"/>
  <c r="P196" i="3"/>
  <c r="Q196" i="3" s="1"/>
  <c r="P192" i="3"/>
  <c r="Q192" i="3" s="1"/>
  <c r="P188" i="3"/>
  <c r="Q188" i="3" s="1"/>
  <c r="P219" i="3"/>
  <c r="Q219" i="3" s="1"/>
  <c r="P215" i="3"/>
  <c r="Q215" i="3" s="1"/>
  <c r="P211" i="3"/>
  <c r="Q211" i="3" s="1"/>
  <c r="P244" i="3"/>
  <c r="Q244" i="3" s="1"/>
  <c r="P236" i="3"/>
  <c r="Q236" i="3" s="1"/>
  <c r="P260" i="3"/>
  <c r="Q260" i="3" s="1"/>
  <c r="P256" i="3"/>
  <c r="Q256" i="3" s="1"/>
  <c r="P252" i="3"/>
  <c r="Q252" i="3" s="1"/>
  <c r="P248" i="3"/>
  <c r="Q248" i="3" s="1"/>
  <c r="P32" i="3"/>
  <c r="Q32" i="3" s="1"/>
  <c r="P30" i="3"/>
  <c r="Q30" i="3" s="1"/>
  <c r="P10" i="3"/>
  <c r="Q10" i="3" s="1"/>
  <c r="P57" i="3"/>
  <c r="Q57" i="3" s="1"/>
  <c r="P55" i="3"/>
  <c r="Q55" i="3" s="1"/>
  <c r="P53" i="3"/>
  <c r="Q53" i="3" s="1"/>
  <c r="P51" i="3"/>
  <c r="Q51" i="3" s="1"/>
  <c r="P49" i="3"/>
  <c r="Q49" i="3" s="1"/>
  <c r="P47" i="3"/>
  <c r="Q47" i="3" s="1"/>
  <c r="P45" i="3"/>
  <c r="Q45" i="3" s="1"/>
  <c r="P43" i="3"/>
  <c r="Q43" i="3" s="1"/>
  <c r="P41" i="3"/>
  <c r="Q41" i="3" s="1"/>
  <c r="P39" i="3"/>
  <c r="Q39" i="3" s="1"/>
  <c r="P35" i="3"/>
  <c r="Q35" i="3" s="1"/>
  <c r="P77" i="3"/>
  <c r="Q77" i="3" s="1"/>
  <c r="P75" i="3"/>
  <c r="Q75" i="3" s="1"/>
  <c r="P73" i="3"/>
  <c r="Q73" i="3" s="1"/>
  <c r="P71" i="3"/>
  <c r="Q71" i="3" s="1"/>
  <c r="P69" i="3"/>
  <c r="Q69" i="3" s="1"/>
  <c r="P63" i="3"/>
  <c r="Q63" i="3" s="1"/>
  <c r="P61" i="3"/>
  <c r="Q61" i="3" s="1"/>
  <c r="P59" i="3"/>
  <c r="Q59" i="3" s="1"/>
  <c r="P88" i="3"/>
  <c r="Q88" i="3" s="1"/>
  <c r="P86" i="3"/>
  <c r="Q86" i="3" s="1"/>
  <c r="P84" i="3"/>
  <c r="Q84" i="3" s="1"/>
  <c r="P82" i="3"/>
  <c r="Q82" i="3" s="1"/>
  <c r="P80" i="3"/>
  <c r="Q80" i="3" s="1"/>
  <c r="P161" i="3"/>
  <c r="Q161" i="3" s="1"/>
  <c r="P157" i="3"/>
  <c r="Q157" i="3" s="1"/>
  <c r="P153" i="3"/>
  <c r="Q153" i="3" s="1"/>
  <c r="P149" i="3"/>
  <c r="Q149" i="3" s="1"/>
  <c r="P184" i="3"/>
  <c r="Q184" i="3" s="1"/>
  <c r="P180" i="3"/>
  <c r="Q180" i="3" s="1"/>
  <c r="P224" i="3"/>
  <c r="Q224" i="3" s="1"/>
  <c r="P220" i="3"/>
  <c r="Q220" i="3" s="1"/>
  <c r="P212" i="3"/>
  <c r="Q212" i="3" s="1"/>
  <c r="P245" i="3"/>
  <c r="Q245" i="3" s="1"/>
  <c r="P241" i="3"/>
  <c r="Q241" i="3" s="1"/>
  <c r="P237" i="3"/>
  <c r="Q237" i="3" s="1"/>
  <c r="P233" i="3"/>
  <c r="Q233" i="3" s="1"/>
  <c r="P229" i="3"/>
  <c r="Q229" i="3" s="1"/>
  <c r="P261" i="3"/>
  <c r="Q261" i="3" s="1"/>
  <c r="P257" i="3"/>
  <c r="Q257" i="3" s="1"/>
  <c r="P253" i="3"/>
  <c r="Q253" i="3" s="1"/>
  <c r="P240" i="3"/>
  <c r="Q240" i="3" s="1"/>
  <c r="P223" i="3"/>
  <c r="Q223" i="3" s="1"/>
  <c r="P232" i="3"/>
  <c r="Q232" i="3" s="1"/>
  <c r="P228" i="3"/>
  <c r="Q228" i="3" s="1"/>
  <c r="P216" i="3"/>
  <c r="Q216" i="3" s="1"/>
  <c r="P205" i="3"/>
  <c r="Q205" i="3" s="1"/>
  <c r="P201" i="3"/>
  <c r="Q201" i="3" s="1"/>
  <c r="P197" i="3"/>
  <c r="Q197" i="3" s="1"/>
  <c r="P193" i="3"/>
  <c r="Q193" i="3" s="1"/>
  <c r="P189" i="3"/>
  <c r="Q189" i="3" s="1"/>
  <c r="P208" i="3"/>
  <c r="Q208" i="3" s="1"/>
  <c r="P183" i="3"/>
  <c r="Q183" i="3" s="1"/>
  <c r="P176" i="3"/>
  <c r="Q176" i="3" s="1"/>
  <c r="P175" i="3"/>
  <c r="Q175" i="3" s="1"/>
  <c r="P171" i="3"/>
  <c r="Q171" i="3" s="1"/>
  <c r="P172" i="3"/>
  <c r="Q172" i="3" s="1"/>
  <c r="P165" i="3"/>
  <c r="Q165" i="3" s="1"/>
  <c r="P156" i="3"/>
  <c r="Q156" i="3" s="1"/>
  <c r="P152" i="3"/>
  <c r="Q152" i="3" s="1"/>
  <c r="P144" i="3"/>
  <c r="Q144" i="3" s="1"/>
  <c r="P128" i="3"/>
  <c r="Q128" i="3" s="1"/>
  <c r="P124" i="3"/>
  <c r="Q124" i="3" s="1"/>
  <c r="P120" i="3"/>
  <c r="Q120" i="3" s="1"/>
  <c r="P132" i="3"/>
  <c r="Q132" i="3" s="1"/>
  <c r="P112" i="3"/>
  <c r="Q112" i="3" s="1"/>
  <c r="P116" i="3"/>
  <c r="Q116" i="3" s="1"/>
  <c r="P104" i="3"/>
  <c r="Q104" i="3" s="1"/>
  <c r="P100" i="3"/>
  <c r="Q100" i="3" s="1"/>
  <c r="P96" i="3"/>
  <c r="Q96" i="3" s="1"/>
  <c r="P78" i="3"/>
  <c r="Q78" i="3" s="1"/>
  <c r="P67" i="3"/>
  <c r="Q67" i="3" s="1"/>
  <c r="P65" i="3"/>
  <c r="Q65" i="3" s="1"/>
  <c r="P66" i="3"/>
  <c r="Q66" i="3" s="1"/>
  <c r="P56" i="3"/>
  <c r="Q56" i="3" s="1"/>
  <c r="P54" i="3"/>
  <c r="Q54" i="3" s="1"/>
  <c r="P52" i="3"/>
  <c r="Q52" i="3" s="1"/>
  <c r="P50" i="3"/>
  <c r="Q50" i="3" s="1"/>
  <c r="P48" i="3"/>
  <c r="Q48" i="3" s="1"/>
  <c r="P46" i="3"/>
  <c r="Q46" i="3" s="1"/>
  <c r="P44" i="3"/>
  <c r="Q44" i="3" s="1"/>
  <c r="P62" i="3"/>
  <c r="Q62" i="3" s="1"/>
  <c r="P60" i="3"/>
  <c r="Q60" i="3" s="1"/>
  <c r="P58" i="3"/>
  <c r="Q58" i="3" s="1"/>
  <c r="P40" i="3"/>
  <c r="Q40" i="3" s="1"/>
  <c r="P37" i="3"/>
  <c r="Q37" i="3" s="1"/>
  <c r="P33" i="3"/>
  <c r="Q33" i="3" s="1"/>
  <c r="P31" i="3"/>
  <c r="Q31" i="3" s="1"/>
  <c r="P9" i="3"/>
  <c r="Q9" i="3" s="1"/>
  <c r="P2" i="3"/>
  <c r="Q2" i="3" s="1"/>
  <c r="P6" i="3"/>
  <c r="Q6" i="3" s="1"/>
  <c r="P8" i="3"/>
  <c r="Q8" i="3" s="1"/>
  <c r="P7" i="3"/>
  <c r="Q7" i="3" s="1"/>
  <c r="P5" i="3"/>
  <c r="Q5" i="3" s="1"/>
  <c r="P3" i="3"/>
  <c r="Q3" i="3" s="1"/>
  <c r="P4" i="3"/>
  <c r="Q4" i="3" s="1"/>
  <c r="O263" i="3"/>
  <c r="M263" i="3"/>
  <c r="K263" i="3"/>
  <c r="N263" i="3"/>
  <c r="I259" i="3"/>
  <c r="P259" i="3" s="1"/>
  <c r="Q259" i="3" s="1"/>
  <c r="I255" i="3"/>
  <c r="P255" i="3" s="1"/>
  <c r="Q255" i="3" s="1"/>
  <c r="I251" i="3"/>
  <c r="P251" i="3" s="1"/>
  <c r="Q251" i="3" s="1"/>
  <c r="I247" i="3"/>
  <c r="P247" i="3" s="1"/>
  <c r="Q247" i="3" s="1"/>
  <c r="I243" i="3"/>
  <c r="P243" i="3" s="1"/>
  <c r="Q243" i="3" s="1"/>
  <c r="I239" i="3"/>
  <c r="P239" i="3" s="1"/>
  <c r="Q239" i="3" s="1"/>
  <c r="I235" i="3"/>
  <c r="P235" i="3" s="1"/>
  <c r="Q235" i="3" s="1"/>
  <c r="I231" i="3"/>
  <c r="P231" i="3" s="1"/>
  <c r="Q231" i="3" s="1"/>
  <c r="I227" i="3"/>
  <c r="P227" i="3" s="1"/>
  <c r="Q227" i="3" s="1"/>
  <c r="I207" i="3"/>
  <c r="P207" i="3" s="1"/>
  <c r="Q207" i="3" s="1"/>
  <c r="I203" i="3"/>
  <c r="P203" i="3" s="1"/>
  <c r="Q203" i="3" s="1"/>
  <c r="I199" i="3"/>
  <c r="P199" i="3" s="1"/>
  <c r="Q199" i="3" s="1"/>
  <c r="I195" i="3"/>
  <c r="P195" i="3" s="1"/>
  <c r="Q195" i="3" s="1"/>
  <c r="I191" i="3"/>
  <c r="P191" i="3" s="1"/>
  <c r="Q191" i="3" s="1"/>
  <c r="I167" i="3"/>
  <c r="P167" i="3" s="1"/>
  <c r="Q167" i="3" s="1"/>
  <c r="I163" i="3"/>
  <c r="P163" i="3" s="1"/>
  <c r="Q163" i="3" s="1"/>
  <c r="I159" i="3"/>
  <c r="P159" i="3" s="1"/>
  <c r="Q159" i="3" s="1"/>
  <c r="I155" i="3"/>
  <c r="P155" i="3" s="1"/>
  <c r="Q155" i="3" s="1"/>
  <c r="I151" i="3"/>
  <c r="P151" i="3" s="1"/>
  <c r="Q151" i="3" s="1"/>
  <c r="I147" i="3"/>
  <c r="P147" i="3" s="1"/>
  <c r="Q147" i="3" s="1"/>
  <c r="I143" i="3"/>
  <c r="P143" i="3" s="1"/>
  <c r="Q143" i="3" s="1"/>
  <c r="I139" i="3"/>
  <c r="P139" i="3" s="1"/>
  <c r="Q139" i="3" s="1"/>
  <c r="I135" i="3"/>
  <c r="P135" i="3" s="1"/>
  <c r="Q135" i="3" s="1"/>
  <c r="I131" i="3"/>
  <c r="P131" i="3" s="1"/>
  <c r="Q131" i="3" s="1"/>
  <c r="I127" i="3"/>
  <c r="P127" i="3" s="1"/>
  <c r="Q127" i="3" s="1"/>
  <c r="I123" i="3"/>
  <c r="P123" i="3" s="1"/>
  <c r="Q123" i="3" s="1"/>
  <c r="I119" i="3"/>
  <c r="P119" i="3" s="1"/>
  <c r="Q119" i="3" s="1"/>
  <c r="I115" i="3"/>
  <c r="P115" i="3" s="1"/>
  <c r="Q115" i="3" s="1"/>
  <c r="I111" i="3"/>
  <c r="P111" i="3" s="1"/>
  <c r="Q111" i="3" s="1"/>
  <c r="I107" i="3"/>
  <c r="P107" i="3" s="1"/>
  <c r="Q107" i="3" s="1"/>
  <c r="I103" i="3"/>
  <c r="P103" i="3" s="1"/>
  <c r="Q103" i="3" s="1"/>
  <c r="I99" i="3"/>
  <c r="P99" i="3" s="1"/>
  <c r="Q99" i="3" s="1"/>
  <c r="I95" i="3"/>
  <c r="P95" i="3" s="1"/>
  <c r="Q95" i="3" s="1"/>
  <c r="I92" i="3"/>
  <c r="P92" i="3" s="1"/>
  <c r="Q92" i="3" s="1"/>
  <c r="I225" i="3"/>
  <c r="P225" i="3" s="1"/>
  <c r="Q225" i="3" s="1"/>
  <c r="I221" i="3"/>
  <c r="P221" i="3" s="1"/>
  <c r="Q221" i="3" s="1"/>
  <c r="I217" i="3"/>
  <c r="P217" i="3" s="1"/>
  <c r="Q217" i="3" s="1"/>
  <c r="I213" i="3"/>
  <c r="P213" i="3" s="1"/>
  <c r="Q213" i="3" s="1"/>
  <c r="I209" i="3"/>
  <c r="P209" i="3" s="1"/>
  <c r="Q209" i="3" s="1"/>
  <c r="I185" i="3"/>
  <c r="P185" i="3" s="1"/>
  <c r="Q185" i="3" s="1"/>
  <c r="I181" i="3"/>
  <c r="P181" i="3" s="1"/>
  <c r="Q181" i="3" s="1"/>
  <c r="I177" i="3"/>
  <c r="P177" i="3" s="1"/>
  <c r="Q177" i="3" s="1"/>
  <c r="I173" i="3"/>
  <c r="P173" i="3" s="1"/>
  <c r="Q173" i="3" s="1"/>
  <c r="I169" i="3"/>
  <c r="P169" i="3" s="1"/>
  <c r="Q169" i="3" s="1"/>
  <c r="I145" i="3"/>
  <c r="P145" i="3" s="1"/>
  <c r="Q145" i="3" s="1"/>
  <c r="I141" i="3"/>
  <c r="P141" i="3" s="1"/>
  <c r="Q141" i="3" s="1"/>
  <c r="I137" i="3"/>
  <c r="P137" i="3" s="1"/>
  <c r="Q137" i="3" s="1"/>
  <c r="I133" i="3"/>
  <c r="P133" i="3" s="1"/>
  <c r="Q133" i="3" s="1"/>
  <c r="I129" i="3"/>
  <c r="P129" i="3" s="1"/>
  <c r="Q129" i="3" s="1"/>
  <c r="I125" i="3"/>
  <c r="P125" i="3" s="1"/>
  <c r="Q125" i="3" s="1"/>
  <c r="I121" i="3"/>
  <c r="P121" i="3" s="1"/>
  <c r="Q121" i="3" s="1"/>
  <c r="I117" i="3"/>
  <c r="P117" i="3" s="1"/>
  <c r="Q117" i="3" s="1"/>
  <c r="I113" i="3"/>
  <c r="P113" i="3" s="1"/>
  <c r="Q113" i="3" s="1"/>
  <c r="I109" i="3"/>
  <c r="P109" i="3" s="1"/>
  <c r="Q109" i="3" s="1"/>
  <c r="I105" i="3"/>
  <c r="P105" i="3" s="1"/>
  <c r="Q105" i="3" s="1"/>
  <c r="I101" i="3"/>
  <c r="P101" i="3" s="1"/>
  <c r="Q101" i="3" s="1"/>
  <c r="I97" i="3"/>
  <c r="P97" i="3" s="1"/>
  <c r="Q97" i="3" s="1"/>
  <c r="I93" i="3"/>
  <c r="P93" i="3" s="1"/>
  <c r="Q93" i="3" s="1"/>
  <c r="I89" i="3"/>
  <c r="P89" i="3" s="1"/>
  <c r="Q89" i="3" s="1"/>
  <c r="L263" i="3"/>
  <c r="I262" i="3"/>
  <c r="P262" i="3" s="1"/>
  <c r="Q262" i="3" s="1"/>
  <c r="I258" i="3"/>
  <c r="P258" i="3" s="1"/>
  <c r="Q258" i="3" s="1"/>
  <c r="I254" i="3"/>
  <c r="P254" i="3" s="1"/>
  <c r="Q254" i="3" s="1"/>
  <c r="I250" i="3"/>
  <c r="P250" i="3" s="1"/>
  <c r="Q250" i="3" s="1"/>
  <c r="I246" i="3"/>
  <c r="P246" i="3" s="1"/>
  <c r="Q246" i="3" s="1"/>
  <c r="I242" i="3"/>
  <c r="P242" i="3" s="1"/>
  <c r="Q242" i="3" s="1"/>
  <c r="I238" i="3"/>
  <c r="P238" i="3" s="1"/>
  <c r="Q238" i="3" s="1"/>
  <c r="I234" i="3"/>
  <c r="P234" i="3" s="1"/>
  <c r="Q234" i="3" s="1"/>
  <c r="I230" i="3"/>
  <c r="P230" i="3" s="1"/>
  <c r="Q230" i="3" s="1"/>
  <c r="I226" i="3"/>
  <c r="P226" i="3" s="1"/>
  <c r="Q226" i="3" s="1"/>
  <c r="I222" i="3"/>
  <c r="P222" i="3" s="1"/>
  <c r="Q222" i="3" s="1"/>
  <c r="I218" i="3"/>
  <c r="P218" i="3" s="1"/>
  <c r="Q218" i="3" s="1"/>
  <c r="I214" i="3"/>
  <c r="P214" i="3" s="1"/>
  <c r="Q214" i="3" s="1"/>
  <c r="I210" i="3"/>
  <c r="P210" i="3" s="1"/>
  <c r="Q210" i="3" s="1"/>
  <c r="I206" i="3"/>
  <c r="P206" i="3" s="1"/>
  <c r="Q206" i="3" s="1"/>
  <c r="I202" i="3"/>
  <c r="P202" i="3" s="1"/>
  <c r="Q202" i="3" s="1"/>
  <c r="I198" i="3"/>
  <c r="P198" i="3" s="1"/>
  <c r="Q198" i="3" s="1"/>
  <c r="I194" i="3"/>
  <c r="P194" i="3" s="1"/>
  <c r="Q194" i="3" s="1"/>
  <c r="I190" i="3"/>
  <c r="P190" i="3" s="1"/>
  <c r="Q190" i="3" s="1"/>
  <c r="I186" i="3"/>
  <c r="P186" i="3" s="1"/>
  <c r="Q186" i="3" s="1"/>
  <c r="I182" i="3"/>
  <c r="P182" i="3" s="1"/>
  <c r="Q182" i="3" s="1"/>
  <c r="I178" i="3"/>
  <c r="P178" i="3" s="1"/>
  <c r="Q178" i="3" s="1"/>
  <c r="I174" i="3"/>
  <c r="P174" i="3" s="1"/>
  <c r="Q174" i="3" s="1"/>
  <c r="I170" i="3"/>
  <c r="P170" i="3" s="1"/>
  <c r="Q170" i="3" s="1"/>
  <c r="I166" i="3"/>
  <c r="P166" i="3" s="1"/>
  <c r="Q166" i="3" s="1"/>
  <c r="I162" i="3"/>
  <c r="P162" i="3" s="1"/>
  <c r="Q162" i="3" s="1"/>
  <c r="I158" i="3"/>
  <c r="P158" i="3" s="1"/>
  <c r="Q158" i="3" s="1"/>
  <c r="I154" i="3"/>
  <c r="P154" i="3" s="1"/>
  <c r="Q154" i="3" s="1"/>
  <c r="I150" i="3"/>
  <c r="P150" i="3" s="1"/>
  <c r="Q150" i="3" s="1"/>
  <c r="I146" i="3"/>
  <c r="P146" i="3" s="1"/>
  <c r="Q146" i="3" s="1"/>
  <c r="I142" i="3"/>
  <c r="P142" i="3" s="1"/>
  <c r="Q142" i="3" s="1"/>
  <c r="I138" i="3"/>
  <c r="P138" i="3" s="1"/>
  <c r="Q138" i="3" s="1"/>
  <c r="I134" i="3"/>
  <c r="P134" i="3" s="1"/>
  <c r="Q134" i="3" s="1"/>
  <c r="I130" i="3"/>
  <c r="P130" i="3" s="1"/>
  <c r="Q130" i="3" s="1"/>
  <c r="I126" i="3"/>
  <c r="P126" i="3" s="1"/>
  <c r="Q126" i="3" s="1"/>
  <c r="I122" i="3"/>
  <c r="P122" i="3" s="1"/>
  <c r="Q122" i="3" s="1"/>
  <c r="I118" i="3"/>
  <c r="P118" i="3" s="1"/>
  <c r="Q118" i="3" s="1"/>
  <c r="I114" i="3"/>
  <c r="P114" i="3" s="1"/>
  <c r="Q114" i="3" s="1"/>
  <c r="I110" i="3"/>
  <c r="P110" i="3" s="1"/>
  <c r="Q110" i="3" s="1"/>
  <c r="I106" i="3"/>
  <c r="P106" i="3" s="1"/>
  <c r="Q106" i="3" s="1"/>
  <c r="I102" i="3"/>
  <c r="P102" i="3" s="1"/>
  <c r="Q102" i="3" s="1"/>
  <c r="I98" i="3"/>
  <c r="P98" i="3" s="1"/>
  <c r="Q98" i="3" s="1"/>
  <c r="I94" i="3"/>
  <c r="P94" i="3" s="1"/>
  <c r="Q94" i="3" s="1"/>
  <c r="I90" i="3"/>
  <c r="P90" i="3" s="1"/>
  <c r="Q90" i="3" s="1"/>
  <c r="H263" i="3"/>
  <c r="J263" i="3"/>
  <c r="E10" i="6"/>
  <c r="K47" i="6"/>
  <c r="E36" i="6"/>
  <c r="E23" i="6"/>
  <c r="E47" i="6"/>
  <c r="J47" i="6"/>
  <c r="I47" i="6"/>
  <c r="C48" i="5"/>
  <c r="E9" i="5"/>
  <c r="E34" i="5"/>
  <c r="I45" i="5"/>
  <c r="K45" i="5"/>
  <c r="E21" i="5"/>
  <c r="E45" i="5"/>
  <c r="J45" i="5"/>
  <c r="C47" i="4"/>
  <c r="E44" i="4"/>
  <c r="K44" i="4"/>
  <c r="J44" i="4"/>
  <c r="E10" i="4"/>
  <c r="I44" i="4"/>
  <c r="E21" i="4"/>
  <c r="E33" i="4"/>
  <c r="E32" i="1"/>
  <c r="P263" i="3" l="1"/>
  <c r="Q263" i="3"/>
  <c r="I263" i="3"/>
  <c r="J48" i="6"/>
  <c r="K48" i="6"/>
  <c r="E24" i="6"/>
  <c r="E11" i="6"/>
  <c r="I48" i="6"/>
  <c r="E37" i="6"/>
  <c r="E48" i="6"/>
  <c r="E50" i="6"/>
  <c r="E10" i="5"/>
  <c r="E35" i="5"/>
  <c r="J46" i="5"/>
  <c r="E46" i="5"/>
  <c r="E48" i="5"/>
  <c r="I46" i="5"/>
  <c r="K46" i="5"/>
  <c r="E22" i="5"/>
  <c r="E45" i="4"/>
  <c r="E22" i="4"/>
  <c r="J45" i="4"/>
  <c r="K45" i="4"/>
  <c r="E47" i="4"/>
  <c r="I45" i="4"/>
  <c r="E11" i="4"/>
  <c r="E34" i="4"/>
  <c r="C43" i="1" l="1"/>
  <c r="I14" i="1"/>
  <c r="C21" i="1"/>
  <c r="C11" i="1"/>
  <c r="K14" i="1"/>
  <c r="J14" i="1"/>
  <c r="E14" i="1"/>
  <c r="E11" i="1" l="1"/>
  <c r="J43" i="1"/>
  <c r="K43" i="1"/>
  <c r="I43" i="1"/>
  <c r="C46" i="1"/>
  <c r="E43" i="1"/>
  <c r="E21" i="1"/>
  <c r="E12" i="1" l="1"/>
  <c r="I44" i="1"/>
  <c r="J44" i="1"/>
  <c r="K44" i="1"/>
  <c r="E46" i="1"/>
  <c r="E44" i="1"/>
  <c r="E33" i="1"/>
  <c r="E22" i="1"/>
</calcChain>
</file>

<file path=xl/sharedStrings.xml><?xml version="1.0" encoding="utf-8"?>
<sst xmlns="http://schemas.openxmlformats.org/spreadsheetml/2006/main" count="527" uniqueCount="304">
  <si>
    <t>Продукты</t>
  </si>
  <si>
    <t>Кол-во, гр/чел</t>
  </si>
  <si>
    <t>Калорийность, ккал/100гр</t>
  </si>
  <si>
    <t>Калорийность порции</t>
  </si>
  <si>
    <t>Углеводы</t>
  </si>
  <si>
    <t>Калорийность</t>
  </si>
  <si>
    <t>Мясо соевое</t>
  </si>
  <si>
    <t>Корейка копченая</t>
  </si>
  <si>
    <t>Масло подсолнечное</t>
  </si>
  <si>
    <t>Сало свиное</t>
  </si>
  <si>
    <t>Пшено</t>
  </si>
  <si>
    <t>Картофельное пюре</t>
  </si>
  <si>
    <t>Лук репчатый</t>
  </si>
  <si>
    <t>Орехи грецкие</t>
  </si>
  <si>
    <t>Яичный порошок</t>
  </si>
  <si>
    <t>Рис</t>
  </si>
  <si>
    <t>белки</t>
  </si>
  <si>
    <t>жиры</t>
  </si>
  <si>
    <t>Печенье Юбилейное</t>
  </si>
  <si>
    <t>углеводы</t>
  </si>
  <si>
    <t>%</t>
  </si>
  <si>
    <t>завтрак 25%ккал</t>
  </si>
  <si>
    <t>обед 35% ккал</t>
  </si>
  <si>
    <t>ужин 25%ккал</t>
  </si>
  <si>
    <t>ИТОГО:</t>
  </si>
  <si>
    <t>грамм</t>
  </si>
  <si>
    <t>ккал</t>
  </si>
  <si>
    <t>НАДО:</t>
  </si>
  <si>
    <t>граммы</t>
  </si>
  <si>
    <t>перекус и в дороге 15%</t>
  </si>
  <si>
    <t>надо</t>
  </si>
  <si>
    <t>ИТОГО за завтрак</t>
  </si>
  <si>
    <t>ИТОГО за обед</t>
  </si>
  <si>
    <t>ИТОГО за ужин:</t>
  </si>
  <si>
    <t>ИТОГО за перекусы:</t>
  </si>
  <si>
    <t>если дефицит 30%</t>
  </si>
  <si>
    <t>Хлеб ржаной</t>
  </si>
  <si>
    <t>Хлеб пшеничный, грубый</t>
  </si>
  <si>
    <t>Хлеб пшеничный, лучший</t>
  </si>
  <si>
    <t>Булки городские</t>
  </si>
  <si>
    <t>Батоны</t>
  </si>
  <si>
    <t>Сухари ржаные</t>
  </si>
  <si>
    <t>Сухари пшеничные</t>
  </si>
  <si>
    <t>Сухари дорожные</t>
  </si>
  <si>
    <t>Галеты «Поход»</t>
  </si>
  <si>
    <t>Баранки, сушки</t>
  </si>
  <si>
    <t>Печенье сухое</t>
  </si>
  <si>
    <t>Печенье сахарное</t>
  </si>
  <si>
    <t>Пряники</t>
  </si>
  <si>
    <t>Мука ржаная</t>
  </si>
  <si>
    <t>Мука пшеничная</t>
  </si>
  <si>
    <t>Молоко коровье цельное</t>
  </si>
  <si>
    <t>Молоко коровье обезжиренное</t>
  </si>
  <si>
    <t>Молоко коровье: цельное сухое</t>
  </si>
  <si>
    <t>Молоко сухое обезжиренное</t>
  </si>
  <si>
    <t>Молоко овечье</t>
  </si>
  <si>
    <t>Молоко козье</t>
  </si>
  <si>
    <t>Кислое молоко</t>
  </si>
  <si>
    <t>Кефир</t>
  </si>
  <si>
    <t>Кумыс</t>
  </si>
  <si>
    <t>Молоко сгущеное с сахаром</t>
  </si>
  <si>
    <t>Молоко сгущеное без сахара</t>
  </si>
  <si>
    <t>Сливки 10%-ной жирности</t>
  </si>
  <si>
    <t>Сливки 35%-ной жирности</t>
  </si>
  <si>
    <t>Сливки сухие без сахара</t>
  </si>
  <si>
    <t>Сливки сгущеные с сахаром</t>
  </si>
  <si>
    <t>Сметана</t>
  </si>
  <si>
    <t>Творог нежирный</t>
  </si>
  <si>
    <t>Творог 9% жирности</t>
  </si>
  <si>
    <t>Творог 20% жирности</t>
  </si>
  <si>
    <t>Сырковая масса жирная</t>
  </si>
  <si>
    <t>Сырковая масса нежирная</t>
  </si>
  <si>
    <t>Сыр 40% жирности</t>
  </si>
  <si>
    <t>Сыр 45% жирности</t>
  </si>
  <si>
    <t>Сыр 50% жирности</t>
  </si>
  <si>
    <t>Брынза 40% жирности</t>
  </si>
  <si>
    <t>Сыр плавленый 40% жирности</t>
  </si>
  <si>
    <t>Масло сливочное вологодское</t>
  </si>
  <si>
    <t>Масло сливочное шоколадное</t>
  </si>
  <si>
    <t>Масло сливочное несоленое</t>
  </si>
  <si>
    <t>Масло хлопковое</t>
  </si>
  <si>
    <t>Маргарин столовый</t>
  </si>
  <si>
    <t>Маргарин молочный</t>
  </si>
  <si>
    <t>Комбижир</t>
  </si>
  <si>
    <t>Сало говяжье</t>
  </si>
  <si>
    <t>Жир бараний топленый</t>
  </si>
  <si>
    <t>Жир говяжий топленый</t>
  </si>
  <si>
    <t>Жир свиной топленый</t>
  </si>
  <si>
    <t>Грудинка копченая</t>
  </si>
  <si>
    <t>Яйцо</t>
  </si>
  <si>
    <t>Говядина жирная</t>
  </si>
  <si>
    <t>Говядина средняя</t>
  </si>
  <si>
    <t>Говядина тощая</t>
  </si>
  <si>
    <t>Баранина жирная</t>
  </si>
  <si>
    <t>Свинина жирная</t>
  </si>
  <si>
    <t>Свинина мясная</t>
  </si>
  <si>
    <t>Телятина жирная</t>
  </si>
  <si>
    <t>Телятина постная</t>
  </si>
  <si>
    <t>Солонина</t>
  </si>
  <si>
    <t>Кролик</t>
  </si>
  <si>
    <t>Куры</t>
  </si>
  <si>
    <t>Колбаса сырокопченая</t>
  </si>
  <si>
    <t>Колбаса полукопченая</t>
  </si>
  <si>
    <t>Колбаса любительская вареная</t>
  </si>
  <si>
    <t>Колбаса чайная</t>
  </si>
  <si>
    <t>Колбаса ливерная</t>
  </si>
  <si>
    <t>Сосиски говяжьи</t>
  </si>
  <si>
    <t>Ветчина</t>
  </si>
  <si>
    <t>Мозги</t>
  </si>
  <si>
    <t>Печень</t>
  </si>
  <si>
    <t>Почки</t>
  </si>
  <si>
    <t>Язык</t>
  </si>
  <si>
    <t>Шашлык из баранины</t>
  </si>
  <si>
    <t>Шашлык из свинины</t>
  </si>
  <si>
    <t>Мясо жареное консерв.</t>
  </si>
  <si>
    <t>Свинина тушеная консерв.</t>
  </si>
  <si>
    <t>Говядина тушеная консерв.</t>
  </si>
  <si>
    <t>Баранина тушеная консерв.</t>
  </si>
  <si>
    <t>Гуляш говяжий консерв.</t>
  </si>
  <si>
    <t>Почки в томатном соусе консерв.</t>
  </si>
  <si>
    <t xml:space="preserve">Язык говяжий в желе консерв. </t>
  </si>
  <si>
    <t xml:space="preserve">Мозги жареные консерв. </t>
  </si>
  <si>
    <t>Паштет мясной консерв.</t>
  </si>
  <si>
    <t>Паштет печеночный консерв.</t>
  </si>
  <si>
    <t>Куриное филе консерв.</t>
  </si>
  <si>
    <t>Говядина консерв. с горохом</t>
  </si>
  <si>
    <t>Говядина консерв, с макаронами</t>
  </si>
  <si>
    <t>Говядина консерв. с фасолью</t>
  </si>
  <si>
    <t>Завтрак туриста (говядина)</t>
  </si>
  <si>
    <t>Колбасный фарш консерв.</t>
  </si>
  <si>
    <t>Судак свежий</t>
  </si>
  <si>
    <t>Треска</t>
  </si>
  <si>
    <t>Севрюга</t>
  </si>
  <si>
    <t>Семга</t>
  </si>
  <si>
    <t>Кета</t>
  </si>
  <si>
    <t>Горбуша</t>
  </si>
  <si>
    <t>Чавыча</t>
  </si>
  <si>
    <t>Кижач</t>
  </si>
  <si>
    <t>Щука</t>
  </si>
  <si>
    <t>Лещ</t>
  </si>
  <si>
    <t>Сом</t>
  </si>
  <si>
    <t>Карп</t>
  </si>
  <si>
    <t>Навага</t>
  </si>
  <si>
    <t>Сельдь свежая</t>
  </si>
  <si>
    <t>Корюшка</t>
  </si>
  <si>
    <t>Кета соленая</t>
  </si>
  <si>
    <t>Сельдь соленая</t>
  </si>
  <si>
    <t>Сельдь копченая</t>
  </si>
  <si>
    <t>Вобла сушеная</t>
  </si>
  <si>
    <t xml:space="preserve">Судак бланширов. </t>
  </si>
  <si>
    <t>Сельдь бланширов.</t>
  </si>
  <si>
    <t>Сардины бланширов.</t>
  </si>
  <si>
    <t>Печень трески бланширов.</t>
  </si>
  <si>
    <t>Шпроты в масле</t>
  </si>
  <si>
    <t>Кефаль в масле</t>
  </si>
  <si>
    <t>Треска копченая в масле</t>
  </si>
  <si>
    <t>Салака копченая в масле</t>
  </si>
  <si>
    <t>Корюшка копченая в масле</t>
  </si>
  <si>
    <t>Осетр в собственном соку</t>
  </si>
  <si>
    <t>Кета в собственном соку</t>
  </si>
  <si>
    <t>Белуга в собственном соку</t>
  </si>
  <si>
    <t>Судак в собственном соку</t>
  </si>
  <si>
    <t>Печень трески в собственном соку</t>
  </si>
  <si>
    <t>Лещ в томате</t>
  </si>
  <si>
    <t>Сом в томате</t>
  </si>
  <si>
    <t>Судак в томате</t>
  </si>
  <si>
    <t>Щука в томате</t>
  </si>
  <si>
    <t>Печень трески в томате</t>
  </si>
  <si>
    <t>Камбала в томате</t>
  </si>
  <si>
    <t>Севрюга в томате</t>
  </si>
  <si>
    <t>Килька пряного посола</t>
  </si>
  <si>
    <t>Икра черная зернистая</t>
  </si>
  <si>
    <t>Икра черная паюсная</t>
  </si>
  <si>
    <t>Вобла копченая</t>
  </si>
  <si>
    <t>Вобла вяленая</t>
  </si>
  <si>
    <t>Лещ копченый</t>
  </si>
  <si>
    <t>Горох</t>
  </si>
  <si>
    <t>Гречневая</t>
  </si>
  <si>
    <t>Кукуруза</t>
  </si>
  <si>
    <t>Манная</t>
  </si>
  <si>
    <t>Овсяная</t>
  </si>
  <si>
    <t>Перловая</t>
  </si>
  <si>
    <t>Пшеничная крупа «Артек»</t>
  </si>
  <si>
    <t>Толокно</t>
  </si>
  <si>
    <t>Фасоль</t>
  </si>
  <si>
    <t>Ячневая</t>
  </si>
  <si>
    <t>Макароны, лапша, вермишель</t>
  </si>
  <si>
    <t>Сахар-рафинад, песок</t>
  </si>
  <si>
    <t>Мед</t>
  </si>
  <si>
    <t>Карамель леденцовая</t>
  </si>
  <si>
    <t>Карамель с помадной начинкой</t>
  </si>
  <si>
    <t>Карамель с фруктовой начинкой</t>
  </si>
  <si>
    <t>Карамель с шоколадно-ореховой начинкой</t>
  </si>
  <si>
    <t>Драже помадное</t>
  </si>
  <si>
    <t>Драже ореховое в шоколаде</t>
  </si>
  <si>
    <t>Конфеты шоколадные грильяж</t>
  </si>
  <si>
    <t>Конфеты шоколадные, помадные</t>
  </si>
  <si>
    <t>Конфеты шоколадные фруктовые</t>
  </si>
  <si>
    <t>Батончики ореховые</t>
  </si>
  <si>
    <t>Тянучка сливочная</t>
  </si>
  <si>
    <t>Помадка фруктовая</t>
  </si>
  <si>
    <t>Ирис «Золотой ключик»</t>
  </si>
  <si>
    <t>Шоколад ванильный</t>
  </si>
  <si>
    <t>Шоколад «Золотой ярлык»</t>
  </si>
  <si>
    <t>Какао (порошок)</t>
  </si>
  <si>
    <t>Мармелад желейный формовой</t>
  </si>
  <si>
    <t>Мармелад яблочный формовой</t>
  </si>
  <si>
    <t>Пастила</t>
  </si>
  <si>
    <t>Зефир</t>
  </si>
  <si>
    <t>Халва арахисовая</t>
  </si>
  <si>
    <t>Халва подсолнечная</t>
  </si>
  <si>
    <t>Повидло яблочное</t>
  </si>
  <si>
    <t>Варенье</t>
  </si>
  <si>
    <t>Капуста белокачанная</t>
  </si>
  <si>
    <t>Капуста квашеная</t>
  </si>
  <si>
    <t>Капуста сушеная</t>
  </si>
  <si>
    <t>Картофель</t>
  </si>
  <si>
    <t>Картофель сушеный или крупка</t>
  </si>
  <si>
    <t>Морковь</t>
  </si>
  <si>
    <t>Морковь сушеная</t>
  </si>
  <si>
    <t>Свекла</t>
  </si>
  <si>
    <t>Свекла сушеная</t>
  </si>
  <si>
    <t>Лук репчатый сушеный</t>
  </si>
  <si>
    <t>Лук зеленый (перо)</t>
  </si>
  <si>
    <t>Чеснок</t>
  </si>
  <si>
    <t>Огурцы</t>
  </si>
  <si>
    <t>Помидоры</t>
  </si>
  <si>
    <t>Репа</t>
  </si>
  <si>
    <t>Редис</t>
  </si>
  <si>
    <t>Щавель</t>
  </si>
  <si>
    <t>Горошек зеленый свежий</t>
  </si>
  <si>
    <t>Горошек зеленый консерв.</t>
  </si>
  <si>
    <t>Перец фаршированный консерв.</t>
  </si>
  <si>
    <t>Икра баклажанная, кабачковая</t>
  </si>
  <si>
    <t>Томатная паста</t>
  </si>
  <si>
    <t>Борщ консерв.</t>
  </si>
  <si>
    <t>Рассольник консерв.</t>
  </si>
  <si>
    <t>Щи из свежей капусты консерв.</t>
  </si>
  <si>
    <t>Грибы белые сушеные</t>
  </si>
  <si>
    <t>Грибы белые свежие</t>
  </si>
  <si>
    <t>Маслята свежие</t>
  </si>
  <si>
    <t>Опята свежие</t>
  </si>
  <si>
    <t>Яблоки</t>
  </si>
  <si>
    <t xml:space="preserve">Смородина черная </t>
  </si>
  <si>
    <t>Смородина красная</t>
  </si>
  <si>
    <t>Малина</t>
  </si>
  <si>
    <t>Земляника</t>
  </si>
  <si>
    <t>Абрикосы</t>
  </si>
  <si>
    <t>Слива, алыча</t>
  </si>
  <si>
    <t>Клюква</t>
  </si>
  <si>
    <t>Арбуз</t>
  </si>
  <si>
    <t>Дыня</t>
  </si>
  <si>
    <t>Лимон</t>
  </si>
  <si>
    <t>Сухофрукты в ассортименте</t>
  </si>
  <si>
    <t>Абрикосы с косточкой (урюк)</t>
  </si>
  <si>
    <t>Абрикосы без косточки (курага)</t>
  </si>
  <si>
    <t>Виноград (изюм)</t>
  </si>
  <si>
    <t>Виноград (кишмиш)</t>
  </si>
  <si>
    <t>Груши сушеные</t>
  </si>
  <si>
    <t>Персики (курага)</t>
  </si>
  <si>
    <t>Чернослив</t>
  </si>
  <si>
    <t>Яблоки сушеные</t>
  </si>
  <si>
    <t>Орехи лесные</t>
  </si>
  <si>
    <t>Орехи кедровые</t>
  </si>
  <si>
    <t>Миндаль</t>
  </si>
  <si>
    <t>Чай с сахаром</t>
  </si>
  <si>
    <t>Айран</t>
  </si>
  <si>
    <t>Молоко кипяченое</t>
  </si>
  <si>
    <t>Какао</t>
  </si>
  <si>
    <t>Кисель фруктово-ягодный</t>
  </si>
  <si>
    <t>Кисель молочный</t>
  </si>
  <si>
    <t>Компот из сухофруктов</t>
  </si>
  <si>
    <t>Компот консерв. (в среднем)</t>
  </si>
  <si>
    <t>Сок томатный</t>
  </si>
  <si>
    <t>Сок яблочный</t>
  </si>
  <si>
    <t>Сок виноградный</t>
  </si>
  <si>
    <t>ккал/100гр</t>
  </si>
  <si>
    <t>Халва тахинная</t>
  </si>
  <si>
    <t>порция</t>
  </si>
  <si>
    <t>Свинина консерв. с фасолью</t>
  </si>
  <si>
    <t>Мясо сублимированное</t>
  </si>
  <si>
    <t>усваиваемость,%</t>
  </si>
  <si>
    <t>Суп концентрир.с мясом</t>
  </si>
  <si>
    <t>Масло сливочное топленое</t>
  </si>
  <si>
    <t>халва Ротфронт</t>
  </si>
  <si>
    <t>Шоколад молочный (десертный)</t>
  </si>
  <si>
    <t>Продукт</t>
  </si>
  <si>
    <t xml:space="preserve">Чай </t>
  </si>
  <si>
    <t>2-й день</t>
  </si>
  <si>
    <t>1-й день</t>
  </si>
  <si>
    <t>3-й день</t>
  </si>
  <si>
    <t>4-й день</t>
  </si>
  <si>
    <t>Кол-во дней с таким меню</t>
  </si>
  <si>
    <t>Итого за n дней меню 1-го дня</t>
  </si>
  <si>
    <t>Итого за n дней меню 2-го дня</t>
  </si>
  <si>
    <t>Итого за n дней меню 3-го дня</t>
  </si>
  <si>
    <t>Итого за n дней меню 4-го дня</t>
  </si>
  <si>
    <t>ИТОГО на одного человека за поход:</t>
  </si>
  <si>
    <t>Итого на всех</t>
  </si>
  <si>
    <t>Кол-во людей</t>
  </si>
  <si>
    <t>Кофе с молоком 3 в 1</t>
  </si>
  <si>
    <t>Горбуша в собственном соку (консервы)</t>
  </si>
  <si>
    <t>Кол-во дней с таким меню: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</si>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</sst>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р_._-;\-* #,##0_р_._-;_-* &quot;-&quot;_р_.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8" xfId="0" applyBorder="1" applyAlignment="1">
      <alignment wrapText="1"/>
    </xf>
    <xf numFmtId="0" fontId="3" fillId="0" borderId="0" xfId="0" applyFont="1"/>
    <xf numFmtId="0" fontId="3" fillId="0" borderId="11" xfId="0" applyFont="1" applyBorder="1" applyAlignment="1">
      <alignment horizontal="left" vertical="center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4" fontId="3" fillId="0" borderId="14" xfId="0" applyNumberFormat="1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5" fillId="0" borderId="12" xfId="0" applyFont="1" applyBorder="1" applyAlignment="1">
      <alignment vertical="center" textRotation="90" wrapText="1"/>
    </xf>
    <xf numFmtId="0" fontId="1" fillId="0" borderId="8" xfId="0" applyFont="1" applyBorder="1" applyAlignment="1">
      <alignment wrapText="1"/>
    </xf>
    <xf numFmtId="0" fontId="0" fillId="0" borderId="35" xfId="0" applyBorder="1" applyAlignment="1">
      <alignment horizontal="right" wrapText="1"/>
    </xf>
    <xf numFmtId="0" fontId="0" fillId="0" borderId="35" xfId="0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25" xfId="0" applyFont="1" applyBorder="1" applyAlignment="1">
      <alignment vertical="center" textRotation="90" wrapText="1"/>
    </xf>
    <xf numFmtId="0" fontId="5" fillId="0" borderId="2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13" xfId="0" applyFont="1" applyBorder="1" applyAlignment="1">
      <alignment vertical="center" textRotation="90" wrapText="1"/>
    </xf>
    <xf numFmtId="0" fontId="5" fillId="0" borderId="3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3" borderId="3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16" xfId="0" applyFont="1" applyFill="1" applyBorder="1" applyAlignment="1">
      <alignment wrapText="1"/>
    </xf>
    <xf numFmtId="1" fontId="5" fillId="3" borderId="27" xfId="0" applyNumberFormat="1" applyFont="1" applyFill="1" applyBorder="1" applyAlignment="1">
      <alignment wrapText="1"/>
    </xf>
    <xf numFmtId="0" fontId="5" fillId="3" borderId="17" xfId="0" applyFont="1" applyFill="1" applyBorder="1" applyAlignment="1">
      <alignment wrapText="1"/>
    </xf>
    <xf numFmtId="0" fontId="5" fillId="3" borderId="27" xfId="0" applyFont="1" applyFill="1" applyBorder="1" applyAlignment="1">
      <alignment wrapText="1"/>
    </xf>
    <xf numFmtId="164" fontId="5" fillId="3" borderId="16" xfId="0" applyNumberFormat="1" applyFont="1" applyFill="1" applyBorder="1" applyAlignment="1">
      <alignment wrapText="1"/>
    </xf>
    <xf numFmtId="164" fontId="5" fillId="3" borderId="17" xfId="0" applyNumberFormat="1" applyFont="1" applyFill="1" applyBorder="1" applyAlignment="1">
      <alignment wrapText="1"/>
    </xf>
    <xf numFmtId="164" fontId="5" fillId="3" borderId="18" xfId="0" applyNumberFormat="1" applyFont="1" applyFill="1" applyBorder="1" applyAlignment="1">
      <alignment wrapText="1"/>
    </xf>
    <xf numFmtId="0" fontId="5" fillId="3" borderId="35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1" fontId="5" fillId="3" borderId="12" xfId="0" applyNumberFormat="1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3" borderId="12" xfId="0" applyFont="1" applyFill="1" applyBorder="1" applyAlignment="1">
      <alignment wrapText="1"/>
    </xf>
    <xf numFmtId="164" fontId="5" fillId="3" borderId="19" xfId="0" applyNumberFormat="1" applyFont="1" applyFill="1" applyBorder="1" applyAlignment="1">
      <alignment wrapText="1"/>
    </xf>
    <xf numFmtId="164" fontId="5" fillId="3" borderId="11" xfId="0" applyNumberFormat="1" applyFont="1" applyFill="1" applyBorder="1" applyAlignment="1">
      <alignment wrapText="1"/>
    </xf>
    <xf numFmtId="164" fontId="5" fillId="3" borderId="20" xfId="0" applyNumberFormat="1" applyFont="1" applyFill="1" applyBorder="1" applyAlignment="1">
      <alignment wrapText="1"/>
    </xf>
    <xf numFmtId="0" fontId="5" fillId="3" borderId="36" xfId="0" applyFont="1" applyFill="1" applyBorder="1" applyAlignment="1">
      <alignment wrapText="1"/>
    </xf>
    <xf numFmtId="0" fontId="5" fillId="3" borderId="41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1" fontId="5" fillId="3" borderId="26" xfId="0" applyNumberFormat="1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26" xfId="0" applyFont="1" applyFill="1" applyBorder="1" applyAlignment="1">
      <alignment wrapText="1"/>
    </xf>
    <xf numFmtId="164" fontId="5" fillId="3" borderId="21" xfId="0" applyNumberFormat="1" applyFont="1" applyFill="1" applyBorder="1" applyAlignment="1">
      <alignment wrapText="1"/>
    </xf>
    <xf numFmtId="164" fontId="5" fillId="3" borderId="22" xfId="0" applyNumberFormat="1" applyFont="1" applyFill="1" applyBorder="1" applyAlignment="1">
      <alignment wrapText="1"/>
    </xf>
    <xf numFmtId="164" fontId="5" fillId="3" borderId="23" xfId="0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42" xfId="0" applyFont="1" applyBorder="1" applyAlignment="1">
      <alignment wrapText="1"/>
    </xf>
    <xf numFmtId="0" fontId="5" fillId="0" borderId="43" xfId="0" applyFont="1" applyBorder="1" applyAlignment="1">
      <alignment wrapText="1"/>
    </xf>
    <xf numFmtId="0" fontId="5" fillId="0" borderId="44" xfId="0" applyFont="1" applyBorder="1" applyAlignment="1">
      <alignment wrapText="1"/>
    </xf>
    <xf numFmtId="0" fontId="5" fillId="0" borderId="45" xfId="0" applyFont="1" applyBorder="1" applyAlignment="1">
      <alignment wrapText="1"/>
    </xf>
    <xf numFmtId="0" fontId="5" fillId="4" borderId="34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wrapText="1"/>
    </xf>
    <xf numFmtId="0" fontId="5" fillId="4" borderId="16" xfId="0" applyFont="1" applyFill="1" applyBorder="1" applyAlignment="1">
      <alignment wrapText="1"/>
    </xf>
    <xf numFmtId="1" fontId="6" fillId="4" borderId="27" xfId="0" applyNumberFormat="1" applyFont="1" applyFill="1" applyBorder="1" applyAlignment="1">
      <alignment wrapText="1"/>
    </xf>
    <xf numFmtId="0" fontId="5" fillId="4" borderId="17" xfId="0" applyFont="1" applyFill="1" applyBorder="1" applyAlignment="1">
      <alignment wrapText="1"/>
    </xf>
    <xf numFmtId="0" fontId="5" fillId="4" borderId="27" xfId="0" applyFont="1" applyFill="1" applyBorder="1" applyAlignment="1">
      <alignment wrapText="1"/>
    </xf>
    <xf numFmtId="164" fontId="5" fillId="4" borderId="16" xfId="0" applyNumberFormat="1" applyFont="1" applyFill="1" applyBorder="1" applyAlignment="1">
      <alignment wrapText="1"/>
    </xf>
    <xf numFmtId="164" fontId="5" fillId="4" borderId="17" xfId="0" applyNumberFormat="1" applyFont="1" applyFill="1" applyBorder="1" applyAlignment="1">
      <alignment wrapText="1"/>
    </xf>
    <xf numFmtId="164" fontId="5" fillId="4" borderId="18" xfId="0" applyNumberFormat="1" applyFont="1" applyFill="1" applyBorder="1" applyAlignment="1">
      <alignment wrapText="1"/>
    </xf>
    <xf numFmtId="0" fontId="5" fillId="4" borderId="36" xfId="0" applyFont="1" applyFill="1" applyBorder="1" applyAlignment="1">
      <alignment wrapText="1"/>
    </xf>
    <xf numFmtId="0" fontId="5" fillId="4" borderId="41" xfId="0" applyFont="1" applyFill="1" applyBorder="1" applyAlignment="1">
      <alignment wrapText="1"/>
    </xf>
    <xf numFmtId="0" fontId="5" fillId="4" borderId="21" xfId="0" applyFont="1" applyFill="1" applyBorder="1" applyAlignment="1">
      <alignment wrapText="1"/>
    </xf>
    <xf numFmtId="9" fontId="6" fillId="4" borderId="26" xfId="0" applyNumberFormat="1" applyFont="1" applyFill="1" applyBorder="1" applyAlignment="1">
      <alignment wrapText="1"/>
    </xf>
    <xf numFmtId="0" fontId="5" fillId="4" borderId="22" xfId="0" applyFont="1" applyFill="1" applyBorder="1" applyAlignment="1">
      <alignment wrapText="1"/>
    </xf>
    <xf numFmtId="0" fontId="5" fillId="4" borderId="26" xfId="0" applyFont="1" applyFill="1" applyBorder="1" applyAlignment="1">
      <alignment wrapText="1"/>
    </xf>
    <xf numFmtId="9" fontId="6" fillId="4" borderId="21" xfId="0" applyNumberFormat="1" applyFont="1" applyFill="1" applyBorder="1" applyAlignment="1">
      <alignment wrapText="1"/>
    </xf>
    <xf numFmtId="9" fontId="6" fillId="4" borderId="22" xfId="0" applyNumberFormat="1" applyFont="1" applyFill="1" applyBorder="1" applyAlignment="1">
      <alignment wrapText="1"/>
    </xf>
    <xf numFmtId="9" fontId="6" fillId="4" borderId="23" xfId="0" applyNumberFormat="1" applyFont="1" applyFill="1" applyBorder="1" applyAlignment="1">
      <alignment wrapText="1"/>
    </xf>
    <xf numFmtId="0" fontId="5" fillId="0" borderId="38" xfId="0" applyFont="1" applyBorder="1" applyAlignment="1">
      <alignment wrapText="1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6" fillId="0" borderId="25" xfId="0" applyFont="1" applyBorder="1" applyAlignment="1">
      <alignment wrapText="1"/>
    </xf>
    <xf numFmtId="9" fontId="6" fillId="0" borderId="24" xfId="0" applyNumberFormat="1" applyFont="1" applyBorder="1" applyAlignment="1">
      <alignment wrapText="1"/>
    </xf>
    <xf numFmtId="9" fontId="6" fillId="0" borderId="14" xfId="0" applyNumberFormat="1" applyFont="1" applyBorder="1" applyAlignment="1">
      <alignment wrapText="1"/>
    </xf>
    <xf numFmtId="9" fontId="6" fillId="0" borderId="40" xfId="0" applyNumberFormat="1" applyFont="1" applyBorder="1" applyAlignment="1">
      <alignment wrapText="1"/>
    </xf>
    <xf numFmtId="10" fontId="6" fillId="4" borderId="21" xfId="0" applyNumberFormat="1" applyFont="1" applyFill="1" applyBorder="1" applyAlignment="1">
      <alignment wrapText="1"/>
    </xf>
    <xf numFmtId="10" fontId="6" fillId="4" borderId="22" xfId="0" applyNumberFormat="1" applyFont="1" applyFill="1" applyBorder="1" applyAlignment="1">
      <alignment wrapText="1"/>
    </xf>
    <xf numFmtId="10" fontId="6" fillId="4" borderId="23" xfId="0" applyNumberFormat="1" applyFont="1" applyFill="1" applyBorder="1" applyAlignment="1">
      <alignment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4" fillId="2" borderId="44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Fill="1" applyBorder="1" applyAlignment="1">
      <alignment horizontal="center" vertical="center" wrapText="1"/>
    </xf>
    <xf numFmtId="164" fontId="4" fillId="0" borderId="20" xfId="0" applyNumberFormat="1" applyFont="1" applyFill="1" applyBorder="1" applyAlignment="1">
      <alignment horizontal="center" vertical="center" wrapText="1"/>
    </xf>
    <xf numFmtId="1" fontId="4" fillId="0" borderId="35" xfId="0" applyNumberFormat="1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9" fontId="3" fillId="0" borderId="20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 wrapText="1"/>
    </xf>
    <xf numFmtId="9" fontId="3" fillId="0" borderId="14" xfId="0" applyNumberFormat="1" applyFont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35" xfId="0" applyNumberFormat="1" applyFont="1" applyFill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1" fontId="4" fillId="2" borderId="44" xfId="0" applyNumberFormat="1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9" fontId="3" fillId="0" borderId="44" xfId="0" applyNumberFormat="1" applyFont="1" applyBorder="1" applyAlignment="1">
      <alignment horizontal="center" vertical="center"/>
    </xf>
    <xf numFmtId="41" fontId="3" fillId="0" borderId="44" xfId="0" applyNumberFormat="1" applyFont="1" applyBorder="1" applyAlignment="1">
      <alignment horizontal="center" vertical="center"/>
    </xf>
    <xf numFmtId="41" fontId="3" fillId="0" borderId="43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4" fillId="2" borderId="52" xfId="0" applyNumberFormat="1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 wrapText="1"/>
    </xf>
    <xf numFmtId="164" fontId="7" fillId="0" borderId="32" xfId="0" applyNumberFormat="1" applyFont="1" applyFill="1" applyBorder="1" applyAlignment="1">
      <alignment horizontal="center" vertical="center" wrapText="1"/>
    </xf>
    <xf numFmtId="164" fontId="3" fillId="0" borderId="55" xfId="0" applyNumberFormat="1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4" fillId="0" borderId="34" xfId="0" applyFont="1" applyFill="1" applyBorder="1" applyAlignment="1">
      <alignment horizontal="left" vertical="center" wrapText="1"/>
    </xf>
    <xf numFmtId="164" fontId="4" fillId="0" borderId="31" xfId="0" applyNumberFormat="1" applyFont="1" applyFill="1" applyBorder="1" applyAlignment="1">
      <alignment horizontal="center" vertical="center" wrapText="1"/>
    </xf>
    <xf numFmtId="164" fontId="4" fillId="0" borderId="17" xfId="0" applyNumberFormat="1" applyFont="1" applyFill="1" applyBorder="1" applyAlignment="1">
      <alignment horizontal="center" vertical="center" wrapText="1"/>
    </xf>
    <xf numFmtId="1" fontId="4" fillId="0" borderId="17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9" fontId="3" fillId="0" borderId="17" xfId="0" applyNumberFormat="1" applyFont="1" applyFill="1" applyBorder="1" applyAlignment="1">
      <alignment horizontal="center" vertical="center"/>
    </xf>
    <xf numFmtId="41" fontId="3" fillId="0" borderId="17" xfId="0" applyNumberFormat="1" applyFont="1" applyFill="1" applyBorder="1" applyAlignment="1">
      <alignment horizontal="center" vertical="center"/>
    </xf>
    <xf numFmtId="41" fontId="3" fillId="0" borderId="34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left" vertical="center" wrapText="1"/>
    </xf>
    <xf numFmtId="164" fontId="4" fillId="0" borderId="48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64" fontId="4" fillId="0" borderId="40" xfId="0" applyNumberFormat="1" applyFont="1" applyFill="1" applyBorder="1" applyAlignment="1">
      <alignment horizontal="center" vertical="center" wrapText="1"/>
    </xf>
    <xf numFmtId="1" fontId="4" fillId="0" borderId="38" xfId="0" applyNumberFormat="1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/>
    </xf>
    <xf numFmtId="9" fontId="3" fillId="0" borderId="40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center" wrapText="1"/>
    </xf>
    <xf numFmtId="164" fontId="4" fillId="0" borderId="58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Fill="1" applyBorder="1" applyAlignment="1">
      <alignment horizontal="center" vertical="center" wrapText="1"/>
    </xf>
    <xf numFmtId="1" fontId="4" fillId="0" borderId="37" xfId="0" applyNumberFormat="1" applyFont="1" applyFill="1" applyBorder="1" applyAlignment="1">
      <alignment horizontal="center" vertical="center" wrapText="1"/>
    </xf>
    <xf numFmtId="0" fontId="3" fillId="0" borderId="58" xfId="0" applyFont="1" applyFill="1" applyBorder="1" applyAlignment="1">
      <alignment horizontal="center" vertical="center"/>
    </xf>
    <xf numFmtId="9" fontId="3" fillId="0" borderId="29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right" vertical="center"/>
    </xf>
    <xf numFmtId="164" fontId="3" fillId="0" borderId="57" xfId="0" applyNumberFormat="1" applyFont="1" applyFill="1" applyBorder="1" applyAlignment="1">
      <alignment horizontal="center" vertical="center"/>
    </xf>
    <xf numFmtId="164" fontId="3" fillId="0" borderId="49" xfId="0" applyNumberFormat="1" applyFont="1" applyFill="1" applyBorder="1" applyAlignment="1">
      <alignment horizontal="center" vertical="center"/>
    </xf>
    <xf numFmtId="1" fontId="3" fillId="0" borderId="50" xfId="0" applyNumberFormat="1" applyFont="1" applyFill="1" applyBorder="1" applyAlignment="1">
      <alignment horizontal="center" vertical="center"/>
    </xf>
    <xf numFmtId="41" fontId="3" fillId="0" borderId="49" xfId="0" applyNumberFormat="1" applyFont="1" applyFill="1" applyBorder="1" applyAlignment="1">
      <alignment horizontal="center" vertical="center"/>
    </xf>
    <xf numFmtId="41" fontId="3" fillId="0" borderId="46" xfId="0" applyNumberFormat="1" applyFont="1" applyFill="1" applyBorder="1" applyAlignment="1">
      <alignment horizontal="center" vertical="center"/>
    </xf>
    <xf numFmtId="41" fontId="9" fillId="0" borderId="46" xfId="0" applyNumberFormat="1" applyFont="1" applyFill="1" applyBorder="1" applyAlignment="1">
      <alignment horizontal="center" vertical="center"/>
    </xf>
    <xf numFmtId="41" fontId="3" fillId="6" borderId="17" xfId="0" applyNumberFormat="1" applyFont="1" applyFill="1" applyBorder="1" applyAlignment="1">
      <alignment horizontal="center" vertical="center"/>
    </xf>
    <xf numFmtId="41" fontId="3" fillId="6" borderId="11" xfId="0" applyNumberFormat="1" applyFont="1" applyFill="1" applyBorder="1" applyAlignment="1">
      <alignment horizontal="center" vertical="center"/>
    </xf>
    <xf numFmtId="41" fontId="3" fillId="6" borderId="0" xfId="0" applyNumberFormat="1" applyFont="1" applyFill="1" applyBorder="1" applyAlignment="1">
      <alignment horizontal="center" vertical="center"/>
    </xf>
    <xf numFmtId="41" fontId="3" fillId="6" borderId="49" xfId="0" applyNumberFormat="1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41" fontId="3" fillId="6" borderId="27" xfId="0" applyNumberFormat="1" applyFont="1" applyFill="1" applyBorder="1" applyAlignment="1">
      <alignment horizontal="center" vertical="center"/>
    </xf>
    <xf numFmtId="41" fontId="3" fillId="6" borderId="12" xfId="0" applyNumberFormat="1" applyFont="1" applyFill="1" applyBorder="1" applyAlignment="1">
      <alignment horizontal="center" vertical="center"/>
    </xf>
    <xf numFmtId="41" fontId="3" fillId="6" borderId="50" xfId="0" applyNumberFormat="1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164" fontId="2" fillId="7" borderId="57" xfId="0" applyNumberFormat="1" applyFont="1" applyFill="1" applyBorder="1" applyAlignment="1">
      <alignment horizontal="center" vertical="center"/>
    </xf>
    <xf numFmtId="164" fontId="2" fillId="7" borderId="49" xfId="0" applyNumberFormat="1" applyFont="1" applyFill="1" applyBorder="1" applyAlignment="1">
      <alignment horizontal="center" vertical="center"/>
    </xf>
    <xf numFmtId="1" fontId="2" fillId="7" borderId="49" xfId="0" applyNumberFormat="1" applyFont="1" applyFill="1" applyBorder="1" applyAlignment="1">
      <alignment horizontal="center" vertical="center"/>
    </xf>
    <xf numFmtId="9" fontId="2" fillId="7" borderId="49" xfId="0" applyNumberFormat="1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 wrapText="1"/>
    </xf>
    <xf numFmtId="0" fontId="3" fillId="7" borderId="50" xfId="0" applyFont="1" applyFill="1" applyBorder="1" applyAlignment="1">
      <alignment horizontal="center" vertical="center" wrapText="1"/>
    </xf>
    <xf numFmtId="0" fontId="3" fillId="7" borderId="46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41" fontId="3" fillId="0" borderId="0" xfId="0" applyNumberFormat="1" applyFont="1" applyBorder="1" applyAlignment="1">
      <alignment horizontal="center"/>
    </xf>
    <xf numFmtId="41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30" xfId="0" applyFont="1" applyFill="1" applyBorder="1" applyAlignment="1">
      <alignment horizontal="center" vertical="center" textRotation="90" wrapText="1"/>
    </xf>
    <xf numFmtId="0" fontId="0" fillId="0" borderId="11" xfId="0" applyBorder="1" applyAlignment="1">
      <alignment horizontal="left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textRotation="90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9" fontId="3" fillId="0" borderId="53" xfId="0" applyNumberFormat="1" applyFont="1" applyFill="1" applyBorder="1" applyAlignment="1">
      <alignment horizontal="center" vertical="center"/>
    </xf>
    <xf numFmtId="9" fontId="3" fillId="0" borderId="51" xfId="0" applyNumberFormat="1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FF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workbookViewId="0">
      <pane xSplit="1" ySplit="3" topLeftCell="B16" activePane="bottomRight" state="frozen"/>
      <selection pane="topRight" activeCell="B1" sqref="B1"/>
      <selection pane="bottomLeft" activeCell="A8" sqref="A8"/>
      <selection pane="bottomRight" activeCell="Q12" sqref="Q12"/>
    </sheetView>
  </sheetViews>
  <sheetFormatPr defaultRowHeight="15" x14ac:dyDescent="0.25"/>
  <cols>
    <col min="1" max="1" width="9.42578125" style="12" customWidth="1"/>
    <col min="2" max="2" width="37.42578125" style="20" customWidth="1"/>
    <col min="3" max="3" width="14.28515625" style="1" customWidth="1"/>
    <col min="4" max="4" width="15.42578125" style="14" customWidth="1"/>
    <col min="5" max="5" width="14.42578125" style="12" customWidth="1"/>
    <col min="6" max="6" width="9.140625" style="14"/>
    <col min="7" max="7" width="9.140625" style="10"/>
    <col min="8" max="8" width="12.85546875" style="12" customWidth="1"/>
    <col min="9" max="9" width="11.5703125" style="14" bestFit="1" customWidth="1"/>
    <col min="10" max="10" width="9.140625" style="10"/>
    <col min="11" max="11" width="11.140625" style="15" customWidth="1"/>
    <col min="12" max="12" width="9.140625" style="13"/>
    <col min="13" max="16384" width="9.140625" style="10"/>
  </cols>
  <sheetData>
    <row r="1" spans="1:11" ht="30" customHeight="1" thickBot="1" x14ac:dyDescent="0.35">
      <c r="A1" s="194" t="s">
        <v>289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</row>
    <row r="2" spans="1:11" ht="15" customHeight="1" x14ac:dyDescent="0.25">
      <c r="A2" s="97"/>
      <c r="B2" s="197" t="s">
        <v>0</v>
      </c>
      <c r="C2" s="197" t="s">
        <v>1</v>
      </c>
      <c r="D2" s="203" t="s">
        <v>5</v>
      </c>
      <c r="E2" s="204"/>
      <c r="F2" s="203" t="s">
        <v>20</v>
      </c>
      <c r="G2" s="205"/>
      <c r="H2" s="204"/>
      <c r="I2" s="203" t="s">
        <v>28</v>
      </c>
      <c r="J2" s="205"/>
      <c r="K2" s="204"/>
    </row>
    <row r="3" spans="1:11" ht="30.75" thickBot="1" x14ac:dyDescent="0.3">
      <c r="A3" s="98"/>
      <c r="B3" s="198"/>
      <c r="C3" s="198"/>
      <c r="D3" s="93" t="s">
        <v>2</v>
      </c>
      <c r="E3" s="94" t="s">
        <v>3</v>
      </c>
      <c r="F3" s="93" t="s">
        <v>16</v>
      </c>
      <c r="G3" s="95" t="s">
        <v>17</v>
      </c>
      <c r="H3" s="94" t="s">
        <v>4</v>
      </c>
      <c r="I3" s="93" t="s">
        <v>16</v>
      </c>
      <c r="J3" s="95" t="s">
        <v>17</v>
      </c>
      <c r="K3" s="96" t="s">
        <v>19</v>
      </c>
    </row>
    <row r="4" spans="1:11" x14ac:dyDescent="0.25">
      <c r="A4" s="199" t="s">
        <v>21</v>
      </c>
      <c r="B4" s="32" t="s">
        <v>15</v>
      </c>
      <c r="C4" s="33">
        <v>70</v>
      </c>
      <c r="D4" s="34">
        <f>VLOOKUP($B4,продукты!$A$2:$L$262,5,FALSE)</f>
        <v>334</v>
      </c>
      <c r="E4" s="35">
        <f>C4*D4/100</f>
        <v>233.8</v>
      </c>
      <c r="F4" s="34">
        <f>VLOOKUP($B4,продукты!$A$2:$L$262,2,FALSE)</f>
        <v>6.7</v>
      </c>
      <c r="G4" s="36">
        <f>VLOOKUP($B4,продукты!$A$2:$L$262,3,FALSE)</f>
        <v>0.9</v>
      </c>
      <c r="H4" s="37">
        <f>VLOOKUP($B4,продукты!$A$2:$L$262,4,FALSE)</f>
        <v>72.8</v>
      </c>
      <c r="I4" s="38">
        <f>$C4*F4/100</f>
        <v>4.6900000000000004</v>
      </c>
      <c r="J4" s="39">
        <f t="shared" ref="J4" si="0">$C4*G4/100</f>
        <v>0.63</v>
      </c>
      <c r="K4" s="40">
        <f t="shared" ref="K4" si="1">$C4*H4/100</f>
        <v>50.96</v>
      </c>
    </row>
    <row r="5" spans="1:11" x14ac:dyDescent="0.25">
      <c r="A5" s="200"/>
      <c r="B5" s="41" t="s">
        <v>60</v>
      </c>
      <c r="C5" s="42">
        <v>15</v>
      </c>
      <c r="D5" s="43">
        <f>VLOOKUP($B5,продукты!$A$2:$L$262,5,FALSE)</f>
        <v>324</v>
      </c>
      <c r="E5" s="44">
        <f t="shared" ref="E5:E8" si="2">C5*D5/100</f>
        <v>48.6</v>
      </c>
      <c r="F5" s="43">
        <f>VLOOKUP($B5,продукты!$A$2:$L$262,2,FALSE)</f>
        <v>6.8</v>
      </c>
      <c r="G5" s="45">
        <f>VLOOKUP($B5,продукты!$A$2:$L$262,3,FALSE)</f>
        <v>8.3000000000000007</v>
      </c>
      <c r="H5" s="46">
        <f>VLOOKUP($B5,продукты!$A$2:$L$262,4,FALSE)</f>
        <v>63.5</v>
      </c>
      <c r="I5" s="47">
        <f t="shared" ref="I5:I8" si="3">$C5*F5/100</f>
        <v>1.02</v>
      </c>
      <c r="J5" s="48">
        <f t="shared" ref="J5:J8" si="4">$C5*G5/100</f>
        <v>1.2450000000000001</v>
      </c>
      <c r="K5" s="49">
        <f t="shared" ref="K5:K8" si="5">$C5*H5/100</f>
        <v>9.5250000000000004</v>
      </c>
    </row>
    <row r="6" spans="1:11" x14ac:dyDescent="0.25">
      <c r="A6" s="200"/>
      <c r="B6" s="41" t="s">
        <v>287</v>
      </c>
      <c r="C6" s="42">
        <v>3</v>
      </c>
      <c r="D6" s="43">
        <f>VLOOKUP($B6,продукты!$A$2:$L$262,5,FALSE)</f>
        <v>0</v>
      </c>
      <c r="E6" s="44">
        <f t="shared" si="2"/>
        <v>0</v>
      </c>
      <c r="F6" s="43">
        <f>VLOOKUP($B6,продукты!$A$2:$L$262,2,FALSE)</f>
        <v>0</v>
      </c>
      <c r="G6" s="45">
        <f>VLOOKUP($B6,продукты!$A$2:$L$262,3,FALSE)</f>
        <v>0</v>
      </c>
      <c r="H6" s="46">
        <f>VLOOKUP($B6,продукты!$A$2:$L$262,4,FALSE)</f>
        <v>0</v>
      </c>
      <c r="I6" s="47">
        <f t="shared" si="3"/>
        <v>0</v>
      </c>
      <c r="J6" s="48">
        <f t="shared" si="4"/>
        <v>0</v>
      </c>
      <c r="K6" s="49">
        <f t="shared" si="5"/>
        <v>0</v>
      </c>
    </row>
    <row r="7" spans="1:11" x14ac:dyDescent="0.25">
      <c r="A7" s="200"/>
      <c r="B7" s="41" t="s">
        <v>187</v>
      </c>
      <c r="C7" s="42">
        <v>10</v>
      </c>
      <c r="D7" s="43">
        <f>VLOOKUP($B7,продукты!$A$2:$L$262,5,FALSE)</f>
        <v>400</v>
      </c>
      <c r="E7" s="44">
        <f t="shared" ref="E7" si="6">C7*D7/100</f>
        <v>40</v>
      </c>
      <c r="F7" s="43">
        <f>VLOOKUP($B7,продукты!$A$2:$L$262,2,FALSE)</f>
        <v>0</v>
      </c>
      <c r="G7" s="45">
        <f>VLOOKUP($B7,продукты!$A$2:$L$262,3,FALSE)</f>
        <v>0</v>
      </c>
      <c r="H7" s="46">
        <f>VLOOKUP($B7,продукты!$A$2:$L$262,4,FALSE)</f>
        <v>99.8</v>
      </c>
      <c r="I7" s="47">
        <f t="shared" ref="I7" si="7">$C7*F7/100</f>
        <v>0</v>
      </c>
      <c r="J7" s="48">
        <f t="shared" ref="J7" si="8">$C7*G7/100</f>
        <v>0</v>
      </c>
      <c r="K7" s="49">
        <f t="shared" ref="K7" si="9">$C7*H7/100</f>
        <v>9.98</v>
      </c>
    </row>
    <row r="8" spans="1:11" x14ac:dyDescent="0.25">
      <c r="A8" s="200"/>
      <c r="B8" s="41" t="s">
        <v>38</v>
      </c>
      <c r="C8" s="42">
        <v>40</v>
      </c>
      <c r="D8" s="43">
        <f>VLOOKUP($B8,продукты!$A$2:$L$262,5,FALSE)</f>
        <v>268</v>
      </c>
      <c r="E8" s="44">
        <f t="shared" si="2"/>
        <v>107.2</v>
      </c>
      <c r="F8" s="43">
        <f>VLOOKUP($B8,продукты!$A$2:$L$262,2,FALSE)</f>
        <v>5.8</v>
      </c>
      <c r="G8" s="45">
        <f>VLOOKUP($B8,продукты!$A$2:$L$262,3,FALSE)</f>
        <v>0.5</v>
      </c>
      <c r="H8" s="46">
        <f>VLOOKUP($B8,продукты!$A$2:$L$262,4,FALSE)</f>
        <v>56.1</v>
      </c>
      <c r="I8" s="47">
        <f t="shared" si="3"/>
        <v>2.3199999999999998</v>
      </c>
      <c r="J8" s="48">
        <f t="shared" si="4"/>
        <v>0.2</v>
      </c>
      <c r="K8" s="49">
        <f t="shared" si="5"/>
        <v>22.44</v>
      </c>
    </row>
    <row r="9" spans="1:11" x14ac:dyDescent="0.25">
      <c r="A9" s="200"/>
      <c r="B9" s="41" t="s">
        <v>74</v>
      </c>
      <c r="C9" s="42">
        <v>20</v>
      </c>
      <c r="D9" s="43">
        <f>VLOOKUP($B9,продукты!$A$2:$L$262,5,FALSE)</f>
        <v>379</v>
      </c>
      <c r="E9" s="44">
        <f t="shared" ref="E9" si="10">C9*D9/100</f>
        <v>75.8</v>
      </c>
      <c r="F9" s="43">
        <f>VLOOKUP($B9,продукты!$A$2:$L$262,2,FALSE)</f>
        <v>21.4</v>
      </c>
      <c r="G9" s="45">
        <f>VLOOKUP($B9,продукты!$A$2:$L$262,3,FALSE)</f>
        <v>30.3</v>
      </c>
      <c r="H9" s="46">
        <f>VLOOKUP($B9,продукты!$A$2:$L$262,4,FALSE)</f>
        <v>2.5</v>
      </c>
      <c r="I9" s="47">
        <f t="shared" ref="I9" si="11">$C9*F9/100</f>
        <v>4.28</v>
      </c>
      <c r="J9" s="48">
        <f t="shared" ref="J9" si="12">$C9*G9/100</f>
        <v>6.06</v>
      </c>
      <c r="K9" s="49">
        <f t="shared" ref="K9" si="13">$C9*H9/100</f>
        <v>0.5</v>
      </c>
    </row>
    <row r="10" spans="1:11" ht="15.75" thickBot="1" x14ac:dyDescent="0.3">
      <c r="A10" s="200"/>
      <c r="B10" s="41" t="s">
        <v>283</v>
      </c>
      <c r="C10" s="42">
        <v>15</v>
      </c>
      <c r="D10" s="43">
        <f>VLOOKUP($B10,продукты!$A$2:$L$262,5,FALSE)</f>
        <v>869</v>
      </c>
      <c r="E10" s="44">
        <f t="shared" ref="E10" si="14">C10*D10/100</f>
        <v>130.35</v>
      </c>
      <c r="F10" s="43">
        <f>VLOOKUP($B10,продукты!$A$2:$L$262,2,FALSE)</f>
        <v>0.4</v>
      </c>
      <c r="G10" s="45">
        <f>VLOOKUP($B10,продукты!$A$2:$L$262,3,FALSE)</f>
        <v>93.5</v>
      </c>
      <c r="H10" s="46">
        <f>VLOOKUP($B10,продукты!$A$2:$L$262,4,FALSE)</f>
        <v>0</v>
      </c>
      <c r="I10" s="47">
        <f t="shared" ref="I10" si="15">$C10*F10/100</f>
        <v>0.06</v>
      </c>
      <c r="J10" s="48">
        <f t="shared" ref="J10" si="16">$C10*G10/100</f>
        <v>14.025</v>
      </c>
      <c r="K10" s="49">
        <f t="shared" ref="K10" si="17">$C10*H10/100</f>
        <v>0</v>
      </c>
    </row>
    <row r="11" spans="1:11" x14ac:dyDescent="0.25">
      <c r="A11" s="22"/>
      <c r="B11" s="65" t="s">
        <v>31</v>
      </c>
      <c r="C11" s="66">
        <f>SUM(C4:C10)</f>
        <v>173</v>
      </c>
      <c r="D11" s="67"/>
      <c r="E11" s="68">
        <f>SUM(E4:E10)</f>
        <v>635.75</v>
      </c>
      <c r="F11" s="67"/>
      <c r="G11" s="69"/>
      <c r="H11" s="70"/>
      <c r="I11" s="71"/>
      <c r="J11" s="72"/>
      <c r="K11" s="73"/>
    </row>
    <row r="12" spans="1:11" ht="15.75" thickBot="1" x14ac:dyDescent="0.3">
      <c r="A12" s="17"/>
      <c r="B12" s="74"/>
      <c r="C12" s="75"/>
      <c r="D12" s="76"/>
      <c r="E12" s="77">
        <f>E11/(E11+E21+E32+E43)</f>
        <v>0.242722153288155</v>
      </c>
      <c r="F12" s="76"/>
      <c r="G12" s="78"/>
      <c r="H12" s="79"/>
      <c r="I12" s="80"/>
      <c r="J12" s="81"/>
      <c r="K12" s="82"/>
    </row>
    <row r="13" spans="1:11" ht="15.75" thickBot="1" x14ac:dyDescent="0.3">
      <c r="A13" s="26"/>
      <c r="B13" s="59"/>
      <c r="C13" s="60"/>
      <c r="D13" s="61"/>
      <c r="E13" s="62"/>
      <c r="F13" s="61"/>
      <c r="G13" s="63"/>
      <c r="H13" s="62"/>
      <c r="I13" s="61"/>
      <c r="J13" s="63"/>
      <c r="K13" s="64"/>
    </row>
    <row r="14" spans="1:11" x14ac:dyDescent="0.25">
      <c r="A14" s="199" t="s">
        <v>22</v>
      </c>
      <c r="B14" s="32" t="s">
        <v>115</v>
      </c>
      <c r="C14" s="33">
        <v>30</v>
      </c>
      <c r="D14" s="34">
        <f>VLOOKUP($B14,продукты!$A$2:$L$262,5,FALSE)</f>
        <v>380</v>
      </c>
      <c r="E14" s="35">
        <f>C14*D14/100</f>
        <v>114</v>
      </c>
      <c r="F14" s="34">
        <f>VLOOKUP($B14,продукты!$A$2:$L$262,2,FALSE)</f>
        <v>15</v>
      </c>
      <c r="G14" s="36">
        <f>VLOOKUP($B14,продукты!$A$2:$L$262,3,FALSE)</f>
        <v>35</v>
      </c>
      <c r="H14" s="37">
        <f>VLOOKUP($B14,продукты!$A$2:$L$262,4,FALSE)</f>
        <v>0.3</v>
      </c>
      <c r="I14" s="38">
        <f>$C14*F14/100</f>
        <v>4.5</v>
      </c>
      <c r="J14" s="39">
        <f t="shared" ref="J14:J15" si="18">$C14*G14/100</f>
        <v>10.5</v>
      </c>
      <c r="K14" s="40">
        <f t="shared" ref="K14:K15" si="19">$C14*H14/100</f>
        <v>0.09</v>
      </c>
    </row>
    <row r="15" spans="1:11" x14ac:dyDescent="0.25">
      <c r="A15" s="206"/>
      <c r="B15" s="41" t="s">
        <v>222</v>
      </c>
      <c r="C15" s="42">
        <v>5</v>
      </c>
      <c r="D15" s="43">
        <f>VLOOKUP($B15,продукты!$A$2:$L$262,5,FALSE)</f>
        <v>264</v>
      </c>
      <c r="E15" s="44">
        <f t="shared" ref="E15" si="20">C15*D15/100</f>
        <v>13.2</v>
      </c>
      <c r="F15" s="43">
        <f>VLOOKUP($B15,продукты!$A$2:$L$262,2,FALSE)</f>
        <v>16</v>
      </c>
      <c r="G15" s="45">
        <f>VLOOKUP($B15,продукты!$A$2:$L$262,3,FALSE)</f>
        <v>0</v>
      </c>
      <c r="H15" s="46">
        <f>VLOOKUP($B15,продукты!$A$2:$L$262,4,FALSE)</f>
        <v>47.8</v>
      </c>
      <c r="I15" s="47">
        <f t="shared" ref="I15" si="21">$C15*F15/100</f>
        <v>0.8</v>
      </c>
      <c r="J15" s="48">
        <f t="shared" si="18"/>
        <v>0</v>
      </c>
      <c r="K15" s="49">
        <f t="shared" si="19"/>
        <v>2.39</v>
      </c>
    </row>
    <row r="16" spans="1:11" ht="17.25" customHeight="1" x14ac:dyDescent="0.25">
      <c r="A16" s="200"/>
      <c r="B16" s="41" t="s">
        <v>186</v>
      </c>
      <c r="C16" s="42">
        <v>60</v>
      </c>
      <c r="D16" s="43">
        <f>VLOOKUP($B16,продукты!$A$2:$L$262,5,FALSE)</f>
        <v>336</v>
      </c>
      <c r="E16" s="44">
        <f t="shared" ref="E16:E20" si="22">C16*D16/100</f>
        <v>201.6</v>
      </c>
      <c r="F16" s="43">
        <f>VLOOKUP($B16,продукты!$A$2:$L$262,2,FALSE)</f>
        <v>9.3000000000000007</v>
      </c>
      <c r="G16" s="45">
        <f>VLOOKUP($B16,продукты!$A$2:$L$262,3,FALSE)</f>
        <v>0.8</v>
      </c>
      <c r="H16" s="46">
        <f>VLOOKUP($B16,продукты!$A$2:$L$262,4,FALSE)</f>
        <v>70.900000000000006</v>
      </c>
      <c r="I16" s="47">
        <f t="shared" ref="I16:I20" si="23">$C16*F16/100</f>
        <v>5.58</v>
      </c>
      <c r="J16" s="48">
        <f t="shared" ref="J16:J20" si="24">$C16*G16/100</f>
        <v>0.48</v>
      </c>
      <c r="K16" s="49">
        <f t="shared" ref="K16:K20" si="25">$C16*H16/100</f>
        <v>42.54</v>
      </c>
    </row>
    <row r="17" spans="1:11" x14ac:dyDescent="0.25">
      <c r="A17" s="200"/>
      <c r="B17" s="41" t="s">
        <v>300</v>
      </c>
      <c r="C17" s="42">
        <v>20</v>
      </c>
      <c r="D17" s="43">
        <f>VLOOKUP($B17,продукты!$A$2:$L$262,5,FALSE)</f>
        <v>440</v>
      </c>
      <c r="E17" s="44">
        <f t="shared" si="22"/>
        <v>88</v>
      </c>
      <c r="F17" s="43">
        <f>VLOOKUP($B17,продукты!$A$2:$L$262,2,FALSE)</f>
        <v>2</v>
      </c>
      <c r="G17" s="45">
        <f>VLOOKUP($B17,продукты!$A$2:$L$262,3,FALSE)</f>
        <v>10</v>
      </c>
      <c r="H17" s="46">
        <f>VLOOKUP($B17,продукты!$A$2:$L$262,4,FALSE)</f>
        <v>86</v>
      </c>
      <c r="I17" s="47">
        <f t="shared" si="23"/>
        <v>0.4</v>
      </c>
      <c r="J17" s="48">
        <f t="shared" si="24"/>
        <v>2</v>
      </c>
      <c r="K17" s="49">
        <f t="shared" si="25"/>
        <v>17.2</v>
      </c>
    </row>
    <row r="18" spans="1:11" x14ac:dyDescent="0.25">
      <c r="A18" s="200"/>
      <c r="B18" s="41" t="s">
        <v>36</v>
      </c>
      <c r="C18" s="42">
        <v>40</v>
      </c>
      <c r="D18" s="43">
        <f>VLOOKUP($B18,продукты!$A$2:$L$262,5,FALSE)</f>
        <v>204</v>
      </c>
      <c r="E18" s="44">
        <f t="shared" si="22"/>
        <v>81.599999999999994</v>
      </c>
      <c r="F18" s="43">
        <f>VLOOKUP($B18,продукты!$A$2:$L$262,2,FALSE)</f>
        <v>5.0999999999999996</v>
      </c>
      <c r="G18" s="45">
        <f>VLOOKUP($B18,продукты!$A$2:$L$262,3,FALSE)</f>
        <v>1</v>
      </c>
      <c r="H18" s="46">
        <f>VLOOKUP($B18,продукты!$A$2:$L$262,4,FALSE)</f>
        <v>42.5</v>
      </c>
      <c r="I18" s="47">
        <f t="shared" si="23"/>
        <v>2.04</v>
      </c>
      <c r="J18" s="48">
        <f t="shared" si="24"/>
        <v>0.4</v>
      </c>
      <c r="K18" s="49">
        <f t="shared" si="25"/>
        <v>17</v>
      </c>
    </row>
    <row r="19" spans="1:11" x14ac:dyDescent="0.25">
      <c r="A19" s="200"/>
      <c r="B19" s="41" t="s">
        <v>283</v>
      </c>
      <c r="C19" s="42">
        <v>15</v>
      </c>
      <c r="D19" s="43">
        <f>VLOOKUP($B19,продукты!$A$2:$L$262,5,FALSE)</f>
        <v>869</v>
      </c>
      <c r="E19" s="44">
        <f t="shared" ref="E19" si="26">C19*D19/100</f>
        <v>130.35</v>
      </c>
      <c r="F19" s="43">
        <f>VLOOKUP($B19,продукты!$A$2:$L$262,2,FALSE)</f>
        <v>0.4</v>
      </c>
      <c r="G19" s="45">
        <f>VLOOKUP($B19,продукты!$A$2:$L$262,3,FALSE)</f>
        <v>93.5</v>
      </c>
      <c r="H19" s="46">
        <f>VLOOKUP($B19,продукты!$A$2:$L$262,4,FALSE)</f>
        <v>0</v>
      </c>
      <c r="I19" s="47">
        <f t="shared" ref="I19" si="27">$C19*F19/100</f>
        <v>0.06</v>
      </c>
      <c r="J19" s="48">
        <f t="shared" ref="J19" si="28">$C19*G19/100</f>
        <v>14.025</v>
      </c>
      <c r="K19" s="49">
        <f t="shared" ref="K19" si="29">$C19*H19/100</f>
        <v>0</v>
      </c>
    </row>
    <row r="20" spans="1:11" ht="15.75" thickBot="1" x14ac:dyDescent="0.3">
      <c r="A20" s="201"/>
      <c r="B20" s="50" t="s">
        <v>153</v>
      </c>
      <c r="C20" s="51">
        <v>30</v>
      </c>
      <c r="D20" s="52">
        <f>VLOOKUP($B20,продукты!$A$2:$L$262,5,FALSE)</f>
        <v>854</v>
      </c>
      <c r="E20" s="53">
        <f t="shared" si="22"/>
        <v>256.2</v>
      </c>
      <c r="F20" s="52">
        <f>VLOOKUP($B20,продукты!$A$2:$L$262,2,FALSE)</f>
        <v>16</v>
      </c>
      <c r="G20" s="54">
        <f>VLOOKUP($B20,продукты!$A$2:$L$262,3,FALSE)</f>
        <v>30.8</v>
      </c>
      <c r="H20" s="55">
        <f>VLOOKUP($B20,продукты!$A$2:$L$262,4,FALSE)</f>
        <v>0.7</v>
      </c>
      <c r="I20" s="56">
        <f t="shared" si="23"/>
        <v>4.8</v>
      </c>
      <c r="J20" s="57">
        <f t="shared" si="24"/>
        <v>9.24</v>
      </c>
      <c r="K20" s="58">
        <f t="shared" si="25"/>
        <v>0.21</v>
      </c>
    </row>
    <row r="21" spans="1:11" x14ac:dyDescent="0.25">
      <c r="A21" s="25"/>
      <c r="B21" s="65" t="s">
        <v>32</v>
      </c>
      <c r="C21" s="66">
        <f>SUM(C14:C20)</f>
        <v>200</v>
      </c>
      <c r="D21" s="67"/>
      <c r="E21" s="68">
        <f>SUM(E14:E20)</f>
        <v>884.95</v>
      </c>
      <c r="F21" s="67"/>
      <c r="G21" s="69"/>
      <c r="H21" s="70"/>
      <c r="I21" s="71"/>
      <c r="J21" s="72"/>
      <c r="K21" s="73"/>
    </row>
    <row r="22" spans="1:11" ht="15.75" thickBot="1" x14ac:dyDescent="0.3">
      <c r="A22" s="11"/>
      <c r="B22" s="74"/>
      <c r="C22" s="75"/>
      <c r="D22" s="76"/>
      <c r="E22" s="77">
        <f>E21/(E11+E21+E32+E43)</f>
        <v>0.33786389233559228</v>
      </c>
      <c r="F22" s="76"/>
      <c r="G22" s="78"/>
      <c r="H22" s="79"/>
      <c r="I22" s="80"/>
      <c r="J22" s="81"/>
      <c r="K22" s="82"/>
    </row>
    <row r="23" spans="1:11" x14ac:dyDescent="0.25">
      <c r="A23" s="11"/>
      <c r="B23" s="83"/>
      <c r="C23" s="84"/>
      <c r="D23" s="23"/>
      <c r="E23" s="25"/>
      <c r="F23" s="23"/>
      <c r="G23" s="24"/>
      <c r="H23" s="25"/>
      <c r="I23" s="23"/>
      <c r="J23" s="24"/>
      <c r="K23" s="85"/>
    </row>
    <row r="24" spans="1:11" ht="15.75" thickBot="1" x14ac:dyDescent="0.3">
      <c r="A24" s="21"/>
      <c r="B24" s="27"/>
      <c r="C24" s="28"/>
      <c r="D24" s="29"/>
      <c r="E24" s="21"/>
      <c r="F24" s="29"/>
      <c r="G24" s="30"/>
      <c r="H24" s="21"/>
      <c r="I24" s="29"/>
      <c r="J24" s="30"/>
      <c r="K24" s="31"/>
    </row>
    <row r="25" spans="1:11" ht="18.75" customHeight="1" x14ac:dyDescent="0.25">
      <c r="A25" s="199" t="s">
        <v>23</v>
      </c>
      <c r="B25" s="32" t="s">
        <v>301</v>
      </c>
      <c r="C25" s="33">
        <v>30</v>
      </c>
      <c r="D25" s="34">
        <f>VLOOKUP($B25,продукты!$A$2:$L$262,5,FALSE)</f>
        <v>144</v>
      </c>
      <c r="E25" s="35">
        <f>C25*D25/100</f>
        <v>43.2</v>
      </c>
      <c r="F25" s="34">
        <f>VLOOKUP($B25,продукты!$A$2:$L$262,2,FALSE)</f>
        <v>18.899999999999999</v>
      </c>
      <c r="G25" s="36">
        <f>VLOOKUP($B25,продукты!$A$2:$L$262,3,FALSE)</f>
        <v>7</v>
      </c>
      <c r="H25" s="37">
        <f>VLOOKUP($B25,продукты!$A$2:$L$262,4,FALSE)</f>
        <v>0.5</v>
      </c>
      <c r="I25" s="38">
        <f>$C25*F25/100</f>
        <v>5.67</v>
      </c>
      <c r="J25" s="39">
        <f t="shared" ref="J25:J31" si="30">$C25*G25/100</f>
        <v>2.1</v>
      </c>
      <c r="K25" s="40">
        <f t="shared" ref="K25:K31" si="31">$C25*H25/100</f>
        <v>0.15</v>
      </c>
    </row>
    <row r="26" spans="1:11" x14ac:dyDescent="0.25">
      <c r="A26" s="200"/>
      <c r="B26" s="41" t="s">
        <v>177</v>
      </c>
      <c r="C26" s="42">
        <v>60</v>
      </c>
      <c r="D26" s="43">
        <f>VLOOKUP($B26,продукты!$A$2:$L$262,5,FALSE)</f>
        <v>317</v>
      </c>
      <c r="E26" s="44">
        <f t="shared" ref="E26:E31" si="32">C26*D26/100</f>
        <v>190.2</v>
      </c>
      <c r="F26" s="43">
        <f>VLOOKUP($B26,продукты!$A$2:$L$262,2,FALSE)</f>
        <v>8.8000000000000007</v>
      </c>
      <c r="G26" s="45">
        <f>VLOOKUP($B26,продукты!$A$2:$L$262,3,FALSE)</f>
        <v>2.2999999999999998</v>
      </c>
      <c r="H26" s="46">
        <f>VLOOKUP($B26,продукты!$A$2:$L$262,4,FALSE)</f>
        <v>63.4</v>
      </c>
      <c r="I26" s="47">
        <f t="shared" ref="I26:I31" si="33">$C26*F26/100</f>
        <v>5.28</v>
      </c>
      <c r="J26" s="48">
        <f t="shared" si="30"/>
        <v>1.38</v>
      </c>
      <c r="K26" s="49">
        <f t="shared" si="31"/>
        <v>38.04</v>
      </c>
    </row>
    <row r="27" spans="1:11" x14ac:dyDescent="0.25">
      <c r="A27" s="200"/>
      <c r="B27" s="41" t="s">
        <v>287</v>
      </c>
      <c r="C27" s="42">
        <v>3</v>
      </c>
      <c r="D27" s="43">
        <f>VLOOKUP($B27,продукты!$A$2:$L$262,5,FALSE)</f>
        <v>0</v>
      </c>
      <c r="E27" s="44">
        <f t="shared" si="32"/>
        <v>0</v>
      </c>
      <c r="F27" s="43">
        <f>VLOOKUP($B27,продукты!$A$2:$L$262,2,FALSE)</f>
        <v>0</v>
      </c>
      <c r="G27" s="45">
        <f>VLOOKUP($B27,продукты!$A$2:$L$262,3,FALSE)</f>
        <v>0</v>
      </c>
      <c r="H27" s="46">
        <f>VLOOKUP($B27,продукты!$A$2:$L$262,4,FALSE)</f>
        <v>0</v>
      </c>
      <c r="I27" s="47">
        <f t="shared" si="33"/>
        <v>0</v>
      </c>
      <c r="J27" s="48">
        <f t="shared" si="30"/>
        <v>0</v>
      </c>
      <c r="K27" s="49">
        <f t="shared" si="31"/>
        <v>0</v>
      </c>
    </row>
    <row r="28" spans="1:11" x14ac:dyDescent="0.25">
      <c r="A28" s="200"/>
      <c r="B28" s="41" t="s">
        <v>187</v>
      </c>
      <c r="C28" s="42">
        <v>15</v>
      </c>
      <c r="D28" s="43">
        <f>VLOOKUP($B28,продукты!$A$2:$L$262,5,FALSE)</f>
        <v>400</v>
      </c>
      <c r="E28" s="44">
        <f t="shared" si="32"/>
        <v>60</v>
      </c>
      <c r="F28" s="43">
        <f>VLOOKUP($B28,продукты!$A$2:$L$262,2,FALSE)</f>
        <v>0</v>
      </c>
      <c r="G28" s="45">
        <f>VLOOKUP($B28,продукты!$A$2:$L$262,3,FALSE)</f>
        <v>0</v>
      </c>
      <c r="H28" s="46">
        <f>VLOOKUP($B28,продукты!$A$2:$L$262,4,FALSE)</f>
        <v>99.8</v>
      </c>
      <c r="I28" s="47">
        <f t="shared" si="33"/>
        <v>0</v>
      </c>
      <c r="J28" s="48">
        <f t="shared" si="30"/>
        <v>0</v>
      </c>
      <c r="K28" s="49">
        <f t="shared" si="31"/>
        <v>14.97</v>
      </c>
    </row>
    <row r="29" spans="1:11" x14ac:dyDescent="0.25">
      <c r="A29" s="200"/>
      <c r="B29" s="41" t="s">
        <v>38</v>
      </c>
      <c r="C29" s="42">
        <v>30</v>
      </c>
      <c r="D29" s="43">
        <f>VLOOKUP($B29,продукты!$A$2:$L$262,5,FALSE)</f>
        <v>268</v>
      </c>
      <c r="E29" s="44">
        <f t="shared" si="32"/>
        <v>80.400000000000006</v>
      </c>
      <c r="F29" s="43">
        <f>VLOOKUP($B29,продукты!$A$2:$L$262,2,FALSE)</f>
        <v>5.8</v>
      </c>
      <c r="G29" s="45">
        <f>VLOOKUP($B29,продукты!$A$2:$L$262,3,FALSE)</f>
        <v>0.5</v>
      </c>
      <c r="H29" s="46">
        <f>VLOOKUP($B29,продукты!$A$2:$L$262,4,FALSE)</f>
        <v>56.1</v>
      </c>
      <c r="I29" s="47">
        <f t="shared" si="33"/>
        <v>1.74</v>
      </c>
      <c r="J29" s="48">
        <f t="shared" si="30"/>
        <v>0.15</v>
      </c>
      <c r="K29" s="49">
        <f t="shared" si="31"/>
        <v>16.829999999999998</v>
      </c>
    </row>
    <row r="30" spans="1:11" x14ac:dyDescent="0.25">
      <c r="A30" s="200"/>
      <c r="B30" s="41" t="s">
        <v>283</v>
      </c>
      <c r="C30" s="42">
        <v>15</v>
      </c>
      <c r="D30" s="43">
        <f>VLOOKUP($B30,продукты!$A$2:$L$262,5,FALSE)</f>
        <v>869</v>
      </c>
      <c r="E30" s="44">
        <f t="shared" si="32"/>
        <v>130.35</v>
      </c>
      <c r="F30" s="43">
        <f>VLOOKUP($B30,продукты!$A$2:$L$262,2,FALSE)</f>
        <v>0.4</v>
      </c>
      <c r="G30" s="45">
        <f>VLOOKUP($B30,продукты!$A$2:$L$262,3,FALSE)</f>
        <v>93.5</v>
      </c>
      <c r="H30" s="46">
        <f>VLOOKUP($B30,продукты!$A$2:$L$262,4,FALSE)</f>
        <v>0</v>
      </c>
      <c r="I30" s="47">
        <f t="shared" si="33"/>
        <v>0.06</v>
      </c>
      <c r="J30" s="48">
        <f t="shared" si="30"/>
        <v>14.025</v>
      </c>
      <c r="K30" s="49">
        <f t="shared" si="31"/>
        <v>0</v>
      </c>
    </row>
    <row r="31" spans="1:11" ht="15.75" thickBot="1" x14ac:dyDescent="0.3">
      <c r="A31" s="201"/>
      <c r="B31" s="50" t="s">
        <v>101</v>
      </c>
      <c r="C31" s="51">
        <v>40</v>
      </c>
      <c r="D31" s="52">
        <f>VLOOKUP($B31,продукты!$A$2:$L$262,5,FALSE)</f>
        <v>431</v>
      </c>
      <c r="E31" s="53">
        <f t="shared" si="32"/>
        <v>172.4</v>
      </c>
      <c r="F31" s="52">
        <f>VLOOKUP($B31,продукты!$A$2:$L$262,2,FALSE)</f>
        <v>20.399999999999999</v>
      </c>
      <c r="G31" s="54">
        <f>VLOOKUP($B31,продукты!$A$2:$L$262,3,FALSE)</f>
        <v>37.4</v>
      </c>
      <c r="H31" s="55">
        <f>VLOOKUP($B31,продукты!$A$2:$L$262,4,FALSE)</f>
        <v>0</v>
      </c>
      <c r="I31" s="56">
        <f t="shared" si="33"/>
        <v>8.16</v>
      </c>
      <c r="J31" s="57">
        <f t="shared" si="30"/>
        <v>14.96</v>
      </c>
      <c r="K31" s="58">
        <f t="shared" si="31"/>
        <v>0</v>
      </c>
    </row>
    <row r="32" spans="1:11" x14ac:dyDescent="0.25">
      <c r="A32" s="25"/>
      <c r="B32" s="65" t="s">
        <v>33</v>
      </c>
      <c r="C32" s="66">
        <f>SUM(C25:C31)</f>
        <v>193</v>
      </c>
      <c r="D32" s="67"/>
      <c r="E32" s="68">
        <f>SUM(E25:E31)</f>
        <v>676.55</v>
      </c>
      <c r="F32" s="67"/>
      <c r="G32" s="69"/>
      <c r="H32" s="70"/>
      <c r="I32" s="71"/>
      <c r="J32" s="72"/>
      <c r="K32" s="73"/>
    </row>
    <row r="33" spans="1:11" ht="15.75" thickBot="1" x14ac:dyDescent="0.3">
      <c r="A33" s="11"/>
      <c r="B33" s="74"/>
      <c r="C33" s="75"/>
      <c r="D33" s="76"/>
      <c r="E33" s="77">
        <f>E32/(E11+E21+E32+E43)</f>
        <v>0.25829913143075306</v>
      </c>
      <c r="F33" s="76"/>
      <c r="G33" s="78"/>
      <c r="H33" s="79"/>
      <c r="I33" s="80"/>
      <c r="J33" s="81"/>
      <c r="K33" s="82"/>
    </row>
    <row r="34" spans="1:11" x14ac:dyDescent="0.25">
      <c r="A34" s="11"/>
      <c r="B34" s="83"/>
      <c r="C34" s="84"/>
      <c r="D34" s="23"/>
      <c r="E34" s="25"/>
      <c r="F34" s="23"/>
      <c r="G34" s="24"/>
      <c r="H34" s="25"/>
      <c r="I34" s="23"/>
      <c r="J34" s="24"/>
      <c r="K34" s="85"/>
    </row>
    <row r="35" spans="1:11" ht="15.75" thickBot="1" x14ac:dyDescent="0.3">
      <c r="A35" s="21"/>
      <c r="B35" s="27"/>
      <c r="C35" s="28"/>
      <c r="D35" s="29"/>
      <c r="E35" s="21"/>
      <c r="F35" s="29"/>
      <c r="G35" s="30"/>
      <c r="H35" s="21"/>
      <c r="I35" s="29"/>
      <c r="J35" s="30"/>
      <c r="K35" s="31"/>
    </row>
    <row r="36" spans="1:11" x14ac:dyDescent="0.25">
      <c r="A36" s="199" t="s">
        <v>29</v>
      </c>
      <c r="B36" s="32" t="s">
        <v>48</v>
      </c>
      <c r="C36" s="33">
        <v>10</v>
      </c>
      <c r="D36" s="34">
        <f>VLOOKUP($B36,продукты!$A$2:$L$262,5,FALSE)</f>
        <v>334</v>
      </c>
      <c r="E36" s="35">
        <f t="shared" ref="E36" si="34">C36*D36/100</f>
        <v>33.4</v>
      </c>
      <c r="F36" s="34">
        <f>VLOOKUP($B36,продукты!$A$2:$L$262,2,FALSE)</f>
        <v>8.9</v>
      </c>
      <c r="G36" s="36">
        <f>VLOOKUP($B36,продукты!$A$2:$L$262,3,FALSE)</f>
        <v>0</v>
      </c>
      <c r="H36" s="37">
        <f>VLOOKUP($B36,продукты!$A$2:$L$262,4,FALSE)</f>
        <v>72.5</v>
      </c>
      <c r="I36" s="38">
        <f t="shared" ref="I36" si="35">$C36*F36/100</f>
        <v>0.89</v>
      </c>
      <c r="J36" s="39">
        <f t="shared" ref="J36" si="36">$C36*G36/100</f>
        <v>0</v>
      </c>
      <c r="K36" s="40">
        <f t="shared" ref="K36" si="37">$C36*H36/100</f>
        <v>7.25</v>
      </c>
    </row>
    <row r="37" spans="1:11" x14ac:dyDescent="0.25">
      <c r="A37" s="200"/>
      <c r="B37" s="41" t="s">
        <v>260</v>
      </c>
      <c r="C37" s="42">
        <v>10</v>
      </c>
      <c r="D37" s="43">
        <f>VLOOKUP($B37,продукты!$A$2:$L$262,5,FALSE)</f>
        <v>272</v>
      </c>
      <c r="E37" s="44">
        <f t="shared" ref="E37:E42" si="38">C37*D37/100</f>
        <v>27.2</v>
      </c>
      <c r="F37" s="43">
        <f>VLOOKUP($B37,продукты!$A$2:$L$262,2,FALSE)</f>
        <v>2.2999999999999998</v>
      </c>
      <c r="G37" s="45">
        <f>VLOOKUP($B37,продукты!$A$2:$L$262,3,FALSE)</f>
        <v>0</v>
      </c>
      <c r="H37" s="46">
        <f>VLOOKUP($B37,продукты!$A$2:$L$262,4,FALSE)</f>
        <v>65.599999999999994</v>
      </c>
      <c r="I37" s="47">
        <f t="shared" ref="I37:I42" si="39">$C37*F37/100</f>
        <v>0.23</v>
      </c>
      <c r="J37" s="48">
        <f t="shared" ref="J37:J42" si="40">$C37*G37/100</f>
        <v>0</v>
      </c>
      <c r="K37" s="49">
        <f t="shared" ref="K37:K42" si="41">$C37*H37/100</f>
        <v>6.56</v>
      </c>
    </row>
    <row r="38" spans="1:11" ht="19.5" customHeight="1" x14ac:dyDescent="0.25">
      <c r="A38" s="200"/>
      <c r="B38" s="41" t="s">
        <v>255</v>
      </c>
      <c r="C38" s="42">
        <v>10</v>
      </c>
      <c r="D38" s="43">
        <f>VLOOKUP($B38,продукты!$A$2:$L$262,5,FALSE)</f>
        <v>284</v>
      </c>
      <c r="E38" s="44">
        <f t="shared" ref="E38" si="42">C38*D38/100</f>
        <v>28.4</v>
      </c>
      <c r="F38" s="43">
        <f>VLOOKUP($B38,продукты!$A$2:$L$262,2,FALSE)</f>
        <v>5.2</v>
      </c>
      <c r="G38" s="45">
        <f>VLOOKUP($B38,продукты!$A$2:$L$262,3,FALSE)</f>
        <v>0</v>
      </c>
      <c r="H38" s="46">
        <f>VLOOKUP($B38,продукты!$A$2:$L$262,4,FALSE)</f>
        <v>65.900000000000006</v>
      </c>
      <c r="I38" s="47">
        <f t="shared" ref="I38" si="43">$C38*F38/100</f>
        <v>0.52</v>
      </c>
      <c r="J38" s="48">
        <f t="shared" ref="J38" si="44">$C38*G38/100</f>
        <v>0</v>
      </c>
      <c r="K38" s="49">
        <f t="shared" ref="K38" si="45">$C38*H38/100</f>
        <v>6.59</v>
      </c>
    </row>
    <row r="39" spans="1:11" x14ac:dyDescent="0.25">
      <c r="A39" s="200"/>
      <c r="B39" s="41" t="s">
        <v>287</v>
      </c>
      <c r="C39" s="42">
        <v>3</v>
      </c>
      <c r="D39" s="43">
        <f>VLOOKUP($B39,продукты!$A$2:$L$262,5,FALSE)</f>
        <v>0</v>
      </c>
      <c r="E39" s="44">
        <f t="shared" si="38"/>
        <v>0</v>
      </c>
      <c r="F39" s="43">
        <f>VLOOKUP($B39,продукты!$A$2:$L$262,2,FALSE)</f>
        <v>0</v>
      </c>
      <c r="G39" s="45">
        <f>VLOOKUP($B39,продукты!$A$2:$L$262,3,FALSE)</f>
        <v>0</v>
      </c>
      <c r="H39" s="46">
        <f>VLOOKUP($B39,продукты!$A$2:$L$262,4,FALSE)</f>
        <v>0</v>
      </c>
      <c r="I39" s="47">
        <f t="shared" si="39"/>
        <v>0</v>
      </c>
      <c r="J39" s="48">
        <f t="shared" si="40"/>
        <v>0</v>
      </c>
      <c r="K39" s="49">
        <f t="shared" si="41"/>
        <v>0</v>
      </c>
    </row>
    <row r="40" spans="1:11" x14ac:dyDescent="0.25">
      <c r="A40" s="200"/>
      <c r="B40" s="41" t="s">
        <v>187</v>
      </c>
      <c r="C40" s="42">
        <v>10</v>
      </c>
      <c r="D40" s="43">
        <f>VLOOKUP($B40,продукты!$A$2:$L$262,5,FALSE)</f>
        <v>400</v>
      </c>
      <c r="E40" s="44">
        <f t="shared" si="38"/>
        <v>40</v>
      </c>
      <c r="F40" s="43">
        <f>VLOOKUP($B40,продукты!$A$2:$L$262,2,FALSE)</f>
        <v>0</v>
      </c>
      <c r="G40" s="45">
        <f>VLOOKUP($B40,продукты!$A$2:$L$262,3,FALSE)</f>
        <v>0</v>
      </c>
      <c r="H40" s="46">
        <f>VLOOKUP($B40,продукты!$A$2:$L$262,4,FALSE)</f>
        <v>99.8</v>
      </c>
      <c r="I40" s="47">
        <f t="shared" si="39"/>
        <v>0</v>
      </c>
      <c r="J40" s="48">
        <f t="shared" si="40"/>
        <v>0</v>
      </c>
      <c r="K40" s="49">
        <f t="shared" si="41"/>
        <v>9.98</v>
      </c>
    </row>
    <row r="41" spans="1:11" x14ac:dyDescent="0.25">
      <c r="A41" s="200"/>
      <c r="B41" s="41" t="s">
        <v>263</v>
      </c>
      <c r="C41" s="42">
        <v>30</v>
      </c>
      <c r="D41" s="43">
        <f>VLOOKUP($B41,продукты!$A$2:$L$262,5,FALSE)</f>
        <v>654</v>
      </c>
      <c r="E41" s="44">
        <f t="shared" si="38"/>
        <v>196.2</v>
      </c>
      <c r="F41" s="43">
        <f>VLOOKUP($B41,продукты!$A$2:$L$262,2,FALSE)</f>
        <v>16.2</v>
      </c>
      <c r="G41" s="45">
        <f>VLOOKUP($B41,продукты!$A$2:$L$262,3,FALSE)</f>
        <v>60</v>
      </c>
      <c r="H41" s="46">
        <f>VLOOKUP($B41,продукты!$A$2:$L$262,4,FALSE)</f>
        <v>12.3</v>
      </c>
      <c r="I41" s="47">
        <f t="shared" si="39"/>
        <v>4.8600000000000003</v>
      </c>
      <c r="J41" s="48">
        <f t="shared" si="40"/>
        <v>18</v>
      </c>
      <c r="K41" s="49">
        <f t="shared" si="41"/>
        <v>3.69</v>
      </c>
    </row>
    <row r="42" spans="1:11" ht="18.75" customHeight="1" thickBot="1" x14ac:dyDescent="0.3">
      <c r="A42" s="201"/>
      <c r="B42" s="50" t="s">
        <v>194</v>
      </c>
      <c r="C42" s="51">
        <v>20</v>
      </c>
      <c r="D42" s="52">
        <f>VLOOKUP($B42,продукты!$A$2:$L$262,5,FALSE)</f>
        <v>484</v>
      </c>
      <c r="E42" s="53">
        <f t="shared" si="38"/>
        <v>96.8</v>
      </c>
      <c r="F42" s="52">
        <f>VLOOKUP($B42,продукты!$A$2:$L$262,2,FALSE)</f>
        <v>5.4</v>
      </c>
      <c r="G42" s="54">
        <f>VLOOKUP($B42,продукты!$A$2:$L$262,3,FALSE)</f>
        <v>17.5</v>
      </c>
      <c r="H42" s="55">
        <f>VLOOKUP($B42,продукты!$A$2:$L$262,4,FALSE)</f>
        <v>66.099999999999994</v>
      </c>
      <c r="I42" s="56">
        <f t="shared" si="39"/>
        <v>1.08</v>
      </c>
      <c r="J42" s="57">
        <f t="shared" si="40"/>
        <v>3.5</v>
      </c>
      <c r="K42" s="58">
        <f t="shared" si="41"/>
        <v>13.22</v>
      </c>
    </row>
    <row r="43" spans="1:11" x14ac:dyDescent="0.25">
      <c r="A43" s="25"/>
      <c r="B43" s="65" t="s">
        <v>34</v>
      </c>
      <c r="C43" s="66">
        <f>SUM(C36:C42)</f>
        <v>93</v>
      </c>
      <c r="D43" s="67"/>
      <c r="E43" s="68">
        <f>SUM(E36:E42)</f>
        <v>422</v>
      </c>
      <c r="F43" s="67"/>
      <c r="G43" s="69"/>
      <c r="H43" s="70"/>
      <c r="I43" s="71">
        <f>SUM(I4:I42)</f>
        <v>59.040000000000006</v>
      </c>
      <c r="J43" s="72">
        <f t="shared" ref="J43:K43" si="46">SUM(J4:J42)</f>
        <v>112.91999999999999</v>
      </c>
      <c r="K43" s="73">
        <f t="shared" si="46"/>
        <v>290.11500000000001</v>
      </c>
    </row>
    <row r="44" spans="1:11" ht="15.75" thickBot="1" x14ac:dyDescent="0.3">
      <c r="A44" s="11"/>
      <c r="B44" s="74"/>
      <c r="C44" s="75"/>
      <c r="D44" s="76"/>
      <c r="E44" s="77">
        <f>E43/(E43+E32+E21+E11)</f>
        <v>0.16111482294549967</v>
      </c>
      <c r="F44" s="76"/>
      <c r="G44" s="78"/>
      <c r="H44" s="79"/>
      <c r="I44" s="90">
        <f>I43/(I43+J43+K43)</f>
        <v>0.1277714656711573</v>
      </c>
      <c r="J44" s="91">
        <f>J43/(I43+J43+K43)</f>
        <v>0.24437591300113615</v>
      </c>
      <c r="K44" s="92">
        <f>K43/(I43+J43+K43)</f>
        <v>0.62785262132770658</v>
      </c>
    </row>
    <row r="45" spans="1:11" x14ac:dyDescent="0.25">
      <c r="A45" s="11"/>
      <c r="B45" s="83"/>
      <c r="C45" s="84"/>
      <c r="D45" s="23"/>
      <c r="E45" s="25"/>
      <c r="F45" s="23"/>
      <c r="G45" s="24"/>
      <c r="H45" s="86" t="s">
        <v>30</v>
      </c>
      <c r="I45" s="87">
        <v>0.17</v>
      </c>
      <c r="J45" s="88">
        <v>0.17</v>
      </c>
      <c r="K45" s="89">
        <v>0.66</v>
      </c>
    </row>
    <row r="46" spans="1:11" x14ac:dyDescent="0.25">
      <c r="B46" s="19" t="s">
        <v>24</v>
      </c>
      <c r="C46" s="18">
        <f>SUM(C11+C21+C32+C43)</f>
        <v>659</v>
      </c>
      <c r="D46" s="14" t="s">
        <v>25</v>
      </c>
      <c r="E46" s="16">
        <f>E43+E32+E21+E11</f>
        <v>2619.25</v>
      </c>
      <c r="F46" s="14" t="s">
        <v>26</v>
      </c>
    </row>
    <row r="47" spans="1:11" x14ac:dyDescent="0.25">
      <c r="B47" s="19" t="s">
        <v>27</v>
      </c>
      <c r="C47" s="1">
        <v>650</v>
      </c>
      <c r="D47" s="14" t="s">
        <v>25</v>
      </c>
      <c r="E47" s="12">
        <v>3740</v>
      </c>
      <c r="F47" s="14" t="s">
        <v>26</v>
      </c>
    </row>
    <row r="48" spans="1:11" x14ac:dyDescent="0.25">
      <c r="E48" s="12">
        <v>2620</v>
      </c>
      <c r="F48" s="14" t="s">
        <v>26</v>
      </c>
      <c r="G48" s="202" t="s">
        <v>35</v>
      </c>
      <c r="H48" s="202"/>
      <c r="I48" s="202"/>
      <c r="J48" s="202"/>
    </row>
  </sheetData>
  <mergeCells count="11">
    <mergeCell ref="A1:K1"/>
    <mergeCell ref="B2:B3"/>
    <mergeCell ref="A36:A42"/>
    <mergeCell ref="C2:C3"/>
    <mergeCell ref="G48:J48"/>
    <mergeCell ref="A25:A31"/>
    <mergeCell ref="D2:E2"/>
    <mergeCell ref="A4:A10"/>
    <mergeCell ref="I2:K2"/>
    <mergeCell ref="F2:H2"/>
    <mergeCell ref="A14:A20"/>
  </mergeCells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pane xSplit="1" ySplit="3" topLeftCell="B10" activePane="bottomRight" state="frozen"/>
      <selection pane="topRight" activeCell="B1" sqref="B1"/>
      <selection pane="bottomLeft" activeCell="A8" sqref="A8"/>
      <selection pane="bottomRight" activeCell="K49" sqref="A1:K49"/>
    </sheetView>
  </sheetViews>
  <sheetFormatPr defaultRowHeight="15" x14ac:dyDescent="0.25"/>
  <cols>
    <col min="1" max="1" width="9.42578125" style="12" customWidth="1"/>
    <col min="2" max="2" width="38.85546875" style="20" customWidth="1"/>
    <col min="3" max="3" width="14.28515625" style="1" customWidth="1"/>
    <col min="4" max="4" width="15.42578125" style="14" customWidth="1"/>
    <col min="5" max="5" width="14.42578125" style="12" customWidth="1"/>
    <col min="6" max="6" width="9.140625" style="14"/>
    <col min="7" max="7" width="9.140625" style="10"/>
    <col min="8" max="8" width="12.85546875" style="12" customWidth="1"/>
    <col min="9" max="9" width="11.5703125" style="14" bestFit="1" customWidth="1"/>
    <col min="10" max="10" width="9.140625" style="10"/>
    <col min="11" max="11" width="11.140625" style="15" customWidth="1"/>
    <col min="12" max="12" width="9.140625" style="13"/>
    <col min="13" max="16384" width="9.140625" style="10"/>
  </cols>
  <sheetData>
    <row r="1" spans="1:11" ht="25.5" customHeight="1" thickBot="1" x14ac:dyDescent="0.35">
      <c r="A1" s="194" t="s">
        <v>288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</row>
    <row r="2" spans="1:11" x14ac:dyDescent="0.25">
      <c r="A2" s="197"/>
      <c r="B2" s="197" t="s">
        <v>0</v>
      </c>
      <c r="C2" s="205" t="s">
        <v>1</v>
      </c>
      <c r="D2" s="208" t="s">
        <v>5</v>
      </c>
      <c r="E2" s="209"/>
      <c r="F2" s="208" t="s">
        <v>20</v>
      </c>
      <c r="G2" s="210"/>
      <c r="H2" s="209"/>
      <c r="I2" s="208" t="s">
        <v>28</v>
      </c>
      <c r="J2" s="210"/>
      <c r="K2" s="209"/>
    </row>
    <row r="3" spans="1:11" ht="30.75" thickBot="1" x14ac:dyDescent="0.3">
      <c r="A3" s="198"/>
      <c r="B3" s="198"/>
      <c r="C3" s="207"/>
      <c r="D3" s="93" t="s">
        <v>2</v>
      </c>
      <c r="E3" s="94" t="s">
        <v>3</v>
      </c>
      <c r="F3" s="93" t="s">
        <v>16</v>
      </c>
      <c r="G3" s="95" t="s">
        <v>17</v>
      </c>
      <c r="H3" s="94" t="s">
        <v>4</v>
      </c>
      <c r="I3" s="93" t="s">
        <v>16</v>
      </c>
      <c r="J3" s="95" t="s">
        <v>17</v>
      </c>
      <c r="K3" s="96" t="s">
        <v>19</v>
      </c>
    </row>
    <row r="4" spans="1:11" x14ac:dyDescent="0.25">
      <c r="A4" s="199" t="s">
        <v>21</v>
      </c>
      <c r="B4" s="32" t="s">
        <v>180</v>
      </c>
      <c r="C4" s="33">
        <v>60</v>
      </c>
      <c r="D4" s="34">
        <f>VLOOKUP($B4,продукты!$A$2:$L$262,5,FALSE)</f>
        <v>336</v>
      </c>
      <c r="E4" s="35">
        <f>C4*D4/100</f>
        <v>201.6</v>
      </c>
      <c r="F4" s="34">
        <f>VLOOKUP($B4,продукты!$A$2:$L$262,2,FALSE)</f>
        <v>8.9</v>
      </c>
      <c r="G4" s="36">
        <f>VLOOKUP($B4,продукты!$A$2:$L$262,3,FALSE)</f>
        <v>5.9</v>
      </c>
      <c r="H4" s="37">
        <f>VLOOKUP($B4,продукты!$A$2:$L$262,4,FALSE)</f>
        <v>59.8</v>
      </c>
      <c r="I4" s="38">
        <f>$C4*F4/100</f>
        <v>5.34</v>
      </c>
      <c r="J4" s="39">
        <f t="shared" ref="J4:K9" si="0">$C4*G4/100</f>
        <v>3.54</v>
      </c>
      <c r="K4" s="40">
        <f t="shared" si="0"/>
        <v>35.880000000000003</v>
      </c>
    </row>
    <row r="5" spans="1:11" x14ac:dyDescent="0.25">
      <c r="A5" s="200"/>
      <c r="B5" s="41" t="s">
        <v>60</v>
      </c>
      <c r="C5" s="42">
        <v>10</v>
      </c>
      <c r="D5" s="43">
        <f>VLOOKUP($B5,продукты!$A$2:$L$262,5,FALSE)</f>
        <v>324</v>
      </c>
      <c r="E5" s="44">
        <f t="shared" ref="E5:E9" si="1">C5*D5/100</f>
        <v>32.4</v>
      </c>
      <c r="F5" s="43">
        <f>VLOOKUP($B5,продукты!$A$2:$L$262,2,FALSE)</f>
        <v>6.8</v>
      </c>
      <c r="G5" s="45">
        <f>VLOOKUP($B5,продукты!$A$2:$L$262,3,FALSE)</f>
        <v>8.3000000000000007</v>
      </c>
      <c r="H5" s="46">
        <f>VLOOKUP($B5,продукты!$A$2:$L$262,4,FALSE)</f>
        <v>63.5</v>
      </c>
      <c r="I5" s="47">
        <f t="shared" ref="I5:I9" si="2">$C5*F5/100</f>
        <v>0.68</v>
      </c>
      <c r="J5" s="48">
        <f t="shared" si="0"/>
        <v>0.83</v>
      </c>
      <c r="K5" s="49">
        <f t="shared" si="0"/>
        <v>6.35</v>
      </c>
    </row>
    <row r="6" spans="1:11" s="13" customFormat="1" x14ac:dyDescent="0.25">
      <c r="A6" s="200"/>
      <c r="B6" s="41" t="s">
        <v>300</v>
      </c>
      <c r="C6" s="42">
        <v>20</v>
      </c>
      <c r="D6" s="43">
        <f>VLOOKUP($B6,продукты!$A$2:$L$262,5,FALSE)</f>
        <v>440</v>
      </c>
      <c r="E6" s="44">
        <f>C6*D6/100</f>
        <v>88</v>
      </c>
      <c r="F6" s="43">
        <f>VLOOKUP($B6,продукты!$A$2:$L$262,2,FALSE)</f>
        <v>2</v>
      </c>
      <c r="G6" s="45">
        <f>VLOOKUP($B6,продукты!$A$2:$L$262,3,FALSE)</f>
        <v>10</v>
      </c>
      <c r="H6" s="46">
        <f>VLOOKUP($B6,продукты!$A$2:$L$262,4,FALSE)</f>
        <v>86</v>
      </c>
      <c r="I6" s="47">
        <f t="shared" si="2"/>
        <v>0.4</v>
      </c>
      <c r="J6" s="48">
        <f t="shared" si="0"/>
        <v>2</v>
      </c>
      <c r="K6" s="49">
        <f t="shared" si="0"/>
        <v>17.2</v>
      </c>
    </row>
    <row r="7" spans="1:11" s="13" customFormat="1" x14ac:dyDescent="0.25">
      <c r="A7" s="200"/>
      <c r="B7" s="41" t="s">
        <v>38</v>
      </c>
      <c r="C7" s="42">
        <v>40</v>
      </c>
      <c r="D7" s="43">
        <f>VLOOKUP($B7,продукты!$A$2:$L$262,5,FALSE)</f>
        <v>268</v>
      </c>
      <c r="E7" s="44">
        <f t="shared" si="1"/>
        <v>107.2</v>
      </c>
      <c r="F7" s="43">
        <f>VLOOKUP($B7,продукты!$A$2:$L$262,2,FALSE)</f>
        <v>5.8</v>
      </c>
      <c r="G7" s="45">
        <f>VLOOKUP($B7,продукты!$A$2:$L$262,3,FALSE)</f>
        <v>0.5</v>
      </c>
      <c r="H7" s="46">
        <f>VLOOKUP($B7,продукты!$A$2:$L$262,4,FALSE)</f>
        <v>56.1</v>
      </c>
      <c r="I7" s="47">
        <f t="shared" si="2"/>
        <v>2.3199999999999998</v>
      </c>
      <c r="J7" s="48">
        <f t="shared" si="0"/>
        <v>0.2</v>
      </c>
      <c r="K7" s="49">
        <f t="shared" si="0"/>
        <v>22.44</v>
      </c>
    </row>
    <row r="8" spans="1:11" s="13" customFormat="1" x14ac:dyDescent="0.25">
      <c r="A8" s="200"/>
      <c r="B8" s="41" t="s">
        <v>74</v>
      </c>
      <c r="C8" s="42">
        <v>20</v>
      </c>
      <c r="D8" s="43">
        <f>VLOOKUP($B8,продукты!$A$2:$L$262,5,FALSE)</f>
        <v>379</v>
      </c>
      <c r="E8" s="44">
        <f t="shared" ref="E8" si="3">C8*D8/100</f>
        <v>75.8</v>
      </c>
      <c r="F8" s="43">
        <f>VLOOKUP($B8,продукты!$A$2:$L$262,2,FALSE)</f>
        <v>21.4</v>
      </c>
      <c r="G8" s="45">
        <f>VLOOKUP($B8,продукты!$A$2:$L$262,3,FALSE)</f>
        <v>30.3</v>
      </c>
      <c r="H8" s="46">
        <f>VLOOKUP($B8,продукты!$A$2:$L$262,4,FALSE)</f>
        <v>2.5</v>
      </c>
      <c r="I8" s="47">
        <f t="shared" ref="I8" si="4">$C8*F8/100</f>
        <v>4.28</v>
      </c>
      <c r="J8" s="48">
        <f t="shared" ref="J8" si="5">$C8*G8/100</f>
        <v>6.06</v>
      </c>
      <c r="K8" s="49">
        <f t="shared" ref="K8" si="6">$C8*H8/100</f>
        <v>0.5</v>
      </c>
    </row>
    <row r="9" spans="1:11" s="13" customFormat="1" ht="15.75" thickBot="1" x14ac:dyDescent="0.3">
      <c r="A9" s="200"/>
      <c r="B9" s="41" t="s">
        <v>283</v>
      </c>
      <c r="C9" s="42">
        <v>15</v>
      </c>
      <c r="D9" s="43">
        <f>VLOOKUP($B9,продукты!$A$2:$L$262,5,FALSE)</f>
        <v>869</v>
      </c>
      <c r="E9" s="44">
        <f t="shared" si="1"/>
        <v>130.35</v>
      </c>
      <c r="F9" s="43">
        <f>VLOOKUP($B9,продукты!$A$2:$L$262,2,FALSE)</f>
        <v>0.4</v>
      </c>
      <c r="G9" s="45">
        <f>VLOOKUP($B9,продукты!$A$2:$L$262,3,FALSE)</f>
        <v>93.5</v>
      </c>
      <c r="H9" s="46">
        <f>VLOOKUP($B9,продукты!$A$2:$L$262,4,FALSE)</f>
        <v>0</v>
      </c>
      <c r="I9" s="47">
        <f t="shared" si="2"/>
        <v>0.06</v>
      </c>
      <c r="J9" s="48">
        <f t="shared" si="0"/>
        <v>14.025</v>
      </c>
      <c r="K9" s="49">
        <f t="shared" si="0"/>
        <v>0</v>
      </c>
    </row>
    <row r="10" spans="1:11" s="13" customFormat="1" x14ac:dyDescent="0.25">
      <c r="A10" s="22"/>
      <c r="B10" s="65" t="s">
        <v>31</v>
      </c>
      <c r="C10" s="66">
        <f>SUM(C4:C9)</f>
        <v>165</v>
      </c>
      <c r="D10" s="67"/>
      <c r="E10" s="68">
        <f>SUM(E4:E9)</f>
        <v>635.35</v>
      </c>
      <c r="F10" s="67"/>
      <c r="G10" s="69"/>
      <c r="H10" s="70"/>
      <c r="I10" s="71"/>
      <c r="J10" s="72"/>
      <c r="K10" s="73"/>
    </row>
    <row r="11" spans="1:11" s="13" customFormat="1" ht="15.75" thickBot="1" x14ac:dyDescent="0.3">
      <c r="A11" s="17"/>
      <c r="B11" s="74"/>
      <c r="C11" s="75"/>
      <c r="D11" s="76"/>
      <c r="E11" s="77">
        <f>E10/(E10+E21+E33+E44)</f>
        <v>0.23899714113752632</v>
      </c>
      <c r="F11" s="76"/>
      <c r="G11" s="78"/>
      <c r="H11" s="79"/>
      <c r="I11" s="80"/>
      <c r="J11" s="81"/>
      <c r="K11" s="82"/>
    </row>
    <row r="12" spans="1:11" s="13" customFormat="1" ht="15.75" thickBot="1" x14ac:dyDescent="0.3">
      <c r="A12" s="26"/>
      <c r="B12" s="59"/>
      <c r="C12" s="60"/>
      <c r="D12" s="61"/>
      <c r="E12" s="62"/>
      <c r="F12" s="61"/>
      <c r="G12" s="63"/>
      <c r="H12" s="62"/>
      <c r="I12" s="61"/>
      <c r="J12" s="63"/>
      <c r="K12" s="64"/>
    </row>
    <row r="13" spans="1:11" s="13" customFormat="1" x14ac:dyDescent="0.25">
      <c r="A13" s="199" t="s">
        <v>22</v>
      </c>
      <c r="B13" s="32" t="s">
        <v>282</v>
      </c>
      <c r="C13" s="33">
        <v>60</v>
      </c>
      <c r="D13" s="34">
        <f>VLOOKUP($B13,продукты!$A$2:$L$262,5,FALSE)</f>
        <v>335</v>
      </c>
      <c r="E13" s="35">
        <f>C13*D13/100</f>
        <v>201</v>
      </c>
      <c r="F13" s="34">
        <f>VLOOKUP($B13,продукты!$A$2:$L$262,2,FALSE)</f>
        <v>8</v>
      </c>
      <c r="G13" s="36">
        <f>VLOOKUP($B13,продукты!$A$2:$L$262,3,FALSE)</f>
        <v>115</v>
      </c>
      <c r="H13" s="37">
        <f>VLOOKUP($B13,продукты!$A$2:$L$262,4,FALSE)</f>
        <v>40</v>
      </c>
      <c r="I13" s="38">
        <f>$C13*F13/100</f>
        <v>4.8</v>
      </c>
      <c r="J13" s="39">
        <f t="shared" ref="J13:K20" si="7">$C13*G13/100</f>
        <v>69</v>
      </c>
      <c r="K13" s="40">
        <f t="shared" si="7"/>
        <v>24</v>
      </c>
    </row>
    <row r="14" spans="1:11" s="13" customFormat="1" x14ac:dyDescent="0.25">
      <c r="A14" s="200"/>
      <c r="B14" s="41" t="s">
        <v>219</v>
      </c>
      <c r="C14" s="42">
        <v>5</v>
      </c>
      <c r="D14" s="43">
        <f>VLOOKUP($B14,продукты!$A$2:$L$262,5,FALSE)</f>
        <v>270</v>
      </c>
      <c r="E14" s="44">
        <f t="shared" ref="E14" si="8">C14*D14/100</f>
        <v>13.5</v>
      </c>
      <c r="F14" s="43">
        <f>VLOOKUP($B14,продукты!$A$2:$L$262,2,FALSE)</f>
        <v>13</v>
      </c>
      <c r="G14" s="45">
        <f>VLOOKUP($B14,продукты!$A$2:$L$262,3,FALSE)</f>
        <v>0</v>
      </c>
      <c r="H14" s="46">
        <f>VLOOKUP($B14,продукты!$A$2:$L$262,4,FALSE)</f>
        <v>54.6</v>
      </c>
      <c r="I14" s="47">
        <f t="shared" ref="I14" si="9">$C14*F14/100</f>
        <v>0.65</v>
      </c>
      <c r="J14" s="48">
        <f t="shared" ref="J14" si="10">$C14*G14/100</f>
        <v>0</v>
      </c>
      <c r="K14" s="49">
        <f t="shared" ref="K14" si="11">$C14*H14/100</f>
        <v>2.73</v>
      </c>
    </row>
    <row r="15" spans="1:11" s="13" customFormat="1" x14ac:dyDescent="0.25">
      <c r="A15" s="200"/>
      <c r="B15" s="41" t="s">
        <v>287</v>
      </c>
      <c r="C15" s="42">
        <v>3</v>
      </c>
      <c r="D15" s="43">
        <f>VLOOKUP($B15,продукты!$A$2:$L$262,5,FALSE)</f>
        <v>0</v>
      </c>
      <c r="E15" s="44">
        <f t="shared" ref="E15:E20" si="12">C15*D15/100</f>
        <v>0</v>
      </c>
      <c r="F15" s="43">
        <f>VLOOKUP($B15,продукты!$A$2:$L$262,2,FALSE)</f>
        <v>0</v>
      </c>
      <c r="G15" s="45">
        <f>VLOOKUP($B15,продукты!$A$2:$L$262,3,FALSE)</f>
        <v>0</v>
      </c>
      <c r="H15" s="46">
        <f>VLOOKUP($B15,продукты!$A$2:$L$262,4,FALSE)</f>
        <v>0</v>
      </c>
      <c r="I15" s="47">
        <f t="shared" ref="I15:I20" si="13">$C15*F15/100</f>
        <v>0</v>
      </c>
      <c r="J15" s="48">
        <f t="shared" si="7"/>
        <v>0</v>
      </c>
      <c r="K15" s="49">
        <f t="shared" si="7"/>
        <v>0</v>
      </c>
    </row>
    <row r="16" spans="1:11" s="13" customFormat="1" x14ac:dyDescent="0.25">
      <c r="A16" s="200"/>
      <c r="B16" s="41" t="s">
        <v>187</v>
      </c>
      <c r="C16" s="42">
        <v>10</v>
      </c>
      <c r="D16" s="43">
        <f>VLOOKUP($B16,продукты!$A$2:$L$262,5,FALSE)</f>
        <v>400</v>
      </c>
      <c r="E16" s="44">
        <f t="shared" si="12"/>
        <v>40</v>
      </c>
      <c r="F16" s="43">
        <f>VLOOKUP($B16,продукты!$A$2:$L$262,2,FALSE)</f>
        <v>0</v>
      </c>
      <c r="G16" s="45">
        <f>VLOOKUP($B16,продукты!$A$2:$L$262,3,FALSE)</f>
        <v>0</v>
      </c>
      <c r="H16" s="46">
        <f>VLOOKUP($B16,продукты!$A$2:$L$262,4,FALSE)</f>
        <v>99.8</v>
      </c>
      <c r="I16" s="47">
        <f t="shared" si="13"/>
        <v>0</v>
      </c>
      <c r="J16" s="48">
        <f t="shared" si="7"/>
        <v>0</v>
      </c>
      <c r="K16" s="49">
        <f t="shared" si="7"/>
        <v>9.98</v>
      </c>
    </row>
    <row r="17" spans="1:11" s="13" customFormat="1" x14ac:dyDescent="0.25">
      <c r="A17" s="200"/>
      <c r="B17" s="41" t="s">
        <v>36</v>
      </c>
      <c r="C17" s="42">
        <v>40</v>
      </c>
      <c r="D17" s="43">
        <f>VLOOKUP($B17,продукты!$A$2:$L$262,5,FALSE)</f>
        <v>204</v>
      </c>
      <c r="E17" s="44">
        <f t="shared" si="12"/>
        <v>81.599999999999994</v>
      </c>
      <c r="F17" s="43">
        <f>VLOOKUP($B17,продукты!$A$2:$L$262,2,FALSE)</f>
        <v>5.0999999999999996</v>
      </c>
      <c r="G17" s="45">
        <f>VLOOKUP($B17,продукты!$A$2:$L$262,3,FALSE)</f>
        <v>1</v>
      </c>
      <c r="H17" s="46">
        <f>VLOOKUP($B17,продукты!$A$2:$L$262,4,FALSE)</f>
        <v>42.5</v>
      </c>
      <c r="I17" s="47">
        <f t="shared" si="13"/>
        <v>2.04</v>
      </c>
      <c r="J17" s="48">
        <f t="shared" si="7"/>
        <v>0.4</v>
      </c>
      <c r="K17" s="49">
        <f t="shared" si="7"/>
        <v>17</v>
      </c>
    </row>
    <row r="18" spans="1:11" s="13" customFormat="1" x14ac:dyDescent="0.25">
      <c r="A18" s="200"/>
      <c r="B18" s="41" t="s">
        <v>283</v>
      </c>
      <c r="C18" s="42">
        <v>10</v>
      </c>
      <c r="D18" s="43">
        <f>VLOOKUP($B18,продукты!$A$2:$L$262,5,FALSE)</f>
        <v>869</v>
      </c>
      <c r="E18" s="44">
        <f t="shared" si="12"/>
        <v>86.9</v>
      </c>
      <c r="F18" s="43">
        <f>VLOOKUP($B18,продукты!$A$2:$L$262,2,FALSE)</f>
        <v>0.4</v>
      </c>
      <c r="G18" s="45">
        <f>VLOOKUP($B18,продукты!$A$2:$L$262,3,FALSE)</f>
        <v>93.5</v>
      </c>
      <c r="H18" s="46">
        <f>VLOOKUP($B18,продукты!$A$2:$L$262,4,FALSE)</f>
        <v>0</v>
      </c>
      <c r="I18" s="47">
        <f t="shared" si="13"/>
        <v>0.04</v>
      </c>
      <c r="J18" s="48">
        <f t="shared" si="7"/>
        <v>9.35</v>
      </c>
      <c r="K18" s="49">
        <f t="shared" si="7"/>
        <v>0</v>
      </c>
    </row>
    <row r="19" spans="1:11" s="13" customFormat="1" x14ac:dyDescent="0.25">
      <c r="A19" s="200"/>
      <c r="B19" s="41" t="s">
        <v>153</v>
      </c>
      <c r="C19" s="42">
        <v>30</v>
      </c>
      <c r="D19" s="43">
        <f>VLOOKUP($B19,продукты!$A$2:$L$262,5,FALSE)</f>
        <v>854</v>
      </c>
      <c r="E19" s="44">
        <f t="shared" si="12"/>
        <v>256.2</v>
      </c>
      <c r="F19" s="43">
        <f>VLOOKUP($B19,продукты!$A$2:$L$262,2,FALSE)</f>
        <v>16</v>
      </c>
      <c r="G19" s="45">
        <f>VLOOKUP($B19,продукты!$A$2:$L$262,3,FALSE)</f>
        <v>30.8</v>
      </c>
      <c r="H19" s="46">
        <f>VLOOKUP($B19,продукты!$A$2:$L$262,4,FALSE)</f>
        <v>0.7</v>
      </c>
      <c r="I19" s="47">
        <f t="shared" si="13"/>
        <v>4.8</v>
      </c>
      <c r="J19" s="48">
        <f t="shared" si="7"/>
        <v>9.24</v>
      </c>
      <c r="K19" s="49">
        <f t="shared" si="7"/>
        <v>0.21</v>
      </c>
    </row>
    <row r="20" spans="1:11" s="13" customFormat="1" ht="15.75" thickBot="1" x14ac:dyDescent="0.3">
      <c r="A20" s="201"/>
      <c r="B20" s="50" t="s">
        <v>284</v>
      </c>
      <c r="C20" s="51">
        <v>50</v>
      </c>
      <c r="D20" s="52">
        <f>VLOOKUP($B20,продукты!$A$2:$L$262,5,FALSE)</f>
        <v>528</v>
      </c>
      <c r="E20" s="53">
        <f t="shared" si="12"/>
        <v>264</v>
      </c>
      <c r="F20" s="52">
        <f>VLOOKUP($B20,продукты!$A$2:$L$262,2,FALSE)</f>
        <v>14.7</v>
      </c>
      <c r="G20" s="54">
        <f>VLOOKUP($B20,продукты!$A$2:$L$262,3,FALSE)</f>
        <v>44</v>
      </c>
      <c r="H20" s="55">
        <f>VLOOKUP($B20,продукты!$A$2:$L$262,4,FALSE)</f>
        <v>33</v>
      </c>
      <c r="I20" s="56">
        <f t="shared" si="13"/>
        <v>7.35</v>
      </c>
      <c r="J20" s="57">
        <f t="shared" si="7"/>
        <v>22</v>
      </c>
      <c r="K20" s="58">
        <f t="shared" si="7"/>
        <v>16.5</v>
      </c>
    </row>
    <row r="21" spans="1:11" s="13" customFormat="1" x14ac:dyDescent="0.25">
      <c r="A21" s="25"/>
      <c r="B21" s="65" t="s">
        <v>32</v>
      </c>
      <c r="C21" s="66">
        <f>SUM(C13:C20)</f>
        <v>208</v>
      </c>
      <c r="D21" s="67"/>
      <c r="E21" s="68">
        <f>SUM(E13:E20)</f>
        <v>943.2</v>
      </c>
      <c r="F21" s="67"/>
      <c r="G21" s="69"/>
      <c r="H21" s="70"/>
      <c r="I21" s="71"/>
      <c r="J21" s="72"/>
      <c r="K21" s="73"/>
    </row>
    <row r="22" spans="1:11" s="13" customFormat="1" ht="15.75" thickBot="1" x14ac:dyDescent="0.3">
      <c r="A22" s="11"/>
      <c r="B22" s="74"/>
      <c r="C22" s="75"/>
      <c r="D22" s="76"/>
      <c r="E22" s="77">
        <f>E21/(E10+E21+E33+E44)</f>
        <v>0.35479987962684323</v>
      </c>
      <c r="F22" s="76"/>
      <c r="G22" s="78"/>
      <c r="H22" s="79"/>
      <c r="I22" s="80"/>
      <c r="J22" s="81"/>
      <c r="K22" s="82"/>
    </row>
    <row r="23" spans="1:11" s="13" customFormat="1" x14ac:dyDescent="0.25">
      <c r="A23" s="11"/>
      <c r="B23" s="83"/>
      <c r="C23" s="84"/>
      <c r="D23" s="23"/>
      <c r="E23" s="25"/>
      <c r="F23" s="23"/>
      <c r="G23" s="24"/>
      <c r="H23" s="25"/>
      <c r="I23" s="23"/>
      <c r="J23" s="24"/>
      <c r="K23" s="85"/>
    </row>
    <row r="24" spans="1:11" s="13" customFormat="1" ht="15.75" thickBot="1" x14ac:dyDescent="0.3">
      <c r="A24" s="21"/>
      <c r="B24" s="27"/>
      <c r="C24" s="28"/>
      <c r="D24" s="29"/>
      <c r="E24" s="21"/>
      <c r="F24" s="29"/>
      <c r="G24" s="30"/>
      <c r="H24" s="21"/>
      <c r="I24" s="29"/>
      <c r="J24" s="30"/>
      <c r="K24" s="31"/>
    </row>
    <row r="25" spans="1:11" s="13" customFormat="1" ht="21" customHeight="1" x14ac:dyDescent="0.25">
      <c r="A25" s="199" t="s">
        <v>23</v>
      </c>
      <c r="B25" s="32" t="s">
        <v>301</v>
      </c>
      <c r="C25" s="33">
        <v>20</v>
      </c>
      <c r="D25" s="34">
        <f>VLOOKUP($B25,продукты!$A$2:$L$262,5,FALSE)</f>
        <v>144</v>
      </c>
      <c r="E25" s="35">
        <f>C25*D25/100</f>
        <v>28.8</v>
      </c>
      <c r="F25" s="34">
        <f>VLOOKUP($B25,продукты!$A$2:$L$262,2,FALSE)</f>
        <v>18.899999999999999</v>
      </c>
      <c r="G25" s="36">
        <f>VLOOKUP($B25,продукты!$A$2:$L$262,3,FALSE)</f>
        <v>7</v>
      </c>
      <c r="H25" s="37">
        <f>VLOOKUP($B25,продукты!$A$2:$L$262,4,FALSE)</f>
        <v>0.5</v>
      </c>
      <c r="I25" s="38">
        <f>$C25*F25/100</f>
        <v>3.78</v>
      </c>
      <c r="J25" s="39">
        <f t="shared" ref="J25:K32" si="14">$C25*G25/100</f>
        <v>1.4</v>
      </c>
      <c r="K25" s="40">
        <f t="shared" si="14"/>
        <v>0.1</v>
      </c>
    </row>
    <row r="26" spans="1:11" s="13" customFormat="1" ht="21" customHeight="1" x14ac:dyDescent="0.25">
      <c r="A26" s="206"/>
      <c r="B26" s="41" t="s">
        <v>222</v>
      </c>
      <c r="C26" s="42">
        <v>5</v>
      </c>
      <c r="D26" s="43">
        <f>VLOOKUP($B26,продукты!$A$2:$L$262,5,FALSE)</f>
        <v>264</v>
      </c>
      <c r="E26" s="44">
        <f>C26*D26/100</f>
        <v>13.2</v>
      </c>
      <c r="F26" s="43">
        <f>VLOOKUP($B26,продукты!$A$2:$L$262,2,FALSE)</f>
        <v>16</v>
      </c>
      <c r="G26" s="45">
        <f>VLOOKUP($B26,продукты!$A$2:$L$262,3,FALSE)</f>
        <v>0</v>
      </c>
      <c r="H26" s="46">
        <f>VLOOKUP($B26,продукты!$A$2:$L$262,4,FALSE)</f>
        <v>47.8</v>
      </c>
      <c r="I26" s="47">
        <f>$C26*F26/100</f>
        <v>0.8</v>
      </c>
      <c r="J26" s="48">
        <f>$C26*G26/100</f>
        <v>0</v>
      </c>
      <c r="K26" s="49">
        <f>$C26*H26/100</f>
        <v>2.39</v>
      </c>
    </row>
    <row r="27" spans="1:11" s="13" customFormat="1" ht="21" customHeight="1" x14ac:dyDescent="0.25">
      <c r="A27" s="200"/>
      <c r="B27" s="41" t="s">
        <v>186</v>
      </c>
      <c r="C27" s="42">
        <v>50</v>
      </c>
      <c r="D27" s="43">
        <f>VLOOKUP($B27,продукты!$A$2:$L$262,5,FALSE)</f>
        <v>336</v>
      </c>
      <c r="E27" s="44">
        <f>C27*D27/100</f>
        <v>168</v>
      </c>
      <c r="F27" s="43">
        <f>VLOOKUP($B27,продукты!$A$2:$L$262,2,FALSE)</f>
        <v>9.3000000000000007</v>
      </c>
      <c r="G27" s="45">
        <f>VLOOKUP($B27,продукты!$A$2:$L$262,3,FALSE)</f>
        <v>0.8</v>
      </c>
      <c r="H27" s="46">
        <f>VLOOKUP($B27,продукты!$A$2:$L$262,4,FALSE)</f>
        <v>70.900000000000006</v>
      </c>
      <c r="I27" s="47">
        <f>$C27*F27/100</f>
        <v>4.6500000000000004</v>
      </c>
      <c r="J27" s="48">
        <f>$C27*G27/100</f>
        <v>0.4</v>
      </c>
      <c r="K27" s="49">
        <f>$C27*H27/100</f>
        <v>35.450000000000003</v>
      </c>
    </row>
    <row r="28" spans="1:11" s="13" customFormat="1" x14ac:dyDescent="0.25">
      <c r="A28" s="200"/>
      <c r="B28" s="41" t="s">
        <v>287</v>
      </c>
      <c r="C28" s="42">
        <v>3</v>
      </c>
      <c r="D28" s="43">
        <f>VLOOKUP($B28,продукты!$A$2:$L$262,5,FALSE)</f>
        <v>0</v>
      </c>
      <c r="E28" s="44">
        <f t="shared" ref="E28:E32" si="15">C28*D28/100</f>
        <v>0</v>
      </c>
      <c r="F28" s="43">
        <f>VLOOKUP($B28,продукты!$A$2:$L$262,2,FALSE)</f>
        <v>0</v>
      </c>
      <c r="G28" s="45">
        <f>VLOOKUP($B28,продукты!$A$2:$L$262,3,FALSE)</f>
        <v>0</v>
      </c>
      <c r="H28" s="46">
        <f>VLOOKUP($B28,продукты!$A$2:$L$262,4,FALSE)</f>
        <v>0</v>
      </c>
      <c r="I28" s="47">
        <f t="shared" ref="I28:I32" si="16">$C28*F28/100</f>
        <v>0</v>
      </c>
      <c r="J28" s="48">
        <f t="shared" si="14"/>
        <v>0</v>
      </c>
      <c r="K28" s="49">
        <f t="shared" si="14"/>
        <v>0</v>
      </c>
    </row>
    <row r="29" spans="1:11" s="13" customFormat="1" x14ac:dyDescent="0.25">
      <c r="A29" s="200"/>
      <c r="B29" s="41" t="s">
        <v>187</v>
      </c>
      <c r="C29" s="42">
        <v>15</v>
      </c>
      <c r="D29" s="43">
        <f>VLOOKUP($B29,продукты!$A$2:$L$262,5,FALSE)</f>
        <v>400</v>
      </c>
      <c r="E29" s="44">
        <f t="shared" si="15"/>
        <v>60</v>
      </c>
      <c r="F29" s="43">
        <f>VLOOKUP($B29,продукты!$A$2:$L$262,2,FALSE)</f>
        <v>0</v>
      </c>
      <c r="G29" s="45">
        <f>VLOOKUP($B29,продукты!$A$2:$L$262,3,FALSE)</f>
        <v>0</v>
      </c>
      <c r="H29" s="46">
        <f>VLOOKUP($B29,продукты!$A$2:$L$262,4,FALSE)</f>
        <v>99.8</v>
      </c>
      <c r="I29" s="47">
        <f t="shared" si="16"/>
        <v>0</v>
      </c>
      <c r="J29" s="48">
        <f t="shared" si="14"/>
        <v>0</v>
      </c>
      <c r="K29" s="49">
        <f t="shared" si="14"/>
        <v>14.97</v>
      </c>
    </row>
    <row r="30" spans="1:11" s="13" customFormat="1" x14ac:dyDescent="0.25">
      <c r="A30" s="200"/>
      <c r="B30" s="41" t="s">
        <v>38</v>
      </c>
      <c r="C30" s="42">
        <v>40</v>
      </c>
      <c r="D30" s="43">
        <f>VLOOKUP($B30,продукты!$A$2:$L$262,5,FALSE)</f>
        <v>268</v>
      </c>
      <c r="E30" s="44">
        <f t="shared" si="15"/>
        <v>107.2</v>
      </c>
      <c r="F30" s="43">
        <f>VLOOKUP($B30,продукты!$A$2:$L$262,2,FALSE)</f>
        <v>5.8</v>
      </c>
      <c r="G30" s="45">
        <f>VLOOKUP($B30,продукты!$A$2:$L$262,3,FALSE)</f>
        <v>0.5</v>
      </c>
      <c r="H30" s="46">
        <f>VLOOKUP($B30,продукты!$A$2:$L$262,4,FALSE)</f>
        <v>56.1</v>
      </c>
      <c r="I30" s="47">
        <f t="shared" si="16"/>
        <v>2.3199999999999998</v>
      </c>
      <c r="J30" s="48">
        <f t="shared" si="14"/>
        <v>0.2</v>
      </c>
      <c r="K30" s="49">
        <f t="shared" si="14"/>
        <v>22.44</v>
      </c>
    </row>
    <row r="31" spans="1:11" s="13" customFormat="1" x14ac:dyDescent="0.25">
      <c r="A31" s="200"/>
      <c r="B31" s="41" t="s">
        <v>283</v>
      </c>
      <c r="C31" s="42">
        <v>15</v>
      </c>
      <c r="D31" s="43">
        <f>VLOOKUP($B31,продукты!$A$2:$L$262,5,FALSE)</f>
        <v>869</v>
      </c>
      <c r="E31" s="44">
        <f t="shared" si="15"/>
        <v>130.35</v>
      </c>
      <c r="F31" s="43">
        <f>VLOOKUP($B31,продукты!$A$2:$L$262,2,FALSE)</f>
        <v>0.4</v>
      </c>
      <c r="G31" s="45">
        <f>VLOOKUP($B31,продукты!$A$2:$L$262,3,FALSE)</f>
        <v>93.5</v>
      </c>
      <c r="H31" s="46">
        <f>VLOOKUP($B31,продукты!$A$2:$L$262,4,FALSE)</f>
        <v>0</v>
      </c>
      <c r="I31" s="47">
        <f t="shared" si="16"/>
        <v>0.06</v>
      </c>
      <c r="J31" s="48">
        <f t="shared" si="14"/>
        <v>14.025</v>
      </c>
      <c r="K31" s="49">
        <f t="shared" si="14"/>
        <v>0</v>
      </c>
    </row>
    <row r="32" spans="1:11" s="13" customFormat="1" ht="15.75" thickBot="1" x14ac:dyDescent="0.3">
      <c r="A32" s="201"/>
      <c r="B32" s="50" t="s">
        <v>74</v>
      </c>
      <c r="C32" s="51">
        <v>30</v>
      </c>
      <c r="D32" s="52">
        <f>VLOOKUP($B32,продукты!$A$2:$L$262,5,FALSE)</f>
        <v>379</v>
      </c>
      <c r="E32" s="53">
        <f t="shared" si="15"/>
        <v>113.7</v>
      </c>
      <c r="F32" s="52">
        <f>VLOOKUP($B32,продукты!$A$2:$L$262,2,FALSE)</f>
        <v>21.4</v>
      </c>
      <c r="G32" s="54">
        <f>VLOOKUP($B32,продукты!$A$2:$L$262,3,FALSE)</f>
        <v>30.3</v>
      </c>
      <c r="H32" s="55">
        <f>VLOOKUP($B32,продукты!$A$2:$L$262,4,FALSE)</f>
        <v>2.5</v>
      </c>
      <c r="I32" s="56">
        <f t="shared" si="16"/>
        <v>6.42</v>
      </c>
      <c r="J32" s="57">
        <f t="shared" si="14"/>
        <v>9.09</v>
      </c>
      <c r="K32" s="58">
        <f t="shared" si="14"/>
        <v>0.75</v>
      </c>
    </row>
    <row r="33" spans="1:11" s="13" customFormat="1" x14ac:dyDescent="0.25">
      <c r="A33" s="25"/>
      <c r="B33" s="65" t="s">
        <v>33</v>
      </c>
      <c r="C33" s="66">
        <f>SUM(C25:C32)</f>
        <v>178</v>
      </c>
      <c r="D33" s="67"/>
      <c r="E33" s="68">
        <f>SUM(E25:E32)</f>
        <v>621.25</v>
      </c>
      <c r="F33" s="67"/>
      <c r="G33" s="69"/>
      <c r="H33" s="70"/>
      <c r="I33" s="71"/>
      <c r="J33" s="72"/>
      <c r="K33" s="73"/>
    </row>
    <row r="34" spans="1:11" s="13" customFormat="1" ht="15.75" thickBot="1" x14ac:dyDescent="0.3">
      <c r="A34" s="11"/>
      <c r="B34" s="74"/>
      <c r="C34" s="75"/>
      <c r="D34" s="76"/>
      <c r="E34" s="77">
        <f>E33/(E10+E21+E33+E44)</f>
        <v>0.23369319891664159</v>
      </c>
      <c r="F34" s="76"/>
      <c r="G34" s="78"/>
      <c r="H34" s="79"/>
      <c r="I34" s="80"/>
      <c r="J34" s="81"/>
      <c r="K34" s="82"/>
    </row>
    <row r="35" spans="1:11" s="13" customFormat="1" x14ac:dyDescent="0.25">
      <c r="A35" s="11"/>
      <c r="B35" s="83"/>
      <c r="C35" s="84"/>
      <c r="D35" s="23"/>
      <c r="E35" s="25"/>
      <c r="F35" s="23"/>
      <c r="G35" s="24"/>
      <c r="H35" s="25"/>
      <c r="I35" s="23"/>
      <c r="J35" s="24"/>
      <c r="K35" s="85"/>
    </row>
    <row r="36" spans="1:11" s="13" customFormat="1" ht="15.75" thickBot="1" x14ac:dyDescent="0.3">
      <c r="A36" s="21"/>
      <c r="B36" s="27"/>
      <c r="C36" s="28"/>
      <c r="D36" s="29"/>
      <c r="E36" s="21"/>
      <c r="F36" s="29"/>
      <c r="G36" s="30"/>
      <c r="H36" s="21"/>
      <c r="I36" s="29"/>
      <c r="J36" s="30"/>
      <c r="K36" s="31"/>
    </row>
    <row r="37" spans="1:11" s="13" customFormat="1" x14ac:dyDescent="0.25">
      <c r="A37" s="199" t="s">
        <v>29</v>
      </c>
      <c r="B37" s="32" t="s">
        <v>18</v>
      </c>
      <c r="C37" s="33">
        <v>20</v>
      </c>
      <c r="D37" s="34">
        <f>VLOOKUP($B37,продукты!$A$2:$L$262,5,FALSE)</f>
        <v>453</v>
      </c>
      <c r="E37" s="35">
        <f t="shared" ref="E37:E43" si="17">C37*D37/100</f>
        <v>90.6</v>
      </c>
      <c r="F37" s="34">
        <f>VLOOKUP($B37,продукты!$A$2:$L$262,2,FALSE)</f>
        <v>8</v>
      </c>
      <c r="G37" s="36">
        <f>VLOOKUP($B37,продукты!$A$2:$L$262,3,FALSE)</f>
        <v>17.899999999999999</v>
      </c>
      <c r="H37" s="37">
        <f>VLOOKUP($B37,продукты!$A$2:$L$262,4,FALSE)</f>
        <v>64.900000000000006</v>
      </c>
      <c r="I37" s="38">
        <f t="shared" ref="I37:K43" si="18">$C37*F37/100</f>
        <v>1.6</v>
      </c>
      <c r="J37" s="39">
        <f t="shared" si="18"/>
        <v>3.58</v>
      </c>
      <c r="K37" s="40">
        <f t="shared" si="18"/>
        <v>12.98</v>
      </c>
    </row>
    <row r="38" spans="1:11" s="13" customFormat="1" ht="21" customHeight="1" x14ac:dyDescent="0.25">
      <c r="A38" s="200"/>
      <c r="B38" s="41" t="s">
        <v>255</v>
      </c>
      <c r="C38" s="42">
        <v>10</v>
      </c>
      <c r="D38" s="43">
        <f>VLOOKUP($B38,продукты!$A$2:$L$262,5,FALSE)</f>
        <v>284</v>
      </c>
      <c r="E38" s="44">
        <f t="shared" si="17"/>
        <v>28.4</v>
      </c>
      <c r="F38" s="43">
        <f>VLOOKUP($B38,продукты!$A$2:$L$262,2,FALSE)</f>
        <v>5.2</v>
      </c>
      <c r="G38" s="45">
        <f>VLOOKUP($B38,продукты!$A$2:$L$262,3,FALSE)</f>
        <v>0</v>
      </c>
      <c r="H38" s="46">
        <f>VLOOKUP($B38,продукты!$A$2:$L$262,4,FALSE)</f>
        <v>65.900000000000006</v>
      </c>
      <c r="I38" s="47">
        <f t="shared" si="18"/>
        <v>0.52</v>
      </c>
      <c r="J38" s="48">
        <f t="shared" si="18"/>
        <v>0</v>
      </c>
      <c r="K38" s="49">
        <f t="shared" si="18"/>
        <v>6.59</v>
      </c>
    </row>
    <row r="39" spans="1:11" s="13" customFormat="1" x14ac:dyDescent="0.25">
      <c r="A39" s="200"/>
      <c r="B39" s="41" t="s">
        <v>260</v>
      </c>
      <c r="C39" s="42">
        <v>10</v>
      </c>
      <c r="D39" s="43">
        <f>VLOOKUP($B39,продукты!$A$2:$L$262,5,FALSE)</f>
        <v>272</v>
      </c>
      <c r="E39" s="44">
        <f t="shared" ref="E39" si="19">C39*D39/100</f>
        <v>27.2</v>
      </c>
      <c r="F39" s="43">
        <f>VLOOKUP($B39,продукты!$A$2:$L$262,2,FALSE)</f>
        <v>2.2999999999999998</v>
      </c>
      <c r="G39" s="45">
        <f>VLOOKUP($B39,продукты!$A$2:$L$262,3,FALSE)</f>
        <v>0</v>
      </c>
      <c r="H39" s="46">
        <f>VLOOKUP($B39,продукты!$A$2:$L$262,4,FALSE)</f>
        <v>65.599999999999994</v>
      </c>
      <c r="I39" s="47">
        <f t="shared" ref="I39" si="20">$C39*F39/100</f>
        <v>0.23</v>
      </c>
      <c r="J39" s="48">
        <f t="shared" ref="J39" si="21">$C39*G39/100</f>
        <v>0</v>
      </c>
      <c r="K39" s="49">
        <f t="shared" ref="K39" si="22">$C39*H39/100</f>
        <v>6.56</v>
      </c>
    </row>
    <row r="40" spans="1:11" s="13" customFormat="1" x14ac:dyDescent="0.25">
      <c r="A40" s="200"/>
      <c r="B40" s="41" t="s">
        <v>287</v>
      </c>
      <c r="C40" s="42">
        <v>6</v>
      </c>
      <c r="D40" s="43">
        <f>VLOOKUP($B40,продукты!$A$2:$L$262,5,FALSE)</f>
        <v>0</v>
      </c>
      <c r="E40" s="44">
        <f t="shared" si="17"/>
        <v>0</v>
      </c>
      <c r="F40" s="43">
        <f>VLOOKUP($B40,продукты!$A$2:$L$262,2,FALSE)</f>
        <v>0</v>
      </c>
      <c r="G40" s="45">
        <f>VLOOKUP($B40,продукты!$A$2:$L$262,3,FALSE)</f>
        <v>0</v>
      </c>
      <c r="H40" s="46">
        <f>VLOOKUP($B40,продукты!$A$2:$L$262,4,FALSE)</f>
        <v>0</v>
      </c>
      <c r="I40" s="47">
        <f t="shared" si="18"/>
        <v>0</v>
      </c>
      <c r="J40" s="48">
        <f t="shared" si="18"/>
        <v>0</v>
      </c>
      <c r="K40" s="49">
        <f t="shared" si="18"/>
        <v>0</v>
      </c>
    </row>
    <row r="41" spans="1:11" s="13" customFormat="1" x14ac:dyDescent="0.25">
      <c r="A41" s="200"/>
      <c r="B41" s="41" t="s">
        <v>187</v>
      </c>
      <c r="C41" s="42">
        <v>10</v>
      </c>
      <c r="D41" s="43">
        <f>VLOOKUP($B41,продукты!$A$2:$L$262,5,FALSE)</f>
        <v>400</v>
      </c>
      <c r="E41" s="44">
        <f t="shared" si="17"/>
        <v>40</v>
      </c>
      <c r="F41" s="43">
        <f>VLOOKUP($B41,продукты!$A$2:$L$262,2,FALSE)</f>
        <v>0</v>
      </c>
      <c r="G41" s="45">
        <f>VLOOKUP($B41,продукты!$A$2:$L$262,3,FALSE)</f>
        <v>0</v>
      </c>
      <c r="H41" s="46">
        <f>VLOOKUP($B41,продукты!$A$2:$L$262,4,FALSE)</f>
        <v>99.8</v>
      </c>
      <c r="I41" s="47">
        <f t="shared" si="18"/>
        <v>0</v>
      </c>
      <c r="J41" s="48">
        <f t="shared" si="18"/>
        <v>0</v>
      </c>
      <c r="K41" s="49">
        <f t="shared" si="18"/>
        <v>9.98</v>
      </c>
    </row>
    <row r="42" spans="1:11" s="13" customFormat="1" x14ac:dyDescent="0.25">
      <c r="A42" s="200"/>
      <c r="B42" s="41" t="s">
        <v>262</v>
      </c>
      <c r="C42" s="42">
        <v>20</v>
      </c>
      <c r="D42" s="43">
        <f>VLOOKUP($B42,продукты!$A$2:$L$262,5,FALSE)</f>
        <v>636</v>
      </c>
      <c r="E42" s="44">
        <f t="shared" si="17"/>
        <v>127.2</v>
      </c>
      <c r="F42" s="43">
        <f>VLOOKUP($B42,продукты!$A$2:$L$262,2,FALSE)</f>
        <v>14.1</v>
      </c>
      <c r="G42" s="45">
        <f>VLOOKUP($B42,продукты!$A$2:$L$262,3,FALSE)</f>
        <v>60.8</v>
      </c>
      <c r="H42" s="46">
        <f>VLOOKUP($B42,продукты!$A$2:$L$262,4,FALSE)</f>
        <v>7.7</v>
      </c>
      <c r="I42" s="47">
        <f t="shared" si="18"/>
        <v>2.82</v>
      </c>
      <c r="J42" s="48">
        <f t="shared" si="18"/>
        <v>12.16</v>
      </c>
      <c r="K42" s="49">
        <f t="shared" si="18"/>
        <v>1.54</v>
      </c>
    </row>
    <row r="43" spans="1:11" s="13" customFormat="1" ht="18.75" customHeight="1" thickBot="1" x14ac:dyDescent="0.3">
      <c r="A43" s="201"/>
      <c r="B43" s="50" t="s">
        <v>194</v>
      </c>
      <c r="C43" s="51">
        <v>30</v>
      </c>
      <c r="D43" s="52">
        <f>VLOOKUP($B43,продукты!$A$2:$L$262,5,FALSE)</f>
        <v>484</v>
      </c>
      <c r="E43" s="53">
        <f t="shared" si="17"/>
        <v>145.19999999999999</v>
      </c>
      <c r="F43" s="52">
        <f>VLOOKUP($B43,продукты!$A$2:$L$262,2,FALSE)</f>
        <v>5.4</v>
      </c>
      <c r="G43" s="54">
        <f>VLOOKUP($B43,продукты!$A$2:$L$262,3,FALSE)</f>
        <v>17.5</v>
      </c>
      <c r="H43" s="55">
        <f>VLOOKUP($B43,продукты!$A$2:$L$262,4,FALSE)</f>
        <v>66.099999999999994</v>
      </c>
      <c r="I43" s="56">
        <f t="shared" si="18"/>
        <v>1.62</v>
      </c>
      <c r="J43" s="57">
        <f t="shared" si="18"/>
        <v>5.25</v>
      </c>
      <c r="K43" s="58">
        <f t="shared" si="18"/>
        <v>19.829999999999998</v>
      </c>
    </row>
    <row r="44" spans="1:11" s="13" customFormat="1" x14ac:dyDescent="0.25">
      <c r="A44" s="25"/>
      <c r="B44" s="65" t="s">
        <v>34</v>
      </c>
      <c r="C44" s="66">
        <f>SUM(C37:C43)</f>
        <v>106</v>
      </c>
      <c r="D44" s="67"/>
      <c r="E44" s="68">
        <f>SUM(E37:E43)</f>
        <v>458.59999999999997</v>
      </c>
      <c r="F44" s="67"/>
      <c r="G44" s="69"/>
      <c r="H44" s="70"/>
      <c r="I44" s="71">
        <f>SUM(I4:I43)</f>
        <v>57.58</v>
      </c>
      <c r="J44" s="72">
        <f t="shared" ref="J44:K44" si="23">SUM(J4:J43)</f>
        <v>182.75</v>
      </c>
      <c r="K44" s="73">
        <f t="shared" si="23"/>
        <v>286.37</v>
      </c>
    </row>
    <row r="45" spans="1:11" s="13" customFormat="1" ht="15.75" thickBot="1" x14ac:dyDescent="0.3">
      <c r="A45" s="11"/>
      <c r="B45" s="74"/>
      <c r="C45" s="75"/>
      <c r="D45" s="76"/>
      <c r="E45" s="77">
        <f>E44/(E44+E33+E21+E10)</f>
        <v>0.17250978031898884</v>
      </c>
      <c r="F45" s="76"/>
      <c r="G45" s="78"/>
      <c r="H45" s="79"/>
      <c r="I45" s="90">
        <f>I44/(I44+J44+K44)</f>
        <v>0.10932219479779759</v>
      </c>
      <c r="J45" s="91">
        <f>J44/(I44+J44+K44)</f>
        <v>0.34697171065122456</v>
      </c>
      <c r="K45" s="92">
        <f>K44/(I44+J44+K44)</f>
        <v>0.54370609455097774</v>
      </c>
    </row>
    <row r="46" spans="1:11" s="13" customFormat="1" x14ac:dyDescent="0.25">
      <c r="A46" s="11"/>
      <c r="B46" s="83"/>
      <c r="C46" s="84"/>
      <c r="D46" s="23"/>
      <c r="E46" s="25"/>
      <c r="F46" s="23"/>
      <c r="G46" s="24"/>
      <c r="H46" s="86" t="s">
        <v>30</v>
      </c>
      <c r="I46" s="87">
        <v>0.17</v>
      </c>
      <c r="J46" s="88">
        <v>0.17</v>
      </c>
      <c r="K46" s="89">
        <v>0.66</v>
      </c>
    </row>
    <row r="47" spans="1:11" s="13" customFormat="1" x14ac:dyDescent="0.25">
      <c r="A47" s="12"/>
      <c r="B47" s="19" t="s">
        <v>24</v>
      </c>
      <c r="C47" s="18">
        <f>SUM(C10+C21+C33+C44)</f>
        <v>657</v>
      </c>
      <c r="D47" s="14" t="s">
        <v>25</v>
      </c>
      <c r="E47" s="16">
        <f>E44+E33+E21+E10</f>
        <v>2658.4</v>
      </c>
      <c r="F47" s="14" t="s">
        <v>26</v>
      </c>
      <c r="G47" s="10"/>
      <c r="H47" s="12"/>
      <c r="I47" s="14"/>
      <c r="J47" s="10"/>
      <c r="K47" s="15"/>
    </row>
    <row r="48" spans="1:11" s="13" customFormat="1" x14ac:dyDescent="0.25">
      <c r="A48" s="12"/>
      <c r="B48" s="19" t="s">
        <v>27</v>
      </c>
      <c r="C48" s="1">
        <v>650</v>
      </c>
      <c r="D48" s="14" t="s">
        <v>25</v>
      </c>
      <c r="E48" s="12">
        <v>3740</v>
      </c>
      <c r="F48" s="14" t="s">
        <v>26</v>
      </c>
      <c r="G48" s="10"/>
      <c r="H48" s="12"/>
      <c r="I48" s="14"/>
      <c r="J48" s="10"/>
      <c r="K48" s="15"/>
    </row>
    <row r="49" spans="1:11" s="13" customFormat="1" x14ac:dyDescent="0.25">
      <c r="A49" s="12"/>
      <c r="B49" s="20"/>
      <c r="C49" s="1"/>
      <c r="D49" s="14"/>
      <c r="E49" s="12">
        <v>2620</v>
      </c>
      <c r="F49" s="14" t="s">
        <v>26</v>
      </c>
      <c r="G49" s="202" t="s">
        <v>35</v>
      </c>
      <c r="H49" s="202"/>
      <c r="I49" s="202"/>
      <c r="J49" s="202"/>
      <c r="K49" s="15"/>
    </row>
  </sheetData>
  <mergeCells count="12">
    <mergeCell ref="A1:K1"/>
    <mergeCell ref="C2:C3"/>
    <mergeCell ref="D2:E2"/>
    <mergeCell ref="F2:H2"/>
    <mergeCell ref="I2:K2"/>
    <mergeCell ref="A13:A20"/>
    <mergeCell ref="A25:A32"/>
    <mergeCell ref="A37:A43"/>
    <mergeCell ref="G49:J49"/>
    <mergeCell ref="B2:B3"/>
    <mergeCell ref="A2:A3"/>
    <mergeCell ref="A4:A9"/>
  </mergeCells>
  <dataValidations count="2">
    <dataValidation type="list" allowBlank="1" showInputMessage="1" showErrorMessage="1" sqref="B37:B43 B4:B32">
      <formula1>Ингредиенты</formula1>
    </dataValidation>
    <dataValidation type="list" allowBlank="1" showInputMessage="1" showErrorMessage="1" sqref="Q6:Q9">
      <formula1>$O$5:$O$12</formula1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pane xSplit="1" ySplit="3" topLeftCell="B37" activePane="bottomRight" state="frozen"/>
      <selection pane="topRight" activeCell="B1" sqref="B1"/>
      <selection pane="bottomLeft" activeCell="A8" sqref="A8"/>
      <selection pane="bottomRight" activeCell="K50" sqref="A1:K50"/>
    </sheetView>
  </sheetViews>
  <sheetFormatPr defaultRowHeight="15" x14ac:dyDescent="0.25"/>
  <cols>
    <col min="1" max="1" width="9.42578125" style="12" customWidth="1"/>
    <col min="2" max="2" width="32.85546875" style="20" customWidth="1"/>
    <col min="3" max="3" width="14.28515625" style="1" customWidth="1"/>
    <col min="4" max="4" width="15.42578125" style="14" customWidth="1"/>
    <col min="5" max="5" width="14.42578125" style="12" customWidth="1"/>
    <col min="6" max="6" width="9.140625" style="14"/>
    <col min="7" max="7" width="9.140625" style="10"/>
    <col min="8" max="8" width="12.85546875" style="12" customWidth="1"/>
    <col min="9" max="9" width="11.5703125" style="14" bestFit="1" customWidth="1"/>
    <col min="10" max="10" width="9.140625" style="10"/>
    <col min="11" max="11" width="11.140625" style="15" customWidth="1"/>
    <col min="12" max="12" width="9.140625" style="13"/>
    <col min="13" max="16384" width="9.140625" style="10"/>
  </cols>
  <sheetData>
    <row r="1" spans="1:11" ht="25.5" customHeight="1" thickBot="1" x14ac:dyDescent="0.35">
      <c r="A1" s="194" t="s">
        <v>290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</row>
    <row r="2" spans="1:11" x14ac:dyDescent="0.25">
      <c r="A2" s="197"/>
      <c r="B2" s="197" t="s">
        <v>0</v>
      </c>
      <c r="C2" s="205" t="s">
        <v>1</v>
      </c>
      <c r="D2" s="208" t="s">
        <v>5</v>
      </c>
      <c r="E2" s="209"/>
      <c r="F2" s="208" t="s">
        <v>20</v>
      </c>
      <c r="G2" s="210"/>
      <c r="H2" s="209"/>
      <c r="I2" s="208" t="s">
        <v>28</v>
      </c>
      <c r="J2" s="210"/>
      <c r="K2" s="209"/>
    </row>
    <row r="3" spans="1:11" ht="30.75" thickBot="1" x14ac:dyDescent="0.3">
      <c r="A3" s="198"/>
      <c r="B3" s="198"/>
      <c r="C3" s="207"/>
      <c r="D3" s="93" t="s">
        <v>2</v>
      </c>
      <c r="E3" s="94" t="s">
        <v>3</v>
      </c>
      <c r="F3" s="93" t="s">
        <v>16</v>
      </c>
      <c r="G3" s="95" t="s">
        <v>17</v>
      </c>
      <c r="H3" s="94" t="s">
        <v>4</v>
      </c>
      <c r="I3" s="93" t="s">
        <v>16</v>
      </c>
      <c r="J3" s="95" t="s">
        <v>17</v>
      </c>
      <c r="K3" s="96" t="s">
        <v>19</v>
      </c>
    </row>
    <row r="4" spans="1:11" x14ac:dyDescent="0.25">
      <c r="A4" s="199" t="s">
        <v>21</v>
      </c>
      <c r="B4" s="32" t="s">
        <v>180</v>
      </c>
      <c r="C4" s="33">
        <v>60</v>
      </c>
      <c r="D4" s="34">
        <f>VLOOKUP($B4,продукты!$A$2:$L$262,5,FALSE)</f>
        <v>336</v>
      </c>
      <c r="E4" s="35">
        <f>C4*D4/100</f>
        <v>201.6</v>
      </c>
      <c r="F4" s="34">
        <f>VLOOKUP($B4,продукты!$A$2:$L$262,2,FALSE)</f>
        <v>8.9</v>
      </c>
      <c r="G4" s="36">
        <f>VLOOKUP($B4,продукты!$A$2:$L$262,3,FALSE)</f>
        <v>5.9</v>
      </c>
      <c r="H4" s="37">
        <f>VLOOKUP($B4,продукты!$A$2:$L$262,4,FALSE)</f>
        <v>59.8</v>
      </c>
      <c r="I4" s="38">
        <f>$C4*F4/100</f>
        <v>5.34</v>
      </c>
      <c r="J4" s="39">
        <f t="shared" ref="J4:K6" si="0">$C4*G4/100</f>
        <v>3.54</v>
      </c>
      <c r="K4" s="40">
        <f t="shared" si="0"/>
        <v>35.880000000000003</v>
      </c>
    </row>
    <row r="5" spans="1:11" ht="14.25" customHeight="1" x14ac:dyDescent="0.25">
      <c r="A5" s="200"/>
      <c r="B5" s="41" t="s">
        <v>255</v>
      </c>
      <c r="C5" s="42">
        <v>20</v>
      </c>
      <c r="D5" s="43">
        <f>VLOOKUP($B5,продукты!$A$2:$L$262,5,FALSE)</f>
        <v>284</v>
      </c>
      <c r="E5" s="44">
        <f t="shared" ref="E5" si="1">C5*D5/100</f>
        <v>56.8</v>
      </c>
      <c r="F5" s="43">
        <f>VLOOKUP($B5,продукты!$A$2:$L$262,2,FALSE)</f>
        <v>5.2</v>
      </c>
      <c r="G5" s="45">
        <f>VLOOKUP($B5,продукты!$A$2:$L$262,3,FALSE)</f>
        <v>0</v>
      </c>
      <c r="H5" s="46">
        <f>VLOOKUP($B5,продукты!$A$2:$L$262,4,FALSE)</f>
        <v>65.900000000000006</v>
      </c>
      <c r="I5" s="47">
        <f t="shared" ref="I5:I6" si="2">$C5*F5/100</f>
        <v>1.04</v>
      </c>
      <c r="J5" s="48">
        <f t="shared" si="0"/>
        <v>0</v>
      </c>
      <c r="K5" s="49">
        <f t="shared" si="0"/>
        <v>13.18</v>
      </c>
    </row>
    <row r="6" spans="1:11" s="13" customFormat="1" x14ac:dyDescent="0.25">
      <c r="A6" s="200"/>
      <c r="B6" s="41" t="s">
        <v>300</v>
      </c>
      <c r="C6" s="42">
        <v>20</v>
      </c>
      <c r="D6" s="43">
        <f>VLOOKUP($B6,продукты!$A$2:$L$262,5,FALSE)</f>
        <v>440</v>
      </c>
      <c r="E6" s="44">
        <f>C6*D6/100</f>
        <v>88</v>
      </c>
      <c r="F6" s="43">
        <f>VLOOKUP($B6,продукты!$A$2:$L$262,2,FALSE)</f>
        <v>2</v>
      </c>
      <c r="G6" s="45">
        <f>VLOOKUP($B6,продукты!$A$2:$L$262,3,FALSE)</f>
        <v>10</v>
      </c>
      <c r="H6" s="46">
        <f>VLOOKUP($B6,продукты!$A$2:$L$262,4,FALSE)</f>
        <v>86</v>
      </c>
      <c r="I6" s="47">
        <f t="shared" si="2"/>
        <v>0.4</v>
      </c>
      <c r="J6" s="48">
        <f t="shared" si="0"/>
        <v>2</v>
      </c>
      <c r="K6" s="49">
        <f t="shared" si="0"/>
        <v>17.2</v>
      </c>
    </row>
    <row r="7" spans="1:11" s="13" customFormat="1" x14ac:dyDescent="0.25">
      <c r="A7" s="200"/>
      <c r="B7" s="41" t="s">
        <v>60</v>
      </c>
      <c r="C7" s="42">
        <v>20</v>
      </c>
      <c r="D7" s="43">
        <f>VLOOKUP($B7,продукты!$A$2:$L$262,5,FALSE)</f>
        <v>324</v>
      </c>
      <c r="E7" s="44">
        <f t="shared" ref="E7" si="3">C7*D7/100</f>
        <v>64.8</v>
      </c>
      <c r="F7" s="43">
        <f>VLOOKUP($B7,продукты!$A$2:$L$262,2,FALSE)</f>
        <v>6.8</v>
      </c>
      <c r="G7" s="45">
        <f>VLOOKUP($B7,продукты!$A$2:$L$262,3,FALSE)</f>
        <v>8.3000000000000007</v>
      </c>
      <c r="H7" s="46">
        <f>VLOOKUP($B7,продукты!$A$2:$L$262,4,FALSE)</f>
        <v>63.5</v>
      </c>
      <c r="I7" s="47">
        <f t="shared" ref="I7" si="4">$C7*F7/100</f>
        <v>1.36</v>
      </c>
      <c r="J7" s="48">
        <f t="shared" ref="J7" si="5">$C7*G7/100</f>
        <v>1.66</v>
      </c>
      <c r="K7" s="49">
        <f t="shared" ref="K7" si="6">$C7*H7/100</f>
        <v>12.7</v>
      </c>
    </row>
    <row r="8" spans="1:11" s="13" customFormat="1" ht="15.75" thickBot="1" x14ac:dyDescent="0.3">
      <c r="A8" s="200"/>
      <c r="B8" s="41" t="s">
        <v>18</v>
      </c>
      <c r="C8" s="42">
        <v>40</v>
      </c>
      <c r="D8" s="43">
        <f>VLOOKUP($B8,продукты!$A$2:$L$262,5,FALSE)</f>
        <v>453</v>
      </c>
      <c r="E8" s="44">
        <f t="shared" ref="E8" si="7">C8*D8/100</f>
        <v>181.2</v>
      </c>
      <c r="F8" s="43">
        <f>VLOOKUP($B8,продукты!$A$2:$L$262,2,FALSE)</f>
        <v>8</v>
      </c>
      <c r="G8" s="45">
        <f>VLOOKUP($B8,продукты!$A$2:$L$262,3,FALSE)</f>
        <v>17.899999999999999</v>
      </c>
      <c r="H8" s="46">
        <f>VLOOKUP($B8,продукты!$A$2:$L$262,4,FALSE)</f>
        <v>64.900000000000006</v>
      </c>
      <c r="I8" s="47">
        <f t="shared" ref="I8" si="8">$C8*F8/100</f>
        <v>3.2</v>
      </c>
      <c r="J8" s="48">
        <f t="shared" ref="J8" si="9">$C8*G8/100</f>
        <v>7.16</v>
      </c>
      <c r="K8" s="49">
        <f t="shared" ref="K8" si="10">$C8*H8/100</f>
        <v>25.96</v>
      </c>
    </row>
    <row r="9" spans="1:11" s="13" customFormat="1" x14ac:dyDescent="0.25">
      <c r="A9" s="22"/>
      <c r="B9" s="65" t="s">
        <v>31</v>
      </c>
      <c r="C9" s="66">
        <f>SUM(C4:C8)</f>
        <v>160</v>
      </c>
      <c r="D9" s="67"/>
      <c r="E9" s="68">
        <f>SUM(E4:E8)</f>
        <v>592.4</v>
      </c>
      <c r="F9" s="67"/>
      <c r="G9" s="69"/>
      <c r="H9" s="70"/>
      <c r="I9" s="71"/>
      <c r="J9" s="72"/>
      <c r="K9" s="73"/>
    </row>
    <row r="10" spans="1:11" s="13" customFormat="1" ht="15.75" thickBot="1" x14ac:dyDescent="0.3">
      <c r="A10" s="17"/>
      <c r="B10" s="74"/>
      <c r="C10" s="75"/>
      <c r="D10" s="76"/>
      <c r="E10" s="77">
        <f>E9/(E9+E21+E34+E45)</f>
        <v>0.23210892349887352</v>
      </c>
      <c r="F10" s="76"/>
      <c r="G10" s="78"/>
      <c r="H10" s="79"/>
      <c r="I10" s="80"/>
      <c r="J10" s="81"/>
      <c r="K10" s="82"/>
    </row>
    <row r="11" spans="1:11" s="13" customFormat="1" ht="15.75" thickBot="1" x14ac:dyDescent="0.3">
      <c r="A11" s="26"/>
      <c r="B11" s="59"/>
      <c r="C11" s="60"/>
      <c r="D11" s="61"/>
      <c r="E11" s="62"/>
      <c r="F11" s="61"/>
      <c r="G11" s="63"/>
      <c r="H11" s="62"/>
      <c r="I11" s="61"/>
      <c r="J11" s="63"/>
      <c r="K11" s="64"/>
    </row>
    <row r="12" spans="1:11" s="13" customFormat="1" x14ac:dyDescent="0.25">
      <c r="A12" s="199" t="s">
        <v>22</v>
      </c>
      <c r="B12" s="32" t="s">
        <v>11</v>
      </c>
      <c r="C12" s="33">
        <v>50</v>
      </c>
      <c r="D12" s="34">
        <f>VLOOKUP($B12,продукты!$A$2:$L$262,5,FALSE)</f>
        <v>315</v>
      </c>
      <c r="E12" s="35">
        <f>C12*D12/100</f>
        <v>157.5</v>
      </c>
      <c r="F12" s="34">
        <f>VLOOKUP($B12,продукты!$A$2:$L$262,2,FALSE)</f>
        <v>6.1</v>
      </c>
      <c r="G12" s="36">
        <f>VLOOKUP($B12,продукты!$A$2:$L$262,3,FALSE)</f>
        <v>0</v>
      </c>
      <c r="H12" s="37">
        <f>VLOOKUP($B12,продукты!$A$2:$L$262,4,FALSE)</f>
        <v>72.3</v>
      </c>
      <c r="I12" s="38">
        <f>$C12*F12/100</f>
        <v>3.05</v>
      </c>
      <c r="J12" s="39">
        <f t="shared" ref="J12:K20" si="11">$C12*G12/100</f>
        <v>0</v>
      </c>
      <c r="K12" s="40">
        <f t="shared" si="11"/>
        <v>36.15</v>
      </c>
    </row>
    <row r="13" spans="1:11" s="13" customFormat="1" x14ac:dyDescent="0.25">
      <c r="A13" s="206"/>
      <c r="B13" s="41" t="s">
        <v>224</v>
      </c>
      <c r="C13" s="42">
        <v>5</v>
      </c>
      <c r="D13" s="43">
        <f>VLOOKUP($B13,продукты!$A$2:$L$262,5,FALSE)</f>
        <v>115</v>
      </c>
      <c r="E13" s="44">
        <f t="shared" ref="E13" si="12">C13*D13/100</f>
        <v>5.75</v>
      </c>
      <c r="F13" s="43">
        <f>VLOOKUP($B13,продукты!$A$2:$L$262,2,FALSE)</f>
        <v>5.4</v>
      </c>
      <c r="G13" s="45">
        <f>VLOOKUP($B13,продукты!$A$2:$L$262,3,FALSE)</f>
        <v>0</v>
      </c>
      <c r="H13" s="46">
        <f>VLOOKUP($B13,продукты!$A$2:$L$262,4,FALSE)</f>
        <v>21.6</v>
      </c>
      <c r="I13" s="47">
        <f t="shared" ref="I13" si="13">$C13*F13/100</f>
        <v>0.27</v>
      </c>
      <c r="J13" s="48">
        <f t="shared" ref="J13" si="14">$C13*G13/100</f>
        <v>0</v>
      </c>
      <c r="K13" s="49">
        <f t="shared" ref="K13" si="15">$C13*H13/100</f>
        <v>1.08</v>
      </c>
    </row>
    <row r="14" spans="1:11" s="13" customFormat="1" x14ac:dyDescent="0.25">
      <c r="A14" s="200"/>
      <c r="B14" s="41" t="s">
        <v>115</v>
      </c>
      <c r="C14" s="42">
        <v>30</v>
      </c>
      <c r="D14" s="43">
        <f>VLOOKUP($B14,продукты!$A$2:$L$262,5,FALSE)</f>
        <v>380</v>
      </c>
      <c r="E14" s="44">
        <f t="shared" ref="E14:E20" si="16">C14*D14/100</f>
        <v>114</v>
      </c>
      <c r="F14" s="43">
        <f>VLOOKUP($B14,продукты!$A$2:$L$262,2,FALSE)</f>
        <v>15</v>
      </c>
      <c r="G14" s="45">
        <f>VLOOKUP($B14,продукты!$A$2:$L$262,3,FALSE)</f>
        <v>35</v>
      </c>
      <c r="H14" s="46">
        <f>VLOOKUP($B14,продукты!$A$2:$L$262,4,FALSE)</f>
        <v>0.3</v>
      </c>
      <c r="I14" s="47">
        <f t="shared" ref="I14:I20" si="17">$C14*F14/100</f>
        <v>4.5</v>
      </c>
      <c r="J14" s="48">
        <f t="shared" si="11"/>
        <v>10.5</v>
      </c>
      <c r="K14" s="49">
        <f t="shared" si="11"/>
        <v>0.09</v>
      </c>
    </row>
    <row r="15" spans="1:11" s="13" customFormat="1" x14ac:dyDescent="0.25">
      <c r="A15" s="200"/>
      <c r="B15" s="41" t="s">
        <v>287</v>
      </c>
      <c r="C15" s="42">
        <v>3</v>
      </c>
      <c r="D15" s="43">
        <f>VLOOKUP($B15,продукты!$A$2:$L$262,5,FALSE)</f>
        <v>0</v>
      </c>
      <c r="E15" s="44">
        <f t="shared" si="16"/>
        <v>0</v>
      </c>
      <c r="F15" s="43">
        <f>VLOOKUP($B15,продукты!$A$2:$L$262,2,FALSE)</f>
        <v>0</v>
      </c>
      <c r="G15" s="45">
        <f>VLOOKUP($B15,продукты!$A$2:$L$262,3,FALSE)</f>
        <v>0</v>
      </c>
      <c r="H15" s="46">
        <f>VLOOKUP($B15,продукты!$A$2:$L$262,4,FALSE)</f>
        <v>0</v>
      </c>
      <c r="I15" s="47">
        <f t="shared" si="17"/>
        <v>0</v>
      </c>
      <c r="J15" s="48">
        <f t="shared" si="11"/>
        <v>0</v>
      </c>
      <c r="K15" s="49">
        <f t="shared" si="11"/>
        <v>0</v>
      </c>
    </row>
    <row r="16" spans="1:11" s="13" customFormat="1" x14ac:dyDescent="0.25">
      <c r="A16" s="200"/>
      <c r="B16" s="41" t="s">
        <v>187</v>
      </c>
      <c r="C16" s="42">
        <v>15</v>
      </c>
      <c r="D16" s="43">
        <f>VLOOKUP($B16,продукты!$A$2:$L$262,5,FALSE)</f>
        <v>400</v>
      </c>
      <c r="E16" s="44">
        <f t="shared" si="16"/>
        <v>60</v>
      </c>
      <c r="F16" s="43">
        <f>VLOOKUP($B16,продукты!$A$2:$L$262,2,FALSE)</f>
        <v>0</v>
      </c>
      <c r="G16" s="45">
        <f>VLOOKUP($B16,продукты!$A$2:$L$262,3,FALSE)</f>
        <v>0</v>
      </c>
      <c r="H16" s="46">
        <f>VLOOKUP($B16,продукты!$A$2:$L$262,4,FALSE)</f>
        <v>99.8</v>
      </c>
      <c r="I16" s="47">
        <f t="shared" si="17"/>
        <v>0</v>
      </c>
      <c r="J16" s="48">
        <f t="shared" si="11"/>
        <v>0</v>
      </c>
      <c r="K16" s="49">
        <f t="shared" si="11"/>
        <v>14.97</v>
      </c>
    </row>
    <row r="17" spans="1:11" s="13" customFormat="1" x14ac:dyDescent="0.25">
      <c r="A17" s="200"/>
      <c r="B17" s="41" t="s">
        <v>38</v>
      </c>
      <c r="C17" s="42">
        <v>20</v>
      </c>
      <c r="D17" s="43">
        <f>VLOOKUP($B17,продукты!$A$2:$L$262,5,FALSE)</f>
        <v>268</v>
      </c>
      <c r="E17" s="44">
        <f t="shared" si="16"/>
        <v>53.6</v>
      </c>
      <c r="F17" s="43">
        <f>VLOOKUP($B17,продукты!$A$2:$L$262,2,FALSE)</f>
        <v>5.8</v>
      </c>
      <c r="G17" s="45">
        <f>VLOOKUP($B17,продукты!$A$2:$L$262,3,FALSE)</f>
        <v>0.5</v>
      </c>
      <c r="H17" s="46">
        <f>VLOOKUP($B17,продукты!$A$2:$L$262,4,FALSE)</f>
        <v>56.1</v>
      </c>
      <c r="I17" s="47">
        <f t="shared" si="17"/>
        <v>1.1599999999999999</v>
      </c>
      <c r="J17" s="48">
        <f t="shared" si="11"/>
        <v>0.1</v>
      </c>
      <c r="K17" s="49">
        <f t="shared" si="11"/>
        <v>11.22</v>
      </c>
    </row>
    <row r="18" spans="1:11" s="13" customFormat="1" x14ac:dyDescent="0.25">
      <c r="A18" s="200"/>
      <c r="B18" s="41" t="s">
        <v>283</v>
      </c>
      <c r="C18" s="42">
        <v>15</v>
      </c>
      <c r="D18" s="43">
        <f>VLOOKUP($B18,продукты!$A$2:$L$262,5,FALSE)</f>
        <v>869</v>
      </c>
      <c r="E18" s="44">
        <f t="shared" si="16"/>
        <v>130.35</v>
      </c>
      <c r="F18" s="43">
        <f>VLOOKUP($B18,продукты!$A$2:$L$262,2,FALSE)</f>
        <v>0.4</v>
      </c>
      <c r="G18" s="45">
        <f>VLOOKUP($B18,продукты!$A$2:$L$262,3,FALSE)</f>
        <v>93.5</v>
      </c>
      <c r="H18" s="46">
        <f>VLOOKUP($B18,продукты!$A$2:$L$262,4,FALSE)</f>
        <v>0</v>
      </c>
      <c r="I18" s="47">
        <f t="shared" si="17"/>
        <v>0.06</v>
      </c>
      <c r="J18" s="48">
        <f t="shared" si="11"/>
        <v>14.025</v>
      </c>
      <c r="K18" s="49">
        <f t="shared" si="11"/>
        <v>0</v>
      </c>
    </row>
    <row r="19" spans="1:11" s="13" customFormat="1" x14ac:dyDescent="0.25">
      <c r="A19" s="200"/>
      <c r="B19" s="41" t="s">
        <v>74</v>
      </c>
      <c r="C19" s="42">
        <v>20</v>
      </c>
      <c r="D19" s="43">
        <f>VLOOKUP($B19,продукты!$A$2:$L$262,5,FALSE)</f>
        <v>379</v>
      </c>
      <c r="E19" s="44">
        <f t="shared" si="16"/>
        <v>75.8</v>
      </c>
      <c r="F19" s="43">
        <f>VLOOKUP($B19,продукты!$A$2:$L$262,2,FALSE)</f>
        <v>21.4</v>
      </c>
      <c r="G19" s="45">
        <f>VLOOKUP($B19,продукты!$A$2:$L$262,3,FALSE)</f>
        <v>30.3</v>
      </c>
      <c r="H19" s="46">
        <f>VLOOKUP($B19,продукты!$A$2:$L$262,4,FALSE)</f>
        <v>2.5</v>
      </c>
      <c r="I19" s="47">
        <f t="shared" si="17"/>
        <v>4.28</v>
      </c>
      <c r="J19" s="48">
        <f t="shared" si="11"/>
        <v>6.06</v>
      </c>
      <c r="K19" s="49">
        <f t="shared" si="11"/>
        <v>0.5</v>
      </c>
    </row>
    <row r="20" spans="1:11" s="13" customFormat="1" ht="15.75" thickBot="1" x14ac:dyDescent="0.3">
      <c r="A20" s="201"/>
      <c r="B20" s="50" t="s">
        <v>48</v>
      </c>
      <c r="C20" s="51">
        <v>40</v>
      </c>
      <c r="D20" s="52">
        <f>VLOOKUP($B20,продукты!$A$2:$L$262,5,FALSE)</f>
        <v>334</v>
      </c>
      <c r="E20" s="53">
        <f t="shared" si="16"/>
        <v>133.6</v>
      </c>
      <c r="F20" s="52">
        <f>VLOOKUP($B20,продукты!$A$2:$L$262,2,FALSE)</f>
        <v>8.9</v>
      </c>
      <c r="G20" s="54">
        <f>VLOOKUP($B20,продукты!$A$2:$L$262,3,FALSE)</f>
        <v>0</v>
      </c>
      <c r="H20" s="55">
        <f>VLOOKUP($B20,продукты!$A$2:$L$262,4,FALSE)</f>
        <v>72.5</v>
      </c>
      <c r="I20" s="56">
        <f t="shared" si="17"/>
        <v>3.56</v>
      </c>
      <c r="J20" s="57">
        <f t="shared" si="11"/>
        <v>0</v>
      </c>
      <c r="K20" s="58">
        <f t="shared" si="11"/>
        <v>29</v>
      </c>
    </row>
    <row r="21" spans="1:11" s="13" customFormat="1" x14ac:dyDescent="0.25">
      <c r="A21" s="25"/>
      <c r="B21" s="65" t="s">
        <v>32</v>
      </c>
      <c r="C21" s="66">
        <f>SUM(C12:C20)</f>
        <v>198</v>
      </c>
      <c r="D21" s="67"/>
      <c r="E21" s="68">
        <f>SUM(E12:E20)</f>
        <v>730.6</v>
      </c>
      <c r="F21" s="67"/>
      <c r="G21" s="69"/>
      <c r="H21" s="70"/>
      <c r="I21" s="71"/>
      <c r="J21" s="72"/>
      <c r="K21" s="73"/>
    </row>
    <row r="22" spans="1:11" s="13" customFormat="1" ht="15.75" thickBot="1" x14ac:dyDescent="0.3">
      <c r="A22" s="11"/>
      <c r="B22" s="74"/>
      <c r="C22" s="75"/>
      <c r="D22" s="76"/>
      <c r="E22" s="77">
        <f>E21/(E9+E21+E34+E45)</f>
        <v>0.28625722401802334</v>
      </c>
      <c r="F22" s="76"/>
      <c r="G22" s="78"/>
      <c r="H22" s="79"/>
      <c r="I22" s="80"/>
      <c r="J22" s="81"/>
      <c r="K22" s="82"/>
    </row>
    <row r="23" spans="1:11" s="13" customFormat="1" x14ac:dyDescent="0.25">
      <c r="A23" s="11"/>
      <c r="B23" s="83"/>
      <c r="C23" s="84"/>
      <c r="D23" s="23"/>
      <c r="E23" s="25"/>
      <c r="F23" s="23"/>
      <c r="G23" s="24"/>
      <c r="H23" s="25"/>
      <c r="I23" s="23"/>
      <c r="J23" s="24"/>
      <c r="K23" s="85"/>
    </row>
    <row r="24" spans="1:11" s="13" customFormat="1" ht="15.75" thickBot="1" x14ac:dyDescent="0.3">
      <c r="A24" s="21"/>
      <c r="B24" s="27"/>
      <c r="C24" s="28"/>
      <c r="D24" s="29"/>
      <c r="E24" s="21"/>
      <c r="F24" s="29"/>
      <c r="G24" s="30"/>
      <c r="H24" s="21"/>
      <c r="I24" s="29"/>
      <c r="J24" s="30"/>
      <c r="K24" s="31"/>
    </row>
    <row r="25" spans="1:11" s="13" customFormat="1" x14ac:dyDescent="0.25">
      <c r="A25" s="199" t="s">
        <v>23</v>
      </c>
      <c r="B25" s="32" t="s">
        <v>116</v>
      </c>
      <c r="C25" s="33">
        <v>20</v>
      </c>
      <c r="D25" s="34">
        <f>VLOOKUP($B25,продукты!$A$2:$L$262,5,FALSE)</f>
        <v>230</v>
      </c>
      <c r="E25" s="35">
        <f>C25*D25/100</f>
        <v>46</v>
      </c>
      <c r="F25" s="34">
        <f>VLOOKUP($B25,продукты!$A$2:$L$262,2,FALSE)</f>
        <v>17</v>
      </c>
      <c r="G25" s="36">
        <f>VLOOKUP($B25,продукты!$A$2:$L$262,3,FALSE)</f>
        <v>18</v>
      </c>
      <c r="H25" s="37">
        <f>VLOOKUP($B25,продукты!$A$2:$L$262,4,FALSE)</f>
        <v>0.4</v>
      </c>
      <c r="I25" s="38">
        <f>$C25*F25/100</f>
        <v>3.4</v>
      </c>
      <c r="J25" s="39">
        <f t="shared" ref="J25:K33" si="18">$C25*G25/100</f>
        <v>3.6</v>
      </c>
      <c r="K25" s="40">
        <f t="shared" si="18"/>
        <v>0.08</v>
      </c>
    </row>
    <row r="26" spans="1:11" s="13" customFormat="1" ht="12.75" customHeight="1" x14ac:dyDescent="0.25">
      <c r="A26" s="200"/>
      <c r="B26" s="41" t="s">
        <v>15</v>
      </c>
      <c r="C26" s="42">
        <v>50</v>
      </c>
      <c r="D26" s="43">
        <f>VLOOKUP($B26,продукты!$A$2:$L$262,5,FALSE)</f>
        <v>334</v>
      </c>
      <c r="E26" s="44">
        <f t="shared" ref="E26:E33" si="19">C26*D26/100</f>
        <v>167</v>
      </c>
      <c r="F26" s="43">
        <f>VLOOKUP($B26,продукты!$A$2:$L$262,2,FALSE)</f>
        <v>6.7</v>
      </c>
      <c r="G26" s="45">
        <f>VLOOKUP($B26,продукты!$A$2:$L$262,3,FALSE)</f>
        <v>0.9</v>
      </c>
      <c r="H26" s="46">
        <f>VLOOKUP($B26,продукты!$A$2:$L$262,4,FALSE)</f>
        <v>72.8</v>
      </c>
      <c r="I26" s="47">
        <f t="shared" ref="I26:I33" si="20">$C26*F26/100</f>
        <v>3.35</v>
      </c>
      <c r="J26" s="48">
        <f t="shared" si="18"/>
        <v>0.45</v>
      </c>
      <c r="K26" s="49">
        <f t="shared" si="18"/>
        <v>36.4</v>
      </c>
    </row>
    <row r="27" spans="1:11" s="13" customFormat="1" ht="12" customHeight="1" x14ac:dyDescent="0.25">
      <c r="A27" s="200"/>
      <c r="B27" s="41" t="s">
        <v>219</v>
      </c>
      <c r="C27" s="42">
        <v>5</v>
      </c>
      <c r="D27" s="43">
        <f>VLOOKUP($B27,продукты!$A$2:$L$262,5,FALSE)</f>
        <v>270</v>
      </c>
      <c r="E27" s="44">
        <f t="shared" ref="E27:E28" si="21">C27*D27/100</f>
        <v>13.5</v>
      </c>
      <c r="F27" s="43">
        <f>VLOOKUP($B27,продукты!$A$2:$L$262,2,FALSE)</f>
        <v>13</v>
      </c>
      <c r="G27" s="45">
        <f>VLOOKUP($B27,продукты!$A$2:$L$262,3,FALSE)</f>
        <v>0</v>
      </c>
      <c r="H27" s="46">
        <f>VLOOKUP($B27,продукты!$A$2:$L$262,4,FALSE)</f>
        <v>54.6</v>
      </c>
      <c r="I27" s="47">
        <f t="shared" ref="I27:I28" si="22">$C27*F27/100</f>
        <v>0.65</v>
      </c>
      <c r="J27" s="48">
        <f t="shared" ref="J27:J28" si="23">$C27*G27/100</f>
        <v>0</v>
      </c>
      <c r="K27" s="49">
        <f t="shared" ref="K27:K28" si="24">$C27*H27/100</f>
        <v>2.73</v>
      </c>
    </row>
    <row r="28" spans="1:11" s="13" customFormat="1" ht="16.5" customHeight="1" x14ac:dyDescent="0.25">
      <c r="A28" s="200"/>
      <c r="B28" s="41" t="s">
        <v>222</v>
      </c>
      <c r="C28" s="42">
        <v>5</v>
      </c>
      <c r="D28" s="43">
        <f>VLOOKUP($B28,продукты!$A$2:$L$262,5,FALSE)</f>
        <v>264</v>
      </c>
      <c r="E28" s="44">
        <f t="shared" si="21"/>
        <v>13.2</v>
      </c>
      <c r="F28" s="43">
        <f>VLOOKUP($B28,продукты!$A$2:$L$262,2,FALSE)</f>
        <v>16</v>
      </c>
      <c r="G28" s="45">
        <f>VLOOKUP($B28,продукты!$A$2:$L$262,3,FALSE)</f>
        <v>0</v>
      </c>
      <c r="H28" s="46">
        <f>VLOOKUP($B28,продукты!$A$2:$L$262,4,FALSE)</f>
        <v>47.8</v>
      </c>
      <c r="I28" s="47">
        <f t="shared" si="22"/>
        <v>0.8</v>
      </c>
      <c r="J28" s="48">
        <f t="shared" si="23"/>
        <v>0</v>
      </c>
      <c r="K28" s="49">
        <f t="shared" si="24"/>
        <v>2.39</v>
      </c>
    </row>
    <row r="29" spans="1:11" s="13" customFormat="1" x14ac:dyDescent="0.25">
      <c r="A29" s="200"/>
      <c r="B29" s="41" t="s">
        <v>287</v>
      </c>
      <c r="C29" s="42">
        <v>3</v>
      </c>
      <c r="D29" s="43">
        <f>VLOOKUP($B29,продукты!$A$2:$L$262,5,FALSE)</f>
        <v>0</v>
      </c>
      <c r="E29" s="44">
        <f t="shared" si="19"/>
        <v>0</v>
      </c>
      <c r="F29" s="43">
        <f>VLOOKUP($B29,продукты!$A$2:$L$262,2,FALSE)</f>
        <v>0</v>
      </c>
      <c r="G29" s="45">
        <f>VLOOKUP($B29,продукты!$A$2:$L$262,3,FALSE)</f>
        <v>0</v>
      </c>
      <c r="H29" s="46">
        <f>VLOOKUP($B29,продукты!$A$2:$L$262,4,FALSE)</f>
        <v>0</v>
      </c>
      <c r="I29" s="47">
        <f t="shared" si="20"/>
        <v>0</v>
      </c>
      <c r="J29" s="48">
        <f t="shared" si="18"/>
        <v>0</v>
      </c>
      <c r="K29" s="49">
        <f t="shared" si="18"/>
        <v>0</v>
      </c>
    </row>
    <row r="30" spans="1:11" s="13" customFormat="1" x14ac:dyDescent="0.25">
      <c r="A30" s="200"/>
      <c r="B30" s="41" t="s">
        <v>187</v>
      </c>
      <c r="C30" s="42">
        <v>15</v>
      </c>
      <c r="D30" s="43">
        <f>VLOOKUP($B30,продукты!$A$2:$L$262,5,FALSE)</f>
        <v>400</v>
      </c>
      <c r="E30" s="44">
        <f t="shared" si="19"/>
        <v>60</v>
      </c>
      <c r="F30" s="43">
        <f>VLOOKUP($B30,продукты!$A$2:$L$262,2,FALSE)</f>
        <v>0</v>
      </c>
      <c r="G30" s="45">
        <f>VLOOKUP($B30,продукты!$A$2:$L$262,3,FALSE)</f>
        <v>0</v>
      </c>
      <c r="H30" s="46">
        <f>VLOOKUP($B30,продукты!$A$2:$L$262,4,FALSE)</f>
        <v>99.8</v>
      </c>
      <c r="I30" s="47">
        <f t="shared" si="20"/>
        <v>0</v>
      </c>
      <c r="J30" s="48">
        <f t="shared" si="18"/>
        <v>0</v>
      </c>
      <c r="K30" s="49">
        <f t="shared" si="18"/>
        <v>14.97</v>
      </c>
    </row>
    <row r="31" spans="1:11" s="13" customFormat="1" x14ac:dyDescent="0.25">
      <c r="A31" s="200"/>
      <c r="B31" s="41" t="s">
        <v>38</v>
      </c>
      <c r="C31" s="42">
        <v>40</v>
      </c>
      <c r="D31" s="43">
        <f>VLOOKUP($B31,продукты!$A$2:$L$262,5,FALSE)</f>
        <v>268</v>
      </c>
      <c r="E31" s="44">
        <f t="shared" si="19"/>
        <v>107.2</v>
      </c>
      <c r="F31" s="43">
        <f>VLOOKUP($B31,продукты!$A$2:$L$262,2,FALSE)</f>
        <v>5.8</v>
      </c>
      <c r="G31" s="45">
        <f>VLOOKUP($B31,продукты!$A$2:$L$262,3,FALSE)</f>
        <v>0.5</v>
      </c>
      <c r="H31" s="46">
        <f>VLOOKUP($B31,продукты!$A$2:$L$262,4,FALSE)</f>
        <v>56.1</v>
      </c>
      <c r="I31" s="47">
        <f t="shared" si="20"/>
        <v>2.3199999999999998</v>
      </c>
      <c r="J31" s="48">
        <f t="shared" si="18"/>
        <v>0.2</v>
      </c>
      <c r="K31" s="49">
        <f t="shared" si="18"/>
        <v>22.44</v>
      </c>
    </row>
    <row r="32" spans="1:11" s="13" customFormat="1" x14ac:dyDescent="0.25">
      <c r="A32" s="200"/>
      <c r="B32" s="41" t="s">
        <v>283</v>
      </c>
      <c r="C32" s="42">
        <v>15</v>
      </c>
      <c r="D32" s="43">
        <f>VLOOKUP($B32,продукты!$A$2:$L$262,5,FALSE)</f>
        <v>869</v>
      </c>
      <c r="E32" s="44">
        <f t="shared" si="19"/>
        <v>130.35</v>
      </c>
      <c r="F32" s="43">
        <f>VLOOKUP($B32,продукты!$A$2:$L$262,2,FALSE)</f>
        <v>0.4</v>
      </c>
      <c r="G32" s="45">
        <f>VLOOKUP($B32,продукты!$A$2:$L$262,3,FALSE)</f>
        <v>93.5</v>
      </c>
      <c r="H32" s="46">
        <f>VLOOKUP($B32,продукты!$A$2:$L$262,4,FALSE)</f>
        <v>0</v>
      </c>
      <c r="I32" s="47">
        <f t="shared" si="20"/>
        <v>0.06</v>
      </c>
      <c r="J32" s="48">
        <f t="shared" si="18"/>
        <v>14.025</v>
      </c>
      <c r="K32" s="49">
        <f t="shared" si="18"/>
        <v>0</v>
      </c>
    </row>
    <row r="33" spans="1:11" s="13" customFormat="1" ht="15.75" thickBot="1" x14ac:dyDescent="0.3">
      <c r="A33" s="201"/>
      <c r="B33" s="50" t="s">
        <v>101</v>
      </c>
      <c r="C33" s="51">
        <v>30</v>
      </c>
      <c r="D33" s="52">
        <f>VLOOKUP($B33,продукты!$A$2:$L$262,5,FALSE)</f>
        <v>431</v>
      </c>
      <c r="E33" s="53">
        <f t="shared" si="19"/>
        <v>129.30000000000001</v>
      </c>
      <c r="F33" s="52">
        <f>VLOOKUP($B33,продукты!$A$2:$L$262,2,FALSE)</f>
        <v>20.399999999999999</v>
      </c>
      <c r="G33" s="54">
        <f>VLOOKUP($B33,продукты!$A$2:$L$262,3,FALSE)</f>
        <v>37.4</v>
      </c>
      <c r="H33" s="55">
        <f>VLOOKUP($B33,продукты!$A$2:$L$262,4,FALSE)</f>
        <v>0</v>
      </c>
      <c r="I33" s="56">
        <f t="shared" si="20"/>
        <v>6.12</v>
      </c>
      <c r="J33" s="57">
        <f t="shared" si="18"/>
        <v>11.22</v>
      </c>
      <c r="K33" s="58">
        <f t="shared" si="18"/>
        <v>0</v>
      </c>
    </row>
    <row r="34" spans="1:11" s="13" customFormat="1" x14ac:dyDescent="0.25">
      <c r="A34" s="25"/>
      <c r="B34" s="65" t="s">
        <v>33</v>
      </c>
      <c r="C34" s="66">
        <f>SUM(C25:C33)</f>
        <v>183</v>
      </c>
      <c r="D34" s="67"/>
      <c r="E34" s="68">
        <f>SUM(E25:E33)</f>
        <v>666.55</v>
      </c>
      <c r="F34" s="67"/>
      <c r="G34" s="69"/>
      <c r="H34" s="70"/>
      <c r="I34" s="71"/>
      <c r="J34" s="72"/>
      <c r="K34" s="73"/>
    </row>
    <row r="35" spans="1:11" s="13" customFormat="1" ht="15.75" thickBot="1" x14ac:dyDescent="0.3">
      <c r="A35" s="11"/>
      <c r="B35" s="74"/>
      <c r="C35" s="75"/>
      <c r="D35" s="76"/>
      <c r="E35" s="77">
        <f>E34/(E9+E21+E34+E45)</f>
        <v>0.26116172005093541</v>
      </c>
      <c r="F35" s="76"/>
      <c r="G35" s="78"/>
      <c r="H35" s="79"/>
      <c r="I35" s="80"/>
      <c r="J35" s="81"/>
      <c r="K35" s="82"/>
    </row>
    <row r="36" spans="1:11" s="13" customFormat="1" x14ac:dyDescent="0.25">
      <c r="A36" s="11"/>
      <c r="B36" s="83"/>
      <c r="C36" s="84"/>
      <c r="D36" s="23"/>
      <c r="E36" s="25"/>
      <c r="F36" s="23"/>
      <c r="G36" s="24"/>
      <c r="H36" s="25"/>
      <c r="I36" s="23"/>
      <c r="J36" s="24"/>
      <c r="K36" s="85"/>
    </row>
    <row r="37" spans="1:11" s="13" customFormat="1" ht="15.75" thickBot="1" x14ac:dyDescent="0.3">
      <c r="A37" s="21"/>
      <c r="B37" s="27"/>
      <c r="C37" s="28"/>
      <c r="D37" s="29"/>
      <c r="E37" s="21"/>
      <c r="F37" s="29"/>
      <c r="G37" s="30"/>
      <c r="H37" s="21"/>
      <c r="I37" s="29"/>
      <c r="J37" s="30"/>
      <c r="K37" s="31"/>
    </row>
    <row r="38" spans="1:11" s="13" customFormat="1" x14ac:dyDescent="0.25">
      <c r="A38" s="199" t="s">
        <v>29</v>
      </c>
      <c r="B38" s="32" t="s">
        <v>18</v>
      </c>
      <c r="C38" s="33">
        <v>20</v>
      </c>
      <c r="D38" s="34">
        <f>VLOOKUP($B38,продукты!$A$2:$L$262,5,FALSE)</f>
        <v>453</v>
      </c>
      <c r="E38" s="35">
        <f t="shared" ref="E38:E44" si="25">C38*D38/100</f>
        <v>90.6</v>
      </c>
      <c r="F38" s="34">
        <f>VLOOKUP($B38,продукты!$A$2:$L$262,2,FALSE)</f>
        <v>8</v>
      </c>
      <c r="G38" s="36">
        <f>VLOOKUP($B38,продукты!$A$2:$L$262,3,FALSE)</f>
        <v>17.899999999999999</v>
      </c>
      <c r="H38" s="37">
        <f>VLOOKUP($B38,продукты!$A$2:$L$262,4,FALSE)</f>
        <v>64.900000000000006</v>
      </c>
      <c r="I38" s="38">
        <f t="shared" ref="I38:K44" si="26">$C38*F38/100</f>
        <v>1.6</v>
      </c>
      <c r="J38" s="39">
        <f t="shared" si="26"/>
        <v>3.58</v>
      </c>
      <c r="K38" s="40">
        <f t="shared" si="26"/>
        <v>12.98</v>
      </c>
    </row>
    <row r="39" spans="1:11" s="13" customFormat="1" x14ac:dyDescent="0.25">
      <c r="A39" s="200"/>
      <c r="B39" s="41" t="s">
        <v>260</v>
      </c>
      <c r="C39" s="42">
        <v>10</v>
      </c>
      <c r="D39" s="43">
        <f>VLOOKUP($B39,продукты!$A$2:$L$262,5,FALSE)</f>
        <v>272</v>
      </c>
      <c r="E39" s="44">
        <f t="shared" si="25"/>
        <v>27.2</v>
      </c>
      <c r="F39" s="43">
        <f>VLOOKUP($B39,продукты!$A$2:$L$262,2,FALSE)</f>
        <v>2.2999999999999998</v>
      </c>
      <c r="G39" s="45">
        <f>VLOOKUP($B39,продукты!$A$2:$L$262,3,FALSE)</f>
        <v>0</v>
      </c>
      <c r="H39" s="46">
        <f>VLOOKUP($B39,продукты!$A$2:$L$262,4,FALSE)</f>
        <v>65.599999999999994</v>
      </c>
      <c r="I39" s="47">
        <f t="shared" si="26"/>
        <v>0.23</v>
      </c>
      <c r="J39" s="48">
        <f t="shared" si="26"/>
        <v>0</v>
      </c>
      <c r="K39" s="49">
        <f t="shared" si="26"/>
        <v>6.56</v>
      </c>
    </row>
    <row r="40" spans="1:11" s="13" customFormat="1" ht="18.75" customHeight="1" x14ac:dyDescent="0.25">
      <c r="A40" s="200"/>
      <c r="B40" s="41" t="s">
        <v>255</v>
      </c>
      <c r="C40" s="42">
        <v>10</v>
      </c>
      <c r="D40" s="43">
        <f>VLOOKUP($B40,продукты!$A$2:$L$262,5,FALSE)</f>
        <v>284</v>
      </c>
      <c r="E40" s="44">
        <f t="shared" ref="E40" si="27">C40*D40/100</f>
        <v>28.4</v>
      </c>
      <c r="F40" s="43">
        <f>VLOOKUP($B40,продукты!$A$2:$L$262,2,FALSE)</f>
        <v>5.2</v>
      </c>
      <c r="G40" s="45">
        <f>VLOOKUP($B40,продукты!$A$2:$L$262,3,FALSE)</f>
        <v>0</v>
      </c>
      <c r="H40" s="46">
        <f>VLOOKUP($B40,продукты!$A$2:$L$262,4,FALSE)</f>
        <v>65.900000000000006</v>
      </c>
      <c r="I40" s="47">
        <f t="shared" ref="I40" si="28">$C40*F40/100</f>
        <v>0.52</v>
      </c>
      <c r="J40" s="48">
        <f t="shared" ref="J40" si="29">$C40*G40/100</f>
        <v>0</v>
      </c>
      <c r="K40" s="49">
        <f t="shared" ref="K40" si="30">$C40*H40/100</f>
        <v>6.59</v>
      </c>
    </row>
    <row r="41" spans="1:11" s="13" customFormat="1" x14ac:dyDescent="0.25">
      <c r="A41" s="200"/>
      <c r="B41" s="41" t="s">
        <v>287</v>
      </c>
      <c r="C41" s="42">
        <v>6</v>
      </c>
      <c r="D41" s="43">
        <f>VLOOKUP($B41,продукты!$A$2:$L$262,5,FALSE)</f>
        <v>0</v>
      </c>
      <c r="E41" s="44">
        <f t="shared" si="25"/>
        <v>0</v>
      </c>
      <c r="F41" s="43">
        <f>VLOOKUP($B41,продукты!$A$2:$L$262,2,FALSE)</f>
        <v>0</v>
      </c>
      <c r="G41" s="45">
        <f>VLOOKUP($B41,продукты!$A$2:$L$262,3,FALSE)</f>
        <v>0</v>
      </c>
      <c r="H41" s="46">
        <f>VLOOKUP($B41,продукты!$A$2:$L$262,4,FALSE)</f>
        <v>0</v>
      </c>
      <c r="I41" s="47">
        <f t="shared" si="26"/>
        <v>0</v>
      </c>
      <c r="J41" s="48">
        <f t="shared" si="26"/>
        <v>0</v>
      </c>
      <c r="K41" s="49">
        <f t="shared" si="26"/>
        <v>0</v>
      </c>
    </row>
    <row r="42" spans="1:11" s="13" customFormat="1" x14ac:dyDescent="0.25">
      <c r="A42" s="200"/>
      <c r="B42" s="41" t="s">
        <v>187</v>
      </c>
      <c r="C42" s="42">
        <v>10</v>
      </c>
      <c r="D42" s="43">
        <f>VLOOKUP($B42,продукты!$A$2:$L$262,5,FALSE)</f>
        <v>400</v>
      </c>
      <c r="E42" s="44">
        <f t="shared" si="25"/>
        <v>40</v>
      </c>
      <c r="F42" s="43">
        <f>VLOOKUP($B42,продукты!$A$2:$L$262,2,FALSE)</f>
        <v>0</v>
      </c>
      <c r="G42" s="45">
        <f>VLOOKUP($B42,продукты!$A$2:$L$262,3,FALSE)</f>
        <v>0</v>
      </c>
      <c r="H42" s="46">
        <f>VLOOKUP($B42,продукты!$A$2:$L$262,4,FALSE)</f>
        <v>99.8</v>
      </c>
      <c r="I42" s="47">
        <f t="shared" si="26"/>
        <v>0</v>
      </c>
      <c r="J42" s="48">
        <f t="shared" si="26"/>
        <v>0</v>
      </c>
      <c r="K42" s="49">
        <f t="shared" si="26"/>
        <v>9.98</v>
      </c>
    </row>
    <row r="43" spans="1:11" s="13" customFormat="1" x14ac:dyDescent="0.25">
      <c r="A43" s="200"/>
      <c r="B43" s="41" t="s">
        <v>263</v>
      </c>
      <c r="C43" s="42">
        <v>30</v>
      </c>
      <c r="D43" s="43">
        <f>VLOOKUP($B43,продукты!$A$2:$L$262,5,FALSE)</f>
        <v>654</v>
      </c>
      <c r="E43" s="44">
        <f t="shared" si="25"/>
        <v>196.2</v>
      </c>
      <c r="F43" s="43">
        <f>VLOOKUP($B43,продукты!$A$2:$L$262,2,FALSE)</f>
        <v>16.2</v>
      </c>
      <c r="G43" s="45">
        <f>VLOOKUP($B43,продукты!$A$2:$L$262,3,FALSE)</f>
        <v>60</v>
      </c>
      <c r="H43" s="46">
        <f>VLOOKUP($B43,продукты!$A$2:$L$262,4,FALSE)</f>
        <v>12.3</v>
      </c>
      <c r="I43" s="47">
        <f t="shared" si="26"/>
        <v>4.8600000000000003</v>
      </c>
      <c r="J43" s="48">
        <f t="shared" si="26"/>
        <v>18</v>
      </c>
      <c r="K43" s="49">
        <f t="shared" si="26"/>
        <v>3.69</v>
      </c>
    </row>
    <row r="44" spans="1:11" s="13" customFormat="1" ht="15.75" thickBot="1" x14ac:dyDescent="0.3">
      <c r="A44" s="201"/>
      <c r="B44" s="50" t="s">
        <v>198</v>
      </c>
      <c r="C44" s="51">
        <v>30</v>
      </c>
      <c r="D44" s="52">
        <f>VLOOKUP($B44,продукты!$A$2:$L$262,5,FALSE)</f>
        <v>601</v>
      </c>
      <c r="E44" s="53">
        <f t="shared" si="25"/>
        <v>180.3</v>
      </c>
      <c r="F44" s="52">
        <f>VLOOKUP($B44,продукты!$A$2:$L$262,2,FALSE)</f>
        <v>9.9</v>
      </c>
      <c r="G44" s="54">
        <f>VLOOKUP($B44,продукты!$A$2:$L$262,3,FALSE)</f>
        <v>33.6</v>
      </c>
      <c r="H44" s="55">
        <f>VLOOKUP($B44,продукты!$A$2:$L$262,4,FALSE)</f>
        <v>39.700000000000003</v>
      </c>
      <c r="I44" s="56">
        <f t="shared" si="26"/>
        <v>2.97</v>
      </c>
      <c r="J44" s="57">
        <f t="shared" si="26"/>
        <v>10.08</v>
      </c>
      <c r="K44" s="58">
        <f t="shared" si="26"/>
        <v>11.91</v>
      </c>
    </row>
    <row r="45" spans="1:11" s="13" customFormat="1" x14ac:dyDescent="0.25">
      <c r="A45" s="25"/>
      <c r="B45" s="65" t="s">
        <v>34</v>
      </c>
      <c r="C45" s="66">
        <f>SUM(C38:C44)</f>
        <v>116</v>
      </c>
      <c r="D45" s="67"/>
      <c r="E45" s="68">
        <f>SUM(E38:E44)</f>
        <v>562.70000000000005</v>
      </c>
      <c r="F45" s="67"/>
      <c r="G45" s="69"/>
      <c r="H45" s="70"/>
      <c r="I45" s="71">
        <f>SUM(I4:I44)</f>
        <v>55.099999999999994</v>
      </c>
      <c r="J45" s="72">
        <f t="shared" ref="J45:K45" si="31">SUM(J4:J44)</f>
        <v>106.2</v>
      </c>
      <c r="K45" s="73">
        <f t="shared" si="31"/>
        <v>328.65000000000009</v>
      </c>
    </row>
    <row r="46" spans="1:11" s="13" customFormat="1" ht="15.75" thickBot="1" x14ac:dyDescent="0.3">
      <c r="A46" s="11"/>
      <c r="B46" s="74"/>
      <c r="C46" s="75"/>
      <c r="D46" s="76"/>
      <c r="E46" s="77">
        <f>E45/(E45+E34+E21+E9)</f>
        <v>0.22047213243216771</v>
      </c>
      <c r="F46" s="76"/>
      <c r="G46" s="78"/>
      <c r="H46" s="79"/>
      <c r="I46" s="90">
        <f>I45/(I45+J45+K45)</f>
        <v>0.1124604551484845</v>
      </c>
      <c r="J46" s="91">
        <f>J45/(I45+J45+K45)</f>
        <v>0.2167568119195836</v>
      </c>
      <c r="K46" s="92">
        <f>K45/(I45+J45+K45)</f>
        <v>0.67078273293193191</v>
      </c>
    </row>
    <row r="47" spans="1:11" s="13" customFormat="1" x14ac:dyDescent="0.25">
      <c r="A47" s="11"/>
      <c r="B47" s="83"/>
      <c r="C47" s="84"/>
      <c r="D47" s="23"/>
      <c r="E47" s="25"/>
      <c r="F47" s="23"/>
      <c r="G47" s="24"/>
      <c r="H47" s="86" t="s">
        <v>30</v>
      </c>
      <c r="I47" s="87">
        <v>0.17</v>
      </c>
      <c r="J47" s="88">
        <v>0.17</v>
      </c>
      <c r="K47" s="89">
        <v>0.66</v>
      </c>
    </row>
    <row r="48" spans="1:11" s="13" customFormat="1" x14ac:dyDescent="0.25">
      <c r="A48" s="12"/>
      <c r="B48" s="19" t="s">
        <v>24</v>
      </c>
      <c r="C48" s="18">
        <f>SUM(C9+C21+C34+C45)</f>
        <v>657</v>
      </c>
      <c r="D48" s="14" t="s">
        <v>25</v>
      </c>
      <c r="E48" s="16">
        <f>E45+E34+E21+E9</f>
        <v>2552.25</v>
      </c>
      <c r="F48" s="14" t="s">
        <v>26</v>
      </c>
      <c r="G48" s="10"/>
      <c r="H48" s="12"/>
      <c r="I48" s="14"/>
      <c r="J48" s="10"/>
      <c r="K48" s="15"/>
    </row>
    <row r="49" spans="1:11" s="13" customFormat="1" x14ac:dyDescent="0.25">
      <c r="A49" s="12"/>
      <c r="B49" s="19" t="s">
        <v>27</v>
      </c>
      <c r="C49" s="1">
        <v>650</v>
      </c>
      <c r="D49" s="14" t="s">
        <v>25</v>
      </c>
      <c r="E49" s="12">
        <v>3740</v>
      </c>
      <c r="F49" s="14" t="s">
        <v>26</v>
      </c>
      <c r="G49" s="10"/>
      <c r="H49" s="12"/>
      <c r="I49" s="14"/>
      <c r="J49" s="10"/>
      <c r="K49" s="15"/>
    </row>
    <row r="50" spans="1:11" s="13" customFormat="1" x14ac:dyDescent="0.25">
      <c r="A50" s="12"/>
      <c r="B50" s="20"/>
      <c r="C50" s="1"/>
      <c r="D50" s="14"/>
      <c r="E50" s="12">
        <v>2620</v>
      </c>
      <c r="F50" s="14" t="s">
        <v>26</v>
      </c>
      <c r="G50" s="202" t="s">
        <v>35</v>
      </c>
      <c r="H50" s="202"/>
      <c r="I50" s="202"/>
      <c r="J50" s="202"/>
      <c r="K50" s="15"/>
    </row>
  </sheetData>
  <mergeCells count="12">
    <mergeCell ref="A1:K1"/>
    <mergeCell ref="A2:A3"/>
    <mergeCell ref="B2:B3"/>
    <mergeCell ref="C2:C3"/>
    <mergeCell ref="D2:E2"/>
    <mergeCell ref="F2:H2"/>
    <mergeCell ref="I2:K2"/>
    <mergeCell ref="A4:A8"/>
    <mergeCell ref="A12:A20"/>
    <mergeCell ref="A25:A33"/>
    <mergeCell ref="A38:A44"/>
    <mergeCell ref="G50:J50"/>
  </mergeCells>
  <dataValidations count="2">
    <dataValidation type="list" allowBlank="1" showInputMessage="1" showErrorMessage="1" sqref="B38:B44 B4:B33">
      <formula1>Ингредиенты</formula1>
    </dataValidation>
    <dataValidation type="list" allowBlank="1" showInputMessage="1" showErrorMessage="1" sqref="Q6:Q8">
      <formula1>$O$5:$O$11</formula1>
    </dataValidation>
  </dataValidations>
  <pageMargins left="0.70866141732283472" right="0.70866141732283472" top="0.74803149606299213" bottom="0.74803149606299213" header="0.31496062992125984" footer="0.31496062992125984"/>
  <pageSetup paperSize="9"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xSplit="1" ySplit="3" topLeftCell="B4" activePane="bottomRight" state="frozen"/>
      <selection pane="topRight" activeCell="B1" sqref="B1"/>
      <selection pane="bottomLeft" activeCell="A8" sqref="A8"/>
      <selection pane="bottomRight" activeCell="M11" sqref="M11"/>
    </sheetView>
  </sheetViews>
  <sheetFormatPr defaultRowHeight="15" x14ac:dyDescent="0.25"/>
  <cols>
    <col min="1" max="1" width="9.42578125" style="12" customWidth="1"/>
    <col min="2" max="2" width="37.7109375" style="20" customWidth="1"/>
    <col min="3" max="3" width="14.28515625" style="1" customWidth="1"/>
    <col min="4" max="4" width="15.42578125" style="14" customWidth="1"/>
    <col min="5" max="5" width="14.42578125" style="12" customWidth="1"/>
    <col min="6" max="6" width="9.140625" style="14"/>
    <col min="7" max="7" width="9.140625" style="10"/>
    <col min="8" max="8" width="12.85546875" style="12" customWidth="1"/>
    <col min="9" max="9" width="11.5703125" style="14" bestFit="1" customWidth="1"/>
    <col min="10" max="10" width="9.140625" style="10"/>
    <col min="11" max="11" width="11.140625" style="15" customWidth="1"/>
    <col min="12" max="12" width="9.140625" style="13"/>
    <col min="13" max="16384" width="9.140625" style="10"/>
  </cols>
  <sheetData>
    <row r="1" spans="1:11" ht="25.5" customHeight="1" thickBot="1" x14ac:dyDescent="0.35">
      <c r="A1" s="194" t="s">
        <v>291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</row>
    <row r="2" spans="1:11" x14ac:dyDescent="0.25">
      <c r="A2" s="197"/>
      <c r="B2" s="197" t="s">
        <v>0</v>
      </c>
      <c r="C2" s="205" t="s">
        <v>1</v>
      </c>
      <c r="D2" s="208" t="s">
        <v>5</v>
      </c>
      <c r="E2" s="209"/>
      <c r="F2" s="208" t="s">
        <v>20</v>
      </c>
      <c r="G2" s="210"/>
      <c r="H2" s="209"/>
      <c r="I2" s="208" t="s">
        <v>28</v>
      </c>
      <c r="J2" s="210"/>
      <c r="K2" s="209"/>
    </row>
    <row r="3" spans="1:11" ht="30.75" thickBot="1" x14ac:dyDescent="0.3">
      <c r="A3" s="198"/>
      <c r="B3" s="198"/>
      <c r="C3" s="207"/>
      <c r="D3" s="93" t="s">
        <v>2</v>
      </c>
      <c r="E3" s="94" t="s">
        <v>3</v>
      </c>
      <c r="F3" s="93" t="s">
        <v>16</v>
      </c>
      <c r="G3" s="95" t="s">
        <v>17</v>
      </c>
      <c r="H3" s="94" t="s">
        <v>4</v>
      </c>
      <c r="I3" s="93" t="s">
        <v>16</v>
      </c>
      <c r="J3" s="95" t="s">
        <v>17</v>
      </c>
      <c r="K3" s="96" t="s">
        <v>19</v>
      </c>
    </row>
    <row r="4" spans="1:11" x14ac:dyDescent="0.25">
      <c r="A4" s="199" t="s">
        <v>21</v>
      </c>
      <c r="B4" s="32" t="s">
        <v>11</v>
      </c>
      <c r="C4" s="33">
        <v>60</v>
      </c>
      <c r="D4" s="34">
        <f>VLOOKUP($B4,продукты!$A$2:$L$262,5,FALSE)</f>
        <v>315</v>
      </c>
      <c r="E4" s="35">
        <f>C4*D4/100</f>
        <v>189</v>
      </c>
      <c r="F4" s="34">
        <f>VLOOKUP($B4,продукты!$A$2:$L$262,2,FALSE)</f>
        <v>6.1</v>
      </c>
      <c r="G4" s="36">
        <f>VLOOKUP($B4,продукты!$A$2:$L$262,3,FALSE)</f>
        <v>0</v>
      </c>
      <c r="H4" s="37">
        <f>VLOOKUP($B4,продукты!$A$2:$L$262,4,FALSE)</f>
        <v>72.3</v>
      </c>
      <c r="I4" s="38">
        <f>$C4*F4/100</f>
        <v>3.66</v>
      </c>
      <c r="J4" s="39">
        <f t="shared" ref="J4:K9" si="0">$C4*G4/100</f>
        <v>0</v>
      </c>
      <c r="K4" s="40">
        <f t="shared" si="0"/>
        <v>43.38</v>
      </c>
    </row>
    <row r="5" spans="1:11" x14ac:dyDescent="0.25">
      <c r="A5" s="200"/>
      <c r="B5" s="41" t="s">
        <v>64</v>
      </c>
      <c r="C5" s="42">
        <v>15</v>
      </c>
      <c r="D5" s="43">
        <f>VLOOKUP($B5,продукты!$A$2:$L$262,5,FALSE)</f>
        <v>566</v>
      </c>
      <c r="E5" s="44">
        <f t="shared" ref="E5:E9" si="1">C5*D5/100</f>
        <v>84.9</v>
      </c>
      <c r="F5" s="43">
        <f>VLOOKUP($B5,продукты!$A$2:$L$262,2,FALSE)</f>
        <v>16.899999999999999</v>
      </c>
      <c r="G5" s="45">
        <f>VLOOKUP($B5,продукты!$A$2:$L$262,3,FALSE)</f>
        <v>40.6</v>
      </c>
      <c r="H5" s="46">
        <f>VLOOKUP($B5,продукты!$A$2:$L$262,4,FALSE)</f>
        <v>28.9</v>
      </c>
      <c r="I5" s="47">
        <f t="shared" ref="I5:I9" si="2">$C5*F5/100</f>
        <v>2.5349999999999997</v>
      </c>
      <c r="J5" s="48">
        <f t="shared" si="0"/>
        <v>6.09</v>
      </c>
      <c r="K5" s="49">
        <f t="shared" si="0"/>
        <v>4.335</v>
      </c>
    </row>
    <row r="6" spans="1:11" s="13" customFormat="1" x14ac:dyDescent="0.25">
      <c r="A6" s="200"/>
      <c r="B6" s="41" t="s">
        <v>300</v>
      </c>
      <c r="C6" s="42">
        <v>20</v>
      </c>
      <c r="D6" s="43">
        <f>VLOOKUP($B6,продукты!$A$2:$L$262,5,FALSE)</f>
        <v>440</v>
      </c>
      <c r="E6" s="44">
        <f>C6*D6/100</f>
        <v>88</v>
      </c>
      <c r="F6" s="43">
        <f>VLOOKUP($B6,продукты!$A$2:$L$262,2,FALSE)</f>
        <v>2</v>
      </c>
      <c r="G6" s="45">
        <f>VLOOKUP($B6,продукты!$A$2:$L$262,3,FALSE)</f>
        <v>10</v>
      </c>
      <c r="H6" s="46">
        <f>VLOOKUP($B6,продукты!$A$2:$L$262,4,FALSE)</f>
        <v>86</v>
      </c>
      <c r="I6" s="47">
        <f t="shared" si="2"/>
        <v>0.4</v>
      </c>
      <c r="J6" s="48">
        <f t="shared" si="0"/>
        <v>2</v>
      </c>
      <c r="K6" s="49">
        <f t="shared" si="0"/>
        <v>17.2</v>
      </c>
    </row>
    <row r="7" spans="1:11" s="13" customFormat="1" x14ac:dyDescent="0.25">
      <c r="A7" s="200"/>
      <c r="B7" s="41" t="s">
        <v>283</v>
      </c>
      <c r="C7" s="42">
        <v>10</v>
      </c>
      <c r="D7" s="43">
        <f>VLOOKUP($B7,продукты!$A$2:$L$262,5,FALSE)</f>
        <v>869</v>
      </c>
      <c r="E7" s="44">
        <f t="shared" ref="E7" si="3">C7*D7/100</f>
        <v>86.9</v>
      </c>
      <c r="F7" s="43">
        <f>VLOOKUP($B7,продукты!$A$2:$L$262,2,FALSE)</f>
        <v>0.4</v>
      </c>
      <c r="G7" s="45">
        <f>VLOOKUP($B7,продукты!$A$2:$L$262,3,FALSE)</f>
        <v>93.5</v>
      </c>
      <c r="H7" s="46">
        <f>VLOOKUP($B7,продукты!$A$2:$L$262,4,FALSE)</f>
        <v>0</v>
      </c>
      <c r="I7" s="47">
        <f t="shared" si="2"/>
        <v>0.04</v>
      </c>
      <c r="J7" s="48">
        <f t="shared" si="0"/>
        <v>9.35</v>
      </c>
      <c r="K7" s="49">
        <f t="shared" si="0"/>
        <v>0</v>
      </c>
    </row>
    <row r="8" spans="1:11" s="13" customFormat="1" x14ac:dyDescent="0.25">
      <c r="A8" s="200"/>
      <c r="B8" s="41" t="s">
        <v>153</v>
      </c>
      <c r="C8" s="42">
        <v>20</v>
      </c>
      <c r="D8" s="43">
        <f>VLOOKUP($B8,продукты!$A$2:$L$262,5,FALSE)</f>
        <v>854</v>
      </c>
      <c r="E8" s="44">
        <f t="shared" si="1"/>
        <v>170.8</v>
      </c>
      <c r="F8" s="43">
        <f>VLOOKUP($B8,продукты!$A$2:$L$262,2,FALSE)</f>
        <v>16</v>
      </c>
      <c r="G8" s="45">
        <f>VLOOKUP($B8,продукты!$A$2:$L$262,3,FALSE)</f>
        <v>30.8</v>
      </c>
      <c r="H8" s="46">
        <f>VLOOKUP($B8,продукты!$A$2:$L$262,4,FALSE)</f>
        <v>0.7</v>
      </c>
      <c r="I8" s="47">
        <f t="shared" si="2"/>
        <v>3.2</v>
      </c>
      <c r="J8" s="48">
        <f t="shared" si="0"/>
        <v>6.16</v>
      </c>
      <c r="K8" s="49">
        <f t="shared" si="0"/>
        <v>0.14000000000000001</v>
      </c>
    </row>
    <row r="9" spans="1:11" s="13" customFormat="1" ht="15.75" thickBot="1" x14ac:dyDescent="0.3">
      <c r="A9" s="200"/>
      <c r="B9" s="41" t="s">
        <v>38</v>
      </c>
      <c r="C9" s="42">
        <v>20</v>
      </c>
      <c r="D9" s="43">
        <f>VLOOKUP($B9,продукты!$A$2:$L$262,5,FALSE)</f>
        <v>268</v>
      </c>
      <c r="E9" s="44">
        <f t="shared" si="1"/>
        <v>53.6</v>
      </c>
      <c r="F9" s="43">
        <f>VLOOKUP($B9,продукты!$A$2:$L$262,2,FALSE)</f>
        <v>5.8</v>
      </c>
      <c r="G9" s="45">
        <f>VLOOKUP($B9,продукты!$A$2:$L$262,3,FALSE)</f>
        <v>0.5</v>
      </c>
      <c r="H9" s="46">
        <f>VLOOKUP($B9,продукты!$A$2:$L$262,4,FALSE)</f>
        <v>56.1</v>
      </c>
      <c r="I9" s="47">
        <f t="shared" si="2"/>
        <v>1.1599999999999999</v>
      </c>
      <c r="J9" s="48">
        <f t="shared" si="0"/>
        <v>0.1</v>
      </c>
      <c r="K9" s="49">
        <f t="shared" si="0"/>
        <v>11.22</v>
      </c>
    </row>
    <row r="10" spans="1:11" s="13" customFormat="1" x14ac:dyDescent="0.25">
      <c r="A10" s="22"/>
      <c r="B10" s="65" t="s">
        <v>31</v>
      </c>
      <c r="C10" s="66">
        <f>SUM(C4:C9)</f>
        <v>145</v>
      </c>
      <c r="D10" s="67"/>
      <c r="E10" s="68">
        <f>SUM(E4:E9)</f>
        <v>673.19999999999993</v>
      </c>
      <c r="F10" s="67"/>
      <c r="G10" s="69"/>
      <c r="H10" s="70"/>
      <c r="I10" s="71"/>
      <c r="J10" s="72"/>
      <c r="K10" s="73"/>
    </row>
    <row r="11" spans="1:11" s="13" customFormat="1" ht="15.75" thickBot="1" x14ac:dyDescent="0.3">
      <c r="A11" s="17"/>
      <c r="B11" s="74"/>
      <c r="C11" s="75"/>
      <c r="D11" s="76"/>
      <c r="E11" s="77">
        <f>E10/(E10+E23+E36+E47)</f>
        <v>0.26016888562539853</v>
      </c>
      <c r="F11" s="76"/>
      <c r="G11" s="78"/>
      <c r="H11" s="79"/>
      <c r="I11" s="80"/>
      <c r="J11" s="81"/>
      <c r="K11" s="82"/>
    </row>
    <row r="12" spans="1:11" s="13" customFormat="1" ht="15.75" thickBot="1" x14ac:dyDescent="0.3">
      <c r="A12" s="26"/>
      <c r="B12" s="59"/>
      <c r="C12" s="60"/>
      <c r="D12" s="61"/>
      <c r="E12" s="62"/>
      <c r="F12" s="61"/>
      <c r="G12" s="63"/>
      <c r="H12" s="62"/>
      <c r="I12" s="61"/>
      <c r="J12" s="63"/>
      <c r="K12" s="64"/>
    </row>
    <row r="13" spans="1:11" s="13" customFormat="1" x14ac:dyDescent="0.25">
      <c r="A13" s="199" t="s">
        <v>22</v>
      </c>
      <c r="B13" s="32" t="s">
        <v>15</v>
      </c>
      <c r="C13" s="33">
        <v>70</v>
      </c>
      <c r="D13" s="34">
        <f>VLOOKUP($B13,продукты!$A$2:$L$262,5,FALSE)</f>
        <v>334</v>
      </c>
      <c r="E13" s="35">
        <f>C13*D13/100</f>
        <v>233.8</v>
      </c>
      <c r="F13" s="34">
        <f>VLOOKUP($B13,продукты!$A$2:$L$262,2,FALSE)</f>
        <v>6.7</v>
      </c>
      <c r="G13" s="36">
        <f>VLOOKUP($B13,продукты!$A$2:$L$262,3,FALSE)</f>
        <v>0.9</v>
      </c>
      <c r="H13" s="37">
        <f>VLOOKUP($B13,продукты!$A$2:$L$262,4,FALSE)</f>
        <v>72.8</v>
      </c>
      <c r="I13" s="38">
        <f>$C13*F13/100</f>
        <v>4.6900000000000004</v>
      </c>
      <c r="J13" s="39">
        <f t="shared" ref="J13:K22" si="4">$C13*G13/100</f>
        <v>0.63</v>
      </c>
      <c r="K13" s="40">
        <f t="shared" si="4"/>
        <v>50.96</v>
      </c>
    </row>
    <row r="14" spans="1:11" s="13" customFormat="1" x14ac:dyDescent="0.25">
      <c r="A14" s="200"/>
      <c r="B14" s="41" t="s">
        <v>116</v>
      </c>
      <c r="C14" s="42">
        <v>30</v>
      </c>
      <c r="D14" s="43">
        <f>VLOOKUP($B14,продукты!$A$2:$L$262,5,FALSE)</f>
        <v>230</v>
      </c>
      <c r="E14" s="44">
        <f t="shared" ref="E14:E22" si="5">C14*D14/100</f>
        <v>69</v>
      </c>
      <c r="F14" s="43">
        <f>VLOOKUP($B14,продукты!$A$2:$L$262,2,FALSE)</f>
        <v>17</v>
      </c>
      <c r="G14" s="45">
        <f>VLOOKUP($B14,продукты!$A$2:$L$262,3,FALSE)</f>
        <v>18</v>
      </c>
      <c r="H14" s="46">
        <f>VLOOKUP($B14,продукты!$A$2:$L$262,4,FALSE)</f>
        <v>0.4</v>
      </c>
      <c r="I14" s="47">
        <f t="shared" ref="I14:I22" si="6">$C14*F14/100</f>
        <v>5.0999999999999996</v>
      </c>
      <c r="J14" s="48">
        <f t="shared" si="4"/>
        <v>5.4</v>
      </c>
      <c r="K14" s="49">
        <f t="shared" si="4"/>
        <v>0.12</v>
      </c>
    </row>
    <row r="15" spans="1:11" s="13" customFormat="1" x14ac:dyDescent="0.25">
      <c r="A15" s="200"/>
      <c r="B15" s="41" t="s">
        <v>219</v>
      </c>
      <c r="C15" s="42">
        <v>5</v>
      </c>
      <c r="D15" s="43">
        <f>VLOOKUP($B15,продукты!$A$2:$L$262,5,FALSE)</f>
        <v>270</v>
      </c>
      <c r="E15" s="44">
        <f t="shared" ref="E15" si="7">C15*D15/100</f>
        <v>13.5</v>
      </c>
      <c r="F15" s="43">
        <f>VLOOKUP($B15,продукты!$A$2:$L$262,2,FALSE)</f>
        <v>13</v>
      </c>
      <c r="G15" s="45">
        <f>VLOOKUP($B15,продукты!$A$2:$L$262,3,FALSE)</f>
        <v>0</v>
      </c>
      <c r="H15" s="46">
        <f>VLOOKUP($B15,продукты!$A$2:$L$262,4,FALSE)</f>
        <v>54.6</v>
      </c>
      <c r="I15" s="47">
        <f t="shared" ref="I15" si="8">$C15*F15/100</f>
        <v>0.65</v>
      </c>
      <c r="J15" s="48">
        <f t="shared" ref="J15" si="9">$C15*G15/100</f>
        <v>0</v>
      </c>
      <c r="K15" s="49">
        <f t="shared" ref="K15" si="10">$C15*H15/100</f>
        <v>2.73</v>
      </c>
    </row>
    <row r="16" spans="1:11" s="13" customFormat="1" x14ac:dyDescent="0.25">
      <c r="A16" s="200"/>
      <c r="B16" s="41" t="s">
        <v>222</v>
      </c>
      <c r="C16" s="42">
        <v>5</v>
      </c>
      <c r="D16" s="43">
        <f>VLOOKUP($B16,продукты!$A$2:$L$262,5,FALSE)</f>
        <v>264</v>
      </c>
      <c r="E16" s="44">
        <f t="shared" ref="E16" si="11">C16*D16/100</f>
        <v>13.2</v>
      </c>
      <c r="F16" s="43">
        <f>VLOOKUP($B16,продукты!$A$2:$L$262,2,FALSE)</f>
        <v>16</v>
      </c>
      <c r="G16" s="45">
        <f>VLOOKUP($B16,продукты!$A$2:$L$262,3,FALSE)</f>
        <v>0</v>
      </c>
      <c r="H16" s="46">
        <f>VLOOKUP($B16,продукты!$A$2:$L$262,4,FALSE)</f>
        <v>47.8</v>
      </c>
      <c r="I16" s="47">
        <f t="shared" ref="I16" si="12">$C16*F16/100</f>
        <v>0.8</v>
      </c>
      <c r="J16" s="48">
        <f t="shared" ref="J16" si="13">$C16*G16/100</f>
        <v>0</v>
      </c>
      <c r="K16" s="49">
        <f t="shared" ref="K16" si="14">$C16*H16/100</f>
        <v>2.39</v>
      </c>
    </row>
    <row r="17" spans="1:11" s="13" customFormat="1" x14ac:dyDescent="0.25">
      <c r="A17" s="200"/>
      <c r="B17" s="41" t="s">
        <v>287</v>
      </c>
      <c r="C17" s="42">
        <v>3</v>
      </c>
      <c r="D17" s="43">
        <f>VLOOKUP($B17,продукты!$A$2:$L$262,5,FALSE)</f>
        <v>0</v>
      </c>
      <c r="E17" s="44">
        <f t="shared" si="5"/>
        <v>0</v>
      </c>
      <c r="F17" s="43">
        <f>VLOOKUP($B17,продукты!$A$2:$L$262,2,FALSE)</f>
        <v>0</v>
      </c>
      <c r="G17" s="45">
        <f>VLOOKUP($B17,продукты!$A$2:$L$262,3,FALSE)</f>
        <v>0</v>
      </c>
      <c r="H17" s="46">
        <f>VLOOKUP($B17,продукты!$A$2:$L$262,4,FALSE)</f>
        <v>0</v>
      </c>
      <c r="I17" s="47">
        <f t="shared" si="6"/>
        <v>0</v>
      </c>
      <c r="J17" s="48">
        <f t="shared" si="4"/>
        <v>0</v>
      </c>
      <c r="K17" s="49">
        <f t="shared" si="4"/>
        <v>0</v>
      </c>
    </row>
    <row r="18" spans="1:11" s="13" customFormat="1" x14ac:dyDescent="0.25">
      <c r="A18" s="200"/>
      <c r="B18" s="41" t="s">
        <v>187</v>
      </c>
      <c r="C18" s="42">
        <v>10</v>
      </c>
      <c r="D18" s="43">
        <f>VLOOKUP($B18,продукты!$A$2:$L$262,5,FALSE)</f>
        <v>400</v>
      </c>
      <c r="E18" s="44">
        <f t="shared" si="5"/>
        <v>40</v>
      </c>
      <c r="F18" s="43">
        <f>VLOOKUP($B18,продукты!$A$2:$L$262,2,FALSE)</f>
        <v>0</v>
      </c>
      <c r="G18" s="45">
        <f>VLOOKUP($B18,продукты!$A$2:$L$262,3,FALSE)</f>
        <v>0</v>
      </c>
      <c r="H18" s="46">
        <f>VLOOKUP($B18,продукты!$A$2:$L$262,4,FALSE)</f>
        <v>99.8</v>
      </c>
      <c r="I18" s="47">
        <f t="shared" si="6"/>
        <v>0</v>
      </c>
      <c r="J18" s="48">
        <f t="shared" si="4"/>
        <v>0</v>
      </c>
      <c r="K18" s="49">
        <f t="shared" si="4"/>
        <v>9.98</v>
      </c>
    </row>
    <row r="19" spans="1:11" s="13" customFormat="1" x14ac:dyDescent="0.25">
      <c r="A19" s="200"/>
      <c r="B19" s="41" t="s">
        <v>36</v>
      </c>
      <c r="C19" s="42">
        <v>40</v>
      </c>
      <c r="D19" s="43">
        <f>VLOOKUP($B19,продукты!$A$2:$L$262,5,FALSE)</f>
        <v>204</v>
      </c>
      <c r="E19" s="44">
        <f t="shared" si="5"/>
        <v>81.599999999999994</v>
      </c>
      <c r="F19" s="43">
        <f>VLOOKUP($B19,продукты!$A$2:$L$262,2,FALSE)</f>
        <v>5.0999999999999996</v>
      </c>
      <c r="G19" s="45">
        <f>VLOOKUP($B19,продукты!$A$2:$L$262,3,FALSE)</f>
        <v>1</v>
      </c>
      <c r="H19" s="46">
        <f>VLOOKUP($B19,продукты!$A$2:$L$262,4,FALSE)</f>
        <v>42.5</v>
      </c>
      <c r="I19" s="47">
        <f t="shared" si="6"/>
        <v>2.04</v>
      </c>
      <c r="J19" s="48">
        <f t="shared" si="4"/>
        <v>0.4</v>
      </c>
      <c r="K19" s="49">
        <f t="shared" si="4"/>
        <v>17</v>
      </c>
    </row>
    <row r="20" spans="1:11" s="13" customFormat="1" x14ac:dyDescent="0.25">
      <c r="A20" s="200"/>
      <c r="B20" s="41" t="s">
        <v>283</v>
      </c>
      <c r="C20" s="42">
        <v>15</v>
      </c>
      <c r="D20" s="43">
        <f>VLOOKUP($B20,продукты!$A$2:$L$262,5,FALSE)</f>
        <v>869</v>
      </c>
      <c r="E20" s="44">
        <f t="shared" si="5"/>
        <v>130.35</v>
      </c>
      <c r="F20" s="43">
        <f>VLOOKUP($B20,продукты!$A$2:$L$262,2,FALSE)</f>
        <v>0.4</v>
      </c>
      <c r="G20" s="45">
        <f>VLOOKUP($B20,продукты!$A$2:$L$262,3,FALSE)</f>
        <v>93.5</v>
      </c>
      <c r="H20" s="46">
        <f>VLOOKUP($B20,продукты!$A$2:$L$262,4,FALSE)</f>
        <v>0</v>
      </c>
      <c r="I20" s="47">
        <f t="shared" si="6"/>
        <v>0.06</v>
      </c>
      <c r="J20" s="48">
        <f t="shared" si="4"/>
        <v>14.025</v>
      </c>
      <c r="K20" s="49">
        <f t="shared" si="4"/>
        <v>0</v>
      </c>
    </row>
    <row r="21" spans="1:11" s="13" customFormat="1" x14ac:dyDescent="0.25">
      <c r="A21" s="200"/>
      <c r="B21" s="41" t="s">
        <v>74</v>
      </c>
      <c r="C21" s="42">
        <v>30</v>
      </c>
      <c r="D21" s="43">
        <f>VLOOKUP($B21,продукты!$A$2:$L$262,5,FALSE)</f>
        <v>379</v>
      </c>
      <c r="E21" s="44">
        <f t="shared" si="5"/>
        <v>113.7</v>
      </c>
      <c r="F21" s="43">
        <f>VLOOKUP($B21,продукты!$A$2:$L$262,2,FALSE)</f>
        <v>21.4</v>
      </c>
      <c r="G21" s="45">
        <f>VLOOKUP($B21,продукты!$A$2:$L$262,3,FALSE)</f>
        <v>30.3</v>
      </c>
      <c r="H21" s="46">
        <f>VLOOKUP($B21,продукты!$A$2:$L$262,4,FALSE)</f>
        <v>2.5</v>
      </c>
      <c r="I21" s="47">
        <f t="shared" si="6"/>
        <v>6.42</v>
      </c>
      <c r="J21" s="48">
        <f t="shared" si="4"/>
        <v>9.09</v>
      </c>
      <c r="K21" s="49">
        <f t="shared" si="4"/>
        <v>0.75</v>
      </c>
    </row>
    <row r="22" spans="1:11" s="13" customFormat="1" ht="15.75" thickBot="1" x14ac:dyDescent="0.3">
      <c r="A22" s="201"/>
      <c r="B22" s="50" t="s">
        <v>48</v>
      </c>
      <c r="C22" s="51">
        <v>40</v>
      </c>
      <c r="D22" s="52">
        <f>VLOOKUP($B22,продукты!$A$2:$L$262,5,FALSE)</f>
        <v>334</v>
      </c>
      <c r="E22" s="53">
        <f t="shared" si="5"/>
        <v>133.6</v>
      </c>
      <c r="F22" s="52">
        <f>VLOOKUP($B22,продукты!$A$2:$L$262,2,FALSE)</f>
        <v>8.9</v>
      </c>
      <c r="G22" s="54">
        <f>VLOOKUP($B22,продукты!$A$2:$L$262,3,FALSE)</f>
        <v>0</v>
      </c>
      <c r="H22" s="55">
        <f>VLOOKUP($B22,продукты!$A$2:$L$262,4,FALSE)</f>
        <v>72.5</v>
      </c>
      <c r="I22" s="56">
        <f t="shared" si="6"/>
        <v>3.56</v>
      </c>
      <c r="J22" s="57">
        <f t="shared" si="4"/>
        <v>0</v>
      </c>
      <c r="K22" s="58">
        <f t="shared" si="4"/>
        <v>29</v>
      </c>
    </row>
    <row r="23" spans="1:11" s="13" customFormat="1" x14ac:dyDescent="0.25">
      <c r="A23" s="25"/>
      <c r="B23" s="65" t="s">
        <v>32</v>
      </c>
      <c r="C23" s="66">
        <f>SUM(C13:C22)</f>
        <v>248</v>
      </c>
      <c r="D23" s="67"/>
      <c r="E23" s="68">
        <f>SUM(E13:E22)</f>
        <v>828.75000000000011</v>
      </c>
      <c r="F23" s="67"/>
      <c r="G23" s="69"/>
      <c r="H23" s="70"/>
      <c r="I23" s="71"/>
      <c r="J23" s="72"/>
      <c r="K23" s="73"/>
    </row>
    <row r="24" spans="1:11" s="13" customFormat="1" ht="15.75" thickBot="1" x14ac:dyDescent="0.3">
      <c r="A24" s="11"/>
      <c r="B24" s="74"/>
      <c r="C24" s="75"/>
      <c r="D24" s="76"/>
      <c r="E24" s="77">
        <f>E23/(E10+E23+E36+E47)</f>
        <v>0.32028366601611569</v>
      </c>
      <c r="F24" s="76"/>
      <c r="G24" s="78"/>
      <c r="H24" s="79"/>
      <c r="I24" s="80"/>
      <c r="J24" s="81"/>
      <c r="K24" s="82"/>
    </row>
    <row r="25" spans="1:11" s="13" customFormat="1" x14ac:dyDescent="0.25">
      <c r="A25" s="11"/>
      <c r="B25" s="83"/>
      <c r="C25" s="84"/>
      <c r="D25" s="23"/>
      <c r="E25" s="25"/>
      <c r="F25" s="23"/>
      <c r="G25" s="24"/>
      <c r="H25" s="25"/>
      <c r="I25" s="23"/>
      <c r="J25" s="24"/>
      <c r="K25" s="85"/>
    </row>
    <row r="26" spans="1:11" s="13" customFormat="1" ht="15.75" thickBot="1" x14ac:dyDescent="0.3">
      <c r="A26" s="21"/>
      <c r="B26" s="27"/>
      <c r="C26" s="28"/>
      <c r="D26" s="29"/>
      <c r="E26" s="21"/>
      <c r="F26" s="29"/>
      <c r="G26" s="30"/>
      <c r="H26" s="21"/>
      <c r="I26" s="29"/>
      <c r="J26" s="30"/>
      <c r="K26" s="31"/>
    </row>
    <row r="27" spans="1:11" s="13" customFormat="1" ht="20.25" customHeight="1" x14ac:dyDescent="0.25">
      <c r="A27" s="199" t="s">
        <v>23</v>
      </c>
      <c r="B27" s="32" t="s">
        <v>301</v>
      </c>
      <c r="C27" s="33">
        <v>20</v>
      </c>
      <c r="D27" s="34">
        <f>VLOOKUP($B27,продукты!$A$2:$L$262,5,FALSE)</f>
        <v>144</v>
      </c>
      <c r="E27" s="35">
        <f>C27*D27/100</f>
        <v>28.8</v>
      </c>
      <c r="F27" s="34">
        <f>VLOOKUP($B27,продукты!$A$2:$L$262,2,FALSE)</f>
        <v>18.899999999999999</v>
      </c>
      <c r="G27" s="36">
        <f>VLOOKUP($B27,продукты!$A$2:$L$262,3,FALSE)</f>
        <v>7</v>
      </c>
      <c r="H27" s="37">
        <f>VLOOKUP($B27,продукты!$A$2:$L$262,4,FALSE)</f>
        <v>0.5</v>
      </c>
      <c r="I27" s="38">
        <f>$C27*F27/100</f>
        <v>3.78</v>
      </c>
      <c r="J27" s="39">
        <f t="shared" ref="J27:K35" si="15">$C27*G27/100</f>
        <v>1.4</v>
      </c>
      <c r="K27" s="40">
        <f t="shared" si="15"/>
        <v>0.1</v>
      </c>
    </row>
    <row r="28" spans="1:11" s="13" customFormat="1" ht="15.75" customHeight="1" x14ac:dyDescent="0.25">
      <c r="A28" s="200"/>
      <c r="B28" s="41" t="s">
        <v>186</v>
      </c>
      <c r="C28" s="42">
        <v>50</v>
      </c>
      <c r="D28" s="43">
        <f>VLOOKUP($B28,продукты!$A$2:$L$262,5,FALSE)</f>
        <v>336</v>
      </c>
      <c r="E28" s="44">
        <f t="shared" ref="E28:E35" si="16">C28*D28/100</f>
        <v>168</v>
      </c>
      <c r="F28" s="43">
        <f>VLOOKUP($B28,продукты!$A$2:$L$262,2,FALSE)</f>
        <v>9.3000000000000007</v>
      </c>
      <c r="G28" s="45">
        <f>VLOOKUP($B28,продукты!$A$2:$L$262,3,FALSE)</f>
        <v>0.8</v>
      </c>
      <c r="H28" s="46">
        <f>VLOOKUP($B28,продукты!$A$2:$L$262,4,FALSE)</f>
        <v>70.900000000000006</v>
      </c>
      <c r="I28" s="47">
        <f t="shared" ref="I28:I35" si="17">$C28*F28/100</f>
        <v>4.6500000000000004</v>
      </c>
      <c r="J28" s="48">
        <f t="shared" si="15"/>
        <v>0.4</v>
      </c>
      <c r="K28" s="49">
        <f t="shared" si="15"/>
        <v>35.450000000000003</v>
      </c>
    </row>
    <row r="29" spans="1:11" s="13" customFormat="1" ht="15" customHeight="1" x14ac:dyDescent="0.25">
      <c r="A29" s="200"/>
      <c r="B29" s="41" t="s">
        <v>222</v>
      </c>
      <c r="C29" s="42">
        <v>5</v>
      </c>
      <c r="D29" s="43">
        <f>VLOOKUP($B29,продукты!$A$2:$L$262,5,FALSE)</f>
        <v>264</v>
      </c>
      <c r="E29" s="44">
        <f t="shared" ref="E29" si="18">C29*D29/100</f>
        <v>13.2</v>
      </c>
      <c r="F29" s="43">
        <f>VLOOKUP($B29,продукты!$A$2:$L$262,2,FALSE)</f>
        <v>16</v>
      </c>
      <c r="G29" s="45">
        <f>VLOOKUP($B29,продукты!$A$2:$L$262,3,FALSE)</f>
        <v>0</v>
      </c>
      <c r="H29" s="46">
        <f>VLOOKUP($B29,продукты!$A$2:$L$262,4,FALSE)</f>
        <v>47.8</v>
      </c>
      <c r="I29" s="47">
        <f t="shared" ref="I29" si="19">$C29*F29/100</f>
        <v>0.8</v>
      </c>
      <c r="J29" s="48">
        <f t="shared" ref="J29" si="20">$C29*G29/100</f>
        <v>0</v>
      </c>
      <c r="K29" s="49">
        <f t="shared" ref="K29" si="21">$C29*H29/100</f>
        <v>2.39</v>
      </c>
    </row>
    <row r="30" spans="1:11" s="13" customFormat="1" x14ac:dyDescent="0.25">
      <c r="A30" s="200"/>
      <c r="B30" s="41" t="s">
        <v>287</v>
      </c>
      <c r="C30" s="42">
        <v>3</v>
      </c>
      <c r="D30" s="43">
        <f>VLOOKUP($B30,продукты!$A$2:$L$262,5,FALSE)</f>
        <v>0</v>
      </c>
      <c r="E30" s="44">
        <f t="shared" si="16"/>
        <v>0</v>
      </c>
      <c r="F30" s="43">
        <f>VLOOKUP($B30,продукты!$A$2:$L$262,2,FALSE)</f>
        <v>0</v>
      </c>
      <c r="G30" s="45">
        <f>VLOOKUP($B30,продукты!$A$2:$L$262,3,FALSE)</f>
        <v>0</v>
      </c>
      <c r="H30" s="46">
        <f>VLOOKUP($B30,продукты!$A$2:$L$262,4,FALSE)</f>
        <v>0</v>
      </c>
      <c r="I30" s="47">
        <f t="shared" si="17"/>
        <v>0</v>
      </c>
      <c r="J30" s="48">
        <f t="shared" si="15"/>
        <v>0</v>
      </c>
      <c r="K30" s="49">
        <f t="shared" si="15"/>
        <v>0</v>
      </c>
    </row>
    <row r="31" spans="1:11" s="13" customFormat="1" x14ac:dyDescent="0.25">
      <c r="A31" s="200"/>
      <c r="B31" s="41" t="s">
        <v>187</v>
      </c>
      <c r="C31" s="42">
        <v>15</v>
      </c>
      <c r="D31" s="43">
        <f>VLOOKUP($B31,продукты!$A$2:$L$262,5,FALSE)</f>
        <v>400</v>
      </c>
      <c r="E31" s="44">
        <f t="shared" si="16"/>
        <v>60</v>
      </c>
      <c r="F31" s="43">
        <f>VLOOKUP($B31,продукты!$A$2:$L$262,2,FALSE)</f>
        <v>0</v>
      </c>
      <c r="G31" s="45">
        <f>VLOOKUP($B31,продукты!$A$2:$L$262,3,FALSE)</f>
        <v>0</v>
      </c>
      <c r="H31" s="46">
        <f>VLOOKUP($B31,продукты!$A$2:$L$262,4,FALSE)</f>
        <v>99.8</v>
      </c>
      <c r="I31" s="47">
        <f t="shared" si="17"/>
        <v>0</v>
      </c>
      <c r="J31" s="48">
        <f t="shared" si="15"/>
        <v>0</v>
      </c>
      <c r="K31" s="49">
        <f t="shared" si="15"/>
        <v>14.97</v>
      </c>
    </row>
    <row r="32" spans="1:11" s="13" customFormat="1" x14ac:dyDescent="0.25">
      <c r="A32" s="200"/>
      <c r="B32" s="41" t="s">
        <v>38</v>
      </c>
      <c r="C32" s="42">
        <v>20</v>
      </c>
      <c r="D32" s="43">
        <f>VLOOKUP($B32,продукты!$A$2:$L$262,5,FALSE)</f>
        <v>268</v>
      </c>
      <c r="E32" s="44">
        <f t="shared" si="16"/>
        <v>53.6</v>
      </c>
      <c r="F32" s="43">
        <f>VLOOKUP($B32,продукты!$A$2:$L$262,2,FALSE)</f>
        <v>5.8</v>
      </c>
      <c r="G32" s="45">
        <f>VLOOKUP($B32,продукты!$A$2:$L$262,3,FALSE)</f>
        <v>0.5</v>
      </c>
      <c r="H32" s="46">
        <f>VLOOKUP($B32,продукты!$A$2:$L$262,4,FALSE)</f>
        <v>56.1</v>
      </c>
      <c r="I32" s="47">
        <f t="shared" si="17"/>
        <v>1.1599999999999999</v>
      </c>
      <c r="J32" s="48">
        <f t="shared" si="15"/>
        <v>0.1</v>
      </c>
      <c r="K32" s="49">
        <f t="shared" si="15"/>
        <v>11.22</v>
      </c>
    </row>
    <row r="33" spans="1:11" s="13" customFormat="1" x14ac:dyDescent="0.25">
      <c r="A33" s="200"/>
      <c r="B33" s="41" t="s">
        <v>283</v>
      </c>
      <c r="C33" s="42">
        <v>10</v>
      </c>
      <c r="D33" s="43">
        <f>VLOOKUP($B33,продукты!$A$2:$L$262,5,FALSE)</f>
        <v>869</v>
      </c>
      <c r="E33" s="44">
        <f t="shared" si="16"/>
        <v>86.9</v>
      </c>
      <c r="F33" s="43">
        <f>VLOOKUP($B33,продукты!$A$2:$L$262,2,FALSE)</f>
        <v>0.4</v>
      </c>
      <c r="G33" s="45">
        <f>VLOOKUP($B33,продукты!$A$2:$L$262,3,FALSE)</f>
        <v>93.5</v>
      </c>
      <c r="H33" s="46">
        <f>VLOOKUP($B33,продукты!$A$2:$L$262,4,FALSE)</f>
        <v>0</v>
      </c>
      <c r="I33" s="47">
        <f t="shared" si="17"/>
        <v>0.04</v>
      </c>
      <c r="J33" s="48">
        <f t="shared" si="15"/>
        <v>9.35</v>
      </c>
      <c r="K33" s="49">
        <f t="shared" si="15"/>
        <v>0</v>
      </c>
    </row>
    <row r="34" spans="1:11" s="13" customFormat="1" x14ac:dyDescent="0.25">
      <c r="A34" s="211"/>
      <c r="B34" s="41" t="s">
        <v>284</v>
      </c>
      <c r="C34" s="42">
        <v>20</v>
      </c>
      <c r="D34" s="43">
        <f>VLOOKUP($B34,продукты!$A$2:$L$262,5,FALSE)</f>
        <v>528</v>
      </c>
      <c r="E34" s="44">
        <f t="shared" si="16"/>
        <v>105.6</v>
      </c>
      <c r="F34" s="43">
        <f>VLOOKUP($B34,продукты!$A$2:$L$262,2,FALSE)</f>
        <v>14.7</v>
      </c>
      <c r="G34" s="45">
        <f>VLOOKUP($B34,продукты!$A$2:$L$262,3,FALSE)</f>
        <v>44</v>
      </c>
      <c r="H34" s="46">
        <f>VLOOKUP($B34,продукты!$A$2:$L$262,4,FALSE)</f>
        <v>33</v>
      </c>
      <c r="I34" s="47">
        <f t="shared" si="17"/>
        <v>2.94</v>
      </c>
      <c r="J34" s="48">
        <f t="shared" si="15"/>
        <v>8.8000000000000007</v>
      </c>
      <c r="K34" s="49">
        <f t="shared" si="15"/>
        <v>6.6</v>
      </c>
    </row>
    <row r="35" spans="1:11" s="13" customFormat="1" ht="15.75" thickBot="1" x14ac:dyDescent="0.3">
      <c r="A35" s="201"/>
      <c r="B35" s="50" t="s">
        <v>74</v>
      </c>
      <c r="C35" s="51">
        <v>20</v>
      </c>
      <c r="D35" s="52">
        <f>VLOOKUP($B35,продукты!$A$2:$L$262,5,FALSE)</f>
        <v>379</v>
      </c>
      <c r="E35" s="53">
        <f t="shared" si="16"/>
        <v>75.8</v>
      </c>
      <c r="F35" s="52">
        <f>VLOOKUP($B35,продукты!$A$2:$L$262,2,FALSE)</f>
        <v>21.4</v>
      </c>
      <c r="G35" s="54">
        <f>VLOOKUP($B35,продукты!$A$2:$L$262,3,FALSE)</f>
        <v>30.3</v>
      </c>
      <c r="H35" s="55">
        <f>VLOOKUP($B35,продукты!$A$2:$L$262,4,FALSE)</f>
        <v>2.5</v>
      </c>
      <c r="I35" s="56">
        <f t="shared" si="17"/>
        <v>4.28</v>
      </c>
      <c r="J35" s="57">
        <f t="shared" si="15"/>
        <v>6.06</v>
      </c>
      <c r="K35" s="58">
        <f t="shared" si="15"/>
        <v>0.5</v>
      </c>
    </row>
    <row r="36" spans="1:11" s="13" customFormat="1" x14ac:dyDescent="0.25">
      <c r="A36" s="25"/>
      <c r="B36" s="65" t="s">
        <v>33</v>
      </c>
      <c r="C36" s="66">
        <f>SUM(C27:C35)</f>
        <v>163</v>
      </c>
      <c r="D36" s="67"/>
      <c r="E36" s="68">
        <f>SUM(E27:E35)</f>
        <v>591.9</v>
      </c>
      <c r="F36" s="67"/>
      <c r="G36" s="69"/>
      <c r="H36" s="70"/>
      <c r="I36" s="71"/>
      <c r="J36" s="72"/>
      <c r="K36" s="73"/>
    </row>
    <row r="37" spans="1:11" s="13" customFormat="1" ht="15.75" thickBot="1" x14ac:dyDescent="0.3">
      <c r="A37" s="11"/>
      <c r="B37" s="74"/>
      <c r="C37" s="75"/>
      <c r="D37" s="76"/>
      <c r="E37" s="77">
        <f>E36/(E10+E23+E36+E47)</f>
        <v>0.22874920291395337</v>
      </c>
      <c r="F37" s="76"/>
      <c r="G37" s="78"/>
      <c r="H37" s="79"/>
      <c r="I37" s="80"/>
      <c r="J37" s="81"/>
      <c r="K37" s="82"/>
    </row>
    <row r="38" spans="1:11" s="13" customFormat="1" x14ac:dyDescent="0.25">
      <c r="A38" s="11"/>
      <c r="B38" s="83"/>
      <c r="C38" s="84"/>
      <c r="D38" s="23"/>
      <c r="E38" s="25"/>
      <c r="F38" s="23"/>
      <c r="G38" s="24"/>
      <c r="H38" s="25"/>
      <c r="I38" s="23"/>
      <c r="J38" s="24"/>
      <c r="K38" s="85"/>
    </row>
    <row r="39" spans="1:11" s="13" customFormat="1" ht="15.75" thickBot="1" x14ac:dyDescent="0.3">
      <c r="A39" s="21"/>
      <c r="B39" s="27"/>
      <c r="C39" s="28"/>
      <c r="D39" s="29"/>
      <c r="E39" s="21"/>
      <c r="F39" s="29"/>
      <c r="G39" s="30"/>
      <c r="H39" s="21"/>
      <c r="I39" s="29"/>
      <c r="J39" s="30"/>
      <c r="K39" s="31"/>
    </row>
    <row r="40" spans="1:11" s="13" customFormat="1" x14ac:dyDescent="0.25">
      <c r="A40" s="199" t="s">
        <v>29</v>
      </c>
      <c r="B40" s="32" t="s">
        <v>18</v>
      </c>
      <c r="C40" s="33">
        <v>20</v>
      </c>
      <c r="D40" s="34">
        <f>VLOOKUP($B40,продукты!$A$2:$L$262,5,FALSE)</f>
        <v>453</v>
      </c>
      <c r="E40" s="35">
        <f t="shared" ref="E40:E46" si="22">C40*D40/100</f>
        <v>90.6</v>
      </c>
      <c r="F40" s="34">
        <f>VLOOKUP($B40,продукты!$A$2:$L$262,2,FALSE)</f>
        <v>8</v>
      </c>
      <c r="G40" s="36">
        <f>VLOOKUP($B40,продукты!$A$2:$L$262,3,FALSE)</f>
        <v>17.899999999999999</v>
      </c>
      <c r="H40" s="37">
        <f>VLOOKUP($B40,продукты!$A$2:$L$262,4,FALSE)</f>
        <v>64.900000000000006</v>
      </c>
      <c r="I40" s="38">
        <f t="shared" ref="I40:K46" si="23">$C40*F40/100</f>
        <v>1.6</v>
      </c>
      <c r="J40" s="39">
        <f t="shared" si="23"/>
        <v>3.58</v>
      </c>
      <c r="K40" s="40">
        <f t="shared" si="23"/>
        <v>12.98</v>
      </c>
    </row>
    <row r="41" spans="1:11" s="13" customFormat="1" ht="15" customHeight="1" x14ac:dyDescent="0.25">
      <c r="A41" s="200"/>
      <c r="B41" s="41" t="s">
        <v>255</v>
      </c>
      <c r="C41" s="42">
        <v>10</v>
      </c>
      <c r="D41" s="43">
        <f>VLOOKUP($B41,продукты!$A$2:$L$262,5,FALSE)</f>
        <v>284</v>
      </c>
      <c r="E41" s="44">
        <f t="shared" si="22"/>
        <v>28.4</v>
      </c>
      <c r="F41" s="43">
        <f>VLOOKUP($B41,продукты!$A$2:$L$262,2,FALSE)</f>
        <v>5.2</v>
      </c>
      <c r="G41" s="45">
        <f>VLOOKUP($B41,продукты!$A$2:$L$262,3,FALSE)</f>
        <v>0</v>
      </c>
      <c r="H41" s="46">
        <f>VLOOKUP($B41,продукты!$A$2:$L$262,4,FALSE)</f>
        <v>65.900000000000006</v>
      </c>
      <c r="I41" s="47">
        <f t="shared" si="23"/>
        <v>0.52</v>
      </c>
      <c r="J41" s="48">
        <f t="shared" si="23"/>
        <v>0</v>
      </c>
      <c r="K41" s="49">
        <f t="shared" si="23"/>
        <v>6.59</v>
      </c>
    </row>
    <row r="42" spans="1:11" s="13" customFormat="1" x14ac:dyDescent="0.25">
      <c r="A42" s="200"/>
      <c r="B42" s="41" t="s">
        <v>260</v>
      </c>
      <c r="C42" s="42">
        <v>10</v>
      </c>
      <c r="D42" s="43">
        <f>VLOOKUP($B42,продукты!$A$2:$L$262,5,FALSE)</f>
        <v>272</v>
      </c>
      <c r="E42" s="44">
        <f t="shared" ref="E42" si="24">C42*D42/100</f>
        <v>27.2</v>
      </c>
      <c r="F42" s="43">
        <f>VLOOKUP($B42,продукты!$A$2:$L$262,2,FALSE)</f>
        <v>2.2999999999999998</v>
      </c>
      <c r="G42" s="45">
        <f>VLOOKUP($B42,продукты!$A$2:$L$262,3,FALSE)</f>
        <v>0</v>
      </c>
      <c r="H42" s="46">
        <f>VLOOKUP($B42,продукты!$A$2:$L$262,4,FALSE)</f>
        <v>65.599999999999994</v>
      </c>
      <c r="I42" s="47">
        <f t="shared" ref="I42" si="25">$C42*F42/100</f>
        <v>0.23</v>
      </c>
      <c r="J42" s="48">
        <f t="shared" ref="J42" si="26">$C42*G42/100</f>
        <v>0</v>
      </c>
      <c r="K42" s="49">
        <f t="shared" ref="K42" si="27">$C42*H42/100</f>
        <v>6.56</v>
      </c>
    </row>
    <row r="43" spans="1:11" s="13" customFormat="1" x14ac:dyDescent="0.25">
      <c r="A43" s="200"/>
      <c r="B43" s="41" t="s">
        <v>287</v>
      </c>
      <c r="C43" s="42">
        <v>6</v>
      </c>
      <c r="D43" s="43">
        <f>VLOOKUP($B43,продукты!$A$2:$L$262,5,FALSE)</f>
        <v>0</v>
      </c>
      <c r="E43" s="44">
        <f t="shared" si="22"/>
        <v>0</v>
      </c>
      <c r="F43" s="43">
        <f>VLOOKUP($B43,продукты!$A$2:$L$262,2,FALSE)</f>
        <v>0</v>
      </c>
      <c r="G43" s="45">
        <f>VLOOKUP($B43,продукты!$A$2:$L$262,3,FALSE)</f>
        <v>0</v>
      </c>
      <c r="H43" s="46">
        <f>VLOOKUP($B43,продукты!$A$2:$L$262,4,FALSE)</f>
        <v>0</v>
      </c>
      <c r="I43" s="47">
        <f t="shared" si="23"/>
        <v>0</v>
      </c>
      <c r="J43" s="48">
        <f t="shared" si="23"/>
        <v>0</v>
      </c>
      <c r="K43" s="49">
        <f t="shared" si="23"/>
        <v>0</v>
      </c>
    </row>
    <row r="44" spans="1:11" s="13" customFormat="1" x14ac:dyDescent="0.25">
      <c r="A44" s="200"/>
      <c r="B44" s="41" t="s">
        <v>187</v>
      </c>
      <c r="C44" s="42">
        <v>10</v>
      </c>
      <c r="D44" s="43">
        <f>VLOOKUP($B44,продукты!$A$2:$L$262,5,FALSE)</f>
        <v>400</v>
      </c>
      <c r="E44" s="44">
        <f t="shared" si="22"/>
        <v>40</v>
      </c>
      <c r="F44" s="43">
        <f>VLOOKUP($B44,продукты!$A$2:$L$262,2,FALSE)</f>
        <v>0</v>
      </c>
      <c r="G44" s="45">
        <f>VLOOKUP($B44,продукты!$A$2:$L$262,3,FALSE)</f>
        <v>0</v>
      </c>
      <c r="H44" s="46">
        <f>VLOOKUP($B44,продукты!$A$2:$L$262,4,FALSE)</f>
        <v>99.8</v>
      </c>
      <c r="I44" s="47">
        <f t="shared" si="23"/>
        <v>0</v>
      </c>
      <c r="J44" s="48">
        <f t="shared" si="23"/>
        <v>0</v>
      </c>
      <c r="K44" s="49">
        <f t="shared" si="23"/>
        <v>9.98</v>
      </c>
    </row>
    <row r="45" spans="1:11" s="13" customFormat="1" x14ac:dyDescent="0.25">
      <c r="A45" s="200"/>
      <c r="B45" s="41" t="s">
        <v>262</v>
      </c>
      <c r="C45" s="42">
        <v>20</v>
      </c>
      <c r="D45" s="43">
        <f>VLOOKUP($B45,продукты!$A$2:$L$262,5,FALSE)</f>
        <v>636</v>
      </c>
      <c r="E45" s="44">
        <f t="shared" si="22"/>
        <v>127.2</v>
      </c>
      <c r="F45" s="43">
        <f>VLOOKUP($B45,продукты!$A$2:$L$262,2,FALSE)</f>
        <v>14.1</v>
      </c>
      <c r="G45" s="45">
        <f>VLOOKUP($B45,продукты!$A$2:$L$262,3,FALSE)</f>
        <v>60.8</v>
      </c>
      <c r="H45" s="46">
        <f>VLOOKUP($B45,продукты!$A$2:$L$262,4,FALSE)</f>
        <v>7.7</v>
      </c>
      <c r="I45" s="47">
        <f t="shared" si="23"/>
        <v>2.82</v>
      </c>
      <c r="J45" s="48">
        <f t="shared" si="23"/>
        <v>12.16</v>
      </c>
      <c r="K45" s="49">
        <f t="shared" si="23"/>
        <v>1.54</v>
      </c>
    </row>
    <row r="46" spans="1:11" s="13" customFormat="1" ht="15.75" thickBot="1" x14ac:dyDescent="0.3">
      <c r="A46" s="201"/>
      <c r="B46" s="50" t="s">
        <v>198</v>
      </c>
      <c r="C46" s="51">
        <v>30</v>
      </c>
      <c r="D46" s="52">
        <f>VLOOKUP($B46,продукты!$A$2:$L$262,5,FALSE)</f>
        <v>601</v>
      </c>
      <c r="E46" s="53">
        <f t="shared" si="22"/>
        <v>180.3</v>
      </c>
      <c r="F46" s="52">
        <f>VLOOKUP($B46,продукты!$A$2:$L$262,2,FALSE)</f>
        <v>9.9</v>
      </c>
      <c r="G46" s="54">
        <f>VLOOKUP($B46,продукты!$A$2:$L$262,3,FALSE)</f>
        <v>33.6</v>
      </c>
      <c r="H46" s="55">
        <f>VLOOKUP($B46,продукты!$A$2:$L$262,4,FALSE)</f>
        <v>39.700000000000003</v>
      </c>
      <c r="I46" s="56">
        <f t="shared" si="23"/>
        <v>2.97</v>
      </c>
      <c r="J46" s="57">
        <f t="shared" si="23"/>
        <v>10.08</v>
      </c>
      <c r="K46" s="58">
        <f t="shared" si="23"/>
        <v>11.91</v>
      </c>
    </row>
    <row r="47" spans="1:11" s="13" customFormat="1" x14ac:dyDescent="0.25">
      <c r="A47" s="25"/>
      <c r="B47" s="65" t="s">
        <v>34</v>
      </c>
      <c r="C47" s="66">
        <f>SUM(C40:C46)</f>
        <v>106</v>
      </c>
      <c r="D47" s="67"/>
      <c r="E47" s="68">
        <f>SUM(E40:E46)</f>
        <v>493.7</v>
      </c>
      <c r="F47" s="67"/>
      <c r="G47" s="69"/>
      <c r="H47" s="70"/>
      <c r="I47" s="71">
        <f>SUM(I4:I46)</f>
        <v>60.104999999999997</v>
      </c>
      <c r="J47" s="72">
        <f t="shared" ref="J47:K47" si="28">SUM(J4:J46)</f>
        <v>105.17499999999998</v>
      </c>
      <c r="K47" s="73">
        <f t="shared" si="28"/>
        <v>309.99500000000006</v>
      </c>
    </row>
    <row r="48" spans="1:11" s="13" customFormat="1" ht="15.75" thickBot="1" x14ac:dyDescent="0.3">
      <c r="A48" s="11"/>
      <c r="B48" s="74"/>
      <c r="C48" s="75"/>
      <c r="D48" s="76"/>
      <c r="E48" s="77">
        <f>E47/(E47+E36+E23+E10)</f>
        <v>0.1907982454445325</v>
      </c>
      <c r="F48" s="76"/>
      <c r="G48" s="78"/>
      <c r="H48" s="79"/>
      <c r="I48" s="90">
        <f>I47/(I47+J47+K47)</f>
        <v>0.12646362632160327</v>
      </c>
      <c r="J48" s="91">
        <f>J47/(I47+J47+K47)</f>
        <v>0.22129293566882327</v>
      </c>
      <c r="K48" s="92">
        <f>K47/(I47+J47+K47)</f>
        <v>0.65224343800957352</v>
      </c>
    </row>
    <row r="49" spans="1:11" s="13" customFormat="1" x14ac:dyDescent="0.25">
      <c r="A49" s="11"/>
      <c r="B49" s="83"/>
      <c r="C49" s="84"/>
      <c r="D49" s="23"/>
      <c r="E49" s="25"/>
      <c r="F49" s="23"/>
      <c r="G49" s="24"/>
      <c r="H49" s="86" t="s">
        <v>30</v>
      </c>
      <c r="I49" s="87">
        <v>0.17</v>
      </c>
      <c r="J49" s="88">
        <v>0.17</v>
      </c>
      <c r="K49" s="89">
        <v>0.66</v>
      </c>
    </row>
    <row r="50" spans="1:11" s="13" customFormat="1" x14ac:dyDescent="0.25">
      <c r="A50" s="12"/>
      <c r="B50" s="19" t="s">
        <v>24</v>
      </c>
      <c r="C50" s="18">
        <f>SUM(C10+C23+C36+C47)</f>
        <v>662</v>
      </c>
      <c r="D50" s="14" t="s">
        <v>25</v>
      </c>
      <c r="E50" s="16">
        <f>E47+E36+E23+E10</f>
        <v>2587.5499999999997</v>
      </c>
      <c r="F50" s="14" t="s">
        <v>26</v>
      </c>
      <c r="G50" s="10"/>
      <c r="H50" s="12"/>
      <c r="I50" s="14"/>
      <c r="J50" s="10"/>
      <c r="K50" s="15"/>
    </row>
    <row r="51" spans="1:11" s="13" customFormat="1" x14ac:dyDescent="0.25">
      <c r="A51" s="12"/>
      <c r="B51" s="19" t="s">
        <v>27</v>
      </c>
      <c r="C51" s="1">
        <v>650</v>
      </c>
      <c r="D51" s="14" t="s">
        <v>25</v>
      </c>
      <c r="E51" s="12">
        <v>3740</v>
      </c>
      <c r="F51" s="14" t="s">
        <v>26</v>
      </c>
      <c r="G51" s="10"/>
      <c r="H51" s="12"/>
      <c r="I51" s="14"/>
      <c r="J51" s="10"/>
      <c r="K51" s="15"/>
    </row>
    <row r="52" spans="1:11" s="13" customFormat="1" x14ac:dyDescent="0.25">
      <c r="A52" s="12"/>
      <c r="B52" s="20"/>
      <c r="C52" s="1"/>
      <c r="D52" s="14"/>
      <c r="E52" s="12">
        <v>2620</v>
      </c>
      <c r="F52" s="14" t="s">
        <v>26</v>
      </c>
      <c r="G52" s="202" t="s">
        <v>35</v>
      </c>
      <c r="H52" s="202"/>
      <c r="I52" s="202"/>
      <c r="J52" s="202"/>
      <c r="K52" s="15"/>
    </row>
  </sheetData>
  <mergeCells count="12">
    <mergeCell ref="A1:K1"/>
    <mergeCell ref="A2:A3"/>
    <mergeCell ref="B2:B3"/>
    <mergeCell ref="C2:C3"/>
    <mergeCell ref="D2:E2"/>
    <mergeCell ref="F2:H2"/>
    <mergeCell ref="I2:K2"/>
    <mergeCell ref="A4:A9"/>
    <mergeCell ref="A13:A22"/>
    <mergeCell ref="A27:A35"/>
    <mergeCell ref="A40:A46"/>
    <mergeCell ref="G52:J52"/>
  </mergeCells>
  <dataValidations count="2">
    <dataValidation type="list" allowBlank="1" showInputMessage="1" showErrorMessage="1" sqref="Q6:Q9">
      <formula1>$O$5:$O$12</formula1>
    </dataValidation>
    <dataValidation type="list" allowBlank="1" showInputMessage="1" showErrorMessage="1" sqref="B40:B46 B4:B35">
      <formula1>Ингредиенты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2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2" x14ac:dyDescent="0.2"/>
  <cols>
    <col min="1" max="1" width="29.7109375" style="3" customWidth="1"/>
    <col min="2" max="2" width="8.140625" style="4" hidden="1" customWidth="1"/>
    <col min="3" max="3" width="7.140625" style="4" hidden="1" customWidth="1"/>
    <col min="4" max="4" width="8.140625" style="4" hidden="1" customWidth="1"/>
    <col min="5" max="5" width="11.140625" style="5" hidden="1" customWidth="1"/>
    <col min="6" max="6" width="9.140625" style="6" hidden="1" customWidth="1"/>
    <col min="7" max="7" width="13.85546875" style="7" hidden="1" customWidth="1"/>
    <col min="8" max="8" width="7" style="99" customWidth="1"/>
    <col min="9" max="9" width="9.42578125" style="99" customWidth="1"/>
    <col min="10" max="10" width="7.85546875" style="99" customWidth="1"/>
    <col min="11" max="11" width="9.140625" style="99" customWidth="1"/>
    <col min="12" max="12" width="6.85546875" style="99" customWidth="1"/>
    <col min="13" max="13" width="9.140625" style="99" customWidth="1"/>
    <col min="14" max="14" width="7.28515625" style="99" customWidth="1"/>
    <col min="15" max="15" width="9" style="99" customWidth="1"/>
    <col min="16" max="16" width="12.5703125" style="99" customWidth="1"/>
    <col min="17" max="17" width="8.28515625" style="99" customWidth="1"/>
    <col min="18" max="18" width="9.140625" style="185"/>
    <col min="19" max="19" width="23.85546875" style="185" customWidth="1"/>
    <col min="20" max="20" width="10" style="193" customWidth="1"/>
    <col min="21" max="21" width="9.140625" style="185"/>
    <col min="22" max="16384" width="9.140625" style="2"/>
  </cols>
  <sheetData>
    <row r="1" spans="1:20" ht="40.5" customHeight="1" thickBot="1" x14ac:dyDescent="0.25">
      <c r="A1" s="175" t="s">
        <v>286</v>
      </c>
      <c r="B1" s="176" t="s">
        <v>16</v>
      </c>
      <c r="C1" s="177" t="s">
        <v>17</v>
      </c>
      <c r="D1" s="177" t="s">
        <v>19</v>
      </c>
      <c r="E1" s="178" t="s">
        <v>276</v>
      </c>
      <c r="F1" s="177" t="s">
        <v>278</v>
      </c>
      <c r="G1" s="179" t="s">
        <v>281</v>
      </c>
      <c r="H1" s="180" t="s">
        <v>289</v>
      </c>
      <c r="I1" s="181" t="s">
        <v>293</v>
      </c>
      <c r="J1" s="180" t="s">
        <v>288</v>
      </c>
      <c r="K1" s="181" t="s">
        <v>294</v>
      </c>
      <c r="L1" s="180" t="s">
        <v>290</v>
      </c>
      <c r="M1" s="181" t="s">
        <v>295</v>
      </c>
      <c r="N1" s="180" t="s">
        <v>291</v>
      </c>
      <c r="O1" s="182" t="s">
        <v>296</v>
      </c>
      <c r="P1" s="183" t="s">
        <v>297</v>
      </c>
      <c r="Q1" s="184" t="s">
        <v>298</v>
      </c>
      <c r="S1" s="186"/>
      <c r="T1" s="187"/>
    </row>
    <row r="2" spans="1:20" ht="12.75" hidden="1" thickBot="1" x14ac:dyDescent="0.25">
      <c r="A2" s="131" t="s">
        <v>247</v>
      </c>
      <c r="B2" s="126">
        <v>0.5</v>
      </c>
      <c r="C2" s="100">
        <v>0</v>
      </c>
      <c r="D2" s="100">
        <v>10.9</v>
      </c>
      <c r="E2" s="116">
        <v>47</v>
      </c>
      <c r="F2" s="117"/>
      <c r="G2" s="118"/>
      <c r="H2" s="119">
        <f>SUMIF('1 день'!$B$4:$B$50,продукты!$A2,'1 день'!$C$4:$C$50)</f>
        <v>0</v>
      </c>
      <c r="I2" s="119">
        <f>H2*$H$264</f>
        <v>0</v>
      </c>
      <c r="J2" s="119">
        <f>SUMIF('2 день'!$B$4:$B$50,продукты!$A2,'2 день'!$C$4:$C$50)</f>
        <v>0</v>
      </c>
      <c r="K2" s="119">
        <f>J2*$H$264</f>
        <v>0</v>
      </c>
      <c r="L2" s="119">
        <f>SUMIF('3 день'!$B$4:$B$52,продукты!$A2,'3 день'!$C$4:$C$52)</f>
        <v>0</v>
      </c>
      <c r="M2" s="119">
        <f t="shared" ref="M2:M65" si="0">L2*$L$264</f>
        <v>0</v>
      </c>
      <c r="N2" s="119">
        <f>SUMIF('4 день'!$B$4:$B$54,продукты!$A2,'4 день'!$C$4:$C$54)</f>
        <v>0</v>
      </c>
      <c r="O2" s="120">
        <f t="shared" ref="O2:O65" si="1">N2*$N$264</f>
        <v>0</v>
      </c>
      <c r="P2" s="115">
        <f t="shared" ref="P2:P4" si="2">I2+K2+M2+O2</f>
        <v>0</v>
      </c>
      <c r="Q2" s="115">
        <f>P2*$H$265</f>
        <v>0</v>
      </c>
      <c r="T2" s="188"/>
    </row>
    <row r="3" spans="1:20" x14ac:dyDescent="0.2">
      <c r="A3" s="134" t="s">
        <v>255</v>
      </c>
      <c r="B3" s="135">
        <v>5.2</v>
      </c>
      <c r="C3" s="136">
        <v>0</v>
      </c>
      <c r="D3" s="136">
        <v>65.900000000000006</v>
      </c>
      <c r="E3" s="137">
        <v>284</v>
      </c>
      <c r="F3" s="138"/>
      <c r="G3" s="139"/>
      <c r="H3" s="140">
        <f>SUMIF('1 день'!$B$4:$B$50,продукты!$A3,'1 день'!$C$4:$C$50)</f>
        <v>10</v>
      </c>
      <c r="I3" s="166">
        <f t="shared" ref="I3:K66" si="3">H3*$H$264</f>
        <v>20</v>
      </c>
      <c r="J3" s="140">
        <f>SUMIF('2 день'!$B$4:$B$50,продукты!$A3,'2 день'!$C$4:$C$50)</f>
        <v>10</v>
      </c>
      <c r="K3" s="166">
        <f t="shared" si="3"/>
        <v>20</v>
      </c>
      <c r="L3" s="140">
        <f>SUMIF('3 день'!$B$4:$B$52,продукты!$A3,'3 день'!$C$4:$C$52)</f>
        <v>30</v>
      </c>
      <c r="M3" s="166">
        <f t="shared" si="0"/>
        <v>60</v>
      </c>
      <c r="N3" s="140">
        <f>SUMIF('4 день'!$B$4:$B$54,продукты!$A3,'4 день'!$C$4:$C$54)</f>
        <v>10</v>
      </c>
      <c r="O3" s="171">
        <f t="shared" si="1"/>
        <v>20</v>
      </c>
      <c r="P3" s="141">
        <f t="shared" si="2"/>
        <v>120</v>
      </c>
      <c r="Q3" s="141">
        <f t="shared" ref="Q3:Q66" si="4">P3*$H$265</f>
        <v>720</v>
      </c>
      <c r="S3" s="189"/>
      <c r="T3" s="188"/>
    </row>
    <row r="4" spans="1:20" hidden="1" x14ac:dyDescent="0.2">
      <c r="A4" s="132" t="s">
        <v>254</v>
      </c>
      <c r="B4" s="127">
        <v>5</v>
      </c>
      <c r="C4" s="101">
        <v>0</v>
      </c>
      <c r="D4" s="101">
        <v>67.5</v>
      </c>
      <c r="E4" s="108">
        <v>290</v>
      </c>
      <c r="F4" s="109"/>
      <c r="G4" s="110"/>
      <c r="H4" s="113">
        <f>SUMIF('1 день'!$B$4:$B$50,продукты!$A4,'1 день'!$C$4:$C$50)</f>
        <v>0</v>
      </c>
      <c r="I4" s="167">
        <f t="shared" si="3"/>
        <v>0</v>
      </c>
      <c r="J4" s="113">
        <f>SUMIF('2 день'!$B$4:$B$50,продукты!$A4,'2 день'!$C$4:$C$50)</f>
        <v>0</v>
      </c>
      <c r="K4" s="167">
        <f t="shared" si="3"/>
        <v>0</v>
      </c>
      <c r="L4" s="113">
        <f>SUMIF('3 день'!$B$4:$B$52,продукты!$A4,'3 день'!$C$4:$C$52)</f>
        <v>0</v>
      </c>
      <c r="M4" s="167">
        <f t="shared" si="0"/>
        <v>0</v>
      </c>
      <c r="N4" s="113">
        <f>SUMIF('4 день'!$B$4:$B$54,продукты!$A4,'4 день'!$C$4:$C$54)</f>
        <v>0</v>
      </c>
      <c r="O4" s="172">
        <f t="shared" si="1"/>
        <v>0</v>
      </c>
      <c r="P4" s="114">
        <f t="shared" si="2"/>
        <v>0</v>
      </c>
      <c r="Q4" s="114">
        <f t="shared" si="4"/>
        <v>0</v>
      </c>
      <c r="T4" s="188"/>
    </row>
    <row r="5" spans="1:20" hidden="1" x14ac:dyDescent="0.2">
      <c r="A5" s="132" t="s">
        <v>266</v>
      </c>
      <c r="B5" s="127">
        <v>3.4</v>
      </c>
      <c r="C5" s="101">
        <v>3.4</v>
      </c>
      <c r="D5" s="101">
        <v>2.6</v>
      </c>
      <c r="E5" s="108">
        <v>54</v>
      </c>
      <c r="F5" s="109"/>
      <c r="G5" s="110"/>
      <c r="H5" s="113">
        <f>SUMIF('1 день'!$B$4:$B$50,продукты!$A5,'1 день'!$C$4:$C$50)</f>
        <v>0</v>
      </c>
      <c r="I5" s="167">
        <f t="shared" si="3"/>
        <v>0</v>
      </c>
      <c r="J5" s="113">
        <f>SUMIF('2 день'!$B$4:$B$50,продукты!$A5,'2 день'!$C$4:$C$50)</f>
        <v>0</v>
      </c>
      <c r="K5" s="167">
        <f t="shared" si="3"/>
        <v>0</v>
      </c>
      <c r="L5" s="113">
        <f>SUMIF('3 день'!$B$4:$B$52,продукты!$A5,'3 день'!$C$4:$C$52)</f>
        <v>0</v>
      </c>
      <c r="M5" s="167">
        <f t="shared" si="0"/>
        <v>0</v>
      </c>
      <c r="N5" s="113">
        <f>SUMIF('4 день'!$B$4:$B$54,продукты!$A5,'4 день'!$C$4:$C$54)</f>
        <v>0</v>
      </c>
      <c r="O5" s="172">
        <f t="shared" si="1"/>
        <v>0</v>
      </c>
      <c r="P5" s="114">
        <f>I5+K5+M5+O5</f>
        <v>0</v>
      </c>
      <c r="Q5" s="114">
        <f t="shared" si="4"/>
        <v>0</v>
      </c>
      <c r="T5" s="188"/>
    </row>
    <row r="6" spans="1:20" hidden="1" x14ac:dyDescent="0.2">
      <c r="A6" s="132" t="s">
        <v>250</v>
      </c>
      <c r="B6" s="127">
        <v>0.5</v>
      </c>
      <c r="C6" s="101">
        <v>0</v>
      </c>
      <c r="D6" s="101">
        <v>7.7</v>
      </c>
      <c r="E6" s="108">
        <v>33</v>
      </c>
      <c r="F6" s="109"/>
      <c r="G6" s="110"/>
      <c r="H6" s="113">
        <f>SUMIF('1 день'!$B$4:$B$50,продукты!$A6,'1 день'!$C$4:$C$50)</f>
        <v>0</v>
      </c>
      <c r="I6" s="167">
        <f t="shared" si="3"/>
        <v>0</v>
      </c>
      <c r="J6" s="113">
        <f>SUMIF('2 день'!$B$4:$B$50,продукты!$A6,'2 день'!$C$4:$C$50)</f>
        <v>0</v>
      </c>
      <c r="K6" s="167">
        <f t="shared" si="3"/>
        <v>0</v>
      </c>
      <c r="L6" s="113">
        <f>SUMIF('3 день'!$B$4:$B$52,продукты!$A6,'3 день'!$C$4:$C$52)</f>
        <v>0</v>
      </c>
      <c r="M6" s="167">
        <f t="shared" si="0"/>
        <v>0</v>
      </c>
      <c r="N6" s="113">
        <f>SUMIF('4 день'!$B$4:$B$54,продукты!$A6,'4 день'!$C$4:$C$54)</f>
        <v>0</v>
      </c>
      <c r="O6" s="172">
        <f t="shared" si="1"/>
        <v>0</v>
      </c>
      <c r="P6" s="114">
        <f t="shared" ref="P6:P69" si="5">I6+K6+M6+O6</f>
        <v>0</v>
      </c>
      <c r="Q6" s="114">
        <f t="shared" si="4"/>
        <v>0</v>
      </c>
      <c r="T6" s="188"/>
    </row>
    <row r="7" spans="1:20" hidden="1" x14ac:dyDescent="0.2">
      <c r="A7" s="132" t="s">
        <v>93</v>
      </c>
      <c r="B7" s="127">
        <v>15.1</v>
      </c>
      <c r="C7" s="101">
        <v>27.4</v>
      </c>
      <c r="D7" s="101">
        <v>0</v>
      </c>
      <c r="E7" s="108">
        <v>316</v>
      </c>
      <c r="F7" s="109"/>
      <c r="G7" s="110"/>
      <c r="H7" s="113">
        <f>SUMIF('1 день'!$B$4:$B$50,продукты!$A7,'1 день'!$C$4:$C$50)</f>
        <v>0</v>
      </c>
      <c r="I7" s="167">
        <f t="shared" si="3"/>
        <v>0</v>
      </c>
      <c r="J7" s="113">
        <f>SUMIF('2 день'!$B$4:$B$50,продукты!$A7,'2 день'!$C$4:$C$50)</f>
        <v>0</v>
      </c>
      <c r="K7" s="167">
        <f t="shared" si="3"/>
        <v>0</v>
      </c>
      <c r="L7" s="113">
        <f>SUMIF('3 день'!$B$4:$B$52,продукты!$A7,'3 день'!$C$4:$C$52)</f>
        <v>0</v>
      </c>
      <c r="M7" s="167">
        <f t="shared" si="0"/>
        <v>0</v>
      </c>
      <c r="N7" s="113">
        <f>SUMIF('4 день'!$B$4:$B$54,продукты!$A7,'4 день'!$C$4:$C$54)</f>
        <v>0</v>
      </c>
      <c r="O7" s="172">
        <f t="shared" si="1"/>
        <v>0</v>
      </c>
      <c r="P7" s="114">
        <f t="shared" si="5"/>
        <v>0</v>
      </c>
      <c r="Q7" s="114">
        <f t="shared" si="4"/>
        <v>0</v>
      </c>
      <c r="T7" s="188"/>
    </row>
    <row r="8" spans="1:20" hidden="1" x14ac:dyDescent="0.2">
      <c r="A8" s="132" t="s">
        <v>117</v>
      </c>
      <c r="B8" s="127">
        <v>15.7</v>
      </c>
      <c r="C8" s="101">
        <v>19.3</v>
      </c>
      <c r="D8" s="101">
        <v>0.3</v>
      </c>
      <c r="E8" s="108">
        <v>245</v>
      </c>
      <c r="F8" s="109"/>
      <c r="G8" s="110"/>
      <c r="H8" s="113">
        <f>SUMIF('1 день'!$B$4:$B$50,продукты!$A8,'1 день'!$C$4:$C$50)</f>
        <v>0</v>
      </c>
      <c r="I8" s="167">
        <f t="shared" si="3"/>
        <v>0</v>
      </c>
      <c r="J8" s="113">
        <f>SUMIF('2 день'!$B$4:$B$50,продукты!$A8,'2 день'!$C$4:$C$50)</f>
        <v>0</v>
      </c>
      <c r="K8" s="167">
        <f t="shared" si="3"/>
        <v>0</v>
      </c>
      <c r="L8" s="113">
        <f>SUMIF('3 день'!$B$4:$B$52,продукты!$A8,'3 день'!$C$4:$C$52)</f>
        <v>0</v>
      </c>
      <c r="M8" s="167">
        <f t="shared" si="0"/>
        <v>0</v>
      </c>
      <c r="N8" s="113">
        <f>SUMIF('4 день'!$B$4:$B$54,продукты!$A8,'4 день'!$C$4:$C$54)</f>
        <v>0</v>
      </c>
      <c r="O8" s="172">
        <f t="shared" si="1"/>
        <v>0</v>
      </c>
      <c r="P8" s="114">
        <f t="shared" si="5"/>
        <v>0</v>
      </c>
      <c r="Q8" s="114">
        <f t="shared" si="4"/>
        <v>0</v>
      </c>
      <c r="T8" s="188"/>
    </row>
    <row r="9" spans="1:20" hidden="1" x14ac:dyDescent="0.2">
      <c r="A9" s="132" t="s">
        <v>45</v>
      </c>
      <c r="B9" s="127">
        <v>8.6</v>
      </c>
      <c r="C9" s="101">
        <v>0.5</v>
      </c>
      <c r="D9" s="101">
        <v>56.8</v>
      </c>
      <c r="E9" s="108">
        <v>272</v>
      </c>
      <c r="F9" s="109"/>
      <c r="G9" s="110"/>
      <c r="H9" s="113">
        <f>SUMIF('1 день'!$B$4:$B$50,продукты!$A9,'1 день'!$C$4:$C$50)</f>
        <v>0</v>
      </c>
      <c r="I9" s="167">
        <f t="shared" si="3"/>
        <v>0</v>
      </c>
      <c r="J9" s="113">
        <f>SUMIF('2 день'!$B$4:$B$50,продукты!$A9,'2 день'!$C$4:$C$50)</f>
        <v>0</v>
      </c>
      <c r="K9" s="167">
        <f t="shared" si="3"/>
        <v>0</v>
      </c>
      <c r="L9" s="113">
        <f>SUMIF('3 день'!$B$4:$B$52,продукты!$A9,'3 день'!$C$4:$C$52)</f>
        <v>0</v>
      </c>
      <c r="M9" s="167">
        <f t="shared" si="0"/>
        <v>0</v>
      </c>
      <c r="N9" s="113">
        <f>SUMIF('4 день'!$B$4:$B$54,продукты!$A9,'4 день'!$C$4:$C$54)</f>
        <v>0</v>
      </c>
      <c r="O9" s="172">
        <f t="shared" si="1"/>
        <v>0</v>
      </c>
      <c r="P9" s="114">
        <f t="shared" si="5"/>
        <v>0</v>
      </c>
      <c r="Q9" s="114">
        <f t="shared" si="4"/>
        <v>0</v>
      </c>
      <c r="T9" s="188"/>
    </row>
    <row r="10" spans="1:20" x14ac:dyDescent="0.2">
      <c r="A10" s="132" t="s">
        <v>198</v>
      </c>
      <c r="B10" s="127">
        <v>9.9</v>
      </c>
      <c r="C10" s="101">
        <v>33.6</v>
      </c>
      <c r="D10" s="101">
        <v>39.700000000000003</v>
      </c>
      <c r="E10" s="111">
        <v>601</v>
      </c>
      <c r="F10" s="109"/>
      <c r="G10" s="110"/>
      <c r="H10" s="113">
        <f>SUMIF('1 день'!$B$4:$B$50,продукты!$A10,'1 день'!$C$4:$C$50)</f>
        <v>0</v>
      </c>
      <c r="I10" s="167">
        <f t="shared" si="3"/>
        <v>0</v>
      </c>
      <c r="J10" s="113">
        <f>SUMIF('2 день'!$B$4:$B$50,продукты!$A10,'2 день'!$C$4:$C$50)</f>
        <v>0</v>
      </c>
      <c r="K10" s="167">
        <f t="shared" si="3"/>
        <v>0</v>
      </c>
      <c r="L10" s="113">
        <f>SUMIF('3 день'!$B$4:$B$52,продукты!$A10,'3 день'!$C$4:$C$52)</f>
        <v>30</v>
      </c>
      <c r="M10" s="167">
        <f t="shared" si="0"/>
        <v>60</v>
      </c>
      <c r="N10" s="113">
        <f>SUMIF('4 день'!$B$4:$B$54,продукты!$A10,'4 день'!$C$4:$C$54)</f>
        <v>30</v>
      </c>
      <c r="O10" s="172">
        <f t="shared" si="1"/>
        <v>60</v>
      </c>
      <c r="P10" s="114">
        <f t="shared" si="5"/>
        <v>120</v>
      </c>
      <c r="Q10" s="114">
        <f t="shared" si="4"/>
        <v>720</v>
      </c>
      <c r="T10" s="190"/>
    </row>
    <row r="11" spans="1:20" hidden="1" x14ac:dyDescent="0.2">
      <c r="A11" s="132" t="s">
        <v>40</v>
      </c>
      <c r="B11" s="127">
        <v>7.5</v>
      </c>
      <c r="C11" s="101">
        <v>1</v>
      </c>
      <c r="D11" s="101">
        <v>49.5</v>
      </c>
      <c r="E11" s="108">
        <v>240</v>
      </c>
      <c r="F11" s="109"/>
      <c r="G11" s="110"/>
      <c r="H11" s="113">
        <f>SUMIF('1 день'!$B$4:$B$50,продукты!$A11,'1 день'!$C$4:$C$50)</f>
        <v>0</v>
      </c>
      <c r="I11" s="167">
        <f t="shared" si="3"/>
        <v>0</v>
      </c>
      <c r="J11" s="113">
        <f>SUMIF('2 день'!$B$4:$B$50,продукты!$A11,'2 день'!$C$4:$C$50)</f>
        <v>0</v>
      </c>
      <c r="K11" s="167">
        <f t="shared" si="3"/>
        <v>0</v>
      </c>
      <c r="L11" s="113">
        <f>SUMIF('3 день'!$B$4:$B$52,продукты!$A11,'3 день'!$C$4:$C$52)</f>
        <v>0</v>
      </c>
      <c r="M11" s="167">
        <f t="shared" si="0"/>
        <v>0</v>
      </c>
      <c r="N11" s="113">
        <f>SUMIF('4 день'!$B$4:$B$54,продукты!$A11,'4 день'!$C$4:$C$54)</f>
        <v>0</v>
      </c>
      <c r="O11" s="172">
        <f t="shared" si="1"/>
        <v>0</v>
      </c>
      <c r="P11" s="114">
        <f t="shared" si="5"/>
        <v>0</v>
      </c>
      <c r="Q11" s="114">
        <f t="shared" si="4"/>
        <v>0</v>
      </c>
      <c r="T11" s="188"/>
    </row>
    <row r="12" spans="1:20" hidden="1" x14ac:dyDescent="0.2">
      <c r="A12" s="132" t="s">
        <v>160</v>
      </c>
      <c r="B12" s="128">
        <v>23.3</v>
      </c>
      <c r="C12" s="101">
        <v>15.6</v>
      </c>
      <c r="D12" s="101">
        <v>0</v>
      </c>
      <c r="E12" s="108">
        <v>241</v>
      </c>
      <c r="F12" s="109"/>
      <c r="G12" s="110"/>
      <c r="H12" s="113">
        <f>SUMIF('1 день'!$B$4:$B$50,продукты!$A12,'1 день'!$C$4:$C$50)</f>
        <v>0</v>
      </c>
      <c r="I12" s="167">
        <f t="shared" si="3"/>
        <v>0</v>
      </c>
      <c r="J12" s="113">
        <f>SUMIF('2 день'!$B$4:$B$50,продукты!$A12,'2 день'!$C$4:$C$50)</f>
        <v>0</v>
      </c>
      <c r="K12" s="167">
        <f t="shared" si="3"/>
        <v>0</v>
      </c>
      <c r="L12" s="113">
        <f>SUMIF('3 день'!$B$4:$B$52,продукты!$A12,'3 день'!$C$4:$C$52)</f>
        <v>0</v>
      </c>
      <c r="M12" s="167">
        <f t="shared" si="0"/>
        <v>0</v>
      </c>
      <c r="N12" s="113">
        <f>SUMIF('4 день'!$B$4:$B$54,продукты!$A12,'4 день'!$C$4:$C$54)</f>
        <v>0</v>
      </c>
      <c r="O12" s="172">
        <f t="shared" si="1"/>
        <v>0</v>
      </c>
      <c r="P12" s="114">
        <f t="shared" si="5"/>
        <v>0</v>
      </c>
      <c r="Q12" s="114">
        <f t="shared" si="4"/>
        <v>0</v>
      </c>
      <c r="T12" s="188"/>
    </row>
    <row r="13" spans="1:20" hidden="1" x14ac:dyDescent="0.2">
      <c r="A13" s="132" t="s">
        <v>235</v>
      </c>
      <c r="B13" s="127">
        <v>2.2000000000000002</v>
      </c>
      <c r="C13" s="101">
        <v>4.9000000000000004</v>
      </c>
      <c r="D13" s="101">
        <v>8.8000000000000007</v>
      </c>
      <c r="E13" s="108">
        <v>90</v>
      </c>
      <c r="F13" s="109"/>
      <c r="G13" s="110"/>
      <c r="H13" s="113">
        <f>SUMIF('1 день'!$B$4:$B$50,продукты!$A13,'1 день'!$C$4:$C$50)</f>
        <v>0</v>
      </c>
      <c r="I13" s="167">
        <f t="shared" si="3"/>
        <v>0</v>
      </c>
      <c r="J13" s="113">
        <f>SUMIF('2 день'!$B$4:$B$50,продукты!$A13,'2 день'!$C$4:$C$50)</f>
        <v>0</v>
      </c>
      <c r="K13" s="167">
        <f t="shared" si="3"/>
        <v>0</v>
      </c>
      <c r="L13" s="113">
        <f>SUMIF('3 день'!$B$4:$B$52,продукты!$A13,'3 день'!$C$4:$C$52)</f>
        <v>0</v>
      </c>
      <c r="M13" s="167">
        <f t="shared" si="0"/>
        <v>0</v>
      </c>
      <c r="N13" s="113">
        <f>SUMIF('4 день'!$B$4:$B$54,продукты!$A13,'4 день'!$C$4:$C$54)</f>
        <v>0</v>
      </c>
      <c r="O13" s="172">
        <f t="shared" si="1"/>
        <v>0</v>
      </c>
      <c r="P13" s="114">
        <f t="shared" si="5"/>
        <v>0</v>
      </c>
      <c r="Q13" s="114">
        <f t="shared" si="4"/>
        <v>0</v>
      </c>
      <c r="T13" s="188"/>
    </row>
    <row r="14" spans="1:20" hidden="1" x14ac:dyDescent="0.2">
      <c r="A14" s="132" t="s">
        <v>75</v>
      </c>
      <c r="B14" s="127">
        <v>15.1</v>
      </c>
      <c r="C14" s="101">
        <v>18</v>
      </c>
      <c r="D14" s="101">
        <v>1.9</v>
      </c>
      <c r="E14" s="108">
        <v>237</v>
      </c>
      <c r="F14" s="109"/>
      <c r="G14" s="110"/>
      <c r="H14" s="113">
        <f>SUMIF('1 день'!$B$4:$B$50,продукты!$A14,'1 день'!$C$4:$C$50)</f>
        <v>0</v>
      </c>
      <c r="I14" s="167">
        <f t="shared" si="3"/>
        <v>0</v>
      </c>
      <c r="J14" s="113">
        <f>SUMIF('2 день'!$B$4:$B$50,продукты!$A14,'2 день'!$C$4:$C$50)</f>
        <v>0</v>
      </c>
      <c r="K14" s="167">
        <f t="shared" si="3"/>
        <v>0</v>
      </c>
      <c r="L14" s="113">
        <f>SUMIF('3 день'!$B$4:$B$52,продукты!$A14,'3 день'!$C$4:$C$52)</f>
        <v>0</v>
      </c>
      <c r="M14" s="167">
        <f t="shared" si="0"/>
        <v>0</v>
      </c>
      <c r="N14" s="113">
        <f>SUMIF('4 день'!$B$4:$B$54,продукты!$A14,'4 день'!$C$4:$C$54)</f>
        <v>0</v>
      </c>
      <c r="O14" s="172">
        <f t="shared" si="1"/>
        <v>0</v>
      </c>
      <c r="P14" s="114">
        <f t="shared" si="5"/>
        <v>0</v>
      </c>
      <c r="Q14" s="114">
        <f t="shared" si="4"/>
        <v>0</v>
      </c>
      <c r="T14" s="188"/>
    </row>
    <row r="15" spans="1:20" hidden="1" x14ac:dyDescent="0.2">
      <c r="A15" s="132" t="s">
        <v>39</v>
      </c>
      <c r="B15" s="127">
        <v>7.9</v>
      </c>
      <c r="C15" s="101">
        <v>1.9</v>
      </c>
      <c r="D15" s="101">
        <v>53</v>
      </c>
      <c r="E15" s="108">
        <v>270</v>
      </c>
      <c r="F15" s="109"/>
      <c r="G15" s="110"/>
      <c r="H15" s="113">
        <f>SUMIF('1 день'!$B$4:$B$50,продукты!$A15,'1 день'!$C$4:$C$50)</f>
        <v>0</v>
      </c>
      <c r="I15" s="167">
        <f t="shared" si="3"/>
        <v>0</v>
      </c>
      <c r="J15" s="113">
        <f>SUMIF('2 день'!$B$4:$B$50,продукты!$A15,'2 день'!$C$4:$C$50)</f>
        <v>0</v>
      </c>
      <c r="K15" s="167">
        <f t="shared" si="3"/>
        <v>0</v>
      </c>
      <c r="L15" s="113">
        <f>SUMIF('3 день'!$B$4:$B$52,продукты!$A15,'3 день'!$C$4:$C$52)</f>
        <v>0</v>
      </c>
      <c r="M15" s="167">
        <f t="shared" si="0"/>
        <v>0</v>
      </c>
      <c r="N15" s="113">
        <f>SUMIF('4 день'!$B$4:$B$54,продукты!$A15,'4 день'!$C$4:$C$54)</f>
        <v>0</v>
      </c>
      <c r="O15" s="172">
        <f t="shared" si="1"/>
        <v>0</v>
      </c>
      <c r="P15" s="114">
        <f t="shared" si="5"/>
        <v>0</v>
      </c>
      <c r="Q15" s="114">
        <f t="shared" si="4"/>
        <v>0</v>
      </c>
      <c r="T15" s="188"/>
    </row>
    <row r="16" spans="1:20" hidden="1" x14ac:dyDescent="0.2">
      <c r="A16" s="132" t="s">
        <v>212</v>
      </c>
      <c r="B16" s="127">
        <v>0.3</v>
      </c>
      <c r="C16" s="101">
        <v>0</v>
      </c>
      <c r="D16" s="106">
        <v>74.2</v>
      </c>
      <c r="E16" s="108">
        <v>300</v>
      </c>
      <c r="F16" s="109"/>
      <c r="G16" s="110"/>
      <c r="H16" s="113">
        <f>SUMIF('1 день'!$B$4:$B$50,продукты!$A16,'1 день'!$C$4:$C$50)</f>
        <v>0</v>
      </c>
      <c r="I16" s="167">
        <f t="shared" si="3"/>
        <v>0</v>
      </c>
      <c r="J16" s="113">
        <f>SUMIF('2 день'!$B$4:$B$50,продукты!$A16,'2 день'!$C$4:$C$50)</f>
        <v>0</v>
      </c>
      <c r="K16" s="167">
        <f t="shared" si="3"/>
        <v>0</v>
      </c>
      <c r="L16" s="113">
        <f>SUMIF('3 день'!$B$4:$B$52,продукты!$A16,'3 день'!$C$4:$C$52)</f>
        <v>0</v>
      </c>
      <c r="M16" s="167">
        <f t="shared" si="0"/>
        <v>0</v>
      </c>
      <c r="N16" s="113">
        <f>SUMIF('4 день'!$B$4:$B$54,продукты!$A16,'4 день'!$C$4:$C$54)</f>
        <v>0</v>
      </c>
      <c r="O16" s="172">
        <f t="shared" si="1"/>
        <v>0</v>
      </c>
      <c r="P16" s="114">
        <f t="shared" si="5"/>
        <v>0</v>
      </c>
      <c r="Q16" s="114">
        <f t="shared" si="4"/>
        <v>0</v>
      </c>
      <c r="T16" s="188"/>
    </row>
    <row r="17" spans="1:20" hidden="1" x14ac:dyDescent="0.2">
      <c r="A17" s="132" t="s">
        <v>107</v>
      </c>
      <c r="B17" s="127">
        <v>14.4</v>
      </c>
      <c r="C17" s="101">
        <v>33</v>
      </c>
      <c r="D17" s="101">
        <v>0</v>
      </c>
      <c r="E17" s="108">
        <v>365</v>
      </c>
      <c r="F17" s="109"/>
      <c r="G17" s="110"/>
      <c r="H17" s="113">
        <f>SUMIF('1 день'!$B$4:$B$50,продукты!$A17,'1 день'!$C$4:$C$50)</f>
        <v>0</v>
      </c>
      <c r="I17" s="167">
        <f t="shared" si="3"/>
        <v>0</v>
      </c>
      <c r="J17" s="113">
        <f>SUMIF('2 день'!$B$4:$B$50,продукты!$A17,'2 день'!$C$4:$C$50)</f>
        <v>0</v>
      </c>
      <c r="K17" s="167">
        <f t="shared" si="3"/>
        <v>0</v>
      </c>
      <c r="L17" s="113">
        <f>SUMIF('3 день'!$B$4:$B$52,продукты!$A17,'3 день'!$C$4:$C$52)</f>
        <v>0</v>
      </c>
      <c r="M17" s="167">
        <f t="shared" si="0"/>
        <v>0</v>
      </c>
      <c r="N17" s="113">
        <f>SUMIF('4 день'!$B$4:$B$54,продукты!$A17,'4 день'!$C$4:$C$54)</f>
        <v>0</v>
      </c>
      <c r="O17" s="172">
        <f t="shared" si="1"/>
        <v>0</v>
      </c>
      <c r="P17" s="114">
        <f t="shared" si="5"/>
        <v>0</v>
      </c>
      <c r="Q17" s="114">
        <f t="shared" si="4"/>
        <v>0</v>
      </c>
      <c r="T17" s="188"/>
    </row>
    <row r="18" spans="1:20" hidden="1" x14ac:dyDescent="0.2">
      <c r="A18" s="132" t="s">
        <v>256</v>
      </c>
      <c r="B18" s="127">
        <v>1.8</v>
      </c>
      <c r="C18" s="101">
        <v>0</v>
      </c>
      <c r="D18" s="106">
        <v>70.900000000000006</v>
      </c>
      <c r="E18" s="108">
        <v>291</v>
      </c>
      <c r="F18" s="109"/>
      <c r="G18" s="110"/>
      <c r="H18" s="113">
        <f>SUMIF('1 день'!$B$4:$B$50,продукты!$A18,'1 день'!$C$4:$C$50)</f>
        <v>0</v>
      </c>
      <c r="I18" s="167">
        <f t="shared" si="3"/>
        <v>0</v>
      </c>
      <c r="J18" s="113">
        <f>SUMIF('2 день'!$B$4:$B$50,продукты!$A18,'2 день'!$C$4:$C$50)</f>
        <v>0</v>
      </c>
      <c r="K18" s="167">
        <f t="shared" si="3"/>
        <v>0</v>
      </c>
      <c r="L18" s="113">
        <f>SUMIF('3 день'!$B$4:$B$52,продукты!$A18,'3 день'!$C$4:$C$52)</f>
        <v>0</v>
      </c>
      <c r="M18" s="167">
        <f t="shared" si="0"/>
        <v>0</v>
      </c>
      <c r="N18" s="113">
        <f>SUMIF('4 день'!$B$4:$B$54,продукты!$A18,'4 день'!$C$4:$C$54)</f>
        <v>0</v>
      </c>
      <c r="O18" s="172">
        <f t="shared" si="1"/>
        <v>0</v>
      </c>
      <c r="P18" s="114">
        <f t="shared" si="5"/>
        <v>0</v>
      </c>
      <c r="Q18" s="114">
        <f t="shared" si="4"/>
        <v>0</v>
      </c>
      <c r="T18" s="188"/>
    </row>
    <row r="19" spans="1:20" hidden="1" x14ac:dyDescent="0.2">
      <c r="A19" s="132" t="s">
        <v>257</v>
      </c>
      <c r="B19" s="127">
        <v>2.2999999999999998</v>
      </c>
      <c r="C19" s="101">
        <v>0</v>
      </c>
      <c r="D19" s="106">
        <v>71.2</v>
      </c>
      <c r="E19" s="108">
        <v>294</v>
      </c>
      <c r="F19" s="109"/>
      <c r="G19" s="110"/>
      <c r="H19" s="113">
        <f>SUMIF('1 день'!$B$4:$B$50,продукты!$A19,'1 день'!$C$4:$C$50)</f>
        <v>0</v>
      </c>
      <c r="I19" s="167">
        <f t="shared" si="3"/>
        <v>0</v>
      </c>
      <c r="J19" s="113">
        <f>SUMIF('2 день'!$B$4:$B$50,продукты!$A19,'2 день'!$C$4:$C$50)</f>
        <v>0</v>
      </c>
      <c r="K19" s="167">
        <f t="shared" si="3"/>
        <v>0</v>
      </c>
      <c r="L19" s="113">
        <f>SUMIF('3 день'!$B$4:$B$52,продукты!$A19,'3 день'!$C$4:$C$52)</f>
        <v>0</v>
      </c>
      <c r="M19" s="167">
        <f t="shared" si="0"/>
        <v>0</v>
      </c>
      <c r="N19" s="113">
        <f>SUMIF('4 день'!$B$4:$B$54,продукты!$A19,'4 день'!$C$4:$C$54)</f>
        <v>0</v>
      </c>
      <c r="O19" s="172">
        <f t="shared" si="1"/>
        <v>0</v>
      </c>
      <c r="P19" s="114">
        <f t="shared" si="5"/>
        <v>0</v>
      </c>
      <c r="Q19" s="114">
        <f t="shared" si="4"/>
        <v>0</v>
      </c>
      <c r="T19" s="188"/>
    </row>
    <row r="20" spans="1:20" hidden="1" x14ac:dyDescent="0.2">
      <c r="A20" s="132" t="s">
        <v>174</v>
      </c>
      <c r="B20" s="128">
        <v>46.4</v>
      </c>
      <c r="C20" s="101">
        <v>5.5</v>
      </c>
      <c r="D20" s="101">
        <v>0</v>
      </c>
      <c r="E20" s="108">
        <v>235</v>
      </c>
      <c r="F20" s="109"/>
      <c r="G20" s="110"/>
      <c r="H20" s="113">
        <f>SUMIF('1 день'!$B$4:$B$50,продукты!$A20,'1 день'!$C$4:$C$50)</f>
        <v>0</v>
      </c>
      <c r="I20" s="167">
        <f t="shared" si="3"/>
        <v>0</v>
      </c>
      <c r="J20" s="113">
        <f>SUMIF('2 день'!$B$4:$B$50,продукты!$A20,'2 день'!$C$4:$C$50)</f>
        <v>0</v>
      </c>
      <c r="K20" s="167">
        <f t="shared" si="3"/>
        <v>0</v>
      </c>
      <c r="L20" s="113">
        <f>SUMIF('3 день'!$B$4:$B$52,продукты!$A20,'3 день'!$C$4:$C$52)</f>
        <v>0</v>
      </c>
      <c r="M20" s="167">
        <f t="shared" si="0"/>
        <v>0</v>
      </c>
      <c r="N20" s="113">
        <f>SUMIF('4 день'!$B$4:$B$54,продукты!$A20,'4 день'!$C$4:$C$54)</f>
        <v>0</v>
      </c>
      <c r="O20" s="172">
        <f t="shared" si="1"/>
        <v>0</v>
      </c>
      <c r="P20" s="114">
        <f t="shared" si="5"/>
        <v>0</v>
      </c>
      <c r="Q20" s="114">
        <f t="shared" si="4"/>
        <v>0</v>
      </c>
      <c r="T20" s="188"/>
    </row>
    <row r="21" spans="1:20" hidden="1" x14ac:dyDescent="0.2">
      <c r="A21" s="132" t="s">
        <v>173</v>
      </c>
      <c r="B21" s="128">
        <v>21.1</v>
      </c>
      <c r="C21" s="101">
        <v>6.3</v>
      </c>
      <c r="D21" s="101">
        <v>0</v>
      </c>
      <c r="E21" s="108">
        <v>181</v>
      </c>
      <c r="F21" s="109"/>
      <c r="G21" s="110"/>
      <c r="H21" s="113">
        <f>SUMIF('1 день'!$B$4:$B$50,продукты!$A21,'1 день'!$C$4:$C$50)</f>
        <v>0</v>
      </c>
      <c r="I21" s="167">
        <f t="shared" si="3"/>
        <v>0</v>
      </c>
      <c r="J21" s="113">
        <f>SUMIF('2 день'!$B$4:$B$50,продукты!$A21,'2 день'!$C$4:$C$50)</f>
        <v>0</v>
      </c>
      <c r="K21" s="167">
        <f t="shared" si="3"/>
        <v>0</v>
      </c>
      <c r="L21" s="113">
        <f>SUMIF('3 день'!$B$4:$B$52,продукты!$A21,'3 день'!$C$4:$C$52)</f>
        <v>0</v>
      </c>
      <c r="M21" s="167">
        <f t="shared" si="0"/>
        <v>0</v>
      </c>
      <c r="N21" s="113">
        <f>SUMIF('4 день'!$B$4:$B$54,продукты!$A21,'4 день'!$C$4:$C$54)</f>
        <v>0</v>
      </c>
      <c r="O21" s="172">
        <f t="shared" si="1"/>
        <v>0</v>
      </c>
      <c r="P21" s="114">
        <f t="shared" si="5"/>
        <v>0</v>
      </c>
      <c r="Q21" s="114">
        <f t="shared" si="4"/>
        <v>0</v>
      </c>
      <c r="T21" s="188"/>
    </row>
    <row r="22" spans="1:20" hidden="1" x14ac:dyDescent="0.2">
      <c r="A22" s="132" t="s">
        <v>148</v>
      </c>
      <c r="B22" s="128">
        <v>42.9</v>
      </c>
      <c r="C22" s="101">
        <v>5.8</v>
      </c>
      <c r="D22" s="101">
        <v>0</v>
      </c>
      <c r="E22" s="108">
        <v>229</v>
      </c>
      <c r="F22" s="109"/>
      <c r="G22" s="110"/>
      <c r="H22" s="113">
        <f>SUMIF('1 день'!$B$4:$B$50,продукты!$A22,'1 день'!$C$4:$C$50)</f>
        <v>0</v>
      </c>
      <c r="I22" s="167">
        <f t="shared" si="3"/>
        <v>0</v>
      </c>
      <c r="J22" s="113">
        <f>SUMIF('2 день'!$B$4:$B$50,продукты!$A22,'2 день'!$C$4:$C$50)</f>
        <v>0</v>
      </c>
      <c r="K22" s="167">
        <f t="shared" si="3"/>
        <v>0</v>
      </c>
      <c r="L22" s="113">
        <f>SUMIF('3 день'!$B$4:$B$52,продукты!$A22,'3 день'!$C$4:$C$52)</f>
        <v>0</v>
      </c>
      <c r="M22" s="167">
        <f t="shared" si="0"/>
        <v>0</v>
      </c>
      <c r="N22" s="113">
        <f>SUMIF('4 день'!$B$4:$B$54,продукты!$A22,'4 день'!$C$4:$C$54)</f>
        <v>0</v>
      </c>
      <c r="O22" s="172">
        <f t="shared" si="1"/>
        <v>0</v>
      </c>
      <c r="P22" s="114">
        <f t="shared" si="5"/>
        <v>0</v>
      </c>
      <c r="Q22" s="114">
        <f t="shared" si="4"/>
        <v>0</v>
      </c>
      <c r="T22" s="188"/>
    </row>
    <row r="23" spans="1:20" hidden="1" x14ac:dyDescent="0.2">
      <c r="A23" s="132" t="s">
        <v>44</v>
      </c>
      <c r="B23" s="127">
        <v>12.7</v>
      </c>
      <c r="C23" s="101">
        <v>0</v>
      </c>
      <c r="D23" s="101">
        <v>68.8</v>
      </c>
      <c r="E23" s="108">
        <v>334</v>
      </c>
      <c r="F23" s="109"/>
      <c r="G23" s="110"/>
      <c r="H23" s="113">
        <f>SUMIF('1 день'!$B$4:$B$50,продукты!$A23,'1 день'!$C$4:$C$50)</f>
        <v>0</v>
      </c>
      <c r="I23" s="167">
        <f t="shared" si="3"/>
        <v>0</v>
      </c>
      <c r="J23" s="113">
        <f>SUMIF('2 день'!$B$4:$B$50,продукты!$A23,'2 день'!$C$4:$C$50)</f>
        <v>0</v>
      </c>
      <c r="K23" s="167">
        <f t="shared" si="3"/>
        <v>0</v>
      </c>
      <c r="L23" s="113">
        <f>SUMIF('3 день'!$B$4:$B$52,продукты!$A23,'3 день'!$C$4:$C$52)</f>
        <v>0</v>
      </c>
      <c r="M23" s="167">
        <f t="shared" si="0"/>
        <v>0</v>
      </c>
      <c r="N23" s="113">
        <f>SUMIF('4 день'!$B$4:$B$54,продукты!$A23,'4 день'!$C$4:$C$54)</f>
        <v>0</v>
      </c>
      <c r="O23" s="172">
        <f t="shared" si="1"/>
        <v>0</v>
      </c>
      <c r="P23" s="114">
        <f t="shared" si="5"/>
        <v>0</v>
      </c>
      <c r="Q23" s="114">
        <f t="shared" si="4"/>
        <v>0</v>
      </c>
      <c r="T23" s="188"/>
    </row>
    <row r="24" spans="1:20" hidden="1" x14ac:dyDescent="0.2">
      <c r="A24" s="132" t="s">
        <v>90</v>
      </c>
      <c r="B24" s="127">
        <v>16.600000000000001</v>
      </c>
      <c r="C24" s="101">
        <v>20.8</v>
      </c>
      <c r="D24" s="101">
        <v>0</v>
      </c>
      <c r="E24" s="108">
        <v>261</v>
      </c>
      <c r="F24" s="109"/>
      <c r="G24" s="110"/>
      <c r="H24" s="113">
        <f>SUMIF('1 день'!$B$4:$B$50,продукты!$A24,'1 день'!$C$4:$C$50)</f>
        <v>0</v>
      </c>
      <c r="I24" s="167">
        <f t="shared" si="3"/>
        <v>0</v>
      </c>
      <c r="J24" s="113">
        <f>SUMIF('2 день'!$B$4:$B$50,продукты!$A24,'2 день'!$C$4:$C$50)</f>
        <v>0</v>
      </c>
      <c r="K24" s="167">
        <f t="shared" si="3"/>
        <v>0</v>
      </c>
      <c r="L24" s="113">
        <f>SUMIF('3 день'!$B$4:$B$52,продукты!$A24,'3 день'!$C$4:$C$52)</f>
        <v>0</v>
      </c>
      <c r="M24" s="167">
        <f t="shared" si="0"/>
        <v>0</v>
      </c>
      <c r="N24" s="113">
        <f>SUMIF('4 день'!$B$4:$B$54,продукты!$A24,'4 день'!$C$4:$C$54)</f>
        <v>0</v>
      </c>
      <c r="O24" s="172">
        <f t="shared" si="1"/>
        <v>0</v>
      </c>
      <c r="P24" s="114">
        <f t="shared" si="5"/>
        <v>0</v>
      </c>
      <c r="Q24" s="114">
        <f t="shared" si="4"/>
        <v>0</v>
      </c>
      <c r="T24" s="188"/>
    </row>
    <row r="25" spans="1:20" hidden="1" x14ac:dyDescent="0.2">
      <c r="A25" s="132" t="s">
        <v>126</v>
      </c>
      <c r="B25" s="127">
        <v>6.8</v>
      </c>
      <c r="C25" s="101">
        <v>5.4</v>
      </c>
      <c r="D25" s="101">
        <v>10.199999999999999</v>
      </c>
      <c r="E25" s="108">
        <v>119</v>
      </c>
      <c r="F25" s="109"/>
      <c r="G25" s="110"/>
      <c r="H25" s="113">
        <f>SUMIF('1 день'!$B$4:$B$50,продукты!$A25,'1 день'!$C$4:$C$50)</f>
        <v>0</v>
      </c>
      <c r="I25" s="167">
        <f t="shared" si="3"/>
        <v>0</v>
      </c>
      <c r="J25" s="113">
        <f>SUMIF('2 день'!$B$4:$B$50,продукты!$A25,'2 день'!$C$4:$C$50)</f>
        <v>0</v>
      </c>
      <c r="K25" s="167">
        <f t="shared" si="3"/>
        <v>0</v>
      </c>
      <c r="L25" s="113">
        <f>SUMIF('3 день'!$B$4:$B$52,продукты!$A25,'3 день'!$C$4:$C$52)</f>
        <v>0</v>
      </c>
      <c r="M25" s="167">
        <f t="shared" si="0"/>
        <v>0</v>
      </c>
      <c r="N25" s="113">
        <f>SUMIF('4 день'!$B$4:$B$54,продукты!$A25,'4 день'!$C$4:$C$54)</f>
        <v>0</v>
      </c>
      <c r="O25" s="172">
        <f t="shared" si="1"/>
        <v>0</v>
      </c>
      <c r="P25" s="114">
        <f t="shared" si="5"/>
        <v>0</v>
      </c>
      <c r="Q25" s="114">
        <f t="shared" si="4"/>
        <v>0</v>
      </c>
      <c r="T25" s="188"/>
    </row>
    <row r="26" spans="1:20" hidden="1" x14ac:dyDescent="0.2">
      <c r="A26" s="132" t="s">
        <v>125</v>
      </c>
      <c r="B26" s="127">
        <v>9.3000000000000007</v>
      </c>
      <c r="C26" s="101">
        <v>4.2</v>
      </c>
      <c r="D26" s="101">
        <v>10.199999999999999</v>
      </c>
      <c r="E26" s="108">
        <v>119</v>
      </c>
      <c r="F26" s="109"/>
      <c r="G26" s="110"/>
      <c r="H26" s="113">
        <f>SUMIF('1 день'!$B$4:$B$50,продукты!$A26,'1 день'!$C$4:$C$50)</f>
        <v>0</v>
      </c>
      <c r="I26" s="167">
        <f t="shared" si="3"/>
        <v>0</v>
      </c>
      <c r="J26" s="113">
        <f>SUMIF('2 день'!$B$4:$B$50,продукты!$A26,'2 день'!$C$4:$C$50)</f>
        <v>0</v>
      </c>
      <c r="K26" s="167">
        <f t="shared" si="3"/>
        <v>0</v>
      </c>
      <c r="L26" s="113">
        <f>SUMIF('3 день'!$B$4:$B$52,продукты!$A26,'3 день'!$C$4:$C$52)</f>
        <v>0</v>
      </c>
      <c r="M26" s="167">
        <f t="shared" si="0"/>
        <v>0</v>
      </c>
      <c r="N26" s="113">
        <f>SUMIF('4 день'!$B$4:$B$54,продукты!$A26,'4 день'!$C$4:$C$54)</f>
        <v>0</v>
      </c>
      <c r="O26" s="172">
        <f t="shared" si="1"/>
        <v>0</v>
      </c>
      <c r="P26" s="114">
        <f t="shared" si="5"/>
        <v>0</v>
      </c>
      <c r="Q26" s="114">
        <f t="shared" si="4"/>
        <v>0</v>
      </c>
      <c r="T26" s="188"/>
    </row>
    <row r="27" spans="1:20" hidden="1" x14ac:dyDescent="0.2">
      <c r="A27" s="132" t="s">
        <v>127</v>
      </c>
      <c r="B27" s="127">
        <v>10.199999999999999</v>
      </c>
      <c r="C27" s="101">
        <v>6.3</v>
      </c>
      <c r="D27" s="101">
        <v>9.5</v>
      </c>
      <c r="E27" s="108">
        <v>139</v>
      </c>
      <c r="F27" s="109"/>
      <c r="G27" s="110"/>
      <c r="H27" s="113">
        <f>SUMIF('1 день'!$B$4:$B$50,продукты!$A27,'1 день'!$C$4:$C$50)</f>
        <v>0</v>
      </c>
      <c r="I27" s="167">
        <f t="shared" si="3"/>
        <v>0</v>
      </c>
      <c r="J27" s="113">
        <f>SUMIF('2 день'!$B$4:$B$50,продукты!$A27,'2 день'!$C$4:$C$50)</f>
        <v>0</v>
      </c>
      <c r="K27" s="167">
        <f t="shared" si="3"/>
        <v>0</v>
      </c>
      <c r="L27" s="113">
        <f>SUMIF('3 день'!$B$4:$B$52,продукты!$A27,'3 день'!$C$4:$C$52)</f>
        <v>0</v>
      </c>
      <c r="M27" s="167">
        <f t="shared" si="0"/>
        <v>0</v>
      </c>
      <c r="N27" s="113">
        <f>SUMIF('4 день'!$B$4:$B$54,продукты!$A27,'4 день'!$C$4:$C$54)</f>
        <v>0</v>
      </c>
      <c r="O27" s="172">
        <f t="shared" si="1"/>
        <v>0</v>
      </c>
      <c r="P27" s="114">
        <f t="shared" si="5"/>
        <v>0</v>
      </c>
      <c r="Q27" s="114">
        <f t="shared" si="4"/>
        <v>0</v>
      </c>
      <c r="T27" s="188"/>
    </row>
    <row r="28" spans="1:20" hidden="1" x14ac:dyDescent="0.2">
      <c r="A28" s="132" t="s">
        <v>91</v>
      </c>
      <c r="B28" s="127">
        <v>19.600000000000001</v>
      </c>
      <c r="C28" s="101">
        <v>5.3</v>
      </c>
      <c r="D28" s="101">
        <v>0</v>
      </c>
      <c r="E28" s="108">
        <v>138</v>
      </c>
      <c r="F28" s="109"/>
      <c r="G28" s="110"/>
      <c r="H28" s="113">
        <f>SUMIF('1 день'!$B$4:$B$50,продукты!$A28,'1 день'!$C$4:$C$50)</f>
        <v>0</v>
      </c>
      <c r="I28" s="167">
        <f t="shared" si="3"/>
        <v>0</v>
      </c>
      <c r="J28" s="113">
        <f>SUMIF('2 день'!$B$4:$B$50,продукты!$A28,'2 день'!$C$4:$C$50)</f>
        <v>0</v>
      </c>
      <c r="K28" s="167">
        <f t="shared" si="3"/>
        <v>0</v>
      </c>
      <c r="L28" s="113">
        <f>SUMIF('3 день'!$B$4:$B$52,продукты!$A28,'3 день'!$C$4:$C$52)</f>
        <v>0</v>
      </c>
      <c r="M28" s="167">
        <f t="shared" si="0"/>
        <v>0</v>
      </c>
      <c r="N28" s="113">
        <f>SUMIF('4 день'!$B$4:$B$54,продукты!$A28,'4 день'!$C$4:$C$54)</f>
        <v>0</v>
      </c>
      <c r="O28" s="172">
        <f t="shared" si="1"/>
        <v>0</v>
      </c>
      <c r="P28" s="114">
        <f t="shared" si="5"/>
        <v>0</v>
      </c>
      <c r="Q28" s="114">
        <f t="shared" si="4"/>
        <v>0</v>
      </c>
      <c r="T28" s="188"/>
    </row>
    <row r="29" spans="1:20" hidden="1" x14ac:dyDescent="0.2">
      <c r="A29" s="132" t="s">
        <v>92</v>
      </c>
      <c r="B29" s="127">
        <v>19</v>
      </c>
      <c r="C29" s="101">
        <v>5</v>
      </c>
      <c r="D29" s="101">
        <v>0</v>
      </c>
      <c r="E29" s="108">
        <v>130</v>
      </c>
      <c r="F29" s="109"/>
      <c r="G29" s="110"/>
      <c r="H29" s="113">
        <f>SUMIF('1 день'!$B$4:$B$50,продукты!$A29,'1 день'!$C$4:$C$50)</f>
        <v>0</v>
      </c>
      <c r="I29" s="167">
        <f t="shared" si="3"/>
        <v>0</v>
      </c>
      <c r="J29" s="113">
        <f>SUMIF('2 день'!$B$4:$B$50,продукты!$A29,'2 день'!$C$4:$C$50)</f>
        <v>0</v>
      </c>
      <c r="K29" s="167">
        <f t="shared" si="3"/>
        <v>0</v>
      </c>
      <c r="L29" s="113">
        <f>SUMIF('3 день'!$B$4:$B$52,продукты!$A29,'3 день'!$C$4:$C$52)</f>
        <v>0</v>
      </c>
      <c r="M29" s="167">
        <f t="shared" si="0"/>
        <v>0</v>
      </c>
      <c r="N29" s="113">
        <f>SUMIF('4 день'!$B$4:$B$54,продукты!$A29,'4 день'!$C$4:$C$54)</f>
        <v>0</v>
      </c>
      <c r="O29" s="172">
        <f t="shared" si="1"/>
        <v>0</v>
      </c>
      <c r="P29" s="114">
        <f t="shared" si="5"/>
        <v>0</v>
      </c>
      <c r="Q29" s="114">
        <f t="shared" si="4"/>
        <v>0</v>
      </c>
      <c r="T29" s="188"/>
    </row>
    <row r="30" spans="1:20" x14ac:dyDescent="0.2">
      <c r="A30" s="132" t="s">
        <v>116</v>
      </c>
      <c r="B30" s="127">
        <v>17</v>
      </c>
      <c r="C30" s="101">
        <v>18</v>
      </c>
      <c r="D30" s="101">
        <v>0.4</v>
      </c>
      <c r="E30" s="108">
        <v>230</v>
      </c>
      <c r="F30" s="109">
        <v>70</v>
      </c>
      <c r="G30" s="110">
        <v>0.32</v>
      </c>
      <c r="H30" s="113">
        <f>SUMIF('1 день'!$B$4:$B$50,продукты!$A30,'1 день'!$C$4:$C$50)</f>
        <v>0</v>
      </c>
      <c r="I30" s="167">
        <f t="shared" si="3"/>
        <v>0</v>
      </c>
      <c r="J30" s="113">
        <f>SUMIF('2 день'!$B$4:$B$50,продукты!$A30,'2 день'!$C$4:$C$50)</f>
        <v>0</v>
      </c>
      <c r="K30" s="167">
        <f t="shared" si="3"/>
        <v>0</v>
      </c>
      <c r="L30" s="113">
        <f>SUMIF('3 день'!$B$4:$B$52,продукты!$A30,'3 день'!$C$4:$C$52)</f>
        <v>20</v>
      </c>
      <c r="M30" s="167">
        <f t="shared" si="0"/>
        <v>40</v>
      </c>
      <c r="N30" s="113">
        <f>SUMIF('4 день'!$B$4:$B$54,продукты!$A30,'4 день'!$C$4:$C$54)</f>
        <v>30</v>
      </c>
      <c r="O30" s="172">
        <f t="shared" si="1"/>
        <v>60</v>
      </c>
      <c r="P30" s="114">
        <f t="shared" si="5"/>
        <v>100</v>
      </c>
      <c r="Q30" s="114">
        <f t="shared" si="4"/>
        <v>600</v>
      </c>
      <c r="T30" s="190"/>
    </row>
    <row r="31" spans="1:20" hidden="1" x14ac:dyDescent="0.2">
      <c r="A31" s="132" t="s">
        <v>135</v>
      </c>
      <c r="B31" s="128">
        <v>21</v>
      </c>
      <c r="C31" s="101">
        <v>5.2</v>
      </c>
      <c r="D31" s="101">
        <v>0</v>
      </c>
      <c r="E31" s="108">
        <v>132</v>
      </c>
      <c r="F31" s="109"/>
      <c r="G31" s="110"/>
      <c r="H31" s="113">
        <f>SUMIF('1 день'!$B$4:$B$50,продукты!$A31,'1 день'!$C$4:$C$50)</f>
        <v>0</v>
      </c>
      <c r="I31" s="167">
        <f t="shared" si="3"/>
        <v>0</v>
      </c>
      <c r="J31" s="113">
        <f>SUMIF('2 день'!$B$4:$B$50,продукты!$A31,'2 день'!$C$4:$C$50)</f>
        <v>0</v>
      </c>
      <c r="K31" s="167">
        <f t="shared" si="3"/>
        <v>0</v>
      </c>
      <c r="L31" s="113">
        <f>SUMIF('3 день'!$B$4:$B$52,продукты!$A31,'3 день'!$C$4:$C$52)</f>
        <v>0</v>
      </c>
      <c r="M31" s="167">
        <f t="shared" si="0"/>
        <v>0</v>
      </c>
      <c r="N31" s="113">
        <f>SUMIF('4 день'!$B$4:$B$54,продукты!$A31,'4 день'!$C$4:$C$54)</f>
        <v>0</v>
      </c>
      <c r="O31" s="172">
        <f t="shared" si="1"/>
        <v>0</v>
      </c>
      <c r="P31" s="114">
        <f t="shared" si="5"/>
        <v>0</v>
      </c>
      <c r="Q31" s="114">
        <f t="shared" si="4"/>
        <v>0</v>
      </c>
      <c r="T31" s="188"/>
    </row>
    <row r="32" spans="1:20" ht="12.75" customHeight="1" x14ac:dyDescent="0.2">
      <c r="A32" s="132" t="s">
        <v>301</v>
      </c>
      <c r="B32" s="127">
        <v>18.899999999999999</v>
      </c>
      <c r="C32" s="101">
        <v>7</v>
      </c>
      <c r="D32" s="101">
        <v>0.5</v>
      </c>
      <c r="E32" s="108">
        <v>144</v>
      </c>
      <c r="F32" s="109"/>
      <c r="G32" s="110"/>
      <c r="H32" s="113">
        <f>SUMIF('1 день'!$B$4:$B$50,продукты!$A32,'1 день'!$C$4:$C$50)</f>
        <v>30</v>
      </c>
      <c r="I32" s="167">
        <f t="shared" si="3"/>
        <v>60</v>
      </c>
      <c r="J32" s="113">
        <f>SUMIF('2 день'!$B$4:$B$50,продукты!$A32,'2 день'!$C$4:$C$50)</f>
        <v>20</v>
      </c>
      <c r="K32" s="167">
        <f t="shared" si="3"/>
        <v>40</v>
      </c>
      <c r="L32" s="113">
        <f>SUMIF('3 день'!$B$4:$B$52,продукты!$A32,'3 день'!$C$4:$C$52)</f>
        <v>0</v>
      </c>
      <c r="M32" s="167">
        <f t="shared" si="0"/>
        <v>0</v>
      </c>
      <c r="N32" s="113">
        <f>SUMIF('4 день'!$B$4:$B$54,продукты!$A32,'4 день'!$C$4:$C$54)</f>
        <v>20</v>
      </c>
      <c r="O32" s="172">
        <f t="shared" si="1"/>
        <v>40</v>
      </c>
      <c r="P32" s="114">
        <f t="shared" si="5"/>
        <v>140</v>
      </c>
      <c r="Q32" s="114">
        <f t="shared" si="4"/>
        <v>840</v>
      </c>
      <c r="T32" s="190"/>
    </row>
    <row r="33" spans="1:20" hidden="1" x14ac:dyDescent="0.2">
      <c r="A33" s="132" t="s">
        <v>176</v>
      </c>
      <c r="B33" s="127">
        <v>15.7</v>
      </c>
      <c r="C33" s="101">
        <v>2.2000000000000002</v>
      </c>
      <c r="D33" s="101">
        <v>50.1</v>
      </c>
      <c r="E33" s="108">
        <v>293</v>
      </c>
      <c r="F33" s="109"/>
      <c r="G33" s="110"/>
      <c r="H33" s="113">
        <f>SUMIF('1 день'!$B$4:$B$50,продукты!$A33,'1 день'!$C$4:$C$50)</f>
        <v>0</v>
      </c>
      <c r="I33" s="167">
        <f t="shared" si="3"/>
        <v>0</v>
      </c>
      <c r="J33" s="113">
        <f>SUMIF('2 день'!$B$4:$B$50,продукты!$A33,'2 день'!$C$4:$C$50)</f>
        <v>0</v>
      </c>
      <c r="K33" s="167">
        <f t="shared" si="3"/>
        <v>0</v>
      </c>
      <c r="L33" s="113">
        <f>SUMIF('3 день'!$B$4:$B$52,продукты!$A33,'3 день'!$C$4:$C$52)</f>
        <v>0</v>
      </c>
      <c r="M33" s="167">
        <f t="shared" si="0"/>
        <v>0</v>
      </c>
      <c r="N33" s="113">
        <f>SUMIF('4 день'!$B$4:$B$54,продукты!$A33,'4 день'!$C$4:$C$54)</f>
        <v>0</v>
      </c>
      <c r="O33" s="172">
        <f t="shared" si="1"/>
        <v>0</v>
      </c>
      <c r="P33" s="114">
        <f t="shared" si="5"/>
        <v>0</v>
      </c>
      <c r="Q33" s="114">
        <f t="shared" si="4"/>
        <v>0</v>
      </c>
      <c r="T33" s="188"/>
    </row>
    <row r="34" spans="1:20" hidden="1" x14ac:dyDescent="0.2">
      <c r="A34" s="132" t="s">
        <v>231</v>
      </c>
      <c r="B34" s="127">
        <v>2.2999999999999998</v>
      </c>
      <c r="C34" s="101">
        <v>0</v>
      </c>
      <c r="D34" s="101">
        <v>6.8</v>
      </c>
      <c r="E34" s="108">
        <v>37</v>
      </c>
      <c r="F34" s="109"/>
      <c r="G34" s="110"/>
      <c r="H34" s="113">
        <f>SUMIF('1 день'!$B$4:$B$50,продукты!$A34,'1 день'!$C$4:$C$50)</f>
        <v>0</v>
      </c>
      <c r="I34" s="167">
        <f t="shared" si="3"/>
        <v>0</v>
      </c>
      <c r="J34" s="113">
        <f>SUMIF('2 день'!$B$4:$B$50,продукты!$A34,'2 день'!$C$4:$C$50)</f>
        <v>0</v>
      </c>
      <c r="K34" s="167">
        <f t="shared" si="3"/>
        <v>0</v>
      </c>
      <c r="L34" s="113">
        <f>SUMIF('3 день'!$B$4:$B$52,продукты!$A34,'3 день'!$C$4:$C$52)</f>
        <v>0</v>
      </c>
      <c r="M34" s="167">
        <f t="shared" si="0"/>
        <v>0</v>
      </c>
      <c r="N34" s="113">
        <f>SUMIF('4 день'!$B$4:$B$54,продукты!$A34,'4 день'!$C$4:$C$54)</f>
        <v>0</v>
      </c>
      <c r="O34" s="172">
        <f t="shared" si="1"/>
        <v>0</v>
      </c>
      <c r="P34" s="114">
        <f t="shared" si="5"/>
        <v>0</v>
      </c>
      <c r="Q34" s="114">
        <f t="shared" si="4"/>
        <v>0</v>
      </c>
      <c r="T34" s="188"/>
    </row>
    <row r="35" spans="1:20" hidden="1" x14ac:dyDescent="0.2">
      <c r="A35" s="132" t="s">
        <v>230</v>
      </c>
      <c r="B35" s="127">
        <v>4.9000000000000004</v>
      </c>
      <c r="C35" s="101">
        <v>0</v>
      </c>
      <c r="D35" s="101">
        <v>10.3</v>
      </c>
      <c r="E35" s="108">
        <v>62</v>
      </c>
      <c r="F35" s="109"/>
      <c r="G35" s="110"/>
      <c r="H35" s="113">
        <f>SUMIF('1 день'!$B$4:$B$50,продукты!$A35,'1 день'!$C$4:$C$50)</f>
        <v>0</v>
      </c>
      <c r="I35" s="167">
        <f t="shared" si="3"/>
        <v>0</v>
      </c>
      <c r="J35" s="113">
        <f>SUMIF('2 день'!$B$4:$B$50,продукты!$A35,'2 день'!$C$4:$C$50)</f>
        <v>0</v>
      </c>
      <c r="K35" s="167">
        <f t="shared" si="3"/>
        <v>0</v>
      </c>
      <c r="L35" s="113">
        <f>SUMIF('3 день'!$B$4:$B$52,продукты!$A35,'3 день'!$C$4:$C$52)</f>
        <v>0</v>
      </c>
      <c r="M35" s="167">
        <f t="shared" si="0"/>
        <v>0</v>
      </c>
      <c r="N35" s="113">
        <f>SUMIF('4 день'!$B$4:$B$54,продукты!$A35,'4 день'!$C$4:$C$54)</f>
        <v>0</v>
      </c>
      <c r="O35" s="172">
        <f t="shared" si="1"/>
        <v>0</v>
      </c>
      <c r="P35" s="114">
        <f t="shared" si="5"/>
        <v>0</v>
      </c>
      <c r="Q35" s="114">
        <f t="shared" si="4"/>
        <v>0</v>
      </c>
      <c r="T35" s="188"/>
    </row>
    <row r="36" spans="1:20" x14ac:dyDescent="0.2">
      <c r="A36" s="132" t="s">
        <v>177</v>
      </c>
      <c r="B36" s="127">
        <v>8.8000000000000007</v>
      </c>
      <c r="C36" s="101">
        <v>2.2999999999999998</v>
      </c>
      <c r="D36" s="101">
        <v>63.4</v>
      </c>
      <c r="E36" s="108">
        <v>317</v>
      </c>
      <c r="F36" s="109">
        <v>70</v>
      </c>
      <c r="G36" s="110">
        <v>0.68</v>
      </c>
      <c r="H36" s="113">
        <f>SUMIF('1 день'!$B$4:$B$50,продукты!$A36,'1 день'!$C$4:$C$50)</f>
        <v>60</v>
      </c>
      <c r="I36" s="167">
        <f t="shared" si="3"/>
        <v>120</v>
      </c>
      <c r="J36" s="113">
        <f>SUMIF('2 день'!$B$4:$B$50,продукты!$A36,'2 день'!$C$4:$C$50)</f>
        <v>0</v>
      </c>
      <c r="K36" s="167">
        <f t="shared" si="3"/>
        <v>0</v>
      </c>
      <c r="L36" s="113">
        <f>SUMIF('3 день'!$B$4:$B$52,продукты!$A36,'3 день'!$C$4:$C$52)</f>
        <v>0</v>
      </c>
      <c r="M36" s="167">
        <f t="shared" si="0"/>
        <v>0</v>
      </c>
      <c r="N36" s="113">
        <f>SUMIF('4 день'!$B$4:$B$54,продукты!$A36,'4 день'!$C$4:$C$54)</f>
        <v>0</v>
      </c>
      <c r="O36" s="172">
        <f t="shared" si="1"/>
        <v>0</v>
      </c>
      <c r="P36" s="114">
        <f t="shared" si="5"/>
        <v>120</v>
      </c>
      <c r="Q36" s="114">
        <f t="shared" si="4"/>
        <v>720</v>
      </c>
      <c r="T36" s="190"/>
    </row>
    <row r="37" spans="1:20" hidden="1" x14ac:dyDescent="0.2">
      <c r="A37" s="132" t="s">
        <v>239</v>
      </c>
      <c r="B37" s="127">
        <v>0.8</v>
      </c>
      <c r="C37" s="101">
        <v>0.8</v>
      </c>
      <c r="D37" s="101">
        <v>5</v>
      </c>
      <c r="E37" s="108">
        <v>32</v>
      </c>
      <c r="F37" s="109"/>
      <c r="G37" s="110"/>
      <c r="H37" s="113">
        <f>SUMIF('1 день'!$B$4:$B$50,продукты!$A37,'1 день'!$C$4:$C$50)</f>
        <v>0</v>
      </c>
      <c r="I37" s="167">
        <f t="shared" si="3"/>
        <v>0</v>
      </c>
      <c r="J37" s="113">
        <f>SUMIF('2 день'!$B$4:$B$50,продукты!$A37,'2 день'!$C$4:$C$50)</f>
        <v>0</v>
      </c>
      <c r="K37" s="167">
        <f t="shared" si="3"/>
        <v>0</v>
      </c>
      <c r="L37" s="113">
        <f>SUMIF('3 день'!$B$4:$B$52,продукты!$A37,'3 день'!$C$4:$C$52)</f>
        <v>0</v>
      </c>
      <c r="M37" s="167">
        <f t="shared" si="0"/>
        <v>0</v>
      </c>
      <c r="N37" s="113">
        <f>SUMIF('4 день'!$B$4:$B$54,продукты!$A37,'4 день'!$C$4:$C$54)</f>
        <v>0</v>
      </c>
      <c r="O37" s="172">
        <f t="shared" si="1"/>
        <v>0</v>
      </c>
      <c r="P37" s="114">
        <f t="shared" si="5"/>
        <v>0</v>
      </c>
      <c r="Q37" s="114">
        <f t="shared" si="4"/>
        <v>0</v>
      </c>
      <c r="T37" s="188"/>
    </row>
    <row r="38" spans="1:20" hidden="1" x14ac:dyDescent="0.2">
      <c r="A38" s="132" t="s">
        <v>238</v>
      </c>
      <c r="B38" s="128">
        <v>30.2</v>
      </c>
      <c r="C38" s="101">
        <v>12.6</v>
      </c>
      <c r="D38" s="101">
        <v>29.3</v>
      </c>
      <c r="E38" s="108">
        <v>362</v>
      </c>
      <c r="F38" s="109"/>
      <c r="G38" s="110"/>
      <c r="H38" s="113">
        <f>SUMIF('1 день'!$B$4:$B$50,продукты!$A38,'1 день'!$C$4:$C$50)</f>
        <v>0</v>
      </c>
      <c r="I38" s="167">
        <f t="shared" si="3"/>
        <v>0</v>
      </c>
      <c r="J38" s="113">
        <f>SUMIF('2 день'!$B$4:$B$50,продукты!$A38,'2 день'!$C$4:$C$50)</f>
        <v>0</v>
      </c>
      <c r="K38" s="167">
        <f t="shared" si="3"/>
        <v>0</v>
      </c>
      <c r="L38" s="113">
        <f>SUMIF('3 день'!$B$4:$B$52,продукты!$A38,'3 день'!$C$4:$C$52)</f>
        <v>0</v>
      </c>
      <c r="M38" s="167">
        <f t="shared" si="0"/>
        <v>0</v>
      </c>
      <c r="N38" s="113">
        <f>SUMIF('4 день'!$B$4:$B$54,продукты!$A38,'4 день'!$C$4:$C$54)</f>
        <v>0</v>
      </c>
      <c r="O38" s="172">
        <f t="shared" si="1"/>
        <v>0</v>
      </c>
      <c r="P38" s="114">
        <f t="shared" si="5"/>
        <v>0</v>
      </c>
      <c r="Q38" s="114">
        <f t="shared" si="4"/>
        <v>0</v>
      </c>
      <c r="S38" s="189"/>
      <c r="T38" s="188"/>
    </row>
    <row r="39" spans="1:20" hidden="1" x14ac:dyDescent="0.2">
      <c r="A39" s="132" t="s">
        <v>88</v>
      </c>
      <c r="B39" s="127">
        <v>9.5</v>
      </c>
      <c r="C39" s="106">
        <v>54.9</v>
      </c>
      <c r="D39" s="101">
        <v>0</v>
      </c>
      <c r="E39" s="108">
        <v>545</v>
      </c>
      <c r="F39" s="109"/>
      <c r="G39" s="110"/>
      <c r="H39" s="113">
        <f>SUMIF('1 день'!$B$4:$B$50,продукты!$A39,'1 день'!$C$4:$C$50)</f>
        <v>0</v>
      </c>
      <c r="I39" s="167">
        <f t="shared" si="3"/>
        <v>0</v>
      </c>
      <c r="J39" s="113">
        <f>SUMIF('2 день'!$B$4:$B$50,продукты!$A39,'2 день'!$C$4:$C$50)</f>
        <v>0</v>
      </c>
      <c r="K39" s="167">
        <f t="shared" si="3"/>
        <v>0</v>
      </c>
      <c r="L39" s="113">
        <f>SUMIF('3 день'!$B$4:$B$52,продукты!$A39,'3 день'!$C$4:$C$52)</f>
        <v>0</v>
      </c>
      <c r="M39" s="167">
        <f t="shared" si="0"/>
        <v>0</v>
      </c>
      <c r="N39" s="113">
        <f>SUMIF('4 день'!$B$4:$B$54,продукты!$A39,'4 день'!$C$4:$C$54)</f>
        <v>0</v>
      </c>
      <c r="O39" s="172">
        <f t="shared" si="1"/>
        <v>0</v>
      </c>
      <c r="P39" s="114">
        <f t="shared" si="5"/>
        <v>0</v>
      </c>
      <c r="Q39" s="114">
        <f t="shared" si="4"/>
        <v>0</v>
      </c>
      <c r="T39" s="188"/>
    </row>
    <row r="40" spans="1:20" hidden="1" x14ac:dyDescent="0.2">
      <c r="A40" s="132" t="s">
        <v>258</v>
      </c>
      <c r="B40" s="127">
        <v>2.2999999999999998</v>
      </c>
      <c r="C40" s="101">
        <v>0</v>
      </c>
      <c r="D40" s="101">
        <v>62.1</v>
      </c>
      <c r="E40" s="108">
        <v>248</v>
      </c>
      <c r="F40" s="109"/>
      <c r="G40" s="110"/>
      <c r="H40" s="113">
        <f>SUMIF('1 день'!$B$4:$B$50,продукты!$A40,'1 день'!$C$4:$C$50)</f>
        <v>0</v>
      </c>
      <c r="I40" s="167">
        <f t="shared" si="3"/>
        <v>0</v>
      </c>
      <c r="J40" s="113">
        <f>SUMIF('2 день'!$B$4:$B$50,продукты!$A40,'2 день'!$C$4:$C$50)</f>
        <v>0</v>
      </c>
      <c r="K40" s="167">
        <f t="shared" si="3"/>
        <v>0</v>
      </c>
      <c r="L40" s="113">
        <f>SUMIF('3 день'!$B$4:$B$52,продукты!$A40,'3 день'!$C$4:$C$52)</f>
        <v>0</v>
      </c>
      <c r="M40" s="167">
        <f t="shared" si="0"/>
        <v>0</v>
      </c>
      <c r="N40" s="113">
        <f>SUMIF('4 день'!$B$4:$B$54,продукты!$A40,'4 день'!$C$4:$C$54)</f>
        <v>0</v>
      </c>
      <c r="O40" s="172">
        <f t="shared" si="1"/>
        <v>0</v>
      </c>
      <c r="P40" s="114">
        <f t="shared" si="5"/>
        <v>0</v>
      </c>
      <c r="Q40" s="114">
        <f t="shared" si="4"/>
        <v>0</v>
      </c>
      <c r="T40" s="188"/>
    </row>
    <row r="41" spans="1:20" hidden="1" x14ac:dyDescent="0.2">
      <c r="A41" s="132" t="s">
        <v>118</v>
      </c>
      <c r="B41" s="127">
        <v>19.3</v>
      </c>
      <c r="C41" s="101">
        <v>21.5</v>
      </c>
      <c r="D41" s="101">
        <v>1.7</v>
      </c>
      <c r="E41" s="108">
        <v>286</v>
      </c>
      <c r="F41" s="109"/>
      <c r="G41" s="110"/>
      <c r="H41" s="113">
        <f>SUMIF('1 день'!$B$4:$B$50,продукты!$A41,'1 день'!$C$4:$C$50)</f>
        <v>0</v>
      </c>
      <c r="I41" s="167">
        <f t="shared" si="3"/>
        <v>0</v>
      </c>
      <c r="J41" s="113">
        <f>SUMIF('2 день'!$B$4:$B$50,продукты!$A41,'2 день'!$C$4:$C$50)</f>
        <v>0</v>
      </c>
      <c r="K41" s="167">
        <f t="shared" si="3"/>
        <v>0</v>
      </c>
      <c r="L41" s="113">
        <f>SUMIF('3 день'!$B$4:$B$52,продукты!$A41,'3 день'!$C$4:$C$52)</f>
        <v>0</v>
      </c>
      <c r="M41" s="167">
        <f t="shared" si="0"/>
        <v>0</v>
      </c>
      <c r="N41" s="113">
        <f>SUMIF('4 день'!$B$4:$B$54,продукты!$A41,'4 день'!$C$4:$C$54)</f>
        <v>0</v>
      </c>
      <c r="O41" s="172">
        <f t="shared" si="1"/>
        <v>0</v>
      </c>
      <c r="P41" s="114">
        <f t="shared" si="5"/>
        <v>0</v>
      </c>
      <c r="Q41" s="114">
        <f t="shared" si="4"/>
        <v>0</v>
      </c>
      <c r="T41" s="188"/>
    </row>
    <row r="42" spans="1:20" x14ac:dyDescent="0.2">
      <c r="A42" s="132" t="s">
        <v>194</v>
      </c>
      <c r="B42" s="127">
        <v>5.4</v>
      </c>
      <c r="C42" s="101">
        <v>17.5</v>
      </c>
      <c r="D42" s="101">
        <v>66.099999999999994</v>
      </c>
      <c r="E42" s="108">
        <v>484</v>
      </c>
      <c r="F42" s="109"/>
      <c r="G42" s="110"/>
      <c r="H42" s="113">
        <f>SUMIF('1 день'!$B$4:$B$50,продукты!$A42,'1 день'!$C$4:$C$50)</f>
        <v>20</v>
      </c>
      <c r="I42" s="167">
        <f t="shared" si="3"/>
        <v>40</v>
      </c>
      <c r="J42" s="113">
        <f>SUMIF('2 день'!$B$4:$B$50,продукты!$A42,'2 день'!$C$4:$C$50)</f>
        <v>30</v>
      </c>
      <c r="K42" s="167">
        <f t="shared" si="3"/>
        <v>60</v>
      </c>
      <c r="L42" s="113">
        <f>SUMIF('3 день'!$B$4:$B$52,продукты!$A42,'3 день'!$C$4:$C$52)</f>
        <v>0</v>
      </c>
      <c r="M42" s="167">
        <f t="shared" si="0"/>
        <v>0</v>
      </c>
      <c r="N42" s="113">
        <f>SUMIF('4 день'!$B$4:$B$54,продукты!$A42,'4 день'!$C$4:$C$54)</f>
        <v>0</v>
      </c>
      <c r="O42" s="172">
        <f t="shared" si="1"/>
        <v>0</v>
      </c>
      <c r="P42" s="114">
        <f t="shared" si="5"/>
        <v>100</v>
      </c>
      <c r="Q42" s="114">
        <f t="shared" si="4"/>
        <v>600</v>
      </c>
      <c r="T42" s="190"/>
    </row>
    <row r="43" spans="1:20" hidden="1" x14ac:dyDescent="0.2">
      <c r="A43" s="132" t="s">
        <v>193</v>
      </c>
      <c r="B43" s="127">
        <v>1.1000000000000001</v>
      </c>
      <c r="C43" s="101">
        <v>2.2999999999999998</v>
      </c>
      <c r="D43" s="106">
        <v>83.9</v>
      </c>
      <c r="E43" s="108">
        <v>360</v>
      </c>
      <c r="F43" s="109"/>
      <c r="G43" s="110"/>
      <c r="H43" s="113">
        <f>SUMIF('1 день'!$B$4:$B$50,продукты!$A43,'1 день'!$C$4:$C$50)</f>
        <v>0</v>
      </c>
      <c r="I43" s="167">
        <f t="shared" si="3"/>
        <v>0</v>
      </c>
      <c r="J43" s="113">
        <f>SUMIF('2 день'!$B$4:$B$50,продукты!$A43,'2 день'!$C$4:$C$50)</f>
        <v>0</v>
      </c>
      <c r="K43" s="167">
        <f t="shared" si="3"/>
        <v>0</v>
      </c>
      <c r="L43" s="113">
        <f>SUMIF('3 день'!$B$4:$B$52,продукты!$A43,'3 день'!$C$4:$C$52)</f>
        <v>0</v>
      </c>
      <c r="M43" s="167">
        <f t="shared" si="0"/>
        <v>0</v>
      </c>
      <c r="N43" s="113">
        <f>SUMIF('4 день'!$B$4:$B$54,продукты!$A43,'4 день'!$C$4:$C$54)</f>
        <v>0</v>
      </c>
      <c r="O43" s="172">
        <f t="shared" si="1"/>
        <v>0</v>
      </c>
      <c r="P43" s="114">
        <f t="shared" si="5"/>
        <v>0</v>
      </c>
      <c r="Q43" s="114">
        <f t="shared" si="4"/>
        <v>0</v>
      </c>
      <c r="T43" s="188"/>
    </row>
    <row r="44" spans="1:20" hidden="1" x14ac:dyDescent="0.2">
      <c r="A44" s="132" t="s">
        <v>251</v>
      </c>
      <c r="B44" s="127">
        <v>0.6</v>
      </c>
      <c r="C44" s="101">
        <v>0</v>
      </c>
      <c r="D44" s="101">
        <v>9.6</v>
      </c>
      <c r="E44" s="108">
        <v>42</v>
      </c>
      <c r="F44" s="109"/>
      <c r="G44" s="110"/>
      <c r="H44" s="113">
        <f>SUMIF('1 день'!$B$4:$B$50,продукты!$A44,'1 день'!$C$4:$C$50)</f>
        <v>0</v>
      </c>
      <c r="I44" s="167">
        <f t="shared" si="3"/>
        <v>0</v>
      </c>
      <c r="J44" s="113">
        <f>SUMIF('2 день'!$B$4:$B$50,продукты!$A44,'2 день'!$C$4:$C$50)</f>
        <v>0</v>
      </c>
      <c r="K44" s="167">
        <f t="shared" si="3"/>
        <v>0</v>
      </c>
      <c r="L44" s="113">
        <f>SUMIF('3 день'!$B$4:$B$52,продукты!$A44,'3 день'!$C$4:$C$52)</f>
        <v>0</v>
      </c>
      <c r="M44" s="167">
        <f t="shared" si="0"/>
        <v>0</v>
      </c>
      <c r="N44" s="113">
        <f>SUMIF('4 день'!$B$4:$B$54,продукты!$A44,'4 день'!$C$4:$C$54)</f>
        <v>0</v>
      </c>
      <c r="O44" s="172">
        <f t="shared" si="1"/>
        <v>0</v>
      </c>
      <c r="P44" s="114">
        <f t="shared" si="5"/>
        <v>0</v>
      </c>
      <c r="Q44" s="114">
        <f t="shared" si="4"/>
        <v>0</v>
      </c>
      <c r="T44" s="188"/>
    </row>
    <row r="45" spans="1:20" hidden="1" x14ac:dyDescent="0.2">
      <c r="A45" s="132" t="s">
        <v>85</v>
      </c>
      <c r="B45" s="127">
        <v>0</v>
      </c>
      <c r="C45" s="106">
        <v>99.7</v>
      </c>
      <c r="D45" s="101">
        <v>0</v>
      </c>
      <c r="E45" s="111">
        <v>897</v>
      </c>
      <c r="F45" s="109"/>
      <c r="G45" s="110"/>
      <c r="H45" s="113">
        <f>SUMIF('1 день'!$B$4:$B$50,продукты!$A45,'1 день'!$C$4:$C$50)</f>
        <v>0</v>
      </c>
      <c r="I45" s="167">
        <f t="shared" si="3"/>
        <v>0</v>
      </c>
      <c r="J45" s="113">
        <f>SUMIF('2 день'!$B$4:$B$50,продукты!$A45,'2 день'!$C$4:$C$50)</f>
        <v>0</v>
      </c>
      <c r="K45" s="167">
        <f t="shared" si="3"/>
        <v>0</v>
      </c>
      <c r="L45" s="113">
        <f>SUMIF('3 день'!$B$4:$B$52,продукты!$A45,'3 день'!$C$4:$C$52)</f>
        <v>0</v>
      </c>
      <c r="M45" s="167">
        <f t="shared" si="0"/>
        <v>0</v>
      </c>
      <c r="N45" s="113">
        <f>SUMIF('4 день'!$B$4:$B$54,продукты!$A45,'4 день'!$C$4:$C$54)</f>
        <v>0</v>
      </c>
      <c r="O45" s="172">
        <f t="shared" si="1"/>
        <v>0</v>
      </c>
      <c r="P45" s="114">
        <f t="shared" si="5"/>
        <v>0</v>
      </c>
      <c r="Q45" s="114">
        <f t="shared" si="4"/>
        <v>0</v>
      </c>
      <c r="T45" s="188"/>
    </row>
    <row r="46" spans="1:20" hidden="1" x14ac:dyDescent="0.2">
      <c r="A46" s="132" t="s">
        <v>86</v>
      </c>
      <c r="B46" s="127">
        <v>0</v>
      </c>
      <c r="C46" s="106">
        <v>99.7</v>
      </c>
      <c r="D46" s="101">
        <v>0</v>
      </c>
      <c r="E46" s="111">
        <v>897</v>
      </c>
      <c r="F46" s="109"/>
      <c r="G46" s="110"/>
      <c r="H46" s="113">
        <f>SUMIF('1 день'!$B$4:$B$50,продукты!$A46,'1 день'!$C$4:$C$50)</f>
        <v>0</v>
      </c>
      <c r="I46" s="167">
        <f t="shared" si="3"/>
        <v>0</v>
      </c>
      <c r="J46" s="113">
        <f>SUMIF('2 день'!$B$4:$B$50,продукты!$A46,'2 день'!$C$4:$C$50)</f>
        <v>0</v>
      </c>
      <c r="K46" s="167">
        <f t="shared" si="3"/>
        <v>0</v>
      </c>
      <c r="L46" s="113">
        <f>SUMIF('3 день'!$B$4:$B$52,продукты!$A46,'3 день'!$C$4:$C$52)</f>
        <v>0</v>
      </c>
      <c r="M46" s="167">
        <f t="shared" si="0"/>
        <v>0</v>
      </c>
      <c r="N46" s="113">
        <f>SUMIF('4 день'!$B$4:$B$54,продукты!$A46,'4 день'!$C$4:$C$54)</f>
        <v>0</v>
      </c>
      <c r="O46" s="172">
        <f t="shared" si="1"/>
        <v>0</v>
      </c>
      <c r="P46" s="114">
        <f t="shared" si="5"/>
        <v>0</v>
      </c>
      <c r="Q46" s="114">
        <f t="shared" si="4"/>
        <v>0</v>
      </c>
      <c r="T46" s="188"/>
    </row>
    <row r="47" spans="1:20" hidden="1" x14ac:dyDescent="0.2">
      <c r="A47" s="132" t="s">
        <v>87</v>
      </c>
      <c r="B47" s="127">
        <v>0</v>
      </c>
      <c r="C47" s="106">
        <v>99.7</v>
      </c>
      <c r="D47" s="101">
        <v>0</v>
      </c>
      <c r="E47" s="111">
        <v>897</v>
      </c>
      <c r="F47" s="109"/>
      <c r="G47" s="110"/>
      <c r="H47" s="113">
        <f>SUMIF('1 день'!$B$4:$B$50,продукты!$A47,'1 день'!$C$4:$C$50)</f>
        <v>0</v>
      </c>
      <c r="I47" s="167">
        <f t="shared" si="3"/>
        <v>0</v>
      </c>
      <c r="J47" s="113">
        <f>SUMIF('2 день'!$B$4:$B$50,продукты!$A47,'2 день'!$C$4:$C$50)</f>
        <v>0</v>
      </c>
      <c r="K47" s="167">
        <f t="shared" si="3"/>
        <v>0</v>
      </c>
      <c r="L47" s="113">
        <f>SUMIF('3 день'!$B$4:$B$52,продукты!$A47,'3 день'!$C$4:$C$52)</f>
        <v>0</v>
      </c>
      <c r="M47" s="167">
        <f t="shared" si="0"/>
        <v>0</v>
      </c>
      <c r="N47" s="113">
        <f>SUMIF('4 день'!$B$4:$B$54,продукты!$A47,'4 день'!$C$4:$C$54)</f>
        <v>0</v>
      </c>
      <c r="O47" s="172">
        <f t="shared" si="1"/>
        <v>0</v>
      </c>
      <c r="P47" s="114">
        <f t="shared" si="5"/>
        <v>0</v>
      </c>
      <c r="Q47" s="114">
        <f t="shared" si="4"/>
        <v>0</v>
      </c>
      <c r="T47" s="188"/>
    </row>
    <row r="48" spans="1:20" hidden="1" x14ac:dyDescent="0.2">
      <c r="A48" s="132" t="s">
        <v>128</v>
      </c>
      <c r="B48" s="128">
        <v>20.5</v>
      </c>
      <c r="C48" s="101">
        <v>10.4</v>
      </c>
      <c r="D48" s="101">
        <v>0</v>
      </c>
      <c r="E48" s="108">
        <v>176</v>
      </c>
      <c r="F48" s="109"/>
      <c r="G48" s="110"/>
      <c r="H48" s="113">
        <f>SUMIF('1 день'!$B$4:$B$50,продукты!$A48,'1 день'!$C$4:$C$50)</f>
        <v>0</v>
      </c>
      <c r="I48" s="167">
        <f t="shared" si="3"/>
        <v>0</v>
      </c>
      <c r="J48" s="113">
        <f>SUMIF('2 день'!$B$4:$B$50,продукты!$A48,'2 день'!$C$4:$C$50)</f>
        <v>0</v>
      </c>
      <c r="K48" s="167">
        <f t="shared" si="3"/>
        <v>0</v>
      </c>
      <c r="L48" s="113">
        <f>SUMIF('3 день'!$B$4:$B$52,продукты!$A48,'3 день'!$C$4:$C$52)</f>
        <v>0</v>
      </c>
      <c r="M48" s="167">
        <f t="shared" si="0"/>
        <v>0</v>
      </c>
      <c r="N48" s="113">
        <f>SUMIF('4 день'!$B$4:$B$54,продукты!$A48,'4 день'!$C$4:$C$54)</f>
        <v>0</v>
      </c>
      <c r="O48" s="172">
        <f t="shared" si="1"/>
        <v>0</v>
      </c>
      <c r="P48" s="114">
        <f t="shared" si="5"/>
        <v>0</v>
      </c>
      <c r="Q48" s="114">
        <f t="shared" si="4"/>
        <v>0</v>
      </c>
      <c r="T48" s="188"/>
    </row>
    <row r="49" spans="1:20" hidden="1" x14ac:dyDescent="0.2">
      <c r="A49" s="132" t="s">
        <v>246</v>
      </c>
      <c r="B49" s="127">
        <v>1.5</v>
      </c>
      <c r="C49" s="101">
        <v>0</v>
      </c>
      <c r="D49" s="101">
        <v>8.9</v>
      </c>
      <c r="E49" s="108">
        <v>43</v>
      </c>
      <c r="F49" s="109"/>
      <c r="G49" s="110"/>
      <c r="H49" s="113">
        <f>SUMIF('1 день'!$B$4:$B$50,продукты!$A49,'1 день'!$C$4:$C$50)</f>
        <v>0</v>
      </c>
      <c r="I49" s="167">
        <f t="shared" si="3"/>
        <v>0</v>
      </c>
      <c r="J49" s="113">
        <f>SUMIF('2 день'!$B$4:$B$50,продукты!$A49,'2 день'!$C$4:$C$50)</f>
        <v>0</v>
      </c>
      <c r="K49" s="167">
        <f t="shared" si="3"/>
        <v>0</v>
      </c>
      <c r="L49" s="113">
        <f>SUMIF('3 день'!$B$4:$B$52,продукты!$A49,'3 день'!$C$4:$C$52)</f>
        <v>0</v>
      </c>
      <c r="M49" s="167">
        <f t="shared" si="0"/>
        <v>0</v>
      </c>
      <c r="N49" s="113">
        <f>SUMIF('4 день'!$B$4:$B$54,продукты!$A49,'4 день'!$C$4:$C$54)</f>
        <v>0</v>
      </c>
      <c r="O49" s="172">
        <f t="shared" si="1"/>
        <v>0</v>
      </c>
      <c r="P49" s="114">
        <f t="shared" si="5"/>
        <v>0</v>
      </c>
      <c r="Q49" s="114">
        <f t="shared" si="4"/>
        <v>0</v>
      </c>
      <c r="T49" s="188"/>
    </row>
    <row r="50" spans="1:20" hidden="1" x14ac:dyDescent="0.2">
      <c r="A50" s="132" t="s">
        <v>208</v>
      </c>
      <c r="B50" s="127">
        <v>0</v>
      </c>
      <c r="C50" s="101">
        <v>0</v>
      </c>
      <c r="D50" s="106">
        <v>78.5</v>
      </c>
      <c r="E50" s="108">
        <v>314</v>
      </c>
      <c r="F50" s="109"/>
      <c r="G50" s="110"/>
      <c r="H50" s="113">
        <f>SUMIF('1 день'!$B$4:$B$50,продукты!$A50,'1 день'!$C$4:$C$50)</f>
        <v>0</v>
      </c>
      <c r="I50" s="167">
        <f t="shared" si="3"/>
        <v>0</v>
      </c>
      <c r="J50" s="113">
        <f>SUMIF('2 день'!$B$4:$B$50,продукты!$A50,'2 день'!$C$4:$C$50)</f>
        <v>0</v>
      </c>
      <c r="K50" s="167">
        <f t="shared" si="3"/>
        <v>0</v>
      </c>
      <c r="L50" s="113">
        <f>SUMIF('3 день'!$B$4:$B$52,продукты!$A50,'3 день'!$C$4:$C$52)</f>
        <v>0</v>
      </c>
      <c r="M50" s="167">
        <f t="shared" si="0"/>
        <v>0</v>
      </c>
      <c r="N50" s="113">
        <f>SUMIF('4 день'!$B$4:$B$54,продукты!$A50,'4 день'!$C$4:$C$54)</f>
        <v>0</v>
      </c>
      <c r="O50" s="172">
        <f t="shared" si="1"/>
        <v>0</v>
      </c>
      <c r="P50" s="114">
        <f t="shared" si="5"/>
        <v>0</v>
      </c>
      <c r="Q50" s="114">
        <f t="shared" si="4"/>
        <v>0</v>
      </c>
      <c r="T50" s="188"/>
    </row>
    <row r="51" spans="1:20" hidden="1" x14ac:dyDescent="0.2">
      <c r="A51" s="132" t="s">
        <v>233</v>
      </c>
      <c r="B51" s="127">
        <v>1.6</v>
      </c>
      <c r="C51" s="101">
        <v>10.3</v>
      </c>
      <c r="D51" s="101">
        <v>6.8</v>
      </c>
      <c r="E51" s="108">
        <v>128</v>
      </c>
      <c r="F51" s="109"/>
      <c r="G51" s="110"/>
      <c r="H51" s="113">
        <f>SUMIF('1 день'!$B$4:$B$50,продукты!$A51,'1 день'!$C$4:$C$50)</f>
        <v>0</v>
      </c>
      <c r="I51" s="167">
        <f t="shared" si="3"/>
        <v>0</v>
      </c>
      <c r="J51" s="113">
        <f>SUMIF('2 день'!$B$4:$B$50,продукты!$A51,'2 день'!$C$4:$C$50)</f>
        <v>0</v>
      </c>
      <c r="K51" s="167">
        <f t="shared" si="3"/>
        <v>0</v>
      </c>
      <c r="L51" s="113">
        <f>SUMIF('3 день'!$B$4:$B$52,продукты!$A51,'3 день'!$C$4:$C$52)</f>
        <v>0</v>
      </c>
      <c r="M51" s="167">
        <f t="shared" si="0"/>
        <v>0</v>
      </c>
      <c r="N51" s="113">
        <f>SUMIF('4 день'!$B$4:$B$54,продукты!$A51,'4 день'!$C$4:$C$54)</f>
        <v>0</v>
      </c>
      <c r="O51" s="172">
        <f t="shared" si="1"/>
        <v>0</v>
      </c>
      <c r="P51" s="114">
        <f t="shared" si="5"/>
        <v>0</v>
      </c>
      <c r="Q51" s="114">
        <f t="shared" si="4"/>
        <v>0</v>
      </c>
      <c r="T51" s="188"/>
    </row>
    <row r="52" spans="1:20" hidden="1" x14ac:dyDescent="0.2">
      <c r="A52" s="132" t="s">
        <v>171</v>
      </c>
      <c r="B52" s="128">
        <v>25.4</v>
      </c>
      <c r="C52" s="101">
        <v>14.2</v>
      </c>
      <c r="D52" s="101">
        <v>0</v>
      </c>
      <c r="E52" s="108">
        <v>236</v>
      </c>
      <c r="F52" s="109"/>
      <c r="G52" s="110"/>
      <c r="H52" s="113">
        <f>SUMIF('1 день'!$B$4:$B$50,продукты!$A52,'1 день'!$C$4:$C$50)</f>
        <v>0</v>
      </c>
      <c r="I52" s="167">
        <f t="shared" si="3"/>
        <v>0</v>
      </c>
      <c r="J52" s="113">
        <f>SUMIF('2 день'!$B$4:$B$50,продукты!$A52,'2 день'!$C$4:$C$50)</f>
        <v>0</v>
      </c>
      <c r="K52" s="167">
        <f t="shared" si="3"/>
        <v>0</v>
      </c>
      <c r="L52" s="113">
        <f>SUMIF('3 день'!$B$4:$B$52,продукты!$A52,'3 день'!$C$4:$C$52)</f>
        <v>0</v>
      </c>
      <c r="M52" s="167">
        <f t="shared" si="0"/>
        <v>0</v>
      </c>
      <c r="N52" s="113">
        <f>SUMIF('4 день'!$B$4:$B$54,продукты!$A52,'4 день'!$C$4:$C$54)</f>
        <v>0</v>
      </c>
      <c r="O52" s="172">
        <f t="shared" si="1"/>
        <v>0</v>
      </c>
      <c r="P52" s="114">
        <f t="shared" si="5"/>
        <v>0</v>
      </c>
      <c r="Q52" s="114">
        <f t="shared" si="4"/>
        <v>0</v>
      </c>
      <c r="T52" s="188"/>
    </row>
    <row r="53" spans="1:20" hidden="1" x14ac:dyDescent="0.2">
      <c r="A53" s="132" t="s">
        <v>172</v>
      </c>
      <c r="B53" s="128">
        <v>34.200000000000003</v>
      </c>
      <c r="C53" s="101">
        <v>16.399999999999999</v>
      </c>
      <c r="D53" s="101">
        <v>0</v>
      </c>
      <c r="E53" s="108">
        <v>253</v>
      </c>
      <c r="F53" s="109"/>
      <c r="G53" s="110"/>
      <c r="H53" s="113">
        <f>SUMIF('1 день'!$B$4:$B$50,продукты!$A53,'1 день'!$C$4:$C$50)</f>
        <v>0</v>
      </c>
      <c r="I53" s="167">
        <f t="shared" si="3"/>
        <v>0</v>
      </c>
      <c r="J53" s="113">
        <f>SUMIF('2 день'!$B$4:$B$50,продукты!$A53,'2 день'!$C$4:$C$50)</f>
        <v>0</v>
      </c>
      <c r="K53" s="167">
        <f t="shared" si="3"/>
        <v>0</v>
      </c>
      <c r="L53" s="113">
        <f>SUMIF('3 день'!$B$4:$B$52,продукты!$A53,'3 день'!$C$4:$C$52)</f>
        <v>0</v>
      </c>
      <c r="M53" s="167">
        <f t="shared" si="0"/>
        <v>0</v>
      </c>
      <c r="N53" s="113">
        <f>SUMIF('4 день'!$B$4:$B$54,продукты!$A53,'4 день'!$C$4:$C$54)</f>
        <v>0</v>
      </c>
      <c r="O53" s="172">
        <f t="shared" si="1"/>
        <v>0</v>
      </c>
      <c r="P53" s="114">
        <f t="shared" si="5"/>
        <v>0</v>
      </c>
      <c r="Q53" s="114">
        <f t="shared" si="4"/>
        <v>0</v>
      </c>
      <c r="T53" s="188"/>
    </row>
    <row r="54" spans="1:20" hidden="1" x14ac:dyDescent="0.2">
      <c r="A54" s="132" t="s">
        <v>201</v>
      </c>
      <c r="B54" s="127">
        <v>3.9</v>
      </c>
      <c r="C54" s="101">
        <v>9</v>
      </c>
      <c r="D54" s="106">
        <v>72.2</v>
      </c>
      <c r="E54" s="108">
        <v>385</v>
      </c>
      <c r="F54" s="109"/>
      <c r="G54" s="110"/>
      <c r="H54" s="113">
        <f>SUMIF('1 день'!$B$4:$B$50,продукты!$A54,'1 день'!$C$4:$C$50)</f>
        <v>0</v>
      </c>
      <c r="I54" s="167">
        <f t="shared" si="3"/>
        <v>0</v>
      </c>
      <c r="J54" s="113">
        <f>SUMIF('2 день'!$B$4:$B$50,продукты!$A54,'2 день'!$C$4:$C$50)</f>
        <v>0</v>
      </c>
      <c r="K54" s="167">
        <f t="shared" si="3"/>
        <v>0</v>
      </c>
      <c r="L54" s="113">
        <f>SUMIF('3 день'!$B$4:$B$52,продукты!$A54,'3 день'!$C$4:$C$52)</f>
        <v>0</v>
      </c>
      <c r="M54" s="167">
        <f t="shared" si="0"/>
        <v>0</v>
      </c>
      <c r="N54" s="113">
        <f>SUMIF('4 день'!$B$4:$B$54,продукты!$A54,'4 день'!$C$4:$C$54)</f>
        <v>0</v>
      </c>
      <c r="O54" s="172">
        <f t="shared" si="1"/>
        <v>0</v>
      </c>
      <c r="P54" s="114">
        <f t="shared" si="5"/>
        <v>0</v>
      </c>
      <c r="Q54" s="114">
        <f t="shared" si="4"/>
        <v>0</v>
      </c>
      <c r="T54" s="188"/>
    </row>
    <row r="55" spans="1:20" hidden="1" x14ac:dyDescent="0.2">
      <c r="A55" s="132" t="s">
        <v>268</v>
      </c>
      <c r="B55" s="127">
        <v>5.4</v>
      </c>
      <c r="C55" s="101">
        <v>5.7</v>
      </c>
      <c r="D55" s="101">
        <v>32.799999999999997</v>
      </c>
      <c r="E55" s="108">
        <v>203</v>
      </c>
      <c r="F55" s="109"/>
      <c r="G55" s="110"/>
      <c r="H55" s="113">
        <f>SUMIF('1 день'!$B$4:$B$50,продукты!$A55,'1 день'!$C$4:$C$50)</f>
        <v>0</v>
      </c>
      <c r="I55" s="167">
        <f t="shared" si="3"/>
        <v>0</v>
      </c>
      <c r="J55" s="113">
        <f>SUMIF('2 день'!$B$4:$B$50,продукты!$A55,'2 день'!$C$4:$C$50)</f>
        <v>0</v>
      </c>
      <c r="K55" s="167">
        <f t="shared" si="3"/>
        <v>0</v>
      </c>
      <c r="L55" s="113">
        <f>SUMIF('3 день'!$B$4:$B$52,продукты!$A55,'3 день'!$C$4:$C$52)</f>
        <v>0</v>
      </c>
      <c r="M55" s="167">
        <f t="shared" si="0"/>
        <v>0</v>
      </c>
      <c r="N55" s="113">
        <f>SUMIF('4 день'!$B$4:$B$54,продукты!$A55,'4 день'!$C$4:$C$54)</f>
        <v>0</v>
      </c>
      <c r="O55" s="172">
        <f t="shared" si="1"/>
        <v>0</v>
      </c>
      <c r="P55" s="114">
        <f t="shared" si="5"/>
        <v>0</v>
      </c>
      <c r="Q55" s="114">
        <f t="shared" si="4"/>
        <v>0</v>
      </c>
      <c r="T55" s="188"/>
    </row>
    <row r="56" spans="1:20" hidden="1" x14ac:dyDescent="0.2">
      <c r="A56" s="132" t="s">
        <v>204</v>
      </c>
      <c r="B56" s="128">
        <v>23.6</v>
      </c>
      <c r="C56" s="101">
        <v>20.2</v>
      </c>
      <c r="D56" s="101">
        <v>17.899999999999999</v>
      </c>
      <c r="E56" s="108">
        <v>350</v>
      </c>
      <c r="F56" s="109"/>
      <c r="G56" s="110"/>
      <c r="H56" s="113">
        <f>SUMIF('1 день'!$B$4:$B$50,продукты!$A56,'1 день'!$C$4:$C$50)</f>
        <v>0</v>
      </c>
      <c r="I56" s="167">
        <f t="shared" si="3"/>
        <v>0</v>
      </c>
      <c r="J56" s="113">
        <f>SUMIF('2 день'!$B$4:$B$50,продукты!$A56,'2 день'!$C$4:$C$50)</f>
        <v>0</v>
      </c>
      <c r="K56" s="167">
        <f t="shared" si="3"/>
        <v>0</v>
      </c>
      <c r="L56" s="113">
        <f>SUMIF('3 день'!$B$4:$B$52,продукты!$A56,'3 день'!$C$4:$C$52)</f>
        <v>0</v>
      </c>
      <c r="M56" s="167">
        <f t="shared" si="0"/>
        <v>0</v>
      </c>
      <c r="N56" s="113">
        <f>SUMIF('4 день'!$B$4:$B$54,продукты!$A56,'4 день'!$C$4:$C$54)</f>
        <v>0</v>
      </c>
      <c r="O56" s="172">
        <f t="shared" si="1"/>
        <v>0</v>
      </c>
      <c r="P56" s="114">
        <f t="shared" si="5"/>
        <v>0</v>
      </c>
      <c r="Q56" s="114">
        <f t="shared" si="4"/>
        <v>0</v>
      </c>
      <c r="T56" s="188"/>
    </row>
    <row r="57" spans="1:20" hidden="1" x14ac:dyDescent="0.2">
      <c r="A57" s="132" t="s">
        <v>168</v>
      </c>
      <c r="B57" s="127">
        <v>13.7</v>
      </c>
      <c r="C57" s="101">
        <v>6.3</v>
      </c>
      <c r="D57" s="101">
        <v>4.8</v>
      </c>
      <c r="E57" s="108">
        <v>137</v>
      </c>
      <c r="F57" s="109"/>
      <c r="G57" s="110"/>
      <c r="H57" s="113">
        <f>SUMIF('1 день'!$B$4:$B$50,продукты!$A57,'1 день'!$C$4:$C$50)</f>
        <v>0</v>
      </c>
      <c r="I57" s="167">
        <f t="shared" si="3"/>
        <v>0</v>
      </c>
      <c r="J57" s="113">
        <f>SUMIF('2 день'!$B$4:$B$50,продукты!$A57,'2 день'!$C$4:$C$50)</f>
        <v>0</v>
      </c>
      <c r="K57" s="167">
        <f t="shared" si="3"/>
        <v>0</v>
      </c>
      <c r="L57" s="113">
        <f>SUMIF('3 день'!$B$4:$B$52,продукты!$A57,'3 день'!$C$4:$C$52)</f>
        <v>0</v>
      </c>
      <c r="M57" s="167">
        <f t="shared" si="0"/>
        <v>0</v>
      </c>
      <c r="N57" s="113">
        <f>SUMIF('4 день'!$B$4:$B$54,продукты!$A57,'4 день'!$C$4:$C$54)</f>
        <v>0</v>
      </c>
      <c r="O57" s="172">
        <f t="shared" si="1"/>
        <v>0</v>
      </c>
      <c r="P57" s="114">
        <f t="shared" si="5"/>
        <v>0</v>
      </c>
      <c r="Q57" s="114">
        <f t="shared" si="4"/>
        <v>0</v>
      </c>
      <c r="T57" s="188"/>
    </row>
    <row r="58" spans="1:20" hidden="1" x14ac:dyDescent="0.2">
      <c r="A58" s="132" t="s">
        <v>213</v>
      </c>
      <c r="B58" s="127">
        <v>1.8</v>
      </c>
      <c r="C58" s="101">
        <v>0</v>
      </c>
      <c r="D58" s="101">
        <v>4.5</v>
      </c>
      <c r="E58" s="108">
        <v>25</v>
      </c>
      <c r="F58" s="109"/>
      <c r="G58" s="110"/>
      <c r="H58" s="113">
        <f>SUMIF('1 день'!$B$4:$B$50,продукты!$A58,'1 день'!$C$4:$C$50)</f>
        <v>0</v>
      </c>
      <c r="I58" s="167">
        <f t="shared" si="3"/>
        <v>0</v>
      </c>
      <c r="J58" s="113">
        <f>SUMIF('2 день'!$B$4:$B$50,продукты!$A58,'2 день'!$C$4:$C$50)</f>
        <v>0</v>
      </c>
      <c r="K58" s="167">
        <f t="shared" si="3"/>
        <v>0</v>
      </c>
      <c r="L58" s="113">
        <f>SUMIF('3 день'!$B$4:$B$52,продукты!$A58,'3 день'!$C$4:$C$52)</f>
        <v>0</v>
      </c>
      <c r="M58" s="167">
        <f t="shared" si="0"/>
        <v>0</v>
      </c>
      <c r="N58" s="113">
        <f>SUMIF('4 день'!$B$4:$B$54,продукты!$A58,'4 день'!$C$4:$C$54)</f>
        <v>0</v>
      </c>
      <c r="O58" s="172">
        <f t="shared" si="1"/>
        <v>0</v>
      </c>
      <c r="P58" s="114">
        <f t="shared" si="5"/>
        <v>0</v>
      </c>
      <c r="Q58" s="114">
        <f t="shared" si="4"/>
        <v>0</v>
      </c>
      <c r="T58" s="188"/>
    </row>
    <row r="59" spans="1:20" hidden="1" x14ac:dyDescent="0.2">
      <c r="A59" s="132" t="s">
        <v>214</v>
      </c>
      <c r="B59" s="127">
        <v>0.8</v>
      </c>
      <c r="C59" s="101">
        <v>0</v>
      </c>
      <c r="D59" s="101">
        <v>1.8</v>
      </c>
      <c r="E59" s="108">
        <v>11</v>
      </c>
      <c r="F59" s="109"/>
      <c r="G59" s="110"/>
      <c r="H59" s="113">
        <f>SUMIF('1 день'!$B$4:$B$50,продукты!$A59,'1 день'!$C$4:$C$50)</f>
        <v>0</v>
      </c>
      <c r="I59" s="167">
        <f t="shared" si="3"/>
        <v>0</v>
      </c>
      <c r="J59" s="113">
        <f>SUMIF('2 день'!$B$4:$B$50,продукты!$A59,'2 день'!$C$4:$C$50)</f>
        <v>0</v>
      </c>
      <c r="K59" s="167">
        <f t="shared" si="3"/>
        <v>0</v>
      </c>
      <c r="L59" s="113">
        <f>SUMIF('3 день'!$B$4:$B$52,продукты!$A59,'3 день'!$C$4:$C$52)</f>
        <v>0</v>
      </c>
      <c r="M59" s="167">
        <f t="shared" si="0"/>
        <v>0</v>
      </c>
      <c r="N59" s="113">
        <f>SUMIF('4 день'!$B$4:$B$54,продукты!$A59,'4 день'!$C$4:$C$54)</f>
        <v>0</v>
      </c>
      <c r="O59" s="172">
        <f t="shared" si="1"/>
        <v>0</v>
      </c>
      <c r="P59" s="114">
        <f t="shared" si="5"/>
        <v>0</v>
      </c>
      <c r="Q59" s="114">
        <f t="shared" si="4"/>
        <v>0</v>
      </c>
      <c r="T59" s="188"/>
    </row>
    <row r="60" spans="1:20" hidden="1" x14ac:dyDescent="0.2">
      <c r="A60" s="132" t="s">
        <v>215</v>
      </c>
      <c r="B60" s="127">
        <v>13.5</v>
      </c>
      <c r="C60" s="101">
        <v>0</v>
      </c>
      <c r="D60" s="101">
        <v>47.6</v>
      </c>
      <c r="E60" s="108">
        <v>244</v>
      </c>
      <c r="F60" s="109"/>
      <c r="G60" s="110"/>
      <c r="H60" s="113">
        <f>SUMIF('1 день'!$B$4:$B$50,продукты!$A60,'1 день'!$C$4:$C$50)</f>
        <v>0</v>
      </c>
      <c r="I60" s="167">
        <f t="shared" si="3"/>
        <v>0</v>
      </c>
      <c r="J60" s="113">
        <f>SUMIF('2 день'!$B$4:$B$50,продукты!$A60,'2 день'!$C$4:$C$50)</f>
        <v>0</v>
      </c>
      <c r="K60" s="167">
        <f t="shared" si="3"/>
        <v>0</v>
      </c>
      <c r="L60" s="113">
        <f>SUMIF('3 день'!$B$4:$B$52,продукты!$A60,'3 день'!$C$4:$C$52)</f>
        <v>0</v>
      </c>
      <c r="M60" s="167">
        <f t="shared" si="0"/>
        <v>0</v>
      </c>
      <c r="N60" s="113">
        <f>SUMIF('4 день'!$B$4:$B$54,продукты!$A60,'4 день'!$C$4:$C$54)</f>
        <v>0</v>
      </c>
      <c r="O60" s="172">
        <f t="shared" si="1"/>
        <v>0</v>
      </c>
      <c r="P60" s="114">
        <f t="shared" si="5"/>
        <v>0</v>
      </c>
      <c r="Q60" s="114">
        <f t="shared" si="4"/>
        <v>0</v>
      </c>
      <c r="T60" s="188"/>
    </row>
    <row r="61" spans="1:20" hidden="1" x14ac:dyDescent="0.2">
      <c r="A61" s="132" t="s">
        <v>189</v>
      </c>
      <c r="B61" s="127">
        <v>0</v>
      </c>
      <c r="C61" s="101">
        <v>0</v>
      </c>
      <c r="D61" s="106">
        <v>89.2</v>
      </c>
      <c r="E61" s="108">
        <v>357</v>
      </c>
      <c r="F61" s="109"/>
      <c r="G61" s="110"/>
      <c r="H61" s="113">
        <f>SUMIF('1 день'!$B$4:$B$50,продукты!$A61,'1 день'!$C$4:$C$50)</f>
        <v>0</v>
      </c>
      <c r="I61" s="167">
        <f t="shared" si="3"/>
        <v>0</v>
      </c>
      <c r="J61" s="113">
        <f>SUMIF('2 день'!$B$4:$B$50,продукты!$A61,'2 день'!$C$4:$C$50)</f>
        <v>0</v>
      </c>
      <c r="K61" s="167">
        <f t="shared" si="3"/>
        <v>0</v>
      </c>
      <c r="L61" s="113">
        <f>SUMIF('3 день'!$B$4:$B$52,продукты!$A61,'3 день'!$C$4:$C$52)</f>
        <v>0</v>
      </c>
      <c r="M61" s="167">
        <f t="shared" si="0"/>
        <v>0</v>
      </c>
      <c r="N61" s="113">
        <f>SUMIF('4 день'!$B$4:$B$54,продукты!$A61,'4 день'!$C$4:$C$54)</f>
        <v>0</v>
      </c>
      <c r="O61" s="172">
        <f t="shared" si="1"/>
        <v>0</v>
      </c>
      <c r="P61" s="114">
        <f t="shared" si="5"/>
        <v>0</v>
      </c>
      <c r="Q61" s="114">
        <f t="shared" si="4"/>
        <v>0</v>
      </c>
      <c r="T61" s="188"/>
    </row>
    <row r="62" spans="1:20" hidden="1" x14ac:dyDescent="0.2">
      <c r="A62" s="132" t="s">
        <v>190</v>
      </c>
      <c r="B62" s="127">
        <v>0</v>
      </c>
      <c r="C62" s="101">
        <v>0</v>
      </c>
      <c r="D62" s="106">
        <v>83.4</v>
      </c>
      <c r="E62" s="108">
        <v>333</v>
      </c>
      <c r="F62" s="109"/>
      <c r="G62" s="110"/>
      <c r="H62" s="113">
        <f>SUMIF('1 день'!$B$4:$B$50,продукты!$A62,'1 день'!$C$4:$C$50)</f>
        <v>0</v>
      </c>
      <c r="I62" s="167">
        <f t="shared" si="3"/>
        <v>0</v>
      </c>
      <c r="J62" s="113">
        <f>SUMIF('2 день'!$B$4:$B$50,продукты!$A62,'2 день'!$C$4:$C$50)</f>
        <v>0</v>
      </c>
      <c r="K62" s="167">
        <f t="shared" si="3"/>
        <v>0</v>
      </c>
      <c r="L62" s="113">
        <f>SUMIF('3 день'!$B$4:$B$52,продукты!$A62,'3 день'!$C$4:$C$52)</f>
        <v>0</v>
      </c>
      <c r="M62" s="167">
        <f t="shared" si="0"/>
        <v>0</v>
      </c>
      <c r="N62" s="113">
        <f>SUMIF('4 день'!$B$4:$B$54,продукты!$A62,'4 день'!$C$4:$C$54)</f>
        <v>0</v>
      </c>
      <c r="O62" s="172">
        <f t="shared" si="1"/>
        <v>0</v>
      </c>
      <c r="P62" s="114">
        <f t="shared" si="5"/>
        <v>0</v>
      </c>
      <c r="Q62" s="114">
        <f t="shared" si="4"/>
        <v>0</v>
      </c>
      <c r="T62" s="188"/>
    </row>
    <row r="63" spans="1:20" hidden="1" x14ac:dyDescent="0.2">
      <c r="A63" s="132" t="s">
        <v>191</v>
      </c>
      <c r="B63" s="127">
        <v>0</v>
      </c>
      <c r="C63" s="101">
        <v>0</v>
      </c>
      <c r="D63" s="106">
        <v>82.6</v>
      </c>
      <c r="E63" s="108">
        <v>330</v>
      </c>
      <c r="F63" s="109"/>
      <c r="G63" s="110"/>
      <c r="H63" s="113">
        <f>SUMIF('1 день'!$B$4:$B$50,продукты!$A63,'1 день'!$C$4:$C$50)</f>
        <v>0</v>
      </c>
      <c r="I63" s="167">
        <f t="shared" si="3"/>
        <v>0</v>
      </c>
      <c r="J63" s="113">
        <f>SUMIF('2 день'!$B$4:$B$50,продукты!$A63,'2 день'!$C$4:$C$50)</f>
        <v>0</v>
      </c>
      <c r="K63" s="167">
        <f t="shared" si="3"/>
        <v>0</v>
      </c>
      <c r="L63" s="113">
        <f>SUMIF('3 день'!$B$4:$B$52,продукты!$A63,'3 день'!$C$4:$C$52)</f>
        <v>0</v>
      </c>
      <c r="M63" s="167">
        <f t="shared" si="0"/>
        <v>0</v>
      </c>
      <c r="N63" s="113">
        <f>SUMIF('4 день'!$B$4:$B$54,продукты!$A63,'4 день'!$C$4:$C$54)</f>
        <v>0</v>
      </c>
      <c r="O63" s="172">
        <f t="shared" si="1"/>
        <v>0</v>
      </c>
      <c r="P63" s="114">
        <f t="shared" si="5"/>
        <v>0</v>
      </c>
      <c r="Q63" s="114">
        <f t="shared" si="4"/>
        <v>0</v>
      </c>
      <c r="T63" s="188"/>
    </row>
    <row r="64" spans="1:20" ht="14.25" hidden="1" customHeight="1" x14ac:dyDescent="0.2">
      <c r="A64" s="132" t="s">
        <v>192</v>
      </c>
      <c r="B64" s="127">
        <v>3.2</v>
      </c>
      <c r="C64" s="101">
        <v>9.1999999999999993</v>
      </c>
      <c r="D64" s="106">
        <v>76.5</v>
      </c>
      <c r="E64" s="108">
        <v>400</v>
      </c>
      <c r="F64" s="109"/>
      <c r="G64" s="110"/>
      <c r="H64" s="113">
        <f>SUMIF('1 день'!$B$4:$B$50,продукты!$A64,'1 день'!$C$4:$C$50)</f>
        <v>0</v>
      </c>
      <c r="I64" s="167">
        <f t="shared" si="3"/>
        <v>0</v>
      </c>
      <c r="J64" s="113">
        <f>SUMIF('2 день'!$B$4:$B$50,продукты!$A64,'2 день'!$C$4:$C$50)</f>
        <v>0</v>
      </c>
      <c r="K64" s="167">
        <f t="shared" si="3"/>
        <v>0</v>
      </c>
      <c r="L64" s="113">
        <f>SUMIF('3 день'!$B$4:$B$52,продукты!$A64,'3 день'!$C$4:$C$52)</f>
        <v>0</v>
      </c>
      <c r="M64" s="167">
        <f t="shared" si="0"/>
        <v>0</v>
      </c>
      <c r="N64" s="113">
        <f>SUMIF('4 день'!$B$4:$B$54,продукты!$A64,'4 день'!$C$4:$C$54)</f>
        <v>0</v>
      </c>
      <c r="O64" s="172">
        <f t="shared" si="1"/>
        <v>0</v>
      </c>
      <c r="P64" s="114">
        <f t="shared" si="5"/>
        <v>0</v>
      </c>
      <c r="Q64" s="114">
        <f t="shared" si="4"/>
        <v>0</v>
      </c>
      <c r="T64" s="188"/>
    </row>
    <row r="65" spans="1:20" hidden="1" x14ac:dyDescent="0.2">
      <c r="A65" s="132" t="s">
        <v>141</v>
      </c>
      <c r="B65" s="127">
        <v>15.2</v>
      </c>
      <c r="C65" s="101">
        <v>3.2</v>
      </c>
      <c r="D65" s="101">
        <v>0</v>
      </c>
      <c r="E65" s="108">
        <v>92</v>
      </c>
      <c r="F65" s="109"/>
      <c r="G65" s="110"/>
      <c r="H65" s="113">
        <f>SUMIF('1 день'!$B$4:$B$50,продукты!$A65,'1 день'!$C$4:$C$50)</f>
        <v>0</v>
      </c>
      <c r="I65" s="167">
        <f t="shared" si="3"/>
        <v>0</v>
      </c>
      <c r="J65" s="113">
        <f>SUMIF('2 день'!$B$4:$B$50,продукты!$A65,'2 день'!$C$4:$C$50)</f>
        <v>0</v>
      </c>
      <c r="K65" s="167">
        <f t="shared" si="3"/>
        <v>0</v>
      </c>
      <c r="L65" s="113">
        <f>SUMIF('3 день'!$B$4:$B$52,продукты!$A65,'3 день'!$C$4:$C$52)</f>
        <v>0</v>
      </c>
      <c r="M65" s="167">
        <f t="shared" si="0"/>
        <v>0</v>
      </c>
      <c r="N65" s="113">
        <f>SUMIF('4 день'!$B$4:$B$54,продукты!$A65,'4 день'!$C$4:$C$54)</f>
        <v>0</v>
      </c>
      <c r="O65" s="172">
        <f t="shared" si="1"/>
        <v>0</v>
      </c>
      <c r="P65" s="114">
        <f t="shared" si="5"/>
        <v>0</v>
      </c>
      <c r="Q65" s="114">
        <f t="shared" si="4"/>
        <v>0</v>
      </c>
      <c r="T65" s="188"/>
    </row>
    <row r="66" spans="1:20" hidden="1" x14ac:dyDescent="0.2">
      <c r="A66" s="132" t="s">
        <v>216</v>
      </c>
      <c r="B66" s="127">
        <v>1.7</v>
      </c>
      <c r="C66" s="101">
        <v>0</v>
      </c>
      <c r="D66" s="101">
        <v>20</v>
      </c>
      <c r="E66" s="108">
        <v>86</v>
      </c>
      <c r="F66" s="109"/>
      <c r="G66" s="110"/>
      <c r="H66" s="113">
        <f>SUMIF('1 день'!$B$4:$B$50,продукты!$A66,'1 день'!$C$4:$C$50)</f>
        <v>0</v>
      </c>
      <c r="I66" s="167">
        <f t="shared" si="3"/>
        <v>0</v>
      </c>
      <c r="J66" s="113">
        <f>SUMIF('2 день'!$B$4:$B$50,продукты!$A66,'2 день'!$C$4:$C$50)</f>
        <v>0</v>
      </c>
      <c r="K66" s="167">
        <f t="shared" si="3"/>
        <v>0</v>
      </c>
      <c r="L66" s="113">
        <f>SUMIF('3 день'!$B$4:$B$52,продукты!$A66,'3 день'!$C$4:$C$52)</f>
        <v>0</v>
      </c>
      <c r="M66" s="167">
        <f t="shared" ref="M66:M129" si="6">L66*$L$264</f>
        <v>0</v>
      </c>
      <c r="N66" s="113">
        <f>SUMIF('4 день'!$B$4:$B$54,продукты!$A66,'4 день'!$C$4:$C$54)</f>
        <v>0</v>
      </c>
      <c r="O66" s="172">
        <f t="shared" ref="O66:O129" si="7">N66*$N$264</f>
        <v>0</v>
      </c>
      <c r="P66" s="114">
        <f t="shared" si="5"/>
        <v>0</v>
      </c>
      <c r="Q66" s="114">
        <f t="shared" si="4"/>
        <v>0</v>
      </c>
      <c r="T66" s="188"/>
    </row>
    <row r="67" spans="1:20" hidden="1" x14ac:dyDescent="0.2">
      <c r="A67" s="132" t="s">
        <v>217</v>
      </c>
      <c r="B67" s="127">
        <v>6.1</v>
      </c>
      <c r="C67" s="101">
        <v>0</v>
      </c>
      <c r="D67" s="106">
        <v>72.3</v>
      </c>
      <c r="E67" s="108">
        <v>315</v>
      </c>
      <c r="F67" s="109"/>
      <c r="G67" s="110"/>
      <c r="H67" s="113">
        <f>SUMIF('1 день'!$B$4:$B$50,продукты!$A67,'1 день'!$C$4:$C$50)</f>
        <v>0</v>
      </c>
      <c r="I67" s="167">
        <f t="shared" ref="I67:K130" si="8">H67*$H$264</f>
        <v>0</v>
      </c>
      <c r="J67" s="113">
        <f>SUMIF('2 день'!$B$4:$B$50,продукты!$A67,'2 день'!$C$4:$C$50)</f>
        <v>0</v>
      </c>
      <c r="K67" s="167">
        <f t="shared" si="8"/>
        <v>0</v>
      </c>
      <c r="L67" s="113">
        <f>SUMIF('3 день'!$B$4:$B$52,продукты!$A67,'3 день'!$C$4:$C$52)</f>
        <v>0</v>
      </c>
      <c r="M67" s="167">
        <f t="shared" si="6"/>
        <v>0</v>
      </c>
      <c r="N67" s="113">
        <f>SUMIF('4 день'!$B$4:$B$54,продукты!$A67,'4 день'!$C$4:$C$54)</f>
        <v>0</v>
      </c>
      <c r="O67" s="172">
        <f t="shared" si="7"/>
        <v>0</v>
      </c>
      <c r="P67" s="114">
        <f t="shared" si="5"/>
        <v>0</v>
      </c>
      <c r="Q67" s="114">
        <f t="shared" ref="Q67:Q130" si="9">P67*$H$265</f>
        <v>0</v>
      </c>
      <c r="T67" s="188"/>
    </row>
    <row r="68" spans="1:20" x14ac:dyDescent="0.2">
      <c r="A68" s="132" t="s">
        <v>11</v>
      </c>
      <c r="B68" s="127">
        <v>6.1</v>
      </c>
      <c r="C68" s="101">
        <v>0</v>
      </c>
      <c r="D68" s="106">
        <v>72.3</v>
      </c>
      <c r="E68" s="108">
        <v>315</v>
      </c>
      <c r="F68" s="109">
        <v>60</v>
      </c>
      <c r="G68" s="110">
        <v>0.72299999999999998</v>
      </c>
      <c r="H68" s="113">
        <f>SUMIF('1 день'!$B$4:$B$50,продукты!$A68,'1 день'!$C$4:$C$50)</f>
        <v>0</v>
      </c>
      <c r="I68" s="167">
        <f t="shared" si="8"/>
        <v>0</v>
      </c>
      <c r="J68" s="113">
        <f>SUMIF('2 день'!$B$4:$B$50,продукты!$A68,'2 день'!$C$4:$C$50)</f>
        <v>0</v>
      </c>
      <c r="K68" s="167">
        <f t="shared" si="8"/>
        <v>0</v>
      </c>
      <c r="L68" s="113">
        <f>SUMIF('3 день'!$B$4:$B$52,продукты!$A68,'3 день'!$C$4:$C$52)</f>
        <v>50</v>
      </c>
      <c r="M68" s="167">
        <f t="shared" si="6"/>
        <v>100</v>
      </c>
      <c r="N68" s="113">
        <f>SUMIF('4 день'!$B$4:$B$54,продукты!$A68,'4 день'!$C$4:$C$54)</f>
        <v>60</v>
      </c>
      <c r="O68" s="172">
        <f t="shared" si="7"/>
        <v>120</v>
      </c>
      <c r="P68" s="114">
        <f t="shared" si="5"/>
        <v>220</v>
      </c>
      <c r="Q68" s="114">
        <f t="shared" si="9"/>
        <v>1320</v>
      </c>
      <c r="T68" s="190"/>
    </row>
    <row r="69" spans="1:20" hidden="1" x14ac:dyDescent="0.2">
      <c r="A69" s="132" t="s">
        <v>134</v>
      </c>
      <c r="B69" s="128">
        <v>22.5</v>
      </c>
      <c r="C69" s="101">
        <v>9</v>
      </c>
      <c r="D69" s="101">
        <v>0</v>
      </c>
      <c r="E69" s="108">
        <v>176</v>
      </c>
      <c r="F69" s="109"/>
      <c r="G69" s="110"/>
      <c r="H69" s="113">
        <f>SUMIF('1 день'!$B$4:$B$50,продукты!$A69,'1 день'!$C$4:$C$50)</f>
        <v>0</v>
      </c>
      <c r="I69" s="167">
        <f t="shared" si="8"/>
        <v>0</v>
      </c>
      <c r="J69" s="113">
        <f>SUMIF('2 день'!$B$4:$B$50,продукты!$A69,'2 день'!$C$4:$C$50)</f>
        <v>0</v>
      </c>
      <c r="K69" s="167">
        <f t="shared" si="8"/>
        <v>0</v>
      </c>
      <c r="L69" s="113">
        <f>SUMIF('3 день'!$B$4:$B$52,продукты!$A69,'3 день'!$C$4:$C$52)</f>
        <v>0</v>
      </c>
      <c r="M69" s="167">
        <f t="shared" si="6"/>
        <v>0</v>
      </c>
      <c r="N69" s="113">
        <f>SUMIF('4 день'!$B$4:$B$54,продукты!$A69,'4 день'!$C$4:$C$54)</f>
        <v>0</v>
      </c>
      <c r="O69" s="172">
        <f t="shared" si="7"/>
        <v>0</v>
      </c>
      <c r="P69" s="114">
        <f t="shared" si="5"/>
        <v>0</v>
      </c>
      <c r="Q69" s="114">
        <f t="shared" si="9"/>
        <v>0</v>
      </c>
      <c r="T69" s="188"/>
    </row>
    <row r="70" spans="1:20" hidden="1" x14ac:dyDescent="0.2">
      <c r="A70" s="132" t="s">
        <v>159</v>
      </c>
      <c r="B70" s="128">
        <v>21.5</v>
      </c>
      <c r="C70" s="101">
        <v>4.8</v>
      </c>
      <c r="D70" s="101">
        <v>0</v>
      </c>
      <c r="E70" s="108">
        <v>133</v>
      </c>
      <c r="F70" s="109"/>
      <c r="G70" s="110"/>
      <c r="H70" s="113">
        <f>SUMIF('1 день'!$B$4:$B$50,продукты!$A70,'1 день'!$C$4:$C$50)</f>
        <v>0</v>
      </c>
      <c r="I70" s="167">
        <f t="shared" si="8"/>
        <v>0</v>
      </c>
      <c r="J70" s="113">
        <f>SUMIF('2 день'!$B$4:$B$50,продукты!$A70,'2 день'!$C$4:$C$50)</f>
        <v>0</v>
      </c>
      <c r="K70" s="167">
        <f t="shared" si="8"/>
        <v>0</v>
      </c>
      <c r="L70" s="113">
        <f>SUMIF('3 день'!$B$4:$B$52,продукты!$A70,'3 день'!$C$4:$C$52)</f>
        <v>0</v>
      </c>
      <c r="M70" s="167">
        <f t="shared" si="6"/>
        <v>0</v>
      </c>
      <c r="N70" s="113">
        <f>SUMIF('4 день'!$B$4:$B$54,продукты!$A70,'4 день'!$C$4:$C$54)</f>
        <v>0</v>
      </c>
      <c r="O70" s="172">
        <f t="shared" si="7"/>
        <v>0</v>
      </c>
      <c r="P70" s="114">
        <f t="shared" ref="P70:P133" si="10">I70+K70+M70+O70</f>
        <v>0</v>
      </c>
      <c r="Q70" s="114">
        <f t="shared" si="9"/>
        <v>0</v>
      </c>
      <c r="T70" s="188"/>
    </row>
    <row r="71" spans="1:20" hidden="1" x14ac:dyDescent="0.2">
      <c r="A71" s="132" t="s">
        <v>145</v>
      </c>
      <c r="B71" s="127">
        <v>10.3</v>
      </c>
      <c r="C71" s="101">
        <v>4.4000000000000004</v>
      </c>
      <c r="D71" s="101">
        <v>0</v>
      </c>
      <c r="E71" s="108">
        <v>83</v>
      </c>
      <c r="F71" s="109"/>
      <c r="G71" s="110"/>
      <c r="H71" s="113">
        <f>SUMIF('1 день'!$B$4:$B$50,продукты!$A71,'1 день'!$C$4:$C$50)</f>
        <v>0</v>
      </c>
      <c r="I71" s="167">
        <f t="shared" si="8"/>
        <v>0</v>
      </c>
      <c r="J71" s="113">
        <f>SUMIF('2 день'!$B$4:$B$50,продукты!$A71,'2 день'!$C$4:$C$50)</f>
        <v>0</v>
      </c>
      <c r="K71" s="167">
        <f t="shared" si="8"/>
        <v>0</v>
      </c>
      <c r="L71" s="113">
        <f>SUMIF('3 день'!$B$4:$B$52,продукты!$A71,'3 день'!$C$4:$C$52)</f>
        <v>0</v>
      </c>
      <c r="M71" s="167">
        <f t="shared" si="6"/>
        <v>0</v>
      </c>
      <c r="N71" s="113">
        <f>SUMIF('4 день'!$B$4:$B$54,продукты!$A71,'4 день'!$C$4:$C$54)</f>
        <v>0</v>
      </c>
      <c r="O71" s="172">
        <f t="shared" si="7"/>
        <v>0</v>
      </c>
      <c r="P71" s="114">
        <f t="shared" si="10"/>
        <v>0</v>
      </c>
      <c r="Q71" s="114">
        <f t="shared" si="9"/>
        <v>0</v>
      </c>
      <c r="T71" s="188"/>
    </row>
    <row r="72" spans="1:20" hidden="1" x14ac:dyDescent="0.2">
      <c r="A72" s="132" t="s">
        <v>154</v>
      </c>
      <c r="B72" s="127">
        <v>15.6</v>
      </c>
      <c r="C72" s="101">
        <v>29.2</v>
      </c>
      <c r="D72" s="101">
        <v>0.3</v>
      </c>
      <c r="E72" s="108">
        <v>336</v>
      </c>
      <c r="F72" s="109"/>
      <c r="G72" s="110"/>
      <c r="H72" s="113">
        <f>SUMIF('1 день'!$B$4:$B$50,продукты!$A72,'1 день'!$C$4:$C$50)</f>
        <v>0</v>
      </c>
      <c r="I72" s="167">
        <f t="shared" si="8"/>
        <v>0</v>
      </c>
      <c r="J72" s="113">
        <f>SUMIF('2 день'!$B$4:$B$50,продукты!$A72,'2 день'!$C$4:$C$50)</f>
        <v>0</v>
      </c>
      <c r="K72" s="167">
        <f t="shared" si="8"/>
        <v>0</v>
      </c>
      <c r="L72" s="113">
        <f>SUMIF('3 день'!$B$4:$B$52,продукты!$A72,'3 день'!$C$4:$C$52)</f>
        <v>0</v>
      </c>
      <c r="M72" s="167">
        <f t="shared" si="6"/>
        <v>0</v>
      </c>
      <c r="N72" s="113">
        <f>SUMIF('4 день'!$B$4:$B$54,продукты!$A72,'4 день'!$C$4:$C$54)</f>
        <v>0</v>
      </c>
      <c r="O72" s="172">
        <f t="shared" si="7"/>
        <v>0</v>
      </c>
      <c r="P72" s="114">
        <f t="shared" si="10"/>
        <v>0</v>
      </c>
      <c r="Q72" s="114">
        <f t="shared" si="9"/>
        <v>0</v>
      </c>
      <c r="T72" s="188"/>
    </row>
    <row r="73" spans="1:20" hidden="1" x14ac:dyDescent="0.2">
      <c r="A73" s="132" t="s">
        <v>58</v>
      </c>
      <c r="B73" s="127">
        <v>3.1</v>
      </c>
      <c r="C73" s="101">
        <v>2.6</v>
      </c>
      <c r="D73" s="101">
        <v>2.5</v>
      </c>
      <c r="E73" s="108">
        <v>48</v>
      </c>
      <c r="F73" s="109"/>
      <c r="G73" s="110"/>
      <c r="H73" s="113">
        <f>SUMIF('1 день'!$B$4:$B$50,продукты!$A73,'1 день'!$C$4:$C$50)</f>
        <v>0</v>
      </c>
      <c r="I73" s="167">
        <f t="shared" si="8"/>
        <v>0</v>
      </c>
      <c r="J73" s="113">
        <f>SUMIF('2 день'!$B$4:$B$50,продукты!$A73,'2 день'!$C$4:$C$50)</f>
        <v>0</v>
      </c>
      <c r="K73" s="167">
        <f t="shared" si="8"/>
        <v>0</v>
      </c>
      <c r="L73" s="113">
        <f>SUMIF('3 день'!$B$4:$B$52,продукты!$A73,'3 день'!$C$4:$C$52)</f>
        <v>0</v>
      </c>
      <c r="M73" s="167">
        <f t="shared" si="6"/>
        <v>0</v>
      </c>
      <c r="N73" s="113">
        <f>SUMIF('4 день'!$B$4:$B$54,продукты!$A73,'4 день'!$C$4:$C$54)</f>
        <v>0</v>
      </c>
      <c r="O73" s="172">
        <f t="shared" si="7"/>
        <v>0</v>
      </c>
      <c r="P73" s="114">
        <f t="shared" si="10"/>
        <v>0</v>
      </c>
      <c r="Q73" s="114">
        <f t="shared" si="9"/>
        <v>0</v>
      </c>
      <c r="T73" s="188"/>
    </row>
    <row r="74" spans="1:20" hidden="1" x14ac:dyDescent="0.2">
      <c r="A74" s="132" t="s">
        <v>137</v>
      </c>
      <c r="B74" s="128">
        <v>22</v>
      </c>
      <c r="C74" s="101">
        <v>8.5</v>
      </c>
      <c r="D74" s="101">
        <v>0</v>
      </c>
      <c r="E74" s="108">
        <v>168</v>
      </c>
      <c r="F74" s="109"/>
      <c r="G74" s="110"/>
      <c r="H74" s="113">
        <f>SUMIF('1 день'!$B$4:$B$50,продукты!$A74,'1 день'!$C$4:$C$50)</f>
        <v>0</v>
      </c>
      <c r="I74" s="167">
        <f t="shared" si="8"/>
        <v>0</v>
      </c>
      <c r="J74" s="113">
        <f>SUMIF('2 день'!$B$4:$B$50,продукты!$A74,'2 день'!$C$4:$C$50)</f>
        <v>0</v>
      </c>
      <c r="K74" s="167">
        <f t="shared" si="8"/>
        <v>0</v>
      </c>
      <c r="L74" s="113">
        <f>SUMIF('3 день'!$B$4:$B$52,продукты!$A74,'3 день'!$C$4:$C$52)</f>
        <v>0</v>
      </c>
      <c r="M74" s="167">
        <f t="shared" si="6"/>
        <v>0</v>
      </c>
      <c r="N74" s="113">
        <f>SUMIF('4 день'!$B$4:$B$54,продукты!$A74,'4 день'!$C$4:$C$54)</f>
        <v>0</v>
      </c>
      <c r="O74" s="172">
        <f t="shared" si="7"/>
        <v>0</v>
      </c>
      <c r="P74" s="114">
        <f t="shared" si="10"/>
        <v>0</v>
      </c>
      <c r="Q74" s="114">
        <f t="shared" si="9"/>
        <v>0</v>
      </c>
      <c r="T74" s="188"/>
    </row>
    <row r="75" spans="1:20" hidden="1" x14ac:dyDescent="0.2">
      <c r="A75" s="132" t="s">
        <v>170</v>
      </c>
      <c r="B75" s="127">
        <v>13.5</v>
      </c>
      <c r="C75" s="101">
        <v>9.5</v>
      </c>
      <c r="D75" s="101">
        <v>0</v>
      </c>
      <c r="E75" s="108">
        <v>150</v>
      </c>
      <c r="F75" s="109"/>
      <c r="G75" s="110"/>
      <c r="H75" s="113">
        <f>SUMIF('1 день'!$B$4:$B$50,продукты!$A75,'1 день'!$C$4:$C$50)</f>
        <v>0</v>
      </c>
      <c r="I75" s="167">
        <f t="shared" si="8"/>
        <v>0</v>
      </c>
      <c r="J75" s="113">
        <f>SUMIF('2 день'!$B$4:$B$50,продукты!$A75,'2 день'!$C$4:$C$50)</f>
        <v>0</v>
      </c>
      <c r="K75" s="167">
        <f t="shared" si="8"/>
        <v>0</v>
      </c>
      <c r="L75" s="113">
        <f>SUMIF('3 день'!$B$4:$B$52,продукты!$A75,'3 день'!$C$4:$C$52)</f>
        <v>0</v>
      </c>
      <c r="M75" s="167">
        <f t="shared" si="6"/>
        <v>0</v>
      </c>
      <c r="N75" s="113">
        <f>SUMIF('4 день'!$B$4:$B$54,продукты!$A75,'4 день'!$C$4:$C$54)</f>
        <v>0</v>
      </c>
      <c r="O75" s="172">
        <f t="shared" si="7"/>
        <v>0</v>
      </c>
      <c r="P75" s="114">
        <f t="shared" si="10"/>
        <v>0</v>
      </c>
      <c r="Q75" s="114">
        <f t="shared" si="9"/>
        <v>0</v>
      </c>
      <c r="T75" s="188"/>
    </row>
    <row r="76" spans="1:20" hidden="1" x14ac:dyDescent="0.2">
      <c r="A76" s="132" t="s">
        <v>270</v>
      </c>
      <c r="B76" s="127">
        <v>3</v>
      </c>
      <c r="C76" s="101">
        <v>3.2</v>
      </c>
      <c r="D76" s="101">
        <v>18.7</v>
      </c>
      <c r="E76" s="108">
        <v>118</v>
      </c>
      <c r="F76" s="109"/>
      <c r="G76" s="110"/>
      <c r="H76" s="113">
        <f>SUMIF('1 день'!$B$4:$B$50,продукты!$A76,'1 день'!$C$4:$C$50)</f>
        <v>0</v>
      </c>
      <c r="I76" s="167">
        <f t="shared" si="8"/>
        <v>0</v>
      </c>
      <c r="J76" s="113">
        <f>SUMIF('2 день'!$B$4:$B$50,продукты!$A76,'2 день'!$C$4:$C$50)</f>
        <v>0</v>
      </c>
      <c r="K76" s="167">
        <f t="shared" si="8"/>
        <v>0</v>
      </c>
      <c r="L76" s="113">
        <f>SUMIF('3 день'!$B$4:$B$52,продукты!$A76,'3 день'!$C$4:$C$52)</f>
        <v>0</v>
      </c>
      <c r="M76" s="167">
        <f t="shared" si="6"/>
        <v>0</v>
      </c>
      <c r="N76" s="113">
        <f>SUMIF('4 день'!$B$4:$B$54,продукты!$A76,'4 день'!$C$4:$C$54)</f>
        <v>0</v>
      </c>
      <c r="O76" s="172">
        <f t="shared" si="7"/>
        <v>0</v>
      </c>
      <c r="P76" s="114">
        <f t="shared" si="10"/>
        <v>0</v>
      </c>
      <c r="Q76" s="114">
        <f t="shared" si="9"/>
        <v>0</v>
      </c>
      <c r="T76" s="188"/>
    </row>
    <row r="77" spans="1:20" hidden="1" x14ac:dyDescent="0.2">
      <c r="A77" s="132" t="s">
        <v>269</v>
      </c>
      <c r="B77" s="127">
        <v>0.2</v>
      </c>
      <c r="C77" s="101">
        <v>0</v>
      </c>
      <c r="D77" s="101">
        <v>17.3</v>
      </c>
      <c r="E77" s="108">
        <v>70</v>
      </c>
      <c r="F77" s="109"/>
      <c r="G77" s="110"/>
      <c r="H77" s="113">
        <f>SUMIF('1 день'!$B$4:$B$50,продукты!$A77,'1 день'!$C$4:$C$50)</f>
        <v>0</v>
      </c>
      <c r="I77" s="167">
        <f t="shared" si="8"/>
        <v>0</v>
      </c>
      <c r="J77" s="113">
        <f>SUMIF('2 день'!$B$4:$B$50,продукты!$A77,'2 день'!$C$4:$C$50)</f>
        <v>0</v>
      </c>
      <c r="K77" s="167">
        <f t="shared" si="8"/>
        <v>0</v>
      </c>
      <c r="L77" s="113">
        <f>SUMIF('3 день'!$B$4:$B$52,продукты!$A77,'3 день'!$C$4:$C$52)</f>
        <v>0</v>
      </c>
      <c r="M77" s="167">
        <f t="shared" si="6"/>
        <v>0</v>
      </c>
      <c r="N77" s="113">
        <f>SUMIF('4 день'!$B$4:$B$54,продукты!$A77,'4 день'!$C$4:$C$54)</f>
        <v>0</v>
      </c>
      <c r="O77" s="172">
        <f t="shared" si="7"/>
        <v>0</v>
      </c>
      <c r="P77" s="114">
        <f t="shared" si="10"/>
        <v>0</v>
      </c>
      <c r="Q77" s="114">
        <f t="shared" si="9"/>
        <v>0</v>
      </c>
      <c r="T77" s="188"/>
    </row>
    <row r="78" spans="1:20" hidden="1" x14ac:dyDescent="0.2">
      <c r="A78" s="132" t="s">
        <v>57</v>
      </c>
      <c r="B78" s="127">
        <v>2.8</v>
      </c>
      <c r="C78" s="101">
        <v>3.5</v>
      </c>
      <c r="D78" s="101">
        <v>4.5</v>
      </c>
      <c r="E78" s="108">
        <v>62</v>
      </c>
      <c r="F78" s="109"/>
      <c r="G78" s="110"/>
      <c r="H78" s="113">
        <f>SUMIF('1 день'!$B$4:$B$50,продукты!$A78,'1 день'!$C$4:$C$50)</f>
        <v>0</v>
      </c>
      <c r="I78" s="167">
        <f t="shared" si="8"/>
        <v>0</v>
      </c>
      <c r="J78" s="113">
        <f>SUMIF('2 день'!$B$4:$B$50,продукты!$A78,'2 день'!$C$4:$C$50)</f>
        <v>0</v>
      </c>
      <c r="K78" s="167">
        <f t="shared" si="8"/>
        <v>0</v>
      </c>
      <c r="L78" s="113">
        <f>SUMIF('3 день'!$B$4:$B$52,продукты!$A78,'3 день'!$C$4:$C$52)</f>
        <v>0</v>
      </c>
      <c r="M78" s="167">
        <f t="shared" si="6"/>
        <v>0</v>
      </c>
      <c r="N78" s="113">
        <f>SUMIF('4 день'!$B$4:$B$54,продукты!$A78,'4 день'!$C$4:$C$54)</f>
        <v>0</v>
      </c>
      <c r="O78" s="172">
        <f t="shared" si="7"/>
        <v>0</v>
      </c>
      <c r="P78" s="114">
        <f t="shared" si="10"/>
        <v>0</v>
      </c>
      <c r="Q78" s="114">
        <f t="shared" si="9"/>
        <v>0</v>
      </c>
      <c r="T78" s="188"/>
    </row>
    <row r="79" spans="1:20" hidden="1" x14ac:dyDescent="0.2">
      <c r="A79" s="132" t="s">
        <v>249</v>
      </c>
      <c r="B79" s="127">
        <v>0.3</v>
      </c>
      <c r="C79" s="101">
        <v>0</v>
      </c>
      <c r="D79" s="101">
        <v>8.6</v>
      </c>
      <c r="E79" s="108">
        <v>39</v>
      </c>
      <c r="F79" s="109"/>
      <c r="G79" s="110"/>
      <c r="H79" s="113">
        <f>SUMIF('1 день'!$B$4:$B$50,продукты!$A79,'1 день'!$C$4:$C$50)</f>
        <v>0</v>
      </c>
      <c r="I79" s="167">
        <f t="shared" si="8"/>
        <v>0</v>
      </c>
      <c r="J79" s="113">
        <f>SUMIF('2 день'!$B$4:$B$50,продукты!$A79,'2 день'!$C$4:$C$50)</f>
        <v>0</v>
      </c>
      <c r="K79" s="167">
        <f t="shared" si="8"/>
        <v>0</v>
      </c>
      <c r="L79" s="113">
        <f>SUMIF('3 день'!$B$4:$B$52,продукты!$A79,'3 день'!$C$4:$C$52)</f>
        <v>0</v>
      </c>
      <c r="M79" s="167">
        <f t="shared" si="6"/>
        <v>0</v>
      </c>
      <c r="N79" s="113">
        <f>SUMIF('4 день'!$B$4:$B$54,продукты!$A79,'4 день'!$C$4:$C$54)</f>
        <v>0</v>
      </c>
      <c r="O79" s="172">
        <f t="shared" si="7"/>
        <v>0</v>
      </c>
      <c r="P79" s="114">
        <f t="shared" si="10"/>
        <v>0</v>
      </c>
      <c r="Q79" s="114">
        <f t="shared" si="9"/>
        <v>0</v>
      </c>
      <c r="T79" s="188"/>
    </row>
    <row r="80" spans="1:20" hidden="1" x14ac:dyDescent="0.2">
      <c r="A80" s="132" t="s">
        <v>105</v>
      </c>
      <c r="B80" s="127">
        <v>9.6</v>
      </c>
      <c r="C80" s="101">
        <v>13.9</v>
      </c>
      <c r="D80" s="101">
        <v>22.2</v>
      </c>
      <c r="E80" s="108">
        <v>259</v>
      </c>
      <c r="F80" s="109"/>
      <c r="G80" s="110"/>
      <c r="H80" s="113">
        <f>SUMIF('1 день'!$B$4:$B$50,продукты!$A80,'1 день'!$C$4:$C$50)</f>
        <v>0</v>
      </c>
      <c r="I80" s="167">
        <f t="shared" si="8"/>
        <v>0</v>
      </c>
      <c r="J80" s="113">
        <f>SUMIF('2 день'!$B$4:$B$50,продукты!$A80,'2 день'!$C$4:$C$50)</f>
        <v>0</v>
      </c>
      <c r="K80" s="167">
        <f t="shared" si="8"/>
        <v>0</v>
      </c>
      <c r="L80" s="113">
        <f>SUMIF('3 день'!$B$4:$B$52,продукты!$A80,'3 день'!$C$4:$C$52)</f>
        <v>0</v>
      </c>
      <c r="M80" s="167">
        <f t="shared" si="6"/>
        <v>0</v>
      </c>
      <c r="N80" s="113">
        <f>SUMIF('4 день'!$B$4:$B$54,продукты!$A80,'4 день'!$C$4:$C$54)</f>
        <v>0</v>
      </c>
      <c r="O80" s="172">
        <f t="shared" si="7"/>
        <v>0</v>
      </c>
      <c r="P80" s="114">
        <f t="shared" si="10"/>
        <v>0</v>
      </c>
      <c r="Q80" s="114">
        <f t="shared" si="9"/>
        <v>0</v>
      </c>
      <c r="T80" s="188"/>
    </row>
    <row r="81" spans="1:20" hidden="1" x14ac:dyDescent="0.2">
      <c r="A81" s="132" t="s">
        <v>103</v>
      </c>
      <c r="B81" s="127">
        <v>12</v>
      </c>
      <c r="C81" s="101">
        <v>26</v>
      </c>
      <c r="D81" s="101">
        <v>0</v>
      </c>
      <c r="E81" s="108">
        <v>290</v>
      </c>
      <c r="F81" s="109"/>
      <c r="G81" s="110"/>
      <c r="H81" s="113">
        <f>SUMIF('1 день'!$B$4:$B$50,продукты!$A81,'1 день'!$C$4:$C$50)</f>
        <v>0</v>
      </c>
      <c r="I81" s="167">
        <f t="shared" si="8"/>
        <v>0</v>
      </c>
      <c r="J81" s="113">
        <f>SUMIF('2 день'!$B$4:$B$50,продукты!$A81,'2 день'!$C$4:$C$50)</f>
        <v>0</v>
      </c>
      <c r="K81" s="167">
        <f t="shared" si="8"/>
        <v>0</v>
      </c>
      <c r="L81" s="113">
        <f>SUMIF('3 день'!$B$4:$B$52,продукты!$A81,'3 день'!$C$4:$C$52)</f>
        <v>0</v>
      </c>
      <c r="M81" s="167">
        <f t="shared" si="6"/>
        <v>0</v>
      </c>
      <c r="N81" s="113">
        <f>SUMIF('4 день'!$B$4:$B$54,продукты!$A81,'4 день'!$C$4:$C$54)</f>
        <v>0</v>
      </c>
      <c r="O81" s="172">
        <f t="shared" si="7"/>
        <v>0</v>
      </c>
      <c r="P81" s="114">
        <f t="shared" si="10"/>
        <v>0</v>
      </c>
      <c r="Q81" s="114">
        <f t="shared" si="9"/>
        <v>0</v>
      </c>
      <c r="T81" s="188"/>
    </row>
    <row r="82" spans="1:20" hidden="1" x14ac:dyDescent="0.2">
      <c r="A82" s="132" t="s">
        <v>102</v>
      </c>
      <c r="B82" s="127">
        <v>13.5</v>
      </c>
      <c r="C82" s="101">
        <v>35</v>
      </c>
      <c r="D82" s="101">
        <v>0</v>
      </c>
      <c r="E82" s="108">
        <v>370</v>
      </c>
      <c r="F82" s="109"/>
      <c r="G82" s="110"/>
      <c r="H82" s="113">
        <f>SUMIF('1 день'!$B$4:$B$50,продукты!$A82,'1 день'!$C$4:$C$50)</f>
        <v>0</v>
      </c>
      <c r="I82" s="167">
        <f t="shared" si="8"/>
        <v>0</v>
      </c>
      <c r="J82" s="113">
        <f>SUMIF('2 день'!$B$4:$B$50,продукты!$A82,'2 день'!$C$4:$C$50)</f>
        <v>0</v>
      </c>
      <c r="K82" s="167">
        <f t="shared" si="8"/>
        <v>0</v>
      </c>
      <c r="L82" s="113">
        <f>SUMIF('3 день'!$B$4:$B$52,продукты!$A82,'3 день'!$C$4:$C$52)</f>
        <v>0</v>
      </c>
      <c r="M82" s="167">
        <f t="shared" si="6"/>
        <v>0</v>
      </c>
      <c r="N82" s="113">
        <f>SUMIF('4 день'!$B$4:$B$54,продукты!$A82,'4 день'!$C$4:$C$54)</f>
        <v>0</v>
      </c>
      <c r="O82" s="172">
        <f t="shared" si="7"/>
        <v>0</v>
      </c>
      <c r="P82" s="114">
        <f t="shared" si="10"/>
        <v>0</v>
      </c>
      <c r="Q82" s="114">
        <f t="shared" si="9"/>
        <v>0</v>
      </c>
      <c r="T82" s="188"/>
    </row>
    <row r="83" spans="1:20" x14ac:dyDescent="0.2">
      <c r="A83" s="132" t="s">
        <v>101</v>
      </c>
      <c r="B83" s="128">
        <v>20.399999999999999</v>
      </c>
      <c r="C83" s="101">
        <v>37.4</v>
      </c>
      <c r="D83" s="101">
        <v>0</v>
      </c>
      <c r="E83" s="108">
        <v>431</v>
      </c>
      <c r="F83" s="109">
        <v>55</v>
      </c>
      <c r="G83" s="110">
        <v>0.56999999999999995</v>
      </c>
      <c r="H83" s="113">
        <f>SUMIF('1 день'!$B$4:$B$50,продукты!$A83,'1 день'!$C$4:$C$50)</f>
        <v>40</v>
      </c>
      <c r="I83" s="167">
        <f t="shared" si="8"/>
        <v>80</v>
      </c>
      <c r="J83" s="113">
        <f>SUMIF('2 день'!$B$4:$B$50,продукты!$A83,'2 день'!$C$4:$C$50)</f>
        <v>0</v>
      </c>
      <c r="K83" s="167">
        <f t="shared" si="8"/>
        <v>0</v>
      </c>
      <c r="L83" s="113">
        <f>SUMIF('3 день'!$B$4:$B$52,продукты!$A83,'3 день'!$C$4:$C$52)</f>
        <v>30</v>
      </c>
      <c r="M83" s="167">
        <f t="shared" si="6"/>
        <v>60</v>
      </c>
      <c r="N83" s="113">
        <f>SUMIF('4 день'!$B$4:$B$54,продукты!$A83,'4 день'!$C$4:$C$54)</f>
        <v>0</v>
      </c>
      <c r="O83" s="172">
        <f t="shared" si="7"/>
        <v>0</v>
      </c>
      <c r="P83" s="114">
        <f t="shared" si="10"/>
        <v>140</v>
      </c>
      <c r="Q83" s="114">
        <f t="shared" si="9"/>
        <v>840</v>
      </c>
      <c r="T83" s="190"/>
    </row>
    <row r="84" spans="1:20" hidden="1" x14ac:dyDescent="0.2">
      <c r="A84" s="132" t="s">
        <v>104</v>
      </c>
      <c r="B84" s="127">
        <v>10</v>
      </c>
      <c r="C84" s="101">
        <v>11</v>
      </c>
      <c r="D84" s="101">
        <v>1</v>
      </c>
      <c r="E84" s="108">
        <v>150</v>
      </c>
      <c r="F84" s="109"/>
      <c r="G84" s="110"/>
      <c r="H84" s="113">
        <f>SUMIF('1 день'!$B$4:$B$50,продукты!$A84,'1 день'!$C$4:$C$50)</f>
        <v>0</v>
      </c>
      <c r="I84" s="167">
        <f t="shared" si="8"/>
        <v>0</v>
      </c>
      <c r="J84" s="113">
        <f>SUMIF('2 день'!$B$4:$B$50,продукты!$A84,'2 день'!$C$4:$C$50)</f>
        <v>0</v>
      </c>
      <c r="K84" s="167">
        <f t="shared" si="8"/>
        <v>0</v>
      </c>
      <c r="L84" s="113">
        <f>SUMIF('3 день'!$B$4:$B$52,продукты!$A84,'3 день'!$C$4:$C$52)</f>
        <v>0</v>
      </c>
      <c r="M84" s="167">
        <f t="shared" si="6"/>
        <v>0</v>
      </c>
      <c r="N84" s="113">
        <f>SUMIF('4 день'!$B$4:$B$54,продукты!$A84,'4 день'!$C$4:$C$54)</f>
        <v>0</v>
      </c>
      <c r="O84" s="172">
        <f t="shared" si="7"/>
        <v>0</v>
      </c>
      <c r="P84" s="114">
        <f t="shared" si="10"/>
        <v>0</v>
      </c>
      <c r="Q84" s="114">
        <f t="shared" si="9"/>
        <v>0</v>
      </c>
      <c r="T84" s="188"/>
    </row>
    <row r="85" spans="1:20" hidden="1" x14ac:dyDescent="0.2">
      <c r="A85" s="132" t="s">
        <v>129</v>
      </c>
      <c r="B85" s="127">
        <v>15.2</v>
      </c>
      <c r="C85" s="101">
        <v>15.7</v>
      </c>
      <c r="D85" s="101">
        <v>2.8</v>
      </c>
      <c r="E85" s="108">
        <v>213</v>
      </c>
      <c r="F85" s="109"/>
      <c r="G85" s="110"/>
      <c r="H85" s="113">
        <f>SUMIF('1 день'!$B$4:$B$50,продукты!$A85,'1 день'!$C$4:$C$50)</f>
        <v>0</v>
      </c>
      <c r="I85" s="167">
        <f t="shared" si="8"/>
        <v>0</v>
      </c>
      <c r="J85" s="113">
        <f>SUMIF('2 день'!$B$4:$B$50,продукты!$A85,'2 день'!$C$4:$C$50)</f>
        <v>0</v>
      </c>
      <c r="K85" s="167">
        <f t="shared" si="8"/>
        <v>0</v>
      </c>
      <c r="L85" s="113">
        <f>SUMIF('3 день'!$B$4:$B$52,продукты!$A85,'3 день'!$C$4:$C$52)</f>
        <v>0</v>
      </c>
      <c r="M85" s="167">
        <f t="shared" si="6"/>
        <v>0</v>
      </c>
      <c r="N85" s="113">
        <f>SUMIF('4 день'!$B$4:$B$54,продукты!$A85,'4 день'!$C$4:$C$54)</f>
        <v>0</v>
      </c>
      <c r="O85" s="172">
        <f t="shared" si="7"/>
        <v>0</v>
      </c>
      <c r="P85" s="114">
        <f t="shared" si="10"/>
        <v>0</v>
      </c>
      <c r="Q85" s="114">
        <f t="shared" si="9"/>
        <v>0</v>
      </c>
      <c r="T85" s="188"/>
    </row>
    <row r="86" spans="1:20" hidden="1" x14ac:dyDescent="0.2">
      <c r="A86" s="132" t="s">
        <v>83</v>
      </c>
      <c r="B86" s="127">
        <v>0</v>
      </c>
      <c r="C86" s="106">
        <v>94.5</v>
      </c>
      <c r="D86" s="101">
        <v>0</v>
      </c>
      <c r="E86" s="111">
        <v>879</v>
      </c>
      <c r="F86" s="109"/>
      <c r="G86" s="110"/>
      <c r="H86" s="113">
        <f>SUMIF('1 день'!$B$4:$B$50,продукты!$A86,'1 день'!$C$4:$C$50)</f>
        <v>0</v>
      </c>
      <c r="I86" s="167">
        <f t="shared" si="8"/>
        <v>0</v>
      </c>
      <c r="J86" s="113">
        <f>SUMIF('2 день'!$B$4:$B$50,продукты!$A86,'2 день'!$C$4:$C$50)</f>
        <v>0</v>
      </c>
      <c r="K86" s="167">
        <f t="shared" si="8"/>
        <v>0</v>
      </c>
      <c r="L86" s="113">
        <f>SUMIF('3 день'!$B$4:$B$52,продукты!$A86,'3 день'!$C$4:$C$52)</f>
        <v>0</v>
      </c>
      <c r="M86" s="167">
        <f t="shared" si="6"/>
        <v>0</v>
      </c>
      <c r="N86" s="113">
        <f>SUMIF('4 день'!$B$4:$B$54,продукты!$A86,'4 день'!$C$4:$C$54)</f>
        <v>0</v>
      </c>
      <c r="O86" s="172">
        <f t="shared" si="7"/>
        <v>0</v>
      </c>
      <c r="P86" s="114">
        <f t="shared" si="10"/>
        <v>0</v>
      </c>
      <c r="Q86" s="114">
        <f t="shared" si="9"/>
        <v>0</v>
      </c>
      <c r="T86" s="188"/>
    </row>
    <row r="87" spans="1:20" hidden="1" x14ac:dyDescent="0.2">
      <c r="A87" s="132" t="s">
        <v>271</v>
      </c>
      <c r="B87" s="127">
        <v>0.6</v>
      </c>
      <c r="C87" s="101">
        <v>0</v>
      </c>
      <c r="D87" s="101">
        <v>21.1</v>
      </c>
      <c r="E87" s="108">
        <v>85</v>
      </c>
      <c r="F87" s="109"/>
      <c r="G87" s="110"/>
      <c r="H87" s="113">
        <f>SUMIF('1 день'!$B$4:$B$50,продукты!$A87,'1 день'!$C$4:$C$50)</f>
        <v>0</v>
      </c>
      <c r="I87" s="167">
        <f t="shared" si="8"/>
        <v>0</v>
      </c>
      <c r="J87" s="113">
        <f>SUMIF('2 день'!$B$4:$B$50,продукты!$A87,'2 день'!$C$4:$C$50)</f>
        <v>0</v>
      </c>
      <c r="K87" s="167">
        <f t="shared" si="8"/>
        <v>0</v>
      </c>
      <c r="L87" s="113">
        <f>SUMIF('3 день'!$B$4:$B$52,продукты!$A87,'3 день'!$C$4:$C$52)</f>
        <v>0</v>
      </c>
      <c r="M87" s="167">
        <f t="shared" si="6"/>
        <v>0</v>
      </c>
      <c r="N87" s="113">
        <f>SUMIF('4 день'!$B$4:$B$54,продукты!$A87,'4 день'!$C$4:$C$54)</f>
        <v>0</v>
      </c>
      <c r="O87" s="172">
        <f t="shared" si="7"/>
        <v>0</v>
      </c>
      <c r="P87" s="114">
        <f t="shared" si="10"/>
        <v>0</v>
      </c>
      <c r="Q87" s="114">
        <f t="shared" si="9"/>
        <v>0</v>
      </c>
      <c r="T87" s="188"/>
    </row>
    <row r="88" spans="1:20" hidden="1" x14ac:dyDescent="0.2">
      <c r="A88" s="132" t="s">
        <v>272</v>
      </c>
      <c r="B88" s="127">
        <v>0.4</v>
      </c>
      <c r="C88" s="101">
        <v>0</v>
      </c>
      <c r="D88" s="101">
        <v>20</v>
      </c>
      <c r="E88" s="108">
        <v>82</v>
      </c>
      <c r="F88" s="109"/>
      <c r="G88" s="110"/>
      <c r="H88" s="113">
        <f>SUMIF('1 день'!$B$4:$B$50,продукты!$A88,'1 день'!$C$4:$C$50)</f>
        <v>0</v>
      </c>
      <c r="I88" s="167">
        <f t="shared" si="8"/>
        <v>0</v>
      </c>
      <c r="J88" s="113">
        <f>SUMIF('2 день'!$B$4:$B$50,продукты!$A88,'2 день'!$C$4:$C$50)</f>
        <v>0</v>
      </c>
      <c r="K88" s="167">
        <f t="shared" si="8"/>
        <v>0</v>
      </c>
      <c r="L88" s="113">
        <f>SUMIF('3 день'!$B$4:$B$52,продукты!$A88,'3 день'!$C$4:$C$52)</f>
        <v>0</v>
      </c>
      <c r="M88" s="167">
        <f t="shared" si="6"/>
        <v>0</v>
      </c>
      <c r="N88" s="113">
        <f>SUMIF('4 день'!$B$4:$B$54,продукты!$A88,'4 день'!$C$4:$C$54)</f>
        <v>0</v>
      </c>
      <c r="O88" s="172">
        <f t="shared" si="7"/>
        <v>0</v>
      </c>
      <c r="P88" s="114">
        <f t="shared" si="10"/>
        <v>0</v>
      </c>
      <c r="Q88" s="114">
        <f t="shared" si="9"/>
        <v>0</v>
      </c>
      <c r="T88" s="188"/>
    </row>
    <row r="89" spans="1:20" hidden="1" x14ac:dyDescent="0.2">
      <c r="A89" s="132" t="s">
        <v>195</v>
      </c>
      <c r="B89" s="127">
        <v>5.4</v>
      </c>
      <c r="C89" s="101">
        <v>27</v>
      </c>
      <c r="D89" s="101">
        <v>62.2</v>
      </c>
      <c r="E89" s="108">
        <v>514</v>
      </c>
      <c r="F89" s="109"/>
      <c r="G89" s="110"/>
      <c r="H89" s="113">
        <f>SUMIF('1 день'!$B$4:$B$50,продукты!$A89,'1 день'!$C$4:$C$50)</f>
        <v>0</v>
      </c>
      <c r="I89" s="167">
        <f t="shared" si="8"/>
        <v>0</v>
      </c>
      <c r="J89" s="113">
        <f>SUMIF('2 день'!$B$4:$B$50,продукты!$A89,'2 день'!$C$4:$C$50)</f>
        <v>0</v>
      </c>
      <c r="K89" s="167">
        <f t="shared" si="8"/>
        <v>0</v>
      </c>
      <c r="L89" s="113">
        <f>SUMIF('3 день'!$B$4:$B$52,продукты!$A89,'3 день'!$C$4:$C$52)</f>
        <v>0</v>
      </c>
      <c r="M89" s="167">
        <f t="shared" si="6"/>
        <v>0</v>
      </c>
      <c r="N89" s="113">
        <f>SUMIF('4 день'!$B$4:$B$54,продукты!$A89,'4 день'!$C$4:$C$54)</f>
        <v>0</v>
      </c>
      <c r="O89" s="172">
        <f t="shared" si="7"/>
        <v>0</v>
      </c>
      <c r="P89" s="114">
        <f t="shared" si="10"/>
        <v>0</v>
      </c>
      <c r="Q89" s="114">
        <f t="shared" si="9"/>
        <v>0</v>
      </c>
      <c r="T89" s="188"/>
    </row>
    <row r="90" spans="1:20" hidden="1" x14ac:dyDescent="0.2">
      <c r="A90" s="132" t="s">
        <v>197</v>
      </c>
      <c r="B90" s="127">
        <v>2.5</v>
      </c>
      <c r="C90" s="101">
        <v>8.6999999999999993</v>
      </c>
      <c r="D90" s="101">
        <v>66.599999999999994</v>
      </c>
      <c r="E90" s="108">
        <v>356</v>
      </c>
      <c r="F90" s="109"/>
      <c r="G90" s="110"/>
      <c r="H90" s="113">
        <f>SUMIF('1 день'!$B$4:$B$50,продукты!$A90,'1 день'!$C$4:$C$50)</f>
        <v>0</v>
      </c>
      <c r="I90" s="167">
        <f t="shared" si="8"/>
        <v>0</v>
      </c>
      <c r="J90" s="113">
        <f>SUMIF('2 день'!$B$4:$B$50,продукты!$A90,'2 день'!$C$4:$C$50)</f>
        <v>0</v>
      </c>
      <c r="K90" s="167">
        <f t="shared" si="8"/>
        <v>0</v>
      </c>
      <c r="L90" s="113">
        <f>SUMIF('3 день'!$B$4:$B$52,продукты!$A90,'3 день'!$C$4:$C$52)</f>
        <v>0</v>
      </c>
      <c r="M90" s="167">
        <f t="shared" si="6"/>
        <v>0</v>
      </c>
      <c r="N90" s="113">
        <f>SUMIF('4 день'!$B$4:$B$54,продукты!$A90,'4 день'!$C$4:$C$54)</f>
        <v>0</v>
      </c>
      <c r="O90" s="172">
        <f t="shared" si="7"/>
        <v>0</v>
      </c>
      <c r="P90" s="114">
        <f t="shared" si="10"/>
        <v>0</v>
      </c>
      <c r="Q90" s="114">
        <f t="shared" si="9"/>
        <v>0</v>
      </c>
      <c r="T90" s="188"/>
    </row>
    <row r="91" spans="1:20" hidden="1" x14ac:dyDescent="0.2">
      <c r="A91" s="132" t="s">
        <v>196</v>
      </c>
      <c r="B91" s="127">
        <v>3.6</v>
      </c>
      <c r="C91" s="101">
        <v>9.9</v>
      </c>
      <c r="D91" s="106">
        <v>71.8</v>
      </c>
      <c r="E91" s="108">
        <v>390</v>
      </c>
      <c r="F91" s="109"/>
      <c r="G91" s="110"/>
      <c r="H91" s="113">
        <f>SUMIF('1 день'!$B$4:$B$50,продукты!$A91,'1 день'!$C$4:$C$50)</f>
        <v>0</v>
      </c>
      <c r="I91" s="167">
        <f t="shared" si="8"/>
        <v>0</v>
      </c>
      <c r="J91" s="113">
        <f>SUMIF('2 день'!$B$4:$B$50,продукты!$A91,'2 день'!$C$4:$C$50)</f>
        <v>0</v>
      </c>
      <c r="K91" s="167">
        <f t="shared" si="8"/>
        <v>0</v>
      </c>
      <c r="L91" s="113">
        <f>SUMIF('3 день'!$B$4:$B$52,продукты!$A91,'3 день'!$C$4:$C$52)</f>
        <v>0</v>
      </c>
      <c r="M91" s="167">
        <f t="shared" si="6"/>
        <v>0</v>
      </c>
      <c r="N91" s="113">
        <f>SUMIF('4 день'!$B$4:$B$54,продукты!$A91,'4 день'!$C$4:$C$54)</f>
        <v>0</v>
      </c>
      <c r="O91" s="172">
        <f t="shared" si="7"/>
        <v>0</v>
      </c>
      <c r="P91" s="114">
        <f t="shared" si="10"/>
        <v>0</v>
      </c>
      <c r="Q91" s="114">
        <f t="shared" si="9"/>
        <v>0</v>
      </c>
      <c r="T91" s="188"/>
    </row>
    <row r="92" spans="1:20" hidden="1" x14ac:dyDescent="0.2">
      <c r="A92" s="132" t="s">
        <v>7</v>
      </c>
      <c r="B92" s="127">
        <v>10.5</v>
      </c>
      <c r="C92" s="106">
        <v>54</v>
      </c>
      <c r="D92" s="101">
        <v>0</v>
      </c>
      <c r="E92" s="108">
        <v>549</v>
      </c>
      <c r="F92" s="109"/>
      <c r="G92" s="110"/>
      <c r="H92" s="113">
        <f>SUMIF('1 день'!$B$4:$B$50,продукты!$A92,'1 день'!$C$4:$C$50)</f>
        <v>0</v>
      </c>
      <c r="I92" s="167">
        <f t="shared" si="8"/>
        <v>0</v>
      </c>
      <c r="J92" s="113">
        <f>SUMIF('2 день'!$B$4:$B$50,продукты!$A92,'2 день'!$C$4:$C$50)</f>
        <v>0</v>
      </c>
      <c r="K92" s="167">
        <f t="shared" si="8"/>
        <v>0</v>
      </c>
      <c r="L92" s="113">
        <f>SUMIF('3 день'!$B$4:$B$52,продукты!$A92,'3 день'!$C$4:$C$52)</f>
        <v>0</v>
      </c>
      <c r="M92" s="167">
        <f t="shared" si="6"/>
        <v>0</v>
      </c>
      <c r="N92" s="113">
        <f>SUMIF('4 день'!$B$4:$B$54,продукты!$A92,'4 день'!$C$4:$C$54)</f>
        <v>0</v>
      </c>
      <c r="O92" s="172">
        <f t="shared" si="7"/>
        <v>0</v>
      </c>
      <c r="P92" s="114">
        <f t="shared" si="10"/>
        <v>0</v>
      </c>
      <c r="Q92" s="114">
        <f t="shared" si="9"/>
        <v>0</v>
      </c>
      <c r="T92" s="190"/>
    </row>
    <row r="93" spans="1:20" hidden="1" x14ac:dyDescent="0.2">
      <c r="A93" s="132" t="s">
        <v>144</v>
      </c>
      <c r="B93" s="127">
        <v>17</v>
      </c>
      <c r="C93" s="101">
        <v>4.8</v>
      </c>
      <c r="D93" s="101">
        <v>0</v>
      </c>
      <c r="E93" s="108">
        <v>112</v>
      </c>
      <c r="F93" s="109"/>
      <c r="G93" s="110"/>
      <c r="H93" s="113">
        <f>SUMIF('1 день'!$B$4:$B$50,продукты!$A93,'1 день'!$C$4:$C$50)</f>
        <v>0</v>
      </c>
      <c r="I93" s="167">
        <f t="shared" si="8"/>
        <v>0</v>
      </c>
      <c r="J93" s="113">
        <f>SUMIF('2 день'!$B$4:$B$50,продукты!$A93,'2 день'!$C$4:$C$50)</f>
        <v>0</v>
      </c>
      <c r="K93" s="167">
        <f t="shared" si="8"/>
        <v>0</v>
      </c>
      <c r="L93" s="113">
        <f>SUMIF('3 день'!$B$4:$B$52,продукты!$A93,'3 день'!$C$4:$C$52)</f>
        <v>0</v>
      </c>
      <c r="M93" s="167">
        <f t="shared" si="6"/>
        <v>0</v>
      </c>
      <c r="N93" s="113">
        <f>SUMIF('4 день'!$B$4:$B$54,продукты!$A93,'4 день'!$C$4:$C$54)</f>
        <v>0</v>
      </c>
      <c r="O93" s="172">
        <f t="shared" si="7"/>
        <v>0</v>
      </c>
      <c r="P93" s="114">
        <f t="shared" si="10"/>
        <v>0</v>
      </c>
      <c r="Q93" s="114">
        <f t="shared" si="9"/>
        <v>0</v>
      </c>
      <c r="T93" s="188"/>
    </row>
    <row r="94" spans="1:20" hidden="1" x14ac:dyDescent="0.2">
      <c r="A94" s="132" t="s">
        <v>157</v>
      </c>
      <c r="B94" s="128">
        <v>23.2</v>
      </c>
      <c r="C94" s="101">
        <v>26.3</v>
      </c>
      <c r="D94" s="101">
        <v>0</v>
      </c>
      <c r="E94" s="108">
        <v>340</v>
      </c>
      <c r="F94" s="109"/>
      <c r="G94" s="110"/>
      <c r="H94" s="113">
        <f>SUMIF('1 день'!$B$4:$B$50,продукты!$A94,'1 день'!$C$4:$C$50)</f>
        <v>0</v>
      </c>
      <c r="I94" s="167">
        <f t="shared" si="8"/>
        <v>0</v>
      </c>
      <c r="J94" s="113">
        <f>SUMIF('2 день'!$B$4:$B$50,продукты!$A94,'2 день'!$C$4:$C$50)</f>
        <v>0</v>
      </c>
      <c r="K94" s="167">
        <f t="shared" si="8"/>
        <v>0</v>
      </c>
      <c r="L94" s="113">
        <f>SUMIF('3 день'!$B$4:$B$52,продукты!$A94,'3 день'!$C$4:$C$52)</f>
        <v>0</v>
      </c>
      <c r="M94" s="167">
        <f t="shared" si="6"/>
        <v>0</v>
      </c>
      <c r="N94" s="113">
        <f>SUMIF('4 день'!$B$4:$B$54,продукты!$A94,'4 день'!$C$4:$C$54)</f>
        <v>0</v>
      </c>
      <c r="O94" s="172">
        <f t="shared" si="7"/>
        <v>0</v>
      </c>
      <c r="P94" s="114">
        <f t="shared" si="10"/>
        <v>0</v>
      </c>
      <c r="Q94" s="114">
        <f t="shared" si="9"/>
        <v>0</v>
      </c>
      <c r="T94" s="188"/>
    </row>
    <row r="95" spans="1:20" x14ac:dyDescent="0.2">
      <c r="A95" s="132" t="s">
        <v>300</v>
      </c>
      <c r="B95" s="127">
        <v>2</v>
      </c>
      <c r="C95" s="101">
        <v>10</v>
      </c>
      <c r="D95" s="101">
        <v>86</v>
      </c>
      <c r="E95" s="108">
        <v>440</v>
      </c>
      <c r="F95" s="109"/>
      <c r="G95" s="110"/>
      <c r="H95" s="113">
        <f>SUMIF('1 день'!$B$4:$B$50,продукты!$A95,'1 день'!$C$4:$C$50)</f>
        <v>20</v>
      </c>
      <c r="I95" s="167">
        <f t="shared" si="8"/>
        <v>40</v>
      </c>
      <c r="J95" s="113">
        <f>SUMIF('2 день'!$B$4:$B$50,продукты!$A95,'2 день'!$C$4:$C$50)</f>
        <v>20</v>
      </c>
      <c r="K95" s="167">
        <f t="shared" si="8"/>
        <v>40</v>
      </c>
      <c r="L95" s="113">
        <f>SUMIF('3 день'!$B$4:$B$52,продукты!$A95,'3 день'!$C$4:$C$52)</f>
        <v>20</v>
      </c>
      <c r="M95" s="167">
        <f t="shared" si="6"/>
        <v>40</v>
      </c>
      <c r="N95" s="113">
        <f>SUMIF('4 день'!$B$4:$B$54,продукты!$A95,'4 день'!$C$4:$C$54)</f>
        <v>20</v>
      </c>
      <c r="O95" s="172">
        <f t="shared" si="7"/>
        <v>40</v>
      </c>
      <c r="P95" s="114">
        <f t="shared" si="10"/>
        <v>160</v>
      </c>
      <c r="Q95" s="114">
        <f t="shared" si="9"/>
        <v>960</v>
      </c>
      <c r="T95" s="190"/>
    </row>
    <row r="96" spans="1:20" hidden="1" x14ac:dyDescent="0.2">
      <c r="A96" s="132" t="s">
        <v>99</v>
      </c>
      <c r="B96" s="127">
        <v>18</v>
      </c>
      <c r="C96" s="101">
        <v>7</v>
      </c>
      <c r="D96" s="101">
        <v>0</v>
      </c>
      <c r="E96" s="108">
        <v>140</v>
      </c>
      <c r="F96" s="109"/>
      <c r="G96" s="110"/>
      <c r="H96" s="113">
        <f>SUMIF('1 день'!$B$4:$B$50,продукты!$A96,'1 день'!$C$4:$C$50)</f>
        <v>0</v>
      </c>
      <c r="I96" s="167">
        <f t="shared" si="8"/>
        <v>0</v>
      </c>
      <c r="J96" s="113">
        <f>SUMIF('2 день'!$B$4:$B$50,продукты!$A96,'2 день'!$C$4:$C$50)</f>
        <v>0</v>
      </c>
      <c r="K96" s="167">
        <f t="shared" si="8"/>
        <v>0</v>
      </c>
      <c r="L96" s="113">
        <f>SUMIF('3 день'!$B$4:$B$52,продукты!$A96,'3 день'!$C$4:$C$52)</f>
        <v>0</v>
      </c>
      <c r="M96" s="167">
        <f t="shared" si="6"/>
        <v>0</v>
      </c>
      <c r="N96" s="113">
        <f>SUMIF('4 день'!$B$4:$B$54,продукты!$A96,'4 день'!$C$4:$C$54)</f>
        <v>0</v>
      </c>
      <c r="O96" s="172">
        <f t="shared" si="7"/>
        <v>0</v>
      </c>
      <c r="P96" s="114">
        <f t="shared" si="10"/>
        <v>0</v>
      </c>
      <c r="Q96" s="114">
        <f t="shared" si="9"/>
        <v>0</v>
      </c>
      <c r="T96" s="188"/>
    </row>
    <row r="97" spans="1:20" hidden="1" x14ac:dyDescent="0.2">
      <c r="A97" s="132" t="s">
        <v>178</v>
      </c>
      <c r="B97" s="127">
        <v>8.4</v>
      </c>
      <c r="C97" s="101">
        <v>4.3</v>
      </c>
      <c r="D97" s="101">
        <v>64.900000000000006</v>
      </c>
      <c r="E97" s="108">
        <v>340</v>
      </c>
      <c r="F97" s="109"/>
      <c r="G97" s="110"/>
      <c r="H97" s="113">
        <f>SUMIF('1 день'!$B$4:$B$50,продукты!$A97,'1 день'!$C$4:$C$50)</f>
        <v>0</v>
      </c>
      <c r="I97" s="167">
        <f t="shared" si="8"/>
        <v>0</v>
      </c>
      <c r="J97" s="113">
        <f>SUMIF('2 день'!$B$4:$B$50,продукты!$A97,'2 день'!$C$4:$C$50)</f>
        <v>0</v>
      </c>
      <c r="K97" s="167">
        <f t="shared" si="8"/>
        <v>0</v>
      </c>
      <c r="L97" s="113">
        <f>SUMIF('3 день'!$B$4:$B$52,продукты!$A97,'3 день'!$C$4:$C$52)</f>
        <v>0</v>
      </c>
      <c r="M97" s="167">
        <f t="shared" si="6"/>
        <v>0</v>
      </c>
      <c r="N97" s="113">
        <f>SUMIF('4 день'!$B$4:$B$54,продукты!$A97,'4 день'!$C$4:$C$54)</f>
        <v>0</v>
      </c>
      <c r="O97" s="172">
        <f t="shared" si="7"/>
        <v>0</v>
      </c>
      <c r="P97" s="114">
        <f t="shared" si="10"/>
        <v>0</v>
      </c>
      <c r="Q97" s="114">
        <f t="shared" si="9"/>
        <v>0</v>
      </c>
      <c r="T97" s="188"/>
    </row>
    <row r="98" spans="1:20" hidden="1" x14ac:dyDescent="0.2">
      <c r="A98" s="132" t="s">
        <v>59</v>
      </c>
      <c r="B98" s="127">
        <v>1.6</v>
      </c>
      <c r="C98" s="101">
        <v>1.4</v>
      </c>
      <c r="D98" s="101">
        <v>3.7</v>
      </c>
      <c r="E98" s="108">
        <v>35</v>
      </c>
      <c r="F98" s="109"/>
      <c r="G98" s="110"/>
      <c r="H98" s="113">
        <f>SUMIF('1 день'!$B$4:$B$50,продукты!$A98,'1 день'!$C$4:$C$50)</f>
        <v>0</v>
      </c>
      <c r="I98" s="167">
        <f t="shared" si="8"/>
        <v>0</v>
      </c>
      <c r="J98" s="113">
        <f>SUMIF('2 день'!$B$4:$B$50,продукты!$A98,'2 день'!$C$4:$C$50)</f>
        <v>0</v>
      </c>
      <c r="K98" s="167">
        <f t="shared" si="8"/>
        <v>0</v>
      </c>
      <c r="L98" s="113">
        <f>SUMIF('3 день'!$B$4:$B$52,продукты!$A98,'3 день'!$C$4:$C$52)</f>
        <v>0</v>
      </c>
      <c r="M98" s="167">
        <f t="shared" si="6"/>
        <v>0</v>
      </c>
      <c r="N98" s="113">
        <f>SUMIF('4 день'!$B$4:$B$54,продукты!$A98,'4 день'!$C$4:$C$54)</f>
        <v>0</v>
      </c>
      <c r="O98" s="172">
        <f t="shared" si="7"/>
        <v>0</v>
      </c>
      <c r="P98" s="114">
        <f t="shared" si="10"/>
        <v>0</v>
      </c>
      <c r="Q98" s="114">
        <f t="shared" si="9"/>
        <v>0</v>
      </c>
      <c r="T98" s="188"/>
    </row>
    <row r="99" spans="1:20" hidden="1" x14ac:dyDescent="0.2">
      <c r="A99" s="132" t="s">
        <v>124</v>
      </c>
      <c r="B99" s="127">
        <v>19.8</v>
      </c>
      <c r="C99" s="101">
        <v>3.4</v>
      </c>
      <c r="D99" s="101">
        <v>0.1</v>
      </c>
      <c r="E99" s="108">
        <v>513</v>
      </c>
      <c r="F99" s="109"/>
      <c r="G99" s="110"/>
      <c r="H99" s="113">
        <f>SUMIF('1 день'!$B$4:$B$50,продукты!$A99,'1 день'!$C$4:$C$50)</f>
        <v>0</v>
      </c>
      <c r="I99" s="167">
        <f t="shared" si="8"/>
        <v>0</v>
      </c>
      <c r="J99" s="113">
        <f>SUMIF('2 день'!$B$4:$B$50,продукты!$A99,'2 день'!$C$4:$C$50)</f>
        <v>0</v>
      </c>
      <c r="K99" s="167">
        <f t="shared" si="8"/>
        <v>0</v>
      </c>
      <c r="L99" s="113">
        <f>SUMIF('3 день'!$B$4:$B$52,продукты!$A99,'3 день'!$C$4:$C$52)</f>
        <v>0</v>
      </c>
      <c r="M99" s="167">
        <f t="shared" si="6"/>
        <v>0</v>
      </c>
      <c r="N99" s="113">
        <f>SUMIF('4 день'!$B$4:$B$54,продукты!$A99,'4 день'!$C$4:$C$54)</f>
        <v>0</v>
      </c>
      <c r="O99" s="172">
        <f t="shared" si="7"/>
        <v>0</v>
      </c>
      <c r="P99" s="114">
        <f t="shared" si="10"/>
        <v>0</v>
      </c>
      <c r="Q99" s="114">
        <f t="shared" si="9"/>
        <v>0</v>
      </c>
      <c r="T99" s="188"/>
    </row>
    <row r="100" spans="1:20" hidden="1" x14ac:dyDescent="0.2">
      <c r="A100" s="132" t="s">
        <v>100</v>
      </c>
      <c r="B100" s="127">
        <v>17</v>
      </c>
      <c r="C100" s="101">
        <v>12</v>
      </c>
      <c r="D100" s="101">
        <v>0</v>
      </c>
      <c r="E100" s="108">
        <v>185</v>
      </c>
      <c r="F100" s="109"/>
      <c r="G100" s="110"/>
      <c r="H100" s="113">
        <f>SUMIF('1 день'!$B$4:$B$50,продукты!$A100,'1 день'!$C$4:$C$50)</f>
        <v>0</v>
      </c>
      <c r="I100" s="167">
        <f t="shared" si="8"/>
        <v>0</v>
      </c>
      <c r="J100" s="113">
        <f>SUMIF('2 день'!$B$4:$B$50,продукты!$A100,'2 день'!$C$4:$C$50)</f>
        <v>0</v>
      </c>
      <c r="K100" s="167">
        <f t="shared" si="8"/>
        <v>0</v>
      </c>
      <c r="L100" s="113">
        <f>SUMIF('3 день'!$B$4:$B$52,продукты!$A100,'3 день'!$C$4:$C$52)</f>
        <v>0</v>
      </c>
      <c r="M100" s="167">
        <f t="shared" si="6"/>
        <v>0</v>
      </c>
      <c r="N100" s="113">
        <f>SUMIF('4 день'!$B$4:$B$54,продукты!$A100,'4 день'!$C$4:$C$54)</f>
        <v>0</v>
      </c>
      <c r="O100" s="172">
        <f t="shared" si="7"/>
        <v>0</v>
      </c>
      <c r="P100" s="114">
        <f t="shared" si="10"/>
        <v>0</v>
      </c>
      <c r="Q100" s="114">
        <f t="shared" si="9"/>
        <v>0</v>
      </c>
      <c r="T100" s="188"/>
    </row>
    <row r="101" spans="1:20" hidden="1" x14ac:dyDescent="0.2">
      <c r="A101" s="132" t="s">
        <v>139</v>
      </c>
      <c r="B101" s="127">
        <v>16</v>
      </c>
      <c r="C101" s="101">
        <v>6.6</v>
      </c>
      <c r="D101" s="101">
        <v>0</v>
      </c>
      <c r="E101" s="108">
        <v>129</v>
      </c>
      <c r="F101" s="109"/>
      <c r="G101" s="110"/>
      <c r="H101" s="113">
        <f>SUMIF('1 день'!$B$4:$B$50,продукты!$A101,'1 день'!$C$4:$C$50)</f>
        <v>0</v>
      </c>
      <c r="I101" s="167">
        <f t="shared" si="8"/>
        <v>0</v>
      </c>
      <c r="J101" s="113">
        <f>SUMIF('2 день'!$B$4:$B$50,продукты!$A101,'2 день'!$C$4:$C$50)</f>
        <v>0</v>
      </c>
      <c r="K101" s="167">
        <f t="shared" si="8"/>
        <v>0</v>
      </c>
      <c r="L101" s="113">
        <f>SUMIF('3 день'!$B$4:$B$52,продукты!$A101,'3 день'!$C$4:$C$52)</f>
        <v>0</v>
      </c>
      <c r="M101" s="167">
        <f t="shared" si="6"/>
        <v>0</v>
      </c>
      <c r="N101" s="113">
        <f>SUMIF('4 день'!$B$4:$B$54,продукты!$A101,'4 день'!$C$4:$C$54)</f>
        <v>0</v>
      </c>
      <c r="O101" s="172">
        <f t="shared" si="7"/>
        <v>0</v>
      </c>
      <c r="P101" s="114">
        <f t="shared" si="10"/>
        <v>0</v>
      </c>
      <c r="Q101" s="114">
        <f t="shared" si="9"/>
        <v>0</v>
      </c>
      <c r="T101" s="188"/>
    </row>
    <row r="102" spans="1:20" hidden="1" x14ac:dyDescent="0.2">
      <c r="A102" s="132" t="s">
        <v>163</v>
      </c>
      <c r="B102" s="127">
        <v>14.1</v>
      </c>
      <c r="C102" s="101">
        <v>7</v>
      </c>
      <c r="D102" s="101">
        <v>2.8</v>
      </c>
      <c r="E102" s="108">
        <v>134</v>
      </c>
      <c r="F102" s="109"/>
      <c r="G102" s="110"/>
      <c r="H102" s="113">
        <f>SUMIF('1 день'!$B$4:$B$50,продукты!$A102,'1 день'!$C$4:$C$50)</f>
        <v>0</v>
      </c>
      <c r="I102" s="167">
        <f t="shared" si="8"/>
        <v>0</v>
      </c>
      <c r="J102" s="113">
        <f>SUMIF('2 день'!$B$4:$B$50,продукты!$A102,'2 день'!$C$4:$C$50)</f>
        <v>0</v>
      </c>
      <c r="K102" s="167">
        <f t="shared" si="8"/>
        <v>0</v>
      </c>
      <c r="L102" s="113">
        <f>SUMIF('3 день'!$B$4:$B$52,продукты!$A102,'3 день'!$C$4:$C$52)</f>
        <v>0</v>
      </c>
      <c r="M102" s="167">
        <f t="shared" si="6"/>
        <v>0</v>
      </c>
      <c r="N102" s="113">
        <f>SUMIF('4 день'!$B$4:$B$54,продукты!$A102,'4 день'!$C$4:$C$54)</f>
        <v>0</v>
      </c>
      <c r="O102" s="172">
        <f t="shared" si="7"/>
        <v>0</v>
      </c>
      <c r="P102" s="114">
        <f t="shared" si="10"/>
        <v>0</v>
      </c>
      <c r="Q102" s="114">
        <f t="shared" si="9"/>
        <v>0</v>
      </c>
      <c r="T102" s="188"/>
    </row>
    <row r="103" spans="1:20" hidden="1" x14ac:dyDescent="0.2">
      <c r="A103" s="132" t="s">
        <v>175</v>
      </c>
      <c r="B103" s="128">
        <v>29.7</v>
      </c>
      <c r="C103" s="101">
        <v>4.5999999999999996</v>
      </c>
      <c r="D103" s="101">
        <v>0</v>
      </c>
      <c r="E103" s="108">
        <v>160</v>
      </c>
      <c r="F103" s="109"/>
      <c r="G103" s="110"/>
      <c r="H103" s="113">
        <f>SUMIF('1 день'!$B$4:$B$50,продукты!$A103,'1 день'!$C$4:$C$50)</f>
        <v>0</v>
      </c>
      <c r="I103" s="167">
        <f t="shared" si="8"/>
        <v>0</v>
      </c>
      <c r="J103" s="113">
        <f>SUMIF('2 день'!$B$4:$B$50,продукты!$A103,'2 день'!$C$4:$C$50)</f>
        <v>0</v>
      </c>
      <c r="K103" s="167">
        <f t="shared" si="8"/>
        <v>0</v>
      </c>
      <c r="L103" s="113">
        <f>SUMIF('3 день'!$B$4:$B$52,продукты!$A103,'3 день'!$C$4:$C$52)</f>
        <v>0</v>
      </c>
      <c r="M103" s="167">
        <f t="shared" si="6"/>
        <v>0</v>
      </c>
      <c r="N103" s="113">
        <f>SUMIF('4 день'!$B$4:$B$54,продукты!$A103,'4 день'!$C$4:$C$54)</f>
        <v>0</v>
      </c>
      <c r="O103" s="172">
        <f t="shared" si="7"/>
        <v>0</v>
      </c>
      <c r="P103" s="114">
        <f t="shared" si="10"/>
        <v>0</v>
      </c>
      <c r="Q103" s="114">
        <f t="shared" si="9"/>
        <v>0</v>
      </c>
      <c r="T103" s="188"/>
    </row>
    <row r="104" spans="1:20" hidden="1" x14ac:dyDescent="0.2">
      <c r="A104" s="132" t="s">
        <v>252</v>
      </c>
      <c r="B104" s="127">
        <v>0.5</v>
      </c>
      <c r="C104" s="101">
        <v>0</v>
      </c>
      <c r="D104" s="101">
        <v>9.3000000000000007</v>
      </c>
      <c r="E104" s="108">
        <v>40</v>
      </c>
      <c r="F104" s="109"/>
      <c r="G104" s="110"/>
      <c r="H104" s="113">
        <f>SUMIF('1 день'!$B$4:$B$50,продукты!$A104,'1 день'!$C$4:$C$50)</f>
        <v>0</v>
      </c>
      <c r="I104" s="167">
        <f t="shared" si="8"/>
        <v>0</v>
      </c>
      <c r="J104" s="113">
        <f>SUMIF('2 день'!$B$4:$B$50,продукты!$A104,'2 день'!$C$4:$C$50)</f>
        <v>0</v>
      </c>
      <c r="K104" s="167">
        <f t="shared" si="8"/>
        <v>0</v>
      </c>
      <c r="L104" s="113">
        <f>SUMIF('3 день'!$B$4:$B$52,продукты!$A104,'3 день'!$C$4:$C$52)</f>
        <v>0</v>
      </c>
      <c r="M104" s="167">
        <f t="shared" si="6"/>
        <v>0</v>
      </c>
      <c r="N104" s="113">
        <f>SUMIF('4 день'!$B$4:$B$54,продукты!$A104,'4 день'!$C$4:$C$54)</f>
        <v>0</v>
      </c>
      <c r="O104" s="172">
        <f t="shared" si="7"/>
        <v>0</v>
      </c>
      <c r="P104" s="114">
        <f t="shared" si="10"/>
        <v>0</v>
      </c>
      <c r="Q104" s="114">
        <f t="shared" si="9"/>
        <v>0</v>
      </c>
      <c r="T104" s="188"/>
    </row>
    <row r="105" spans="1:20" hidden="1" x14ac:dyDescent="0.2">
      <c r="A105" s="132" t="s">
        <v>223</v>
      </c>
      <c r="B105" s="127">
        <v>1.3</v>
      </c>
      <c r="C105" s="101">
        <v>0</v>
      </c>
      <c r="D105" s="101">
        <v>4.3</v>
      </c>
      <c r="E105" s="108">
        <v>22</v>
      </c>
      <c r="F105" s="109"/>
      <c r="G105" s="110"/>
      <c r="H105" s="113">
        <f>SUMIF('1 день'!$B$4:$B$50,продукты!$A105,'1 день'!$C$4:$C$50)</f>
        <v>0</v>
      </c>
      <c r="I105" s="167">
        <f t="shared" si="8"/>
        <v>0</v>
      </c>
      <c r="J105" s="113">
        <f>SUMIF('2 день'!$B$4:$B$50,продукты!$A105,'2 день'!$C$4:$C$50)</f>
        <v>0</v>
      </c>
      <c r="K105" s="167">
        <f t="shared" si="8"/>
        <v>0</v>
      </c>
      <c r="L105" s="113">
        <f>SUMIF('3 день'!$B$4:$B$52,продукты!$A105,'3 день'!$C$4:$C$52)</f>
        <v>0</v>
      </c>
      <c r="M105" s="167">
        <f t="shared" si="6"/>
        <v>0</v>
      </c>
      <c r="N105" s="113">
        <f>SUMIF('4 день'!$B$4:$B$54,продукты!$A105,'4 день'!$C$4:$C$54)</f>
        <v>0</v>
      </c>
      <c r="O105" s="172">
        <f t="shared" si="7"/>
        <v>0</v>
      </c>
      <c r="P105" s="114">
        <f t="shared" si="10"/>
        <v>0</v>
      </c>
      <c r="Q105" s="114">
        <f t="shared" si="9"/>
        <v>0</v>
      </c>
      <c r="T105" s="188"/>
    </row>
    <row r="106" spans="1:20" hidden="1" x14ac:dyDescent="0.2">
      <c r="A106" s="132" t="s">
        <v>12</v>
      </c>
      <c r="B106" s="127">
        <v>2</v>
      </c>
      <c r="C106" s="101">
        <v>0</v>
      </c>
      <c r="D106" s="101">
        <v>8.9</v>
      </c>
      <c r="E106" s="108">
        <v>44</v>
      </c>
      <c r="F106" s="109">
        <v>15</v>
      </c>
      <c r="G106" s="110">
        <v>0.11</v>
      </c>
      <c r="H106" s="113">
        <f>SUMIF('1 день'!$B$4:$B$50,продукты!$A106,'1 день'!$C$4:$C$50)</f>
        <v>0</v>
      </c>
      <c r="I106" s="167">
        <f t="shared" si="8"/>
        <v>0</v>
      </c>
      <c r="J106" s="113">
        <f>SUMIF('2 день'!$B$4:$B$50,продукты!$A106,'2 день'!$C$4:$C$50)</f>
        <v>0</v>
      </c>
      <c r="K106" s="167">
        <f t="shared" si="8"/>
        <v>0</v>
      </c>
      <c r="L106" s="113">
        <f>SUMIF('3 день'!$B$4:$B$52,продукты!$A106,'3 день'!$C$4:$C$52)</f>
        <v>0</v>
      </c>
      <c r="M106" s="167">
        <f t="shared" si="6"/>
        <v>0</v>
      </c>
      <c r="N106" s="113">
        <f>SUMIF('4 день'!$B$4:$B$54,продукты!$A106,'4 день'!$C$4:$C$54)</f>
        <v>0</v>
      </c>
      <c r="O106" s="172">
        <f t="shared" si="7"/>
        <v>0</v>
      </c>
      <c r="P106" s="114">
        <f t="shared" si="10"/>
        <v>0</v>
      </c>
      <c r="Q106" s="114">
        <f t="shared" si="9"/>
        <v>0</v>
      </c>
      <c r="T106" s="188"/>
    </row>
    <row r="107" spans="1:20" x14ac:dyDescent="0.2">
      <c r="A107" s="132" t="s">
        <v>222</v>
      </c>
      <c r="B107" s="127">
        <v>16</v>
      </c>
      <c r="C107" s="101">
        <v>0</v>
      </c>
      <c r="D107" s="101">
        <v>47.8</v>
      </c>
      <c r="E107" s="108">
        <v>264</v>
      </c>
      <c r="F107" s="109"/>
      <c r="G107" s="110"/>
      <c r="H107" s="113">
        <f>SUMIF('1 день'!$B$4:$B$50,продукты!$A107,'1 день'!$C$4:$C$50)</f>
        <v>5</v>
      </c>
      <c r="I107" s="167">
        <f t="shared" si="8"/>
        <v>10</v>
      </c>
      <c r="J107" s="113">
        <f>SUMIF('2 день'!$B$4:$B$50,продукты!$A107,'2 день'!$C$4:$C$50)</f>
        <v>5</v>
      </c>
      <c r="K107" s="167">
        <f t="shared" si="8"/>
        <v>10</v>
      </c>
      <c r="L107" s="113">
        <f>SUMIF('3 день'!$B$4:$B$52,продукты!$A107,'3 день'!$C$4:$C$52)</f>
        <v>5</v>
      </c>
      <c r="M107" s="167">
        <f t="shared" si="6"/>
        <v>10</v>
      </c>
      <c r="N107" s="113">
        <f>SUMIF('4 день'!$B$4:$B$54,продукты!$A107,'4 день'!$C$4:$C$54)</f>
        <v>10</v>
      </c>
      <c r="O107" s="172">
        <f t="shared" si="7"/>
        <v>20</v>
      </c>
      <c r="P107" s="114">
        <f t="shared" si="10"/>
        <v>50</v>
      </c>
      <c r="Q107" s="114">
        <f t="shared" si="9"/>
        <v>300</v>
      </c>
      <c r="S107" s="189"/>
      <c r="T107" s="188"/>
    </row>
    <row r="108" spans="1:20" x14ac:dyDescent="0.2">
      <c r="A108" s="132" t="s">
        <v>186</v>
      </c>
      <c r="B108" s="127">
        <v>9.3000000000000007</v>
      </c>
      <c r="C108" s="101">
        <v>0.8</v>
      </c>
      <c r="D108" s="106">
        <v>70.900000000000006</v>
      </c>
      <c r="E108" s="108">
        <v>336</v>
      </c>
      <c r="F108" s="109">
        <v>90</v>
      </c>
      <c r="G108" s="110">
        <v>0.75</v>
      </c>
      <c r="H108" s="113">
        <f>SUMIF('1 день'!$B$4:$B$50,продукты!$A108,'1 день'!$C$4:$C$50)</f>
        <v>60</v>
      </c>
      <c r="I108" s="167">
        <f t="shared" si="8"/>
        <v>120</v>
      </c>
      <c r="J108" s="113">
        <f>SUMIF('2 день'!$B$4:$B$50,продукты!$A108,'2 день'!$C$4:$C$50)</f>
        <v>50</v>
      </c>
      <c r="K108" s="167">
        <f t="shared" si="8"/>
        <v>100</v>
      </c>
      <c r="L108" s="113">
        <f>SUMIF('3 день'!$B$4:$B$52,продукты!$A108,'3 день'!$C$4:$C$52)</f>
        <v>0</v>
      </c>
      <c r="M108" s="167">
        <f t="shared" si="6"/>
        <v>0</v>
      </c>
      <c r="N108" s="113">
        <f>SUMIF('4 день'!$B$4:$B$54,продукты!$A108,'4 день'!$C$4:$C$54)</f>
        <v>50</v>
      </c>
      <c r="O108" s="172">
        <f t="shared" si="7"/>
        <v>100</v>
      </c>
      <c r="P108" s="114">
        <f t="shared" si="10"/>
        <v>320</v>
      </c>
      <c r="Q108" s="114">
        <f t="shared" si="9"/>
        <v>1920</v>
      </c>
      <c r="T108" s="190"/>
    </row>
    <row r="109" spans="1:20" hidden="1" x14ac:dyDescent="0.2">
      <c r="A109" s="132" t="s">
        <v>245</v>
      </c>
      <c r="B109" s="127">
        <v>0.9</v>
      </c>
      <c r="C109" s="101">
        <v>0</v>
      </c>
      <c r="D109" s="101">
        <v>9.1999999999999993</v>
      </c>
      <c r="E109" s="108">
        <v>41</v>
      </c>
      <c r="F109" s="109"/>
      <c r="G109" s="110"/>
      <c r="H109" s="113">
        <f>SUMIF('1 день'!$B$4:$B$50,продукты!$A109,'1 день'!$C$4:$C$50)</f>
        <v>0</v>
      </c>
      <c r="I109" s="167">
        <f t="shared" si="8"/>
        <v>0</v>
      </c>
      <c r="J109" s="113">
        <f>SUMIF('2 день'!$B$4:$B$50,продукты!$A109,'2 день'!$C$4:$C$50)</f>
        <v>0</v>
      </c>
      <c r="K109" s="167">
        <f t="shared" si="8"/>
        <v>0</v>
      </c>
      <c r="L109" s="113">
        <f>SUMIF('3 день'!$B$4:$B$52,продукты!$A109,'3 день'!$C$4:$C$52)</f>
        <v>0</v>
      </c>
      <c r="M109" s="167">
        <f t="shared" si="6"/>
        <v>0</v>
      </c>
      <c r="N109" s="113">
        <f>SUMIF('4 день'!$B$4:$B$54,продукты!$A109,'4 день'!$C$4:$C$54)</f>
        <v>0</v>
      </c>
      <c r="O109" s="172">
        <f t="shared" si="7"/>
        <v>0</v>
      </c>
      <c r="P109" s="114">
        <f t="shared" si="10"/>
        <v>0</v>
      </c>
      <c r="Q109" s="114">
        <f t="shared" si="9"/>
        <v>0</v>
      </c>
      <c r="T109" s="188"/>
    </row>
    <row r="110" spans="1:20" hidden="1" x14ac:dyDescent="0.2">
      <c r="A110" s="132" t="s">
        <v>179</v>
      </c>
      <c r="B110" s="127">
        <v>9.5</v>
      </c>
      <c r="C110" s="101">
        <v>0.7</v>
      </c>
      <c r="D110" s="106">
        <v>70.400000000000006</v>
      </c>
      <c r="E110" s="108">
        <v>334</v>
      </c>
      <c r="F110" s="109">
        <v>50</v>
      </c>
      <c r="G110" s="110">
        <v>0.73</v>
      </c>
      <c r="H110" s="113">
        <f>SUMIF('1 день'!$B$4:$B$50,продукты!$A110,'1 день'!$C$4:$C$50)</f>
        <v>0</v>
      </c>
      <c r="I110" s="167">
        <f t="shared" si="8"/>
        <v>0</v>
      </c>
      <c r="J110" s="113">
        <f>SUMIF('2 день'!$B$4:$B$50,продукты!$A110,'2 день'!$C$4:$C$50)</f>
        <v>0</v>
      </c>
      <c r="K110" s="167">
        <f t="shared" si="8"/>
        <v>0</v>
      </c>
      <c r="L110" s="113">
        <f>SUMIF('3 день'!$B$4:$B$52,продукты!$A110,'3 день'!$C$4:$C$52)</f>
        <v>0</v>
      </c>
      <c r="M110" s="167">
        <f t="shared" si="6"/>
        <v>0</v>
      </c>
      <c r="N110" s="113">
        <f>SUMIF('4 день'!$B$4:$B$54,продукты!$A110,'4 день'!$C$4:$C$54)</f>
        <v>0</v>
      </c>
      <c r="O110" s="172">
        <f t="shared" si="7"/>
        <v>0</v>
      </c>
      <c r="P110" s="114">
        <f t="shared" si="10"/>
        <v>0</v>
      </c>
      <c r="Q110" s="114">
        <f t="shared" si="9"/>
        <v>0</v>
      </c>
      <c r="T110" s="188"/>
    </row>
    <row r="111" spans="1:20" hidden="1" x14ac:dyDescent="0.2">
      <c r="A111" s="132" t="s">
        <v>82</v>
      </c>
      <c r="B111" s="127">
        <v>0.4</v>
      </c>
      <c r="C111" s="106">
        <v>77.099999999999994</v>
      </c>
      <c r="D111" s="101">
        <v>0.4</v>
      </c>
      <c r="E111" s="111">
        <v>720</v>
      </c>
      <c r="F111" s="109"/>
      <c r="G111" s="110"/>
      <c r="H111" s="113">
        <f>SUMIF('1 день'!$B$4:$B$50,продукты!$A111,'1 день'!$C$4:$C$50)</f>
        <v>0</v>
      </c>
      <c r="I111" s="167">
        <f t="shared" si="8"/>
        <v>0</v>
      </c>
      <c r="J111" s="113">
        <f>SUMIF('2 день'!$B$4:$B$50,продукты!$A111,'2 день'!$C$4:$C$50)</f>
        <v>0</v>
      </c>
      <c r="K111" s="167">
        <f t="shared" si="8"/>
        <v>0</v>
      </c>
      <c r="L111" s="113">
        <f>SUMIF('3 день'!$B$4:$B$52,продукты!$A111,'3 день'!$C$4:$C$52)</f>
        <v>0</v>
      </c>
      <c r="M111" s="167">
        <f t="shared" si="6"/>
        <v>0</v>
      </c>
      <c r="N111" s="113">
        <f>SUMIF('4 день'!$B$4:$B$54,продукты!$A111,'4 день'!$C$4:$C$54)</f>
        <v>0</v>
      </c>
      <c r="O111" s="172">
        <f t="shared" si="7"/>
        <v>0</v>
      </c>
      <c r="P111" s="114">
        <f t="shared" si="10"/>
        <v>0</v>
      </c>
      <c r="Q111" s="114">
        <f t="shared" si="9"/>
        <v>0</v>
      </c>
      <c r="T111" s="188"/>
    </row>
    <row r="112" spans="1:20" hidden="1" x14ac:dyDescent="0.2">
      <c r="A112" s="132" t="s">
        <v>81</v>
      </c>
      <c r="B112" s="127">
        <v>1</v>
      </c>
      <c r="C112" s="106">
        <v>83</v>
      </c>
      <c r="D112" s="101">
        <v>0.8</v>
      </c>
      <c r="E112" s="111">
        <v>780</v>
      </c>
      <c r="F112" s="109"/>
      <c r="G112" s="110"/>
      <c r="H112" s="113">
        <f>SUMIF('1 день'!$B$4:$B$50,продукты!$A112,'1 день'!$C$4:$C$50)</f>
        <v>0</v>
      </c>
      <c r="I112" s="167">
        <f t="shared" si="8"/>
        <v>0</v>
      </c>
      <c r="J112" s="113">
        <f>SUMIF('2 день'!$B$4:$B$50,продукты!$A112,'2 день'!$C$4:$C$50)</f>
        <v>0</v>
      </c>
      <c r="K112" s="167">
        <f t="shared" si="8"/>
        <v>0</v>
      </c>
      <c r="L112" s="113">
        <f>SUMIF('3 день'!$B$4:$B$52,продукты!$A112,'3 день'!$C$4:$C$52)</f>
        <v>0</v>
      </c>
      <c r="M112" s="167">
        <f t="shared" si="6"/>
        <v>0</v>
      </c>
      <c r="N112" s="113">
        <f>SUMIF('4 день'!$B$4:$B$54,продукты!$A112,'4 день'!$C$4:$C$54)</f>
        <v>0</v>
      </c>
      <c r="O112" s="172">
        <f t="shared" si="7"/>
        <v>0</v>
      </c>
      <c r="P112" s="114">
        <f t="shared" si="10"/>
        <v>0</v>
      </c>
      <c r="Q112" s="114">
        <f t="shared" si="9"/>
        <v>0</v>
      </c>
      <c r="T112" s="188"/>
    </row>
    <row r="113" spans="1:20" hidden="1" x14ac:dyDescent="0.2">
      <c r="A113" s="132" t="s">
        <v>205</v>
      </c>
      <c r="B113" s="127">
        <v>0</v>
      </c>
      <c r="C113" s="101">
        <v>0</v>
      </c>
      <c r="D113" s="101">
        <v>69.900000000000006</v>
      </c>
      <c r="E113" s="108">
        <v>280</v>
      </c>
      <c r="F113" s="109"/>
      <c r="G113" s="110"/>
      <c r="H113" s="113">
        <f>SUMIF('1 день'!$B$4:$B$50,продукты!$A113,'1 день'!$C$4:$C$50)</f>
        <v>0</v>
      </c>
      <c r="I113" s="167">
        <f t="shared" si="8"/>
        <v>0</v>
      </c>
      <c r="J113" s="113">
        <f>SUMIF('2 день'!$B$4:$B$50,продукты!$A113,'2 день'!$C$4:$C$50)</f>
        <v>0</v>
      </c>
      <c r="K113" s="167">
        <f t="shared" si="8"/>
        <v>0</v>
      </c>
      <c r="L113" s="113">
        <f>SUMIF('3 день'!$B$4:$B$52,продукты!$A113,'3 день'!$C$4:$C$52)</f>
        <v>0</v>
      </c>
      <c r="M113" s="167">
        <f t="shared" si="6"/>
        <v>0</v>
      </c>
      <c r="N113" s="113">
        <f>SUMIF('4 день'!$B$4:$B$54,продукты!$A113,'4 день'!$C$4:$C$54)</f>
        <v>0</v>
      </c>
      <c r="O113" s="172">
        <f t="shared" si="7"/>
        <v>0</v>
      </c>
      <c r="P113" s="114">
        <f t="shared" si="10"/>
        <v>0</v>
      </c>
      <c r="Q113" s="114">
        <f t="shared" si="9"/>
        <v>0</v>
      </c>
      <c r="T113" s="188"/>
    </row>
    <row r="114" spans="1:20" hidden="1" x14ac:dyDescent="0.2">
      <c r="A114" s="132" t="s">
        <v>206</v>
      </c>
      <c r="B114" s="127">
        <v>0</v>
      </c>
      <c r="C114" s="101">
        <v>0</v>
      </c>
      <c r="D114" s="101">
        <v>64.7</v>
      </c>
      <c r="E114" s="108">
        <v>255</v>
      </c>
      <c r="F114" s="109"/>
      <c r="G114" s="110"/>
      <c r="H114" s="113">
        <f>SUMIF('1 день'!$B$4:$B$50,продукты!$A114,'1 день'!$C$4:$C$50)</f>
        <v>0</v>
      </c>
      <c r="I114" s="167">
        <f t="shared" si="8"/>
        <v>0</v>
      </c>
      <c r="J114" s="113">
        <f>SUMIF('2 день'!$B$4:$B$50,продукты!$A114,'2 день'!$C$4:$C$50)</f>
        <v>0</v>
      </c>
      <c r="K114" s="167">
        <f t="shared" si="8"/>
        <v>0</v>
      </c>
      <c r="L114" s="113">
        <f>SUMIF('3 день'!$B$4:$B$52,продукты!$A114,'3 день'!$C$4:$C$52)</f>
        <v>0</v>
      </c>
      <c r="M114" s="167">
        <f t="shared" si="6"/>
        <v>0</v>
      </c>
      <c r="N114" s="113">
        <f>SUMIF('4 день'!$B$4:$B$54,продукты!$A114,'4 день'!$C$4:$C$54)</f>
        <v>0</v>
      </c>
      <c r="O114" s="172">
        <f t="shared" si="7"/>
        <v>0</v>
      </c>
      <c r="P114" s="114">
        <f t="shared" si="10"/>
        <v>0</v>
      </c>
      <c r="Q114" s="114">
        <f t="shared" si="9"/>
        <v>0</v>
      </c>
      <c r="T114" s="188"/>
    </row>
    <row r="115" spans="1:20" hidden="1" x14ac:dyDescent="0.2">
      <c r="A115" s="132" t="s">
        <v>8</v>
      </c>
      <c r="B115" s="127">
        <v>0</v>
      </c>
      <c r="C115" s="106">
        <v>99.9</v>
      </c>
      <c r="D115" s="101">
        <v>0</v>
      </c>
      <c r="E115" s="111">
        <v>900</v>
      </c>
      <c r="F115" s="109">
        <v>15</v>
      </c>
      <c r="G115" s="110"/>
      <c r="H115" s="113">
        <f>SUMIF('1 день'!$B$4:$B$50,продукты!$A115,'1 день'!$C$4:$C$50)</f>
        <v>0</v>
      </c>
      <c r="I115" s="167">
        <f t="shared" si="8"/>
        <v>0</v>
      </c>
      <c r="J115" s="113">
        <f>SUMIF('2 день'!$B$4:$B$50,продукты!$A115,'2 день'!$C$4:$C$50)</f>
        <v>0</v>
      </c>
      <c r="K115" s="167">
        <f t="shared" si="8"/>
        <v>0</v>
      </c>
      <c r="L115" s="113">
        <f>SUMIF('3 день'!$B$4:$B$52,продукты!$A115,'3 день'!$C$4:$C$52)</f>
        <v>0</v>
      </c>
      <c r="M115" s="167">
        <f t="shared" si="6"/>
        <v>0</v>
      </c>
      <c r="N115" s="113">
        <f>SUMIF('4 день'!$B$4:$B$54,продукты!$A115,'4 день'!$C$4:$C$54)</f>
        <v>0</v>
      </c>
      <c r="O115" s="172">
        <f t="shared" si="7"/>
        <v>0</v>
      </c>
      <c r="P115" s="114">
        <f t="shared" si="10"/>
        <v>0</v>
      </c>
      <c r="Q115" s="114">
        <f t="shared" si="9"/>
        <v>0</v>
      </c>
      <c r="T115" s="188"/>
    </row>
    <row r="116" spans="1:20" hidden="1" x14ac:dyDescent="0.2">
      <c r="A116" s="132" t="s">
        <v>77</v>
      </c>
      <c r="B116" s="127">
        <v>0.6</v>
      </c>
      <c r="C116" s="106">
        <v>82</v>
      </c>
      <c r="D116" s="101">
        <v>0.9</v>
      </c>
      <c r="E116" s="111">
        <v>750</v>
      </c>
      <c r="F116" s="109">
        <v>25</v>
      </c>
      <c r="G116" s="110">
        <v>0.79</v>
      </c>
      <c r="H116" s="113">
        <f>SUMIF('1 день'!$B$4:$B$50,продукты!$A116,'1 день'!$C$4:$C$50)</f>
        <v>0</v>
      </c>
      <c r="I116" s="167">
        <f t="shared" si="8"/>
        <v>0</v>
      </c>
      <c r="J116" s="113">
        <f>SUMIF('2 день'!$B$4:$B$50,продукты!$A116,'2 день'!$C$4:$C$50)</f>
        <v>0</v>
      </c>
      <c r="K116" s="167">
        <f t="shared" si="8"/>
        <v>0</v>
      </c>
      <c r="L116" s="113">
        <f>SUMIF('3 день'!$B$4:$B$52,продукты!$A116,'3 день'!$C$4:$C$52)</f>
        <v>0</v>
      </c>
      <c r="M116" s="167">
        <f t="shared" si="6"/>
        <v>0</v>
      </c>
      <c r="N116" s="113">
        <f>SUMIF('4 день'!$B$4:$B$54,продукты!$A116,'4 день'!$C$4:$C$54)</f>
        <v>0</v>
      </c>
      <c r="O116" s="172">
        <f t="shared" si="7"/>
        <v>0</v>
      </c>
      <c r="P116" s="114">
        <f t="shared" si="10"/>
        <v>0</v>
      </c>
      <c r="Q116" s="114">
        <f t="shared" si="9"/>
        <v>0</v>
      </c>
      <c r="T116" s="188"/>
    </row>
    <row r="117" spans="1:20" hidden="1" x14ac:dyDescent="0.2">
      <c r="A117" s="132" t="s">
        <v>79</v>
      </c>
      <c r="B117" s="127">
        <v>0.4</v>
      </c>
      <c r="C117" s="106">
        <v>78.5</v>
      </c>
      <c r="D117" s="101">
        <v>0.5</v>
      </c>
      <c r="E117" s="111">
        <v>734</v>
      </c>
      <c r="F117" s="109"/>
      <c r="G117" s="110"/>
      <c r="H117" s="113">
        <f>SUMIF('1 день'!$B$4:$B$50,продукты!$A117,'1 день'!$C$4:$C$50)</f>
        <v>0</v>
      </c>
      <c r="I117" s="167">
        <f t="shared" si="8"/>
        <v>0</v>
      </c>
      <c r="J117" s="113">
        <f>SUMIF('2 день'!$B$4:$B$50,продукты!$A117,'2 день'!$C$4:$C$50)</f>
        <v>0</v>
      </c>
      <c r="K117" s="167">
        <f t="shared" si="8"/>
        <v>0</v>
      </c>
      <c r="L117" s="113">
        <f>SUMIF('3 день'!$B$4:$B$52,продукты!$A117,'3 день'!$C$4:$C$52)</f>
        <v>0</v>
      </c>
      <c r="M117" s="167">
        <f t="shared" si="6"/>
        <v>0</v>
      </c>
      <c r="N117" s="113">
        <f>SUMIF('4 день'!$B$4:$B$54,продукты!$A117,'4 день'!$C$4:$C$54)</f>
        <v>0</v>
      </c>
      <c r="O117" s="172">
        <f t="shared" si="7"/>
        <v>0</v>
      </c>
      <c r="P117" s="114">
        <f t="shared" si="10"/>
        <v>0</v>
      </c>
      <c r="Q117" s="114">
        <f t="shared" si="9"/>
        <v>0</v>
      </c>
      <c r="T117" s="188"/>
    </row>
    <row r="118" spans="1:20" hidden="1" x14ac:dyDescent="0.2">
      <c r="A118" s="132" t="s">
        <v>283</v>
      </c>
      <c r="B118" s="127">
        <v>0.4</v>
      </c>
      <c r="C118" s="106">
        <v>93.5</v>
      </c>
      <c r="D118" s="101">
        <v>0</v>
      </c>
      <c r="E118" s="111">
        <v>869</v>
      </c>
      <c r="F118" s="109">
        <v>20</v>
      </c>
      <c r="G118" s="110">
        <v>0.94</v>
      </c>
      <c r="H118" s="113">
        <f>SUMIF('1 день'!$B$4:$B$50,продукты!$A118,'1 день'!$C$4:$C$50)</f>
        <v>45</v>
      </c>
      <c r="I118" s="167">
        <f t="shared" si="8"/>
        <v>90</v>
      </c>
      <c r="J118" s="113">
        <f>SUMIF('2 день'!$B$4:$B$50,продукты!$A118,'2 день'!$C$4:$C$50)</f>
        <v>40</v>
      </c>
      <c r="K118" s="167">
        <f t="shared" si="8"/>
        <v>80</v>
      </c>
      <c r="L118" s="113">
        <f>SUMIF('3 день'!$B$4:$B$52,продукты!$A118,'3 день'!$C$4:$C$52)</f>
        <v>30</v>
      </c>
      <c r="M118" s="167">
        <f t="shared" si="6"/>
        <v>60</v>
      </c>
      <c r="N118" s="113">
        <f>SUMIF('4 день'!$B$4:$B$54,продукты!$A118,'4 день'!$C$4:$C$54)</f>
        <v>35</v>
      </c>
      <c r="O118" s="172">
        <f t="shared" si="7"/>
        <v>70</v>
      </c>
      <c r="P118" s="114">
        <f t="shared" si="10"/>
        <v>300</v>
      </c>
      <c r="Q118" s="114">
        <f t="shared" si="9"/>
        <v>1800</v>
      </c>
      <c r="T118" s="190"/>
    </row>
    <row r="119" spans="1:20" hidden="1" x14ac:dyDescent="0.2">
      <c r="A119" s="132" t="s">
        <v>78</v>
      </c>
      <c r="B119" s="127">
        <v>1.2</v>
      </c>
      <c r="C119" s="106">
        <v>59</v>
      </c>
      <c r="D119" s="101">
        <v>18.899999999999999</v>
      </c>
      <c r="E119" s="111">
        <v>631</v>
      </c>
      <c r="F119" s="109"/>
      <c r="G119" s="110"/>
      <c r="H119" s="113">
        <f>SUMIF('1 день'!$B$4:$B$50,продукты!$A119,'1 день'!$C$4:$C$50)</f>
        <v>0</v>
      </c>
      <c r="I119" s="167">
        <f t="shared" si="8"/>
        <v>0</v>
      </c>
      <c r="J119" s="113">
        <f>SUMIF('2 день'!$B$4:$B$50,продукты!$A119,'2 день'!$C$4:$C$50)</f>
        <v>0</v>
      </c>
      <c r="K119" s="167">
        <f t="shared" si="8"/>
        <v>0</v>
      </c>
      <c r="L119" s="113">
        <f>SUMIF('3 день'!$B$4:$B$52,продукты!$A119,'3 день'!$C$4:$C$52)</f>
        <v>0</v>
      </c>
      <c r="M119" s="167">
        <f t="shared" si="6"/>
        <v>0</v>
      </c>
      <c r="N119" s="113">
        <f>SUMIF('4 день'!$B$4:$B$54,продукты!$A119,'4 день'!$C$4:$C$54)</f>
        <v>0</v>
      </c>
      <c r="O119" s="172">
        <f t="shared" si="7"/>
        <v>0</v>
      </c>
      <c r="P119" s="114">
        <f t="shared" si="10"/>
        <v>0</v>
      </c>
      <c r="Q119" s="114">
        <f t="shared" si="9"/>
        <v>0</v>
      </c>
      <c r="T119" s="188"/>
    </row>
    <row r="120" spans="1:20" hidden="1" x14ac:dyDescent="0.2">
      <c r="A120" s="132" t="s">
        <v>80</v>
      </c>
      <c r="B120" s="127">
        <v>0</v>
      </c>
      <c r="C120" s="106">
        <v>94.7</v>
      </c>
      <c r="D120" s="101">
        <v>0</v>
      </c>
      <c r="E120" s="111">
        <v>881</v>
      </c>
      <c r="F120" s="109"/>
      <c r="G120" s="110"/>
      <c r="H120" s="113">
        <f>SUMIF('1 день'!$B$4:$B$50,продукты!$A120,'1 день'!$C$4:$C$50)</f>
        <v>0</v>
      </c>
      <c r="I120" s="167">
        <f t="shared" si="8"/>
        <v>0</v>
      </c>
      <c r="J120" s="113">
        <f>SUMIF('2 день'!$B$4:$B$50,продукты!$A120,'2 день'!$C$4:$C$50)</f>
        <v>0</v>
      </c>
      <c r="K120" s="167">
        <f t="shared" si="8"/>
        <v>0</v>
      </c>
      <c r="L120" s="113">
        <f>SUMIF('3 день'!$B$4:$B$52,продукты!$A120,'3 день'!$C$4:$C$52)</f>
        <v>0</v>
      </c>
      <c r="M120" s="167">
        <f t="shared" si="6"/>
        <v>0</v>
      </c>
      <c r="N120" s="113">
        <f>SUMIF('4 день'!$B$4:$B$54,продукты!$A120,'4 день'!$C$4:$C$54)</f>
        <v>0</v>
      </c>
      <c r="O120" s="172">
        <f t="shared" si="7"/>
        <v>0</v>
      </c>
      <c r="P120" s="114">
        <f t="shared" si="10"/>
        <v>0</v>
      </c>
      <c r="Q120" s="114">
        <f t="shared" si="9"/>
        <v>0</v>
      </c>
      <c r="T120" s="188"/>
    </row>
    <row r="121" spans="1:20" hidden="1" x14ac:dyDescent="0.2">
      <c r="A121" s="132" t="s">
        <v>240</v>
      </c>
      <c r="B121" s="127">
        <v>1.7</v>
      </c>
      <c r="C121" s="101">
        <v>0.3</v>
      </c>
      <c r="D121" s="101">
        <v>3.3</v>
      </c>
      <c r="E121" s="108">
        <v>21</v>
      </c>
      <c r="F121" s="109"/>
      <c r="G121" s="110"/>
      <c r="H121" s="113">
        <f>SUMIF('1 день'!$B$4:$B$50,продукты!$A121,'1 день'!$C$4:$C$50)</f>
        <v>0</v>
      </c>
      <c r="I121" s="167">
        <f t="shared" si="8"/>
        <v>0</v>
      </c>
      <c r="J121" s="113">
        <f>SUMIF('2 день'!$B$4:$B$50,продукты!$A121,'2 день'!$C$4:$C$50)</f>
        <v>0</v>
      </c>
      <c r="K121" s="167">
        <f t="shared" si="8"/>
        <v>0</v>
      </c>
      <c r="L121" s="113">
        <f>SUMIF('3 день'!$B$4:$B$52,продукты!$A121,'3 день'!$C$4:$C$52)</f>
        <v>0</v>
      </c>
      <c r="M121" s="167">
        <f t="shared" si="6"/>
        <v>0</v>
      </c>
      <c r="N121" s="113">
        <f>SUMIF('4 день'!$B$4:$B$54,продукты!$A121,'4 день'!$C$4:$C$54)</f>
        <v>0</v>
      </c>
      <c r="O121" s="172">
        <f t="shared" si="7"/>
        <v>0</v>
      </c>
      <c r="P121" s="114">
        <f t="shared" si="10"/>
        <v>0</v>
      </c>
      <c r="Q121" s="114">
        <f t="shared" si="9"/>
        <v>0</v>
      </c>
      <c r="T121" s="188"/>
    </row>
    <row r="122" spans="1:20" hidden="1" x14ac:dyDescent="0.2">
      <c r="A122" s="132" t="s">
        <v>188</v>
      </c>
      <c r="B122" s="127">
        <v>0.3</v>
      </c>
      <c r="C122" s="101">
        <v>0</v>
      </c>
      <c r="D122" s="106">
        <v>77.2</v>
      </c>
      <c r="E122" s="108">
        <v>318</v>
      </c>
      <c r="F122" s="109"/>
      <c r="G122" s="110"/>
      <c r="H122" s="113">
        <f>SUMIF('1 день'!$B$4:$B$50,продукты!$A122,'1 день'!$C$4:$C$50)</f>
        <v>0</v>
      </c>
      <c r="I122" s="167">
        <f t="shared" si="8"/>
        <v>0</v>
      </c>
      <c r="J122" s="113">
        <f>SUMIF('2 день'!$B$4:$B$50,продукты!$A122,'2 день'!$C$4:$C$50)</f>
        <v>0</v>
      </c>
      <c r="K122" s="167">
        <f t="shared" si="8"/>
        <v>0</v>
      </c>
      <c r="L122" s="113">
        <f>SUMIF('3 день'!$B$4:$B$52,продукты!$A122,'3 день'!$C$4:$C$52)</f>
        <v>0</v>
      </c>
      <c r="M122" s="167">
        <f t="shared" si="6"/>
        <v>0</v>
      </c>
      <c r="N122" s="113">
        <f>SUMIF('4 день'!$B$4:$B$54,продукты!$A122,'4 день'!$C$4:$C$54)</f>
        <v>0</v>
      </c>
      <c r="O122" s="172">
        <f t="shared" si="7"/>
        <v>0</v>
      </c>
      <c r="P122" s="114">
        <f t="shared" si="10"/>
        <v>0</v>
      </c>
      <c r="Q122" s="114">
        <f t="shared" si="9"/>
        <v>0</v>
      </c>
      <c r="T122" s="188"/>
    </row>
    <row r="123" spans="1:20" hidden="1" x14ac:dyDescent="0.2">
      <c r="A123" s="132" t="s">
        <v>264</v>
      </c>
      <c r="B123" s="127">
        <v>18.2</v>
      </c>
      <c r="C123" s="106">
        <v>50.5</v>
      </c>
      <c r="D123" s="101">
        <v>11.9</v>
      </c>
      <c r="E123" s="108">
        <v>575</v>
      </c>
      <c r="F123" s="109"/>
      <c r="G123" s="110"/>
      <c r="H123" s="113">
        <f>SUMIF('1 день'!$B$4:$B$50,продукты!$A123,'1 день'!$C$4:$C$50)</f>
        <v>0</v>
      </c>
      <c r="I123" s="167">
        <f t="shared" si="8"/>
        <v>0</v>
      </c>
      <c r="J123" s="113">
        <f>SUMIF('2 день'!$B$4:$B$50,продукты!$A123,'2 день'!$C$4:$C$50)</f>
        <v>0</v>
      </c>
      <c r="K123" s="167">
        <f t="shared" si="8"/>
        <v>0</v>
      </c>
      <c r="L123" s="113">
        <f>SUMIF('3 день'!$B$4:$B$52,продукты!$A123,'3 день'!$C$4:$C$52)</f>
        <v>0</v>
      </c>
      <c r="M123" s="167">
        <f t="shared" si="6"/>
        <v>0</v>
      </c>
      <c r="N123" s="113">
        <f>SUMIF('4 день'!$B$4:$B$54,продукты!$A123,'4 день'!$C$4:$C$54)</f>
        <v>0</v>
      </c>
      <c r="O123" s="172">
        <f t="shared" si="7"/>
        <v>0</v>
      </c>
      <c r="P123" s="114">
        <f t="shared" si="10"/>
        <v>0</v>
      </c>
      <c r="Q123" s="114">
        <f t="shared" si="9"/>
        <v>0</v>
      </c>
      <c r="T123" s="188"/>
    </row>
    <row r="124" spans="1:20" hidden="1" x14ac:dyDescent="0.2">
      <c r="A124" s="132" t="s">
        <v>108</v>
      </c>
      <c r="B124" s="127">
        <v>8.5</v>
      </c>
      <c r="C124" s="101">
        <v>8.5</v>
      </c>
      <c r="D124" s="101">
        <v>0</v>
      </c>
      <c r="E124" s="108">
        <v>115</v>
      </c>
      <c r="F124" s="109"/>
      <c r="G124" s="110"/>
      <c r="H124" s="113">
        <f>SUMIF('1 день'!$B$4:$B$50,продукты!$A124,'1 день'!$C$4:$C$50)</f>
        <v>0</v>
      </c>
      <c r="I124" s="167">
        <f t="shared" si="8"/>
        <v>0</v>
      </c>
      <c r="J124" s="113">
        <f>SUMIF('2 день'!$B$4:$B$50,продукты!$A124,'2 день'!$C$4:$C$50)</f>
        <v>0</v>
      </c>
      <c r="K124" s="167">
        <f t="shared" si="8"/>
        <v>0</v>
      </c>
      <c r="L124" s="113">
        <f>SUMIF('3 день'!$B$4:$B$52,продукты!$A124,'3 день'!$C$4:$C$52)</f>
        <v>0</v>
      </c>
      <c r="M124" s="167">
        <f t="shared" si="6"/>
        <v>0</v>
      </c>
      <c r="N124" s="113">
        <f>SUMIF('4 день'!$B$4:$B$54,продукты!$A124,'4 день'!$C$4:$C$54)</f>
        <v>0</v>
      </c>
      <c r="O124" s="172">
        <f t="shared" si="7"/>
        <v>0</v>
      </c>
      <c r="P124" s="114">
        <f t="shared" si="10"/>
        <v>0</v>
      </c>
      <c r="Q124" s="114">
        <f t="shared" si="9"/>
        <v>0</v>
      </c>
      <c r="T124" s="188"/>
    </row>
    <row r="125" spans="1:20" hidden="1" x14ac:dyDescent="0.2">
      <c r="A125" s="132" t="s">
        <v>121</v>
      </c>
      <c r="B125" s="127">
        <v>12</v>
      </c>
      <c r="C125" s="101">
        <v>20.6</v>
      </c>
      <c r="D125" s="101">
        <v>1</v>
      </c>
      <c r="E125" s="108">
        <v>244</v>
      </c>
      <c r="F125" s="109"/>
      <c r="G125" s="110"/>
      <c r="H125" s="113">
        <f>SUMIF('1 день'!$B$4:$B$50,продукты!$A125,'1 день'!$C$4:$C$50)</f>
        <v>0</v>
      </c>
      <c r="I125" s="167">
        <f t="shared" si="8"/>
        <v>0</v>
      </c>
      <c r="J125" s="113">
        <f>SUMIF('2 день'!$B$4:$B$50,продукты!$A125,'2 день'!$C$4:$C$50)</f>
        <v>0</v>
      </c>
      <c r="K125" s="167">
        <f t="shared" si="8"/>
        <v>0</v>
      </c>
      <c r="L125" s="113">
        <f>SUMIF('3 день'!$B$4:$B$52,продукты!$A125,'3 день'!$C$4:$C$52)</f>
        <v>0</v>
      </c>
      <c r="M125" s="167">
        <f t="shared" si="6"/>
        <v>0</v>
      </c>
      <c r="N125" s="113">
        <f>SUMIF('4 день'!$B$4:$B$54,продукты!$A125,'4 день'!$C$4:$C$54)</f>
        <v>0</v>
      </c>
      <c r="O125" s="172">
        <f t="shared" si="7"/>
        <v>0</v>
      </c>
      <c r="P125" s="114">
        <f t="shared" si="10"/>
        <v>0</v>
      </c>
      <c r="Q125" s="114">
        <f t="shared" si="9"/>
        <v>0</v>
      </c>
      <c r="T125" s="188"/>
    </row>
    <row r="126" spans="1:20" hidden="1" x14ac:dyDescent="0.2">
      <c r="A126" s="132" t="s">
        <v>267</v>
      </c>
      <c r="B126" s="127">
        <v>3.5</v>
      </c>
      <c r="C126" s="101">
        <v>3.6</v>
      </c>
      <c r="D126" s="101">
        <v>4.7</v>
      </c>
      <c r="E126" s="108">
        <v>66</v>
      </c>
      <c r="F126" s="109"/>
      <c r="G126" s="110"/>
      <c r="H126" s="113">
        <f>SUMIF('1 день'!$B$4:$B$50,продукты!$A126,'1 день'!$C$4:$C$50)</f>
        <v>0</v>
      </c>
      <c r="I126" s="167">
        <f t="shared" si="8"/>
        <v>0</v>
      </c>
      <c r="J126" s="113">
        <f>SUMIF('2 день'!$B$4:$B$50,продукты!$A126,'2 день'!$C$4:$C$50)</f>
        <v>0</v>
      </c>
      <c r="K126" s="167">
        <f t="shared" si="8"/>
        <v>0</v>
      </c>
      <c r="L126" s="113">
        <f>SUMIF('3 день'!$B$4:$B$52,продукты!$A126,'3 день'!$C$4:$C$52)</f>
        <v>0</v>
      </c>
      <c r="M126" s="167">
        <f t="shared" si="6"/>
        <v>0</v>
      </c>
      <c r="N126" s="113">
        <f>SUMIF('4 день'!$B$4:$B$54,продукты!$A126,'4 день'!$C$4:$C$54)</f>
        <v>0</v>
      </c>
      <c r="O126" s="172">
        <f t="shared" si="7"/>
        <v>0</v>
      </c>
      <c r="P126" s="114">
        <f t="shared" si="10"/>
        <v>0</v>
      </c>
      <c r="Q126" s="114">
        <f t="shared" si="9"/>
        <v>0</v>
      </c>
      <c r="T126" s="188"/>
    </row>
    <row r="127" spans="1:20" hidden="1" x14ac:dyDescent="0.2">
      <c r="A127" s="132" t="s">
        <v>56</v>
      </c>
      <c r="B127" s="127">
        <v>3.4</v>
      </c>
      <c r="C127" s="101">
        <v>3.8</v>
      </c>
      <c r="D127" s="101">
        <v>4.0999999999999996</v>
      </c>
      <c r="E127" s="108">
        <v>67</v>
      </c>
      <c r="F127" s="109"/>
      <c r="G127" s="110"/>
      <c r="H127" s="113">
        <f>SUMIF('1 день'!$B$4:$B$50,продукты!$A127,'1 день'!$C$4:$C$50)</f>
        <v>0</v>
      </c>
      <c r="I127" s="167">
        <f t="shared" si="8"/>
        <v>0</v>
      </c>
      <c r="J127" s="113">
        <f>SUMIF('2 день'!$B$4:$B$50,продукты!$A127,'2 день'!$C$4:$C$50)</f>
        <v>0</v>
      </c>
      <c r="K127" s="167">
        <f t="shared" si="8"/>
        <v>0</v>
      </c>
      <c r="L127" s="113">
        <f>SUMIF('3 день'!$B$4:$B$52,продукты!$A127,'3 день'!$C$4:$C$52)</f>
        <v>0</v>
      </c>
      <c r="M127" s="167">
        <f t="shared" si="6"/>
        <v>0</v>
      </c>
      <c r="N127" s="113">
        <f>SUMIF('4 день'!$B$4:$B$54,продукты!$A127,'4 день'!$C$4:$C$54)</f>
        <v>0</v>
      </c>
      <c r="O127" s="172">
        <f t="shared" si="7"/>
        <v>0</v>
      </c>
      <c r="P127" s="114">
        <f t="shared" si="10"/>
        <v>0</v>
      </c>
      <c r="Q127" s="114">
        <f t="shared" si="9"/>
        <v>0</v>
      </c>
      <c r="T127" s="188"/>
    </row>
    <row r="128" spans="1:20" hidden="1" x14ac:dyDescent="0.2">
      <c r="A128" s="132" t="s">
        <v>52</v>
      </c>
      <c r="B128" s="127">
        <v>2.9</v>
      </c>
      <c r="C128" s="101">
        <v>0</v>
      </c>
      <c r="D128" s="101">
        <v>4.5999999999999996</v>
      </c>
      <c r="E128" s="108">
        <v>31</v>
      </c>
      <c r="F128" s="109"/>
      <c r="G128" s="110"/>
      <c r="H128" s="113">
        <f>SUMIF('1 день'!$B$4:$B$50,продукты!$A128,'1 день'!$C$4:$C$50)</f>
        <v>0</v>
      </c>
      <c r="I128" s="167">
        <f t="shared" si="8"/>
        <v>0</v>
      </c>
      <c r="J128" s="113">
        <f>SUMIF('2 день'!$B$4:$B$50,продукты!$A128,'2 день'!$C$4:$C$50)</f>
        <v>0</v>
      </c>
      <c r="K128" s="167">
        <f t="shared" si="8"/>
        <v>0</v>
      </c>
      <c r="L128" s="113">
        <f>SUMIF('3 день'!$B$4:$B$52,продукты!$A128,'3 день'!$C$4:$C$52)</f>
        <v>0</v>
      </c>
      <c r="M128" s="167">
        <f t="shared" si="6"/>
        <v>0</v>
      </c>
      <c r="N128" s="113">
        <f>SUMIF('4 день'!$B$4:$B$54,продукты!$A128,'4 день'!$C$4:$C$54)</f>
        <v>0</v>
      </c>
      <c r="O128" s="172">
        <f t="shared" si="7"/>
        <v>0</v>
      </c>
      <c r="P128" s="114">
        <f t="shared" si="10"/>
        <v>0</v>
      </c>
      <c r="Q128" s="114">
        <f t="shared" si="9"/>
        <v>0</v>
      </c>
      <c r="T128" s="188"/>
    </row>
    <row r="129" spans="1:20" hidden="1" x14ac:dyDescent="0.2">
      <c r="A129" s="132" t="s">
        <v>51</v>
      </c>
      <c r="B129" s="127">
        <v>2.8</v>
      </c>
      <c r="C129" s="101">
        <v>3.5</v>
      </c>
      <c r="D129" s="101">
        <v>4.5</v>
      </c>
      <c r="E129" s="108">
        <v>62</v>
      </c>
      <c r="F129" s="109"/>
      <c r="G129" s="110"/>
      <c r="H129" s="113">
        <f>SUMIF('1 день'!$B$4:$B$50,продукты!$A129,'1 день'!$C$4:$C$50)</f>
        <v>0</v>
      </c>
      <c r="I129" s="167">
        <f t="shared" si="8"/>
        <v>0</v>
      </c>
      <c r="J129" s="113">
        <f>SUMIF('2 день'!$B$4:$B$50,продукты!$A129,'2 день'!$C$4:$C$50)</f>
        <v>0</v>
      </c>
      <c r="K129" s="167">
        <f t="shared" si="8"/>
        <v>0</v>
      </c>
      <c r="L129" s="113">
        <f>SUMIF('3 день'!$B$4:$B$52,продукты!$A129,'3 день'!$C$4:$C$52)</f>
        <v>0</v>
      </c>
      <c r="M129" s="167">
        <f t="shared" si="6"/>
        <v>0</v>
      </c>
      <c r="N129" s="113">
        <f>SUMIF('4 день'!$B$4:$B$54,продукты!$A129,'4 день'!$C$4:$C$54)</f>
        <v>0</v>
      </c>
      <c r="O129" s="172">
        <f t="shared" si="7"/>
        <v>0</v>
      </c>
      <c r="P129" s="114">
        <f t="shared" si="10"/>
        <v>0</v>
      </c>
      <c r="Q129" s="114">
        <f t="shared" si="9"/>
        <v>0</v>
      </c>
      <c r="T129" s="188"/>
    </row>
    <row r="130" spans="1:20" hidden="1" x14ac:dyDescent="0.2">
      <c r="A130" s="132" t="s">
        <v>53</v>
      </c>
      <c r="B130" s="128">
        <v>22.8</v>
      </c>
      <c r="C130" s="101">
        <v>24.4</v>
      </c>
      <c r="D130" s="101">
        <v>36.299999999999997</v>
      </c>
      <c r="E130" s="108">
        <v>469</v>
      </c>
      <c r="F130" s="109"/>
      <c r="G130" s="110"/>
      <c r="H130" s="113">
        <f>SUMIF('1 день'!$B$4:$B$50,продукты!$A130,'1 день'!$C$4:$C$50)</f>
        <v>0</v>
      </c>
      <c r="I130" s="167">
        <f t="shared" si="8"/>
        <v>0</v>
      </c>
      <c r="J130" s="113">
        <f>SUMIF('2 день'!$B$4:$B$50,продукты!$A130,'2 день'!$C$4:$C$50)</f>
        <v>0</v>
      </c>
      <c r="K130" s="167">
        <f t="shared" si="8"/>
        <v>0</v>
      </c>
      <c r="L130" s="113">
        <f>SUMIF('3 день'!$B$4:$B$52,продукты!$A130,'3 день'!$C$4:$C$52)</f>
        <v>0</v>
      </c>
      <c r="M130" s="167">
        <f t="shared" ref="M130:M193" si="11">L130*$L$264</f>
        <v>0</v>
      </c>
      <c r="N130" s="113">
        <f>SUMIF('4 день'!$B$4:$B$54,продукты!$A130,'4 день'!$C$4:$C$54)</f>
        <v>0</v>
      </c>
      <c r="O130" s="172">
        <f t="shared" ref="O130:O193" si="12">N130*$N$264</f>
        <v>0</v>
      </c>
      <c r="P130" s="114">
        <f t="shared" si="10"/>
        <v>0</v>
      </c>
      <c r="Q130" s="114">
        <f t="shared" si="9"/>
        <v>0</v>
      </c>
      <c r="T130" s="188"/>
    </row>
    <row r="131" spans="1:20" hidden="1" x14ac:dyDescent="0.2">
      <c r="A131" s="132" t="s">
        <v>55</v>
      </c>
      <c r="B131" s="127">
        <v>4.2</v>
      </c>
      <c r="C131" s="101">
        <v>5.6</v>
      </c>
      <c r="D131" s="101">
        <v>3.8</v>
      </c>
      <c r="E131" s="108">
        <v>85</v>
      </c>
      <c r="F131" s="109"/>
      <c r="G131" s="110"/>
      <c r="H131" s="113">
        <f>SUMIF('1 день'!$B$4:$B$50,продукты!$A131,'1 день'!$C$4:$C$50)</f>
        <v>0</v>
      </c>
      <c r="I131" s="167">
        <f t="shared" ref="I131:K194" si="13">H131*$H$264</f>
        <v>0</v>
      </c>
      <c r="J131" s="113">
        <f>SUMIF('2 день'!$B$4:$B$50,продукты!$A131,'2 день'!$C$4:$C$50)</f>
        <v>0</v>
      </c>
      <c r="K131" s="167">
        <f t="shared" si="13"/>
        <v>0</v>
      </c>
      <c r="L131" s="113">
        <f>SUMIF('3 день'!$B$4:$B$52,продукты!$A131,'3 день'!$C$4:$C$52)</f>
        <v>0</v>
      </c>
      <c r="M131" s="167">
        <f t="shared" si="11"/>
        <v>0</v>
      </c>
      <c r="N131" s="113">
        <f>SUMIF('4 день'!$B$4:$B$54,продукты!$A131,'4 день'!$C$4:$C$54)</f>
        <v>0</v>
      </c>
      <c r="O131" s="172">
        <f t="shared" si="12"/>
        <v>0</v>
      </c>
      <c r="P131" s="114">
        <f t="shared" si="10"/>
        <v>0</v>
      </c>
      <c r="Q131" s="114">
        <f t="shared" ref="Q131:Q194" si="14">P131*$H$265</f>
        <v>0</v>
      </c>
      <c r="T131" s="188"/>
    </row>
    <row r="132" spans="1:20" hidden="1" x14ac:dyDescent="0.2">
      <c r="A132" s="132" t="s">
        <v>61</v>
      </c>
      <c r="B132" s="127">
        <v>5.5</v>
      </c>
      <c r="C132" s="101">
        <v>7.7</v>
      </c>
      <c r="D132" s="101">
        <v>9.6</v>
      </c>
      <c r="E132" s="108">
        <v>114</v>
      </c>
      <c r="F132" s="109"/>
      <c r="G132" s="110"/>
      <c r="H132" s="113">
        <f>SUMIF('1 день'!$B$4:$B$50,продукты!$A132,'1 день'!$C$4:$C$50)</f>
        <v>0</v>
      </c>
      <c r="I132" s="167">
        <f t="shared" si="13"/>
        <v>0</v>
      </c>
      <c r="J132" s="113">
        <f>SUMIF('2 день'!$B$4:$B$50,продукты!$A132,'2 день'!$C$4:$C$50)</f>
        <v>0</v>
      </c>
      <c r="K132" s="167">
        <f t="shared" si="13"/>
        <v>0</v>
      </c>
      <c r="L132" s="113">
        <f>SUMIF('3 день'!$B$4:$B$52,продукты!$A132,'3 день'!$C$4:$C$52)</f>
        <v>0</v>
      </c>
      <c r="M132" s="167">
        <f t="shared" si="11"/>
        <v>0</v>
      </c>
      <c r="N132" s="113">
        <f>SUMIF('4 день'!$B$4:$B$54,продукты!$A132,'4 день'!$C$4:$C$54)</f>
        <v>0</v>
      </c>
      <c r="O132" s="172">
        <f t="shared" si="12"/>
        <v>0</v>
      </c>
      <c r="P132" s="114">
        <f t="shared" si="10"/>
        <v>0</v>
      </c>
      <c r="Q132" s="114">
        <f t="shared" si="14"/>
        <v>0</v>
      </c>
      <c r="T132" s="188"/>
    </row>
    <row r="133" spans="1:20" x14ac:dyDescent="0.2">
      <c r="A133" s="132" t="s">
        <v>60</v>
      </c>
      <c r="B133" s="127">
        <v>6.8</v>
      </c>
      <c r="C133" s="101">
        <v>8.3000000000000007</v>
      </c>
      <c r="D133" s="101">
        <v>63.5</v>
      </c>
      <c r="E133" s="108">
        <v>324</v>
      </c>
      <c r="F133" s="109"/>
      <c r="G133" s="110">
        <v>0.55000000000000004</v>
      </c>
      <c r="H133" s="113">
        <f>SUMIF('1 день'!$B$4:$B$50,продукты!$A133,'1 день'!$C$4:$C$50)</f>
        <v>15</v>
      </c>
      <c r="I133" s="167">
        <f t="shared" si="13"/>
        <v>30</v>
      </c>
      <c r="J133" s="113">
        <f>SUMIF('2 день'!$B$4:$B$50,продукты!$A133,'2 день'!$C$4:$C$50)</f>
        <v>10</v>
      </c>
      <c r="K133" s="167">
        <f t="shared" si="13"/>
        <v>20</v>
      </c>
      <c r="L133" s="113">
        <f>SUMIF('3 день'!$B$4:$B$52,продукты!$A133,'3 день'!$C$4:$C$52)</f>
        <v>20</v>
      </c>
      <c r="M133" s="167">
        <f t="shared" si="11"/>
        <v>40</v>
      </c>
      <c r="N133" s="113">
        <f>SUMIF('4 день'!$B$4:$B$54,продукты!$A133,'4 день'!$C$4:$C$54)</f>
        <v>0</v>
      </c>
      <c r="O133" s="172">
        <f t="shared" si="12"/>
        <v>0</v>
      </c>
      <c r="P133" s="114">
        <f t="shared" si="10"/>
        <v>90</v>
      </c>
      <c r="Q133" s="114">
        <f t="shared" si="14"/>
        <v>540</v>
      </c>
      <c r="T133" s="190"/>
    </row>
    <row r="134" spans="1:20" hidden="1" x14ac:dyDescent="0.2">
      <c r="A134" s="132" t="s">
        <v>54</v>
      </c>
      <c r="B134" s="128">
        <v>32.5</v>
      </c>
      <c r="C134" s="101">
        <v>0.8</v>
      </c>
      <c r="D134" s="101">
        <v>48</v>
      </c>
      <c r="E134" s="108">
        <v>338</v>
      </c>
      <c r="F134" s="109"/>
      <c r="G134" s="110">
        <v>0.5</v>
      </c>
      <c r="H134" s="113">
        <f>SUMIF('1 день'!$B$4:$B$50,продукты!$A134,'1 день'!$C$4:$C$50)</f>
        <v>0</v>
      </c>
      <c r="I134" s="167">
        <f t="shared" si="13"/>
        <v>0</v>
      </c>
      <c r="J134" s="113">
        <f>SUMIF('2 день'!$B$4:$B$50,продукты!$A134,'2 день'!$C$4:$C$50)</f>
        <v>0</v>
      </c>
      <c r="K134" s="167">
        <f t="shared" si="13"/>
        <v>0</v>
      </c>
      <c r="L134" s="113">
        <f>SUMIF('3 день'!$B$4:$B$52,продукты!$A134,'3 день'!$C$4:$C$52)</f>
        <v>0</v>
      </c>
      <c r="M134" s="167">
        <f t="shared" si="11"/>
        <v>0</v>
      </c>
      <c r="N134" s="113">
        <f>SUMIF('4 день'!$B$4:$B$54,продукты!$A134,'4 день'!$C$4:$C$54)</f>
        <v>0</v>
      </c>
      <c r="O134" s="172">
        <f t="shared" si="12"/>
        <v>0</v>
      </c>
      <c r="P134" s="114">
        <f t="shared" ref="P134:P197" si="15">I134+K134+M134+O134</f>
        <v>0</v>
      </c>
      <c r="Q134" s="114">
        <f t="shared" si="14"/>
        <v>0</v>
      </c>
      <c r="T134" s="188"/>
    </row>
    <row r="135" spans="1:20" hidden="1" x14ac:dyDescent="0.2">
      <c r="A135" s="132" t="s">
        <v>218</v>
      </c>
      <c r="B135" s="127">
        <v>1</v>
      </c>
      <c r="C135" s="101">
        <v>0</v>
      </c>
      <c r="D135" s="101">
        <v>7.4</v>
      </c>
      <c r="E135" s="108">
        <v>34</v>
      </c>
      <c r="F135" s="109"/>
      <c r="G135" s="110"/>
      <c r="H135" s="113">
        <f>SUMIF('1 день'!$B$4:$B$50,продукты!$A135,'1 день'!$C$4:$C$50)</f>
        <v>0</v>
      </c>
      <c r="I135" s="167">
        <f t="shared" si="13"/>
        <v>0</v>
      </c>
      <c r="J135" s="113">
        <f>SUMIF('2 день'!$B$4:$B$50,продукты!$A135,'2 день'!$C$4:$C$50)</f>
        <v>0</v>
      </c>
      <c r="K135" s="167">
        <f t="shared" si="13"/>
        <v>0</v>
      </c>
      <c r="L135" s="113">
        <f>SUMIF('3 день'!$B$4:$B$52,продукты!$A135,'3 день'!$C$4:$C$52)</f>
        <v>0</v>
      </c>
      <c r="M135" s="167">
        <f t="shared" si="11"/>
        <v>0</v>
      </c>
      <c r="N135" s="113">
        <f>SUMIF('4 день'!$B$4:$B$54,продукты!$A135,'4 день'!$C$4:$C$54)</f>
        <v>0</v>
      </c>
      <c r="O135" s="172">
        <f t="shared" si="12"/>
        <v>0</v>
      </c>
      <c r="P135" s="114">
        <f t="shared" si="15"/>
        <v>0</v>
      </c>
      <c r="Q135" s="114">
        <f t="shared" si="14"/>
        <v>0</v>
      </c>
      <c r="T135" s="188"/>
    </row>
    <row r="136" spans="1:20" x14ac:dyDescent="0.2">
      <c r="A136" s="132" t="s">
        <v>219</v>
      </c>
      <c r="B136" s="127">
        <v>13</v>
      </c>
      <c r="C136" s="101">
        <v>0</v>
      </c>
      <c r="D136" s="101">
        <v>54.6</v>
      </c>
      <c r="E136" s="108">
        <v>270</v>
      </c>
      <c r="F136" s="109"/>
      <c r="G136" s="110"/>
      <c r="H136" s="113">
        <f>SUMIF('1 день'!$B$4:$B$50,продукты!$A136,'1 день'!$C$4:$C$50)</f>
        <v>0</v>
      </c>
      <c r="I136" s="167">
        <f t="shared" si="13"/>
        <v>0</v>
      </c>
      <c r="J136" s="113">
        <f>SUMIF('2 день'!$B$4:$B$50,продукты!$A136,'2 день'!$C$4:$C$50)</f>
        <v>5</v>
      </c>
      <c r="K136" s="167">
        <f t="shared" si="13"/>
        <v>10</v>
      </c>
      <c r="L136" s="113">
        <f>SUMIF('3 день'!$B$4:$B$52,продукты!$A136,'3 день'!$C$4:$C$52)</f>
        <v>5</v>
      </c>
      <c r="M136" s="167">
        <f t="shared" si="11"/>
        <v>10</v>
      </c>
      <c r="N136" s="113">
        <f>SUMIF('4 день'!$B$4:$B$54,продукты!$A136,'4 день'!$C$4:$C$54)</f>
        <v>5</v>
      </c>
      <c r="O136" s="172">
        <f t="shared" si="12"/>
        <v>10</v>
      </c>
      <c r="P136" s="114">
        <f t="shared" si="15"/>
        <v>30</v>
      </c>
      <c r="Q136" s="114">
        <f t="shared" si="14"/>
        <v>180</v>
      </c>
      <c r="T136" s="190"/>
    </row>
    <row r="137" spans="1:20" hidden="1" x14ac:dyDescent="0.2">
      <c r="A137" s="132" t="s">
        <v>50</v>
      </c>
      <c r="B137" s="127">
        <v>8.3000000000000007</v>
      </c>
      <c r="C137" s="101">
        <v>1.4</v>
      </c>
      <c r="D137" s="101">
        <v>65.5</v>
      </c>
      <c r="E137" s="108">
        <v>315</v>
      </c>
      <c r="F137" s="109"/>
      <c r="G137" s="110"/>
      <c r="H137" s="113">
        <f>SUMIF('1 день'!$B$4:$B$50,продукты!$A137,'1 день'!$C$4:$C$50)</f>
        <v>0</v>
      </c>
      <c r="I137" s="167">
        <f t="shared" si="13"/>
        <v>0</v>
      </c>
      <c r="J137" s="113">
        <f>SUMIF('2 день'!$B$4:$B$50,продукты!$A137,'2 день'!$C$4:$C$50)</f>
        <v>0</v>
      </c>
      <c r="K137" s="167">
        <f t="shared" si="13"/>
        <v>0</v>
      </c>
      <c r="L137" s="113">
        <f>SUMIF('3 день'!$B$4:$B$52,продукты!$A137,'3 день'!$C$4:$C$52)</f>
        <v>0</v>
      </c>
      <c r="M137" s="167">
        <f t="shared" si="11"/>
        <v>0</v>
      </c>
      <c r="N137" s="113">
        <f>SUMIF('4 день'!$B$4:$B$54,продукты!$A137,'4 день'!$C$4:$C$54)</f>
        <v>0</v>
      </c>
      <c r="O137" s="172">
        <f t="shared" si="12"/>
        <v>0</v>
      </c>
      <c r="P137" s="114">
        <f t="shared" si="15"/>
        <v>0</v>
      </c>
      <c r="Q137" s="114">
        <f t="shared" si="14"/>
        <v>0</v>
      </c>
      <c r="T137" s="188"/>
    </row>
    <row r="138" spans="1:20" hidden="1" x14ac:dyDescent="0.2">
      <c r="A138" s="132" t="s">
        <v>49</v>
      </c>
      <c r="B138" s="127">
        <v>7.5</v>
      </c>
      <c r="C138" s="101">
        <v>1.5</v>
      </c>
      <c r="D138" s="101">
        <v>66.2</v>
      </c>
      <c r="E138" s="108">
        <v>315</v>
      </c>
      <c r="F138" s="109"/>
      <c r="G138" s="110"/>
      <c r="H138" s="113">
        <f>SUMIF('1 день'!$B$4:$B$50,продукты!$A138,'1 день'!$C$4:$C$50)</f>
        <v>0</v>
      </c>
      <c r="I138" s="167">
        <f t="shared" si="13"/>
        <v>0</v>
      </c>
      <c r="J138" s="113">
        <f>SUMIF('2 день'!$B$4:$B$50,продукты!$A138,'2 день'!$C$4:$C$50)</f>
        <v>0</v>
      </c>
      <c r="K138" s="167">
        <f t="shared" si="13"/>
        <v>0</v>
      </c>
      <c r="L138" s="113">
        <f>SUMIF('3 день'!$B$4:$B$52,продукты!$A138,'3 день'!$C$4:$C$52)</f>
        <v>0</v>
      </c>
      <c r="M138" s="167">
        <f t="shared" si="11"/>
        <v>0</v>
      </c>
      <c r="N138" s="113">
        <f>SUMIF('4 день'!$B$4:$B$54,продукты!$A138,'4 день'!$C$4:$C$54)</f>
        <v>0</v>
      </c>
      <c r="O138" s="172">
        <f t="shared" si="12"/>
        <v>0</v>
      </c>
      <c r="P138" s="114">
        <f t="shared" si="15"/>
        <v>0</v>
      </c>
      <c r="Q138" s="114">
        <f t="shared" si="14"/>
        <v>0</v>
      </c>
      <c r="T138" s="188"/>
    </row>
    <row r="139" spans="1:20" hidden="1" x14ac:dyDescent="0.2">
      <c r="A139" s="132" t="s">
        <v>114</v>
      </c>
      <c r="B139" s="128">
        <v>28</v>
      </c>
      <c r="C139" s="101">
        <v>15</v>
      </c>
      <c r="D139" s="101">
        <v>0</v>
      </c>
      <c r="E139" s="108">
        <v>250</v>
      </c>
      <c r="F139" s="109"/>
      <c r="G139" s="110"/>
      <c r="H139" s="113">
        <f>SUMIF('1 день'!$B$4:$B$50,продукты!$A139,'1 день'!$C$4:$C$50)</f>
        <v>0</v>
      </c>
      <c r="I139" s="167">
        <f t="shared" si="13"/>
        <v>0</v>
      </c>
      <c r="J139" s="113">
        <f>SUMIF('2 день'!$B$4:$B$50,продукты!$A139,'2 день'!$C$4:$C$50)</f>
        <v>0</v>
      </c>
      <c r="K139" s="167">
        <f t="shared" si="13"/>
        <v>0</v>
      </c>
      <c r="L139" s="113">
        <f>SUMIF('3 день'!$B$4:$B$52,продукты!$A139,'3 день'!$C$4:$C$52)</f>
        <v>0</v>
      </c>
      <c r="M139" s="167">
        <f t="shared" si="11"/>
        <v>0</v>
      </c>
      <c r="N139" s="113">
        <f>SUMIF('4 день'!$B$4:$B$54,продукты!$A139,'4 день'!$C$4:$C$54)</f>
        <v>0</v>
      </c>
      <c r="O139" s="172">
        <f t="shared" si="12"/>
        <v>0</v>
      </c>
      <c r="P139" s="114">
        <f t="shared" si="15"/>
        <v>0</v>
      </c>
      <c r="Q139" s="114">
        <f t="shared" si="14"/>
        <v>0</v>
      </c>
      <c r="T139" s="188"/>
    </row>
    <row r="140" spans="1:20" hidden="1" x14ac:dyDescent="0.2">
      <c r="A140" s="132" t="s">
        <v>6</v>
      </c>
      <c r="B140" s="127">
        <v>12.4</v>
      </c>
      <c r="C140" s="101">
        <v>6.1</v>
      </c>
      <c r="D140" s="101">
        <v>3.8</v>
      </c>
      <c r="E140" s="108">
        <v>120</v>
      </c>
      <c r="F140" s="109"/>
      <c r="G140" s="110"/>
      <c r="H140" s="113">
        <f>SUMIF('1 день'!$B$4:$B$50,продукты!$A140,'1 день'!$C$4:$C$50)</f>
        <v>0</v>
      </c>
      <c r="I140" s="167">
        <f t="shared" si="13"/>
        <v>0</v>
      </c>
      <c r="J140" s="113">
        <f>SUMIF('2 день'!$B$4:$B$50,продукты!$A140,'2 день'!$C$4:$C$50)</f>
        <v>0</v>
      </c>
      <c r="K140" s="167">
        <f t="shared" si="13"/>
        <v>0</v>
      </c>
      <c r="L140" s="113">
        <f>SUMIF('3 день'!$B$4:$B$52,продукты!$A140,'3 день'!$C$4:$C$52)</f>
        <v>0</v>
      </c>
      <c r="M140" s="167">
        <f t="shared" si="11"/>
        <v>0</v>
      </c>
      <c r="N140" s="113">
        <f>SUMIF('4 день'!$B$4:$B$54,продукты!$A140,'4 день'!$C$4:$C$54)</f>
        <v>0</v>
      </c>
      <c r="O140" s="172">
        <f t="shared" si="12"/>
        <v>0</v>
      </c>
      <c r="P140" s="114">
        <f t="shared" si="15"/>
        <v>0</v>
      </c>
      <c r="Q140" s="114">
        <f t="shared" si="14"/>
        <v>0</v>
      </c>
      <c r="T140" s="188"/>
    </row>
    <row r="141" spans="1:20" hidden="1" x14ac:dyDescent="0.2">
      <c r="A141" s="132" t="s">
        <v>280</v>
      </c>
      <c r="B141" s="128">
        <v>60</v>
      </c>
      <c r="C141" s="101">
        <v>40</v>
      </c>
      <c r="D141" s="101">
        <v>0</v>
      </c>
      <c r="E141" s="111">
        <v>600</v>
      </c>
      <c r="F141" s="109">
        <v>30</v>
      </c>
      <c r="G141" s="110">
        <v>0.96</v>
      </c>
      <c r="H141" s="113">
        <f>SUMIF('1 день'!$B$4:$B$50,продукты!$A141,'1 день'!$C$4:$C$50)</f>
        <v>0</v>
      </c>
      <c r="I141" s="167">
        <f t="shared" si="13"/>
        <v>0</v>
      </c>
      <c r="J141" s="113">
        <f>SUMIF('2 день'!$B$4:$B$50,продукты!$A141,'2 день'!$C$4:$C$50)</f>
        <v>0</v>
      </c>
      <c r="K141" s="167">
        <f t="shared" si="13"/>
        <v>0</v>
      </c>
      <c r="L141" s="113">
        <f>SUMIF('3 день'!$B$4:$B$52,продукты!$A141,'3 день'!$C$4:$C$52)</f>
        <v>0</v>
      </c>
      <c r="M141" s="167">
        <f t="shared" si="11"/>
        <v>0</v>
      </c>
      <c r="N141" s="113">
        <f>SUMIF('4 день'!$B$4:$B$54,продукты!$A141,'4 день'!$C$4:$C$54)</f>
        <v>0</v>
      </c>
      <c r="O141" s="172">
        <f t="shared" si="12"/>
        <v>0</v>
      </c>
      <c r="P141" s="114">
        <f t="shared" si="15"/>
        <v>0</v>
      </c>
      <c r="Q141" s="114">
        <f t="shared" si="14"/>
        <v>0</v>
      </c>
      <c r="T141" s="188"/>
    </row>
    <row r="142" spans="1:20" hidden="1" x14ac:dyDescent="0.2">
      <c r="A142" s="132" t="s">
        <v>142</v>
      </c>
      <c r="B142" s="127">
        <v>16</v>
      </c>
      <c r="C142" s="101">
        <v>0.5</v>
      </c>
      <c r="D142" s="101">
        <v>0</v>
      </c>
      <c r="E142" s="108">
        <v>69</v>
      </c>
      <c r="F142" s="109"/>
      <c r="G142" s="110"/>
      <c r="H142" s="113">
        <f>SUMIF('1 день'!$B$4:$B$50,продукты!$A142,'1 день'!$C$4:$C$50)</f>
        <v>0</v>
      </c>
      <c r="I142" s="167">
        <f t="shared" si="13"/>
        <v>0</v>
      </c>
      <c r="J142" s="113">
        <f>SUMIF('2 день'!$B$4:$B$50,продукты!$A142,'2 день'!$C$4:$C$50)</f>
        <v>0</v>
      </c>
      <c r="K142" s="167">
        <f t="shared" si="13"/>
        <v>0</v>
      </c>
      <c r="L142" s="113">
        <f>SUMIF('3 день'!$B$4:$B$52,продукты!$A142,'3 день'!$C$4:$C$52)</f>
        <v>0</v>
      </c>
      <c r="M142" s="167">
        <f t="shared" si="11"/>
        <v>0</v>
      </c>
      <c r="N142" s="113">
        <f>SUMIF('4 день'!$B$4:$B$54,продукты!$A142,'4 день'!$C$4:$C$54)</f>
        <v>0</v>
      </c>
      <c r="O142" s="172">
        <f t="shared" si="12"/>
        <v>0</v>
      </c>
      <c r="P142" s="114">
        <f t="shared" si="15"/>
        <v>0</v>
      </c>
      <c r="Q142" s="114">
        <f t="shared" si="14"/>
        <v>0</v>
      </c>
      <c r="T142" s="188"/>
    </row>
    <row r="143" spans="1:20" x14ac:dyDescent="0.2">
      <c r="A143" s="132" t="s">
        <v>180</v>
      </c>
      <c r="B143" s="127">
        <v>8.9</v>
      </c>
      <c r="C143" s="101">
        <v>5.9</v>
      </c>
      <c r="D143" s="101">
        <v>59.8</v>
      </c>
      <c r="E143" s="108">
        <v>336</v>
      </c>
      <c r="F143" s="109">
        <v>55</v>
      </c>
      <c r="G143" s="110">
        <v>0.65</v>
      </c>
      <c r="H143" s="113">
        <f>SUMIF('1 день'!$B$4:$B$50,продукты!$A143,'1 день'!$C$4:$C$50)</f>
        <v>0</v>
      </c>
      <c r="I143" s="167">
        <f t="shared" si="13"/>
        <v>0</v>
      </c>
      <c r="J143" s="113">
        <f>SUMIF('2 день'!$B$4:$B$50,продукты!$A143,'2 день'!$C$4:$C$50)</f>
        <v>60</v>
      </c>
      <c r="K143" s="167">
        <f t="shared" si="13"/>
        <v>120</v>
      </c>
      <c r="L143" s="113">
        <f>SUMIF('3 день'!$B$4:$B$52,продукты!$A143,'3 день'!$C$4:$C$52)</f>
        <v>60</v>
      </c>
      <c r="M143" s="167">
        <f t="shared" si="11"/>
        <v>120</v>
      </c>
      <c r="N143" s="113">
        <f>SUMIF('4 день'!$B$4:$B$54,продукты!$A143,'4 день'!$C$4:$C$54)</f>
        <v>0</v>
      </c>
      <c r="O143" s="172">
        <f t="shared" si="12"/>
        <v>0</v>
      </c>
      <c r="P143" s="114">
        <f t="shared" si="15"/>
        <v>240</v>
      </c>
      <c r="Q143" s="114">
        <f t="shared" si="14"/>
        <v>1440</v>
      </c>
      <c r="S143" s="189"/>
      <c r="T143" s="188"/>
    </row>
    <row r="144" spans="1:20" hidden="1" x14ac:dyDescent="0.2">
      <c r="A144" s="132" t="s">
        <v>225</v>
      </c>
      <c r="B144" s="127">
        <v>0.8</v>
      </c>
      <c r="C144" s="101">
        <v>0</v>
      </c>
      <c r="D144" s="101">
        <v>2</v>
      </c>
      <c r="E144" s="108">
        <v>11</v>
      </c>
      <c r="F144" s="109"/>
      <c r="G144" s="110"/>
      <c r="H144" s="113">
        <f>SUMIF('1 день'!$B$4:$B$50,продукты!$A144,'1 день'!$C$4:$C$50)</f>
        <v>0</v>
      </c>
      <c r="I144" s="167">
        <f t="shared" si="13"/>
        <v>0</v>
      </c>
      <c r="J144" s="113">
        <f>SUMIF('2 день'!$B$4:$B$50,продукты!$A144,'2 день'!$C$4:$C$50)</f>
        <v>0</v>
      </c>
      <c r="K144" s="167">
        <f t="shared" si="13"/>
        <v>0</v>
      </c>
      <c r="L144" s="113">
        <f>SUMIF('3 день'!$B$4:$B$52,продукты!$A144,'3 день'!$C$4:$C$52)</f>
        <v>0</v>
      </c>
      <c r="M144" s="167">
        <f t="shared" si="11"/>
        <v>0</v>
      </c>
      <c r="N144" s="113">
        <f>SUMIF('4 день'!$B$4:$B$54,продукты!$A144,'4 день'!$C$4:$C$54)</f>
        <v>0</v>
      </c>
      <c r="O144" s="172">
        <f t="shared" si="12"/>
        <v>0</v>
      </c>
      <c r="P144" s="114">
        <f t="shared" si="15"/>
        <v>0</v>
      </c>
      <c r="Q144" s="114">
        <f t="shared" si="14"/>
        <v>0</v>
      </c>
      <c r="T144" s="188"/>
    </row>
    <row r="145" spans="1:20" hidden="1" x14ac:dyDescent="0.2">
      <c r="A145" s="132" t="s">
        <v>241</v>
      </c>
      <c r="B145" s="127">
        <v>1.7</v>
      </c>
      <c r="C145" s="101">
        <v>0.5</v>
      </c>
      <c r="D145" s="101">
        <v>3.8</v>
      </c>
      <c r="E145" s="108">
        <v>23</v>
      </c>
      <c r="F145" s="109"/>
      <c r="G145" s="110"/>
      <c r="H145" s="113">
        <f>SUMIF('1 день'!$B$4:$B$50,продукты!$A145,'1 день'!$C$4:$C$50)</f>
        <v>0</v>
      </c>
      <c r="I145" s="167">
        <f t="shared" si="13"/>
        <v>0</v>
      </c>
      <c r="J145" s="113">
        <f>SUMIF('2 день'!$B$4:$B$50,продукты!$A145,'2 день'!$C$4:$C$50)</f>
        <v>0</v>
      </c>
      <c r="K145" s="167">
        <f t="shared" si="13"/>
        <v>0</v>
      </c>
      <c r="L145" s="113">
        <f>SUMIF('3 день'!$B$4:$B$52,продукты!$A145,'3 день'!$C$4:$C$52)</f>
        <v>0</v>
      </c>
      <c r="M145" s="167">
        <f t="shared" si="11"/>
        <v>0</v>
      </c>
      <c r="N145" s="113">
        <f>SUMIF('4 день'!$B$4:$B$54,продукты!$A145,'4 день'!$C$4:$C$54)</f>
        <v>0</v>
      </c>
      <c r="O145" s="172">
        <f t="shared" si="12"/>
        <v>0</v>
      </c>
      <c r="P145" s="114">
        <f t="shared" si="15"/>
        <v>0</v>
      </c>
      <c r="Q145" s="114">
        <f t="shared" si="14"/>
        <v>0</v>
      </c>
      <c r="T145" s="188"/>
    </row>
    <row r="146" spans="1:20" hidden="1" x14ac:dyDescent="0.2">
      <c r="A146" s="132" t="s">
        <v>13</v>
      </c>
      <c r="B146" s="127">
        <v>13.6</v>
      </c>
      <c r="C146" s="106">
        <v>56</v>
      </c>
      <c r="D146" s="101">
        <v>11.7</v>
      </c>
      <c r="E146" s="111">
        <v>621</v>
      </c>
      <c r="F146" s="109"/>
      <c r="G146" s="110"/>
      <c r="H146" s="113">
        <f>SUMIF('1 день'!$B$4:$B$50,продукты!$A146,'1 день'!$C$4:$C$50)</f>
        <v>0</v>
      </c>
      <c r="I146" s="167">
        <f t="shared" si="13"/>
        <v>0</v>
      </c>
      <c r="J146" s="113">
        <f>SUMIF('2 день'!$B$4:$B$50,продукты!$A146,'2 день'!$C$4:$C$50)</f>
        <v>0</v>
      </c>
      <c r="K146" s="167">
        <f t="shared" si="13"/>
        <v>0</v>
      </c>
      <c r="L146" s="113">
        <f>SUMIF('3 день'!$B$4:$B$52,продукты!$A146,'3 день'!$C$4:$C$52)</f>
        <v>0</v>
      </c>
      <c r="M146" s="167">
        <f t="shared" si="11"/>
        <v>0</v>
      </c>
      <c r="N146" s="113">
        <f>SUMIF('4 день'!$B$4:$B$54,продукты!$A146,'4 день'!$C$4:$C$54)</f>
        <v>0</v>
      </c>
      <c r="O146" s="172">
        <f t="shared" si="12"/>
        <v>0</v>
      </c>
      <c r="P146" s="114">
        <f t="shared" si="15"/>
        <v>0</v>
      </c>
      <c r="Q146" s="114">
        <f t="shared" si="14"/>
        <v>0</v>
      </c>
      <c r="T146" s="188"/>
    </row>
    <row r="147" spans="1:20" x14ac:dyDescent="0.2">
      <c r="A147" s="132" t="s">
        <v>263</v>
      </c>
      <c r="B147" s="127">
        <v>16.2</v>
      </c>
      <c r="C147" s="106">
        <v>60</v>
      </c>
      <c r="D147" s="101">
        <v>12.3</v>
      </c>
      <c r="E147" s="111">
        <v>654</v>
      </c>
      <c r="F147" s="109"/>
      <c r="G147" s="110"/>
      <c r="H147" s="113">
        <f>SUMIF('1 день'!$B$4:$B$50,продукты!$A147,'1 день'!$C$4:$C$50)</f>
        <v>30</v>
      </c>
      <c r="I147" s="167">
        <f t="shared" si="13"/>
        <v>60</v>
      </c>
      <c r="J147" s="113">
        <f>SUMIF('2 день'!$B$4:$B$50,продукты!$A147,'2 день'!$C$4:$C$50)</f>
        <v>0</v>
      </c>
      <c r="K147" s="167">
        <f t="shared" si="13"/>
        <v>0</v>
      </c>
      <c r="L147" s="113">
        <f>SUMIF('3 день'!$B$4:$B$52,продукты!$A147,'3 день'!$C$4:$C$52)</f>
        <v>30</v>
      </c>
      <c r="M147" s="167">
        <f t="shared" si="11"/>
        <v>60</v>
      </c>
      <c r="N147" s="113">
        <f>SUMIF('4 день'!$B$4:$B$54,продукты!$A147,'4 день'!$C$4:$C$54)</f>
        <v>0</v>
      </c>
      <c r="O147" s="172">
        <f t="shared" si="12"/>
        <v>0</v>
      </c>
      <c r="P147" s="114">
        <f t="shared" si="15"/>
        <v>120</v>
      </c>
      <c r="Q147" s="114">
        <f t="shared" si="14"/>
        <v>720</v>
      </c>
      <c r="T147" s="190"/>
    </row>
    <row r="148" spans="1:20" x14ac:dyDescent="0.2">
      <c r="A148" s="132" t="s">
        <v>262</v>
      </c>
      <c r="B148" s="127">
        <v>14.1</v>
      </c>
      <c r="C148" s="106">
        <v>60.8</v>
      </c>
      <c r="D148" s="101">
        <v>7.7</v>
      </c>
      <c r="E148" s="111">
        <v>636</v>
      </c>
      <c r="F148" s="109"/>
      <c r="G148" s="110"/>
      <c r="H148" s="113">
        <f>SUMIF('1 день'!$B$4:$B$50,продукты!$A148,'1 день'!$C$4:$C$50)</f>
        <v>0</v>
      </c>
      <c r="I148" s="167">
        <f t="shared" si="13"/>
        <v>0</v>
      </c>
      <c r="J148" s="113">
        <f>SUMIF('2 день'!$B$4:$B$50,продукты!$A148,'2 день'!$C$4:$C$50)</f>
        <v>20</v>
      </c>
      <c r="K148" s="167">
        <f t="shared" si="13"/>
        <v>40</v>
      </c>
      <c r="L148" s="113">
        <f>SUMIF('3 день'!$B$4:$B$52,продукты!$A148,'3 день'!$C$4:$C$52)</f>
        <v>0</v>
      </c>
      <c r="M148" s="167">
        <f t="shared" si="11"/>
        <v>0</v>
      </c>
      <c r="N148" s="113">
        <f>SUMIF('4 день'!$B$4:$B$54,продукты!$A148,'4 день'!$C$4:$C$54)</f>
        <v>20</v>
      </c>
      <c r="O148" s="172">
        <f t="shared" si="12"/>
        <v>40</v>
      </c>
      <c r="P148" s="114">
        <f t="shared" si="15"/>
        <v>80</v>
      </c>
      <c r="Q148" s="114">
        <f t="shared" si="14"/>
        <v>480</v>
      </c>
      <c r="T148" s="190"/>
    </row>
    <row r="149" spans="1:20" hidden="1" x14ac:dyDescent="0.2">
      <c r="A149" s="132" t="s">
        <v>158</v>
      </c>
      <c r="B149" s="127">
        <v>15.1</v>
      </c>
      <c r="C149" s="101">
        <v>10</v>
      </c>
      <c r="D149" s="101">
        <v>1</v>
      </c>
      <c r="E149" s="108">
        <v>159</v>
      </c>
      <c r="F149" s="109"/>
      <c r="G149" s="110"/>
      <c r="H149" s="113">
        <f>SUMIF('1 день'!$B$4:$B$50,продукты!$A149,'1 день'!$C$4:$C$50)</f>
        <v>0</v>
      </c>
      <c r="I149" s="167">
        <f t="shared" si="13"/>
        <v>0</v>
      </c>
      <c r="J149" s="113">
        <f>SUMIF('2 день'!$B$4:$B$50,продукты!$A149,'2 день'!$C$4:$C$50)</f>
        <v>0</v>
      </c>
      <c r="K149" s="167">
        <f t="shared" si="13"/>
        <v>0</v>
      </c>
      <c r="L149" s="113">
        <f>SUMIF('3 день'!$B$4:$B$52,продукты!$A149,'3 день'!$C$4:$C$52)</f>
        <v>0</v>
      </c>
      <c r="M149" s="167">
        <f t="shared" si="11"/>
        <v>0</v>
      </c>
      <c r="N149" s="113">
        <f>SUMIF('4 день'!$B$4:$B$54,продукты!$A149,'4 день'!$C$4:$C$54)</f>
        <v>0</v>
      </c>
      <c r="O149" s="172">
        <f t="shared" si="12"/>
        <v>0</v>
      </c>
      <c r="P149" s="114">
        <f t="shared" si="15"/>
        <v>0</v>
      </c>
      <c r="Q149" s="114">
        <f t="shared" si="14"/>
        <v>0</v>
      </c>
      <c r="T149" s="188"/>
    </row>
    <row r="150" spans="1:20" hidden="1" x14ac:dyDescent="0.2">
      <c r="A150" s="132" t="s">
        <v>207</v>
      </c>
      <c r="B150" s="127">
        <v>0</v>
      </c>
      <c r="C150" s="101">
        <v>0</v>
      </c>
      <c r="D150" s="106">
        <v>80.400000000000006</v>
      </c>
      <c r="E150" s="108">
        <v>323</v>
      </c>
      <c r="F150" s="109"/>
      <c r="G150" s="110"/>
      <c r="H150" s="113">
        <f>SUMIF('1 день'!$B$4:$B$50,продукты!$A150,'1 день'!$C$4:$C$50)</f>
        <v>0</v>
      </c>
      <c r="I150" s="167">
        <f t="shared" si="13"/>
        <v>0</v>
      </c>
      <c r="J150" s="113">
        <f>SUMIF('2 день'!$B$4:$B$50,продукты!$A150,'2 день'!$C$4:$C$50)</f>
        <v>0</v>
      </c>
      <c r="K150" s="167">
        <f t="shared" si="13"/>
        <v>0</v>
      </c>
      <c r="L150" s="113">
        <f>SUMIF('3 день'!$B$4:$B$52,продукты!$A150,'3 день'!$C$4:$C$52)</f>
        <v>0</v>
      </c>
      <c r="M150" s="167">
        <f t="shared" si="11"/>
        <v>0</v>
      </c>
      <c r="N150" s="113">
        <f>SUMIF('4 день'!$B$4:$B$54,продукты!$A150,'4 день'!$C$4:$C$54)</f>
        <v>0</v>
      </c>
      <c r="O150" s="172">
        <f t="shared" si="12"/>
        <v>0</v>
      </c>
      <c r="P150" s="114">
        <f t="shared" si="15"/>
        <v>0</v>
      </c>
      <c r="Q150" s="114">
        <f t="shared" si="14"/>
        <v>0</v>
      </c>
      <c r="T150" s="188"/>
    </row>
    <row r="151" spans="1:20" hidden="1" x14ac:dyDescent="0.2">
      <c r="A151" s="132" t="s">
        <v>122</v>
      </c>
      <c r="B151" s="127">
        <v>10.7</v>
      </c>
      <c r="C151" s="101">
        <v>12.6</v>
      </c>
      <c r="D151" s="101">
        <v>3.1</v>
      </c>
      <c r="E151" s="108">
        <v>174</v>
      </c>
      <c r="F151" s="109"/>
      <c r="G151" s="110"/>
      <c r="H151" s="113">
        <f>SUMIF('1 день'!$B$4:$B$50,продукты!$A151,'1 день'!$C$4:$C$50)</f>
        <v>0</v>
      </c>
      <c r="I151" s="167">
        <f t="shared" si="13"/>
        <v>0</v>
      </c>
      <c r="J151" s="113">
        <f>SUMIF('2 день'!$B$4:$B$50,продукты!$A151,'2 день'!$C$4:$C$50)</f>
        <v>0</v>
      </c>
      <c r="K151" s="167">
        <f t="shared" si="13"/>
        <v>0</v>
      </c>
      <c r="L151" s="113">
        <f>SUMIF('3 день'!$B$4:$B$52,продукты!$A151,'3 день'!$C$4:$C$52)</f>
        <v>0</v>
      </c>
      <c r="M151" s="167">
        <f t="shared" si="11"/>
        <v>0</v>
      </c>
      <c r="N151" s="113">
        <f>SUMIF('4 день'!$B$4:$B$54,продукты!$A151,'4 день'!$C$4:$C$54)</f>
        <v>0</v>
      </c>
      <c r="O151" s="172">
        <f t="shared" si="12"/>
        <v>0</v>
      </c>
      <c r="P151" s="114">
        <f t="shared" si="15"/>
        <v>0</v>
      </c>
      <c r="Q151" s="114">
        <f t="shared" si="14"/>
        <v>0</v>
      </c>
      <c r="T151" s="188"/>
    </row>
    <row r="152" spans="1:20" hidden="1" x14ac:dyDescent="0.2">
      <c r="A152" s="132" t="s">
        <v>123</v>
      </c>
      <c r="B152" s="127">
        <v>15.6</v>
      </c>
      <c r="C152" s="101">
        <v>25.2</v>
      </c>
      <c r="D152" s="101">
        <v>1</v>
      </c>
      <c r="E152" s="108">
        <v>302</v>
      </c>
      <c r="F152" s="109"/>
      <c r="G152" s="110"/>
      <c r="H152" s="113">
        <f>SUMIF('1 день'!$B$4:$B$50,продукты!$A152,'1 день'!$C$4:$C$50)</f>
        <v>0</v>
      </c>
      <c r="I152" s="167">
        <f t="shared" si="13"/>
        <v>0</v>
      </c>
      <c r="J152" s="113">
        <f>SUMIF('2 день'!$B$4:$B$50,продукты!$A152,'2 день'!$C$4:$C$50)</f>
        <v>0</v>
      </c>
      <c r="K152" s="167">
        <f t="shared" si="13"/>
        <v>0</v>
      </c>
      <c r="L152" s="113">
        <f>SUMIF('3 день'!$B$4:$B$52,продукты!$A152,'3 день'!$C$4:$C$52)</f>
        <v>0</v>
      </c>
      <c r="M152" s="167">
        <f t="shared" si="11"/>
        <v>0</v>
      </c>
      <c r="N152" s="113">
        <f>SUMIF('4 день'!$B$4:$B$54,продукты!$A152,'4 день'!$C$4:$C$54)</f>
        <v>0</v>
      </c>
      <c r="O152" s="172">
        <f t="shared" si="12"/>
        <v>0</v>
      </c>
      <c r="P152" s="114">
        <f t="shared" si="15"/>
        <v>0</v>
      </c>
      <c r="Q152" s="114">
        <f t="shared" si="14"/>
        <v>0</v>
      </c>
      <c r="T152" s="188"/>
    </row>
    <row r="153" spans="1:20" hidden="1" x14ac:dyDescent="0.2">
      <c r="A153" s="132" t="s">
        <v>232</v>
      </c>
      <c r="B153" s="127">
        <v>1.4</v>
      </c>
      <c r="C153" s="101">
        <v>6.3</v>
      </c>
      <c r="D153" s="101">
        <v>9.9</v>
      </c>
      <c r="E153" s="108">
        <v>101</v>
      </c>
      <c r="F153" s="109"/>
      <c r="G153" s="110"/>
      <c r="H153" s="113">
        <f>SUMIF('1 день'!$B$4:$B$50,продукты!$A153,'1 день'!$C$4:$C$50)</f>
        <v>0</v>
      </c>
      <c r="I153" s="167">
        <f t="shared" si="13"/>
        <v>0</v>
      </c>
      <c r="J153" s="113">
        <f>SUMIF('2 день'!$B$4:$B$50,продукты!$A153,'2 день'!$C$4:$C$50)</f>
        <v>0</v>
      </c>
      <c r="K153" s="167">
        <f t="shared" si="13"/>
        <v>0</v>
      </c>
      <c r="L153" s="113">
        <f>SUMIF('3 день'!$B$4:$B$52,продукты!$A153,'3 день'!$C$4:$C$52)</f>
        <v>0</v>
      </c>
      <c r="M153" s="167">
        <f t="shared" si="11"/>
        <v>0</v>
      </c>
      <c r="N153" s="113">
        <f>SUMIF('4 день'!$B$4:$B$54,продукты!$A153,'4 день'!$C$4:$C$54)</f>
        <v>0</v>
      </c>
      <c r="O153" s="172">
        <f t="shared" si="12"/>
        <v>0</v>
      </c>
      <c r="P153" s="114">
        <f t="shared" si="15"/>
        <v>0</v>
      </c>
      <c r="Q153" s="114">
        <f t="shared" si="14"/>
        <v>0</v>
      </c>
      <c r="T153" s="188"/>
    </row>
    <row r="154" spans="1:20" hidden="1" x14ac:dyDescent="0.2">
      <c r="A154" s="132" t="s">
        <v>181</v>
      </c>
      <c r="B154" s="127">
        <v>6.3</v>
      </c>
      <c r="C154" s="101">
        <v>1.2</v>
      </c>
      <c r="D154" s="101">
        <v>66.2</v>
      </c>
      <c r="E154" s="108">
        <v>310</v>
      </c>
      <c r="F154" s="109"/>
      <c r="G154" s="110"/>
      <c r="H154" s="113">
        <f>SUMIF('1 день'!$B$4:$B$50,продукты!$A154,'1 день'!$C$4:$C$50)</f>
        <v>0</v>
      </c>
      <c r="I154" s="167">
        <f t="shared" si="13"/>
        <v>0</v>
      </c>
      <c r="J154" s="113">
        <f>SUMIF('2 день'!$B$4:$B$50,продукты!$A154,'2 день'!$C$4:$C$50)</f>
        <v>0</v>
      </c>
      <c r="K154" s="167">
        <f t="shared" si="13"/>
        <v>0</v>
      </c>
      <c r="L154" s="113">
        <f>SUMIF('3 день'!$B$4:$B$52,продукты!$A154,'3 день'!$C$4:$C$52)</f>
        <v>0</v>
      </c>
      <c r="M154" s="167">
        <f t="shared" si="11"/>
        <v>0</v>
      </c>
      <c r="N154" s="113">
        <f>SUMIF('4 день'!$B$4:$B$54,продукты!$A154,'4 день'!$C$4:$C$54)</f>
        <v>0</v>
      </c>
      <c r="O154" s="172">
        <f t="shared" si="12"/>
        <v>0</v>
      </c>
      <c r="P154" s="114">
        <f t="shared" si="15"/>
        <v>0</v>
      </c>
      <c r="Q154" s="114">
        <f t="shared" si="14"/>
        <v>0</v>
      </c>
      <c r="T154" s="188"/>
    </row>
    <row r="155" spans="1:20" hidden="1" x14ac:dyDescent="0.2">
      <c r="A155" s="132" t="s">
        <v>259</v>
      </c>
      <c r="B155" s="127">
        <v>3</v>
      </c>
      <c r="C155" s="101">
        <v>0</v>
      </c>
      <c r="D155" s="101">
        <v>68.5</v>
      </c>
      <c r="E155" s="108">
        <v>286</v>
      </c>
      <c r="F155" s="109"/>
      <c r="G155" s="110"/>
      <c r="H155" s="113">
        <f>SUMIF('1 день'!$B$4:$B$50,продукты!$A155,'1 день'!$C$4:$C$50)</f>
        <v>0</v>
      </c>
      <c r="I155" s="167">
        <f t="shared" si="13"/>
        <v>0</v>
      </c>
      <c r="J155" s="113">
        <f>SUMIF('2 день'!$B$4:$B$50,продукты!$A155,'2 день'!$C$4:$C$50)</f>
        <v>0</v>
      </c>
      <c r="K155" s="167">
        <f t="shared" si="13"/>
        <v>0</v>
      </c>
      <c r="L155" s="113">
        <f>SUMIF('3 день'!$B$4:$B$52,продукты!$A155,'3 день'!$C$4:$C$52)</f>
        <v>0</v>
      </c>
      <c r="M155" s="167">
        <f t="shared" si="11"/>
        <v>0</v>
      </c>
      <c r="N155" s="113">
        <f>SUMIF('4 день'!$B$4:$B$54,продукты!$A155,'4 день'!$C$4:$C$54)</f>
        <v>0</v>
      </c>
      <c r="O155" s="172">
        <f t="shared" si="12"/>
        <v>0</v>
      </c>
      <c r="P155" s="114">
        <f t="shared" si="15"/>
        <v>0</v>
      </c>
      <c r="Q155" s="114">
        <f t="shared" si="14"/>
        <v>0</v>
      </c>
      <c r="T155" s="188"/>
    </row>
    <row r="156" spans="1:20" hidden="1" x14ac:dyDescent="0.2">
      <c r="A156" s="132" t="s">
        <v>109</v>
      </c>
      <c r="B156" s="127">
        <v>18.100000000000001</v>
      </c>
      <c r="C156" s="101">
        <v>4.0999999999999996</v>
      </c>
      <c r="D156" s="101">
        <v>3</v>
      </c>
      <c r="E156" s="108">
        <v>124</v>
      </c>
      <c r="F156" s="109"/>
      <c r="G156" s="110"/>
      <c r="H156" s="113">
        <f>SUMIF('1 день'!$B$4:$B$50,продукты!$A156,'1 день'!$C$4:$C$50)</f>
        <v>0</v>
      </c>
      <c r="I156" s="167">
        <f t="shared" si="13"/>
        <v>0</v>
      </c>
      <c r="J156" s="113">
        <f>SUMIF('2 день'!$B$4:$B$50,продукты!$A156,'2 день'!$C$4:$C$50)</f>
        <v>0</v>
      </c>
      <c r="K156" s="167">
        <f t="shared" si="13"/>
        <v>0</v>
      </c>
      <c r="L156" s="113">
        <f>SUMIF('3 день'!$B$4:$B$52,продукты!$A156,'3 день'!$C$4:$C$52)</f>
        <v>0</v>
      </c>
      <c r="M156" s="167">
        <f t="shared" si="11"/>
        <v>0</v>
      </c>
      <c r="N156" s="113">
        <f>SUMIF('4 день'!$B$4:$B$54,продукты!$A156,'4 день'!$C$4:$C$54)</f>
        <v>0</v>
      </c>
      <c r="O156" s="172">
        <f t="shared" si="12"/>
        <v>0</v>
      </c>
      <c r="P156" s="114">
        <f t="shared" si="15"/>
        <v>0</v>
      </c>
      <c r="Q156" s="114">
        <f t="shared" si="14"/>
        <v>0</v>
      </c>
      <c r="T156" s="188"/>
    </row>
    <row r="157" spans="1:20" hidden="1" x14ac:dyDescent="0.2">
      <c r="A157" s="132" t="s">
        <v>152</v>
      </c>
      <c r="B157" s="127">
        <v>3.9</v>
      </c>
      <c r="C157" s="106">
        <v>57</v>
      </c>
      <c r="D157" s="101">
        <v>0</v>
      </c>
      <c r="E157" s="108">
        <v>568</v>
      </c>
      <c r="F157" s="109"/>
      <c r="G157" s="110"/>
      <c r="H157" s="113">
        <f>SUMIF('1 день'!$B$4:$B$50,продукты!$A157,'1 день'!$C$4:$C$50)</f>
        <v>0</v>
      </c>
      <c r="I157" s="167">
        <f t="shared" si="13"/>
        <v>0</v>
      </c>
      <c r="J157" s="113">
        <f>SUMIF('2 день'!$B$4:$B$50,продукты!$A157,'2 день'!$C$4:$C$50)</f>
        <v>0</v>
      </c>
      <c r="K157" s="167">
        <f t="shared" si="13"/>
        <v>0</v>
      </c>
      <c r="L157" s="113">
        <f>SUMIF('3 день'!$B$4:$B$52,продукты!$A157,'3 день'!$C$4:$C$52)</f>
        <v>0</v>
      </c>
      <c r="M157" s="167">
        <f t="shared" si="11"/>
        <v>0</v>
      </c>
      <c r="N157" s="113">
        <f>SUMIF('4 день'!$B$4:$B$54,продукты!$A157,'4 день'!$C$4:$C$54)</f>
        <v>0</v>
      </c>
      <c r="O157" s="172">
        <f t="shared" si="12"/>
        <v>0</v>
      </c>
      <c r="P157" s="114">
        <f t="shared" si="15"/>
        <v>0</v>
      </c>
      <c r="Q157" s="114">
        <f t="shared" si="14"/>
        <v>0</v>
      </c>
      <c r="T157" s="188"/>
    </row>
    <row r="158" spans="1:20" hidden="1" x14ac:dyDescent="0.2">
      <c r="A158" s="132" t="s">
        <v>162</v>
      </c>
      <c r="B158" s="127">
        <v>4.2</v>
      </c>
      <c r="C158" s="106">
        <v>65.2</v>
      </c>
      <c r="D158" s="101">
        <v>1.2</v>
      </c>
      <c r="E158" s="111">
        <v>628</v>
      </c>
      <c r="F158" s="109"/>
      <c r="G158" s="110"/>
      <c r="H158" s="113">
        <f>SUMIF('1 день'!$B$4:$B$50,продукты!$A158,'1 день'!$C$4:$C$50)</f>
        <v>0</v>
      </c>
      <c r="I158" s="167">
        <f t="shared" si="13"/>
        <v>0</v>
      </c>
      <c r="J158" s="113">
        <f>SUMIF('2 день'!$B$4:$B$50,продукты!$A158,'2 день'!$C$4:$C$50)</f>
        <v>0</v>
      </c>
      <c r="K158" s="167">
        <f t="shared" si="13"/>
        <v>0</v>
      </c>
      <c r="L158" s="113">
        <f>SUMIF('3 день'!$B$4:$B$52,продукты!$A158,'3 день'!$C$4:$C$52)</f>
        <v>0</v>
      </c>
      <c r="M158" s="167">
        <f t="shared" si="11"/>
        <v>0</v>
      </c>
      <c r="N158" s="113">
        <f>SUMIF('4 день'!$B$4:$B$54,продукты!$A158,'4 день'!$C$4:$C$54)</f>
        <v>0</v>
      </c>
      <c r="O158" s="172">
        <f t="shared" si="12"/>
        <v>0</v>
      </c>
      <c r="P158" s="114">
        <f t="shared" si="15"/>
        <v>0</v>
      </c>
      <c r="Q158" s="114">
        <f t="shared" si="14"/>
        <v>0</v>
      </c>
      <c r="T158" s="188"/>
    </row>
    <row r="159" spans="1:20" hidden="1" x14ac:dyDescent="0.2">
      <c r="A159" s="132" t="s">
        <v>167</v>
      </c>
      <c r="B159" s="127">
        <v>3.6</v>
      </c>
      <c r="C159" s="106">
        <v>54.1</v>
      </c>
      <c r="D159" s="101">
        <v>2.9</v>
      </c>
      <c r="E159" s="108">
        <v>530</v>
      </c>
      <c r="F159" s="109"/>
      <c r="G159" s="110"/>
      <c r="H159" s="113">
        <f>SUMIF('1 день'!$B$4:$B$50,продукты!$A159,'1 день'!$C$4:$C$50)</f>
        <v>0</v>
      </c>
      <c r="I159" s="167">
        <f t="shared" si="13"/>
        <v>0</v>
      </c>
      <c r="J159" s="113">
        <f>SUMIF('2 день'!$B$4:$B$50,продукты!$A159,'2 день'!$C$4:$C$50)</f>
        <v>0</v>
      </c>
      <c r="K159" s="167">
        <f t="shared" si="13"/>
        <v>0</v>
      </c>
      <c r="L159" s="113">
        <f>SUMIF('3 день'!$B$4:$B$52,продукты!$A159,'3 день'!$C$4:$C$52)</f>
        <v>0</v>
      </c>
      <c r="M159" s="167">
        <f t="shared" si="11"/>
        <v>0</v>
      </c>
      <c r="N159" s="113">
        <f>SUMIF('4 день'!$B$4:$B$54,продукты!$A159,'4 день'!$C$4:$C$54)</f>
        <v>0</v>
      </c>
      <c r="O159" s="172">
        <f t="shared" si="12"/>
        <v>0</v>
      </c>
      <c r="P159" s="114">
        <f t="shared" si="15"/>
        <v>0</v>
      </c>
      <c r="Q159" s="114">
        <f t="shared" si="14"/>
        <v>0</v>
      </c>
      <c r="T159" s="188"/>
    </row>
    <row r="160" spans="1:20" hidden="1" x14ac:dyDescent="0.2">
      <c r="A160" s="132" t="s">
        <v>47</v>
      </c>
      <c r="B160" s="127">
        <v>9.9</v>
      </c>
      <c r="C160" s="101">
        <v>9.8000000000000007</v>
      </c>
      <c r="D160" s="101">
        <v>67.7</v>
      </c>
      <c r="E160" s="108">
        <v>408</v>
      </c>
      <c r="F160" s="109"/>
      <c r="G160" s="110"/>
      <c r="H160" s="113">
        <f>SUMIF('1 день'!$B$4:$B$50,продукты!$A160,'1 день'!$C$4:$C$50)</f>
        <v>0</v>
      </c>
      <c r="I160" s="167">
        <f t="shared" si="13"/>
        <v>0</v>
      </c>
      <c r="J160" s="113">
        <f>SUMIF('2 день'!$B$4:$B$50,продукты!$A160,'2 день'!$C$4:$C$50)</f>
        <v>0</v>
      </c>
      <c r="K160" s="167">
        <f t="shared" si="13"/>
        <v>0</v>
      </c>
      <c r="L160" s="113">
        <f>SUMIF('3 день'!$B$4:$B$52,продукты!$A160,'3 день'!$C$4:$C$52)</f>
        <v>0</v>
      </c>
      <c r="M160" s="167">
        <f t="shared" si="11"/>
        <v>0</v>
      </c>
      <c r="N160" s="113">
        <f>SUMIF('4 день'!$B$4:$B$54,продукты!$A160,'4 день'!$C$4:$C$54)</f>
        <v>0</v>
      </c>
      <c r="O160" s="172">
        <f t="shared" si="12"/>
        <v>0</v>
      </c>
      <c r="P160" s="114">
        <f t="shared" si="15"/>
        <v>0</v>
      </c>
      <c r="Q160" s="114">
        <f t="shared" si="14"/>
        <v>0</v>
      </c>
      <c r="T160" s="188"/>
    </row>
    <row r="161" spans="1:20" hidden="1" x14ac:dyDescent="0.2">
      <c r="A161" s="132" t="s">
        <v>46</v>
      </c>
      <c r="B161" s="127">
        <v>12</v>
      </c>
      <c r="C161" s="101">
        <v>14.6</v>
      </c>
      <c r="D161" s="101">
        <v>58.4</v>
      </c>
      <c r="E161" s="108">
        <v>424</v>
      </c>
      <c r="F161" s="109"/>
      <c r="G161" s="110"/>
      <c r="H161" s="113">
        <f>SUMIF('1 день'!$B$4:$B$50,продукты!$A161,'1 день'!$C$4:$C$50)</f>
        <v>0</v>
      </c>
      <c r="I161" s="167">
        <f t="shared" si="13"/>
        <v>0</v>
      </c>
      <c r="J161" s="113">
        <f>SUMIF('2 день'!$B$4:$B$50,продукты!$A161,'2 день'!$C$4:$C$50)</f>
        <v>0</v>
      </c>
      <c r="K161" s="167">
        <f t="shared" si="13"/>
        <v>0</v>
      </c>
      <c r="L161" s="113">
        <f>SUMIF('3 день'!$B$4:$B$52,продукты!$A161,'3 день'!$C$4:$C$52)</f>
        <v>0</v>
      </c>
      <c r="M161" s="167">
        <f t="shared" si="11"/>
        <v>0</v>
      </c>
      <c r="N161" s="113">
        <f>SUMIF('4 день'!$B$4:$B$54,продукты!$A161,'4 день'!$C$4:$C$54)</f>
        <v>0</v>
      </c>
      <c r="O161" s="172">
        <f t="shared" si="12"/>
        <v>0</v>
      </c>
      <c r="P161" s="114">
        <f t="shared" si="15"/>
        <v>0</v>
      </c>
      <c r="Q161" s="114">
        <f t="shared" si="14"/>
        <v>0</v>
      </c>
      <c r="T161" s="188"/>
    </row>
    <row r="162" spans="1:20" x14ac:dyDescent="0.2">
      <c r="A162" s="132" t="s">
        <v>18</v>
      </c>
      <c r="B162" s="127">
        <v>8</v>
      </c>
      <c r="C162" s="101">
        <v>17.899999999999999</v>
      </c>
      <c r="D162" s="101">
        <v>64.900000000000006</v>
      </c>
      <c r="E162" s="108">
        <v>453</v>
      </c>
      <c r="F162" s="109"/>
      <c r="G162" s="110"/>
      <c r="H162" s="113">
        <f>SUMIF('1 день'!$B$4:$B$50,продукты!$A162,'1 день'!$C$4:$C$50)</f>
        <v>0</v>
      </c>
      <c r="I162" s="167">
        <f t="shared" si="13"/>
        <v>0</v>
      </c>
      <c r="J162" s="113">
        <f>SUMIF('2 день'!$B$4:$B$50,продукты!$A162,'2 день'!$C$4:$C$50)</f>
        <v>20</v>
      </c>
      <c r="K162" s="167">
        <f t="shared" si="13"/>
        <v>40</v>
      </c>
      <c r="L162" s="113">
        <f>SUMIF('3 день'!$B$4:$B$52,продукты!$A162,'3 день'!$C$4:$C$52)</f>
        <v>60</v>
      </c>
      <c r="M162" s="167">
        <f t="shared" si="11"/>
        <v>120</v>
      </c>
      <c r="N162" s="113">
        <f>SUMIF('4 день'!$B$4:$B$54,продукты!$A162,'4 день'!$C$4:$C$54)</f>
        <v>20</v>
      </c>
      <c r="O162" s="172">
        <f t="shared" si="12"/>
        <v>40</v>
      </c>
      <c r="P162" s="114">
        <f t="shared" si="15"/>
        <v>200</v>
      </c>
      <c r="Q162" s="114">
        <f t="shared" si="14"/>
        <v>1200</v>
      </c>
      <c r="T162" s="190"/>
    </row>
    <row r="163" spans="1:20" hidden="1" x14ac:dyDescent="0.2">
      <c r="A163" s="132" t="s">
        <v>211</v>
      </c>
      <c r="B163" s="127">
        <v>0.3</v>
      </c>
      <c r="C163" s="101">
        <v>0</v>
      </c>
      <c r="D163" s="101">
        <v>62</v>
      </c>
      <c r="E163" s="108">
        <v>250</v>
      </c>
      <c r="F163" s="109"/>
      <c r="G163" s="110"/>
      <c r="H163" s="113">
        <f>SUMIF('1 день'!$B$4:$B$50,продукты!$A163,'1 день'!$C$4:$C$50)</f>
        <v>0</v>
      </c>
      <c r="I163" s="167">
        <f t="shared" si="13"/>
        <v>0</v>
      </c>
      <c r="J163" s="113">
        <f>SUMIF('2 день'!$B$4:$B$50,продукты!$A163,'2 день'!$C$4:$C$50)</f>
        <v>0</v>
      </c>
      <c r="K163" s="167">
        <f t="shared" si="13"/>
        <v>0</v>
      </c>
      <c r="L163" s="113">
        <f>SUMIF('3 день'!$B$4:$B$52,продукты!$A163,'3 день'!$C$4:$C$52)</f>
        <v>0</v>
      </c>
      <c r="M163" s="167">
        <f t="shared" si="11"/>
        <v>0</v>
      </c>
      <c r="N163" s="113">
        <f>SUMIF('4 день'!$B$4:$B$54,продукты!$A163,'4 день'!$C$4:$C$54)</f>
        <v>0</v>
      </c>
      <c r="O163" s="172">
        <f t="shared" si="12"/>
        <v>0</v>
      </c>
      <c r="P163" s="114">
        <f t="shared" si="15"/>
        <v>0</v>
      </c>
      <c r="Q163" s="114">
        <f t="shared" si="14"/>
        <v>0</v>
      </c>
      <c r="T163" s="188"/>
    </row>
    <row r="164" spans="1:20" hidden="1" x14ac:dyDescent="0.2">
      <c r="A164" s="132" t="s">
        <v>200</v>
      </c>
      <c r="B164" s="127">
        <v>0</v>
      </c>
      <c r="C164" s="101">
        <v>0</v>
      </c>
      <c r="D164" s="106">
        <v>86.5</v>
      </c>
      <c r="E164" s="108">
        <v>346</v>
      </c>
      <c r="F164" s="109"/>
      <c r="G164" s="110"/>
      <c r="H164" s="113">
        <f>SUMIF('1 день'!$B$4:$B$50,продукты!$A164,'1 день'!$C$4:$C$50)</f>
        <v>0</v>
      </c>
      <c r="I164" s="167">
        <f t="shared" si="13"/>
        <v>0</v>
      </c>
      <c r="J164" s="113">
        <f>SUMIF('2 день'!$B$4:$B$50,продукты!$A164,'2 день'!$C$4:$C$50)</f>
        <v>0</v>
      </c>
      <c r="K164" s="167">
        <f t="shared" si="13"/>
        <v>0</v>
      </c>
      <c r="L164" s="113">
        <f>SUMIF('3 день'!$B$4:$B$52,продукты!$A164,'3 день'!$C$4:$C$52)</f>
        <v>0</v>
      </c>
      <c r="M164" s="167">
        <f t="shared" si="11"/>
        <v>0</v>
      </c>
      <c r="N164" s="113">
        <f>SUMIF('4 день'!$B$4:$B$54,продукты!$A164,'4 день'!$C$4:$C$54)</f>
        <v>0</v>
      </c>
      <c r="O164" s="172">
        <f t="shared" si="12"/>
        <v>0</v>
      </c>
      <c r="P164" s="114">
        <f t="shared" si="15"/>
        <v>0</v>
      </c>
      <c r="Q164" s="114">
        <f t="shared" si="14"/>
        <v>0</v>
      </c>
      <c r="T164" s="188"/>
    </row>
    <row r="165" spans="1:20" hidden="1" x14ac:dyDescent="0.2">
      <c r="A165" s="132" t="s">
        <v>226</v>
      </c>
      <c r="B165" s="127">
        <v>0.8</v>
      </c>
      <c r="C165" s="101">
        <v>0</v>
      </c>
      <c r="D165" s="101">
        <v>3.2</v>
      </c>
      <c r="E165" s="108">
        <v>16</v>
      </c>
      <c r="F165" s="109"/>
      <c r="G165" s="110"/>
      <c r="H165" s="113">
        <f>SUMIF('1 день'!$B$4:$B$50,продукты!$A165,'1 день'!$C$4:$C$50)</f>
        <v>0</v>
      </c>
      <c r="I165" s="167">
        <f t="shared" si="13"/>
        <v>0</v>
      </c>
      <c r="J165" s="113">
        <f>SUMIF('2 день'!$B$4:$B$50,продукты!$A165,'2 день'!$C$4:$C$50)</f>
        <v>0</v>
      </c>
      <c r="K165" s="167">
        <f t="shared" si="13"/>
        <v>0</v>
      </c>
      <c r="L165" s="113">
        <f>SUMIF('3 день'!$B$4:$B$52,продукты!$A165,'3 день'!$C$4:$C$52)</f>
        <v>0</v>
      </c>
      <c r="M165" s="167">
        <f t="shared" si="11"/>
        <v>0</v>
      </c>
      <c r="N165" s="113">
        <f>SUMIF('4 день'!$B$4:$B$54,продукты!$A165,'4 день'!$C$4:$C$54)</f>
        <v>0</v>
      </c>
      <c r="O165" s="172">
        <f t="shared" si="12"/>
        <v>0</v>
      </c>
      <c r="P165" s="114">
        <f t="shared" si="15"/>
        <v>0</v>
      </c>
      <c r="Q165" s="114">
        <f t="shared" si="14"/>
        <v>0</v>
      </c>
      <c r="T165" s="188"/>
    </row>
    <row r="166" spans="1:20" hidden="1" x14ac:dyDescent="0.2">
      <c r="A166" s="132" t="s">
        <v>110</v>
      </c>
      <c r="B166" s="127">
        <v>16.2</v>
      </c>
      <c r="C166" s="101">
        <v>4.0999999999999996</v>
      </c>
      <c r="D166" s="101">
        <v>0.5</v>
      </c>
      <c r="E166" s="108">
        <v>106</v>
      </c>
      <c r="F166" s="109"/>
      <c r="G166" s="110"/>
      <c r="H166" s="113">
        <f>SUMIF('1 день'!$B$4:$B$50,продукты!$A166,'1 день'!$C$4:$C$50)</f>
        <v>0</v>
      </c>
      <c r="I166" s="167">
        <f t="shared" si="13"/>
        <v>0</v>
      </c>
      <c r="J166" s="113">
        <f>SUMIF('2 день'!$B$4:$B$50,продукты!$A166,'2 день'!$C$4:$C$50)</f>
        <v>0</v>
      </c>
      <c r="K166" s="167">
        <f t="shared" si="13"/>
        <v>0</v>
      </c>
      <c r="L166" s="113">
        <f>SUMIF('3 день'!$B$4:$B$52,продукты!$A166,'3 день'!$C$4:$C$52)</f>
        <v>0</v>
      </c>
      <c r="M166" s="167">
        <f t="shared" si="11"/>
        <v>0</v>
      </c>
      <c r="N166" s="113">
        <f>SUMIF('4 день'!$B$4:$B$54,продукты!$A166,'4 день'!$C$4:$C$54)</f>
        <v>0</v>
      </c>
      <c r="O166" s="172">
        <f t="shared" si="12"/>
        <v>0</v>
      </c>
      <c r="P166" s="114">
        <f t="shared" si="15"/>
        <v>0</v>
      </c>
      <c r="Q166" s="114">
        <f t="shared" si="14"/>
        <v>0</v>
      </c>
      <c r="T166" s="188"/>
    </row>
    <row r="167" spans="1:20" hidden="1" x14ac:dyDescent="0.2">
      <c r="A167" s="132" t="s">
        <v>119</v>
      </c>
      <c r="B167" s="127">
        <v>17</v>
      </c>
      <c r="C167" s="101">
        <v>6.5</v>
      </c>
      <c r="D167" s="101">
        <v>3.2</v>
      </c>
      <c r="E167" s="108">
        <v>147</v>
      </c>
      <c r="F167" s="109"/>
      <c r="G167" s="110"/>
      <c r="H167" s="113">
        <f>SUMIF('1 день'!$B$4:$B$50,продукты!$A167,'1 день'!$C$4:$C$50)</f>
        <v>0</v>
      </c>
      <c r="I167" s="167">
        <f t="shared" si="13"/>
        <v>0</v>
      </c>
      <c r="J167" s="113">
        <f>SUMIF('2 день'!$B$4:$B$50,продукты!$A167,'2 день'!$C$4:$C$50)</f>
        <v>0</v>
      </c>
      <c r="K167" s="167">
        <f t="shared" si="13"/>
        <v>0</v>
      </c>
      <c r="L167" s="113">
        <f>SUMIF('3 день'!$B$4:$B$52,продукты!$A167,'3 день'!$C$4:$C$52)</f>
        <v>0</v>
      </c>
      <c r="M167" s="167">
        <f t="shared" si="11"/>
        <v>0</v>
      </c>
      <c r="N167" s="113">
        <f>SUMIF('4 день'!$B$4:$B$54,продукты!$A167,'4 день'!$C$4:$C$54)</f>
        <v>0</v>
      </c>
      <c r="O167" s="172">
        <f t="shared" si="12"/>
        <v>0</v>
      </c>
      <c r="P167" s="114">
        <f t="shared" si="15"/>
        <v>0</v>
      </c>
      <c r="Q167" s="114">
        <f t="shared" si="14"/>
        <v>0</v>
      </c>
      <c r="T167" s="188"/>
    </row>
    <row r="168" spans="1:20" x14ac:dyDescent="0.2">
      <c r="A168" s="132" t="s">
        <v>48</v>
      </c>
      <c r="B168" s="127">
        <v>8.9</v>
      </c>
      <c r="C168" s="101">
        <v>0</v>
      </c>
      <c r="D168" s="106">
        <v>72.5</v>
      </c>
      <c r="E168" s="108">
        <v>334</v>
      </c>
      <c r="F168" s="109"/>
      <c r="G168" s="110"/>
      <c r="H168" s="113">
        <f>SUMIF('1 день'!$B$4:$B$50,продукты!$A168,'1 день'!$C$4:$C$50)</f>
        <v>10</v>
      </c>
      <c r="I168" s="167">
        <f t="shared" si="13"/>
        <v>20</v>
      </c>
      <c r="J168" s="113">
        <f>SUMIF('2 день'!$B$4:$B$50,продукты!$A168,'2 день'!$C$4:$C$50)</f>
        <v>0</v>
      </c>
      <c r="K168" s="167">
        <f t="shared" si="13"/>
        <v>0</v>
      </c>
      <c r="L168" s="113">
        <f>SUMIF('3 день'!$B$4:$B$52,продукты!$A168,'3 день'!$C$4:$C$52)</f>
        <v>40</v>
      </c>
      <c r="M168" s="167">
        <f t="shared" si="11"/>
        <v>80</v>
      </c>
      <c r="N168" s="113">
        <f>SUMIF('4 день'!$B$4:$B$54,продукты!$A168,'4 день'!$C$4:$C$54)</f>
        <v>40</v>
      </c>
      <c r="O168" s="172">
        <f t="shared" si="12"/>
        <v>80</v>
      </c>
      <c r="P168" s="114">
        <f t="shared" si="15"/>
        <v>180</v>
      </c>
      <c r="Q168" s="114">
        <f t="shared" si="14"/>
        <v>1080</v>
      </c>
      <c r="T168" s="190"/>
    </row>
    <row r="169" spans="1:20" hidden="1" x14ac:dyDescent="0.2">
      <c r="A169" s="132" t="s">
        <v>182</v>
      </c>
      <c r="B169" s="127">
        <v>12.5</v>
      </c>
      <c r="C169" s="101">
        <v>0.7</v>
      </c>
      <c r="D169" s="106">
        <v>71.8</v>
      </c>
      <c r="E169" s="108">
        <v>326</v>
      </c>
      <c r="F169" s="109"/>
      <c r="G169" s="110"/>
      <c r="H169" s="113">
        <f>SUMIF('1 день'!$B$4:$B$50,продукты!$A169,'1 день'!$C$4:$C$50)</f>
        <v>0</v>
      </c>
      <c r="I169" s="167">
        <f t="shared" si="13"/>
        <v>0</v>
      </c>
      <c r="J169" s="113">
        <f>SUMIF('2 день'!$B$4:$B$50,продукты!$A169,'2 день'!$C$4:$C$50)</f>
        <v>0</v>
      </c>
      <c r="K169" s="167">
        <f t="shared" si="13"/>
        <v>0</v>
      </c>
      <c r="L169" s="113">
        <f>SUMIF('3 день'!$B$4:$B$52,продукты!$A169,'3 день'!$C$4:$C$52)</f>
        <v>0</v>
      </c>
      <c r="M169" s="167">
        <f t="shared" si="11"/>
        <v>0</v>
      </c>
      <c r="N169" s="113">
        <f>SUMIF('4 день'!$B$4:$B$54,продукты!$A169,'4 день'!$C$4:$C$54)</f>
        <v>0</v>
      </c>
      <c r="O169" s="172">
        <f t="shared" si="12"/>
        <v>0</v>
      </c>
      <c r="P169" s="114">
        <f t="shared" si="15"/>
        <v>0</v>
      </c>
      <c r="Q169" s="114">
        <f t="shared" si="14"/>
        <v>0</v>
      </c>
      <c r="T169" s="188"/>
    </row>
    <row r="170" spans="1:20" hidden="1" x14ac:dyDescent="0.2">
      <c r="A170" s="132" t="s">
        <v>10</v>
      </c>
      <c r="B170" s="127">
        <v>8.4</v>
      </c>
      <c r="C170" s="101">
        <v>2.2999999999999998</v>
      </c>
      <c r="D170" s="101">
        <v>62.4</v>
      </c>
      <c r="E170" s="108">
        <v>324</v>
      </c>
      <c r="F170" s="109">
        <v>70</v>
      </c>
      <c r="G170" s="110">
        <v>0.7</v>
      </c>
      <c r="H170" s="113">
        <f>SUMIF('1 день'!$B$4:$B$50,продукты!$A170,'1 день'!$C$4:$C$50)</f>
        <v>0</v>
      </c>
      <c r="I170" s="167">
        <f t="shared" si="13"/>
        <v>0</v>
      </c>
      <c r="J170" s="113">
        <f>SUMIF('2 день'!$B$4:$B$50,продукты!$A170,'2 день'!$C$4:$C$50)</f>
        <v>0</v>
      </c>
      <c r="K170" s="167">
        <f t="shared" si="13"/>
        <v>0</v>
      </c>
      <c r="L170" s="113">
        <f>SUMIF('3 день'!$B$4:$B$52,продукты!$A170,'3 день'!$C$4:$C$52)</f>
        <v>0</v>
      </c>
      <c r="M170" s="167">
        <f t="shared" si="11"/>
        <v>0</v>
      </c>
      <c r="N170" s="113">
        <f>SUMIF('4 день'!$B$4:$B$54,продукты!$A170,'4 день'!$C$4:$C$54)</f>
        <v>0</v>
      </c>
      <c r="O170" s="172">
        <f t="shared" si="12"/>
        <v>0</v>
      </c>
      <c r="P170" s="114">
        <f t="shared" si="15"/>
        <v>0</v>
      </c>
      <c r="Q170" s="114">
        <f t="shared" si="14"/>
        <v>0</v>
      </c>
      <c r="T170" s="188"/>
    </row>
    <row r="171" spans="1:20" hidden="1" x14ac:dyDescent="0.2">
      <c r="A171" s="132" t="s">
        <v>236</v>
      </c>
      <c r="B171" s="127">
        <v>3</v>
      </c>
      <c r="C171" s="101">
        <v>5</v>
      </c>
      <c r="D171" s="101">
        <v>11.8</v>
      </c>
      <c r="E171" s="108">
        <v>102</v>
      </c>
      <c r="F171" s="109"/>
      <c r="G171" s="110"/>
      <c r="H171" s="113">
        <f>SUMIF('1 день'!$B$4:$B$50,продукты!$A171,'1 день'!$C$4:$C$50)</f>
        <v>0</v>
      </c>
      <c r="I171" s="167">
        <f t="shared" si="13"/>
        <v>0</v>
      </c>
      <c r="J171" s="113">
        <f>SUMIF('2 день'!$B$4:$B$50,продукты!$A171,'2 день'!$C$4:$C$50)</f>
        <v>0</v>
      </c>
      <c r="K171" s="167">
        <f t="shared" si="13"/>
        <v>0</v>
      </c>
      <c r="L171" s="113">
        <f>SUMIF('3 день'!$B$4:$B$52,продукты!$A171,'3 день'!$C$4:$C$52)</f>
        <v>0</v>
      </c>
      <c r="M171" s="167">
        <f t="shared" si="11"/>
        <v>0</v>
      </c>
      <c r="N171" s="113">
        <f>SUMIF('4 день'!$B$4:$B$54,продукты!$A171,'4 день'!$C$4:$C$54)</f>
        <v>0</v>
      </c>
      <c r="O171" s="172">
        <f t="shared" si="12"/>
        <v>0</v>
      </c>
      <c r="P171" s="114">
        <f t="shared" si="15"/>
        <v>0</v>
      </c>
      <c r="Q171" s="114">
        <f t="shared" si="14"/>
        <v>0</v>
      </c>
      <c r="T171" s="188"/>
    </row>
    <row r="172" spans="1:20" hidden="1" x14ac:dyDescent="0.2">
      <c r="A172" s="132" t="s">
        <v>228</v>
      </c>
      <c r="B172" s="127">
        <v>1</v>
      </c>
      <c r="C172" s="101">
        <v>0</v>
      </c>
      <c r="D172" s="101">
        <v>4.2</v>
      </c>
      <c r="E172" s="108">
        <v>21</v>
      </c>
      <c r="F172" s="109"/>
      <c r="G172" s="110"/>
      <c r="H172" s="113">
        <f>SUMIF('1 день'!$B$4:$B$50,продукты!$A172,'1 день'!$C$4:$C$50)</f>
        <v>0</v>
      </c>
      <c r="I172" s="167">
        <f t="shared" si="13"/>
        <v>0</v>
      </c>
      <c r="J172" s="113">
        <f>SUMIF('2 день'!$B$4:$B$50,продукты!$A172,'2 день'!$C$4:$C$50)</f>
        <v>0</v>
      </c>
      <c r="K172" s="167">
        <f t="shared" si="13"/>
        <v>0</v>
      </c>
      <c r="L172" s="113">
        <f>SUMIF('3 день'!$B$4:$B$52,продукты!$A172,'3 день'!$C$4:$C$52)</f>
        <v>0</v>
      </c>
      <c r="M172" s="167">
        <f t="shared" si="11"/>
        <v>0</v>
      </c>
      <c r="N172" s="113">
        <f>SUMIF('4 день'!$B$4:$B$54,продукты!$A172,'4 день'!$C$4:$C$54)</f>
        <v>0</v>
      </c>
      <c r="O172" s="172">
        <f t="shared" si="12"/>
        <v>0</v>
      </c>
      <c r="P172" s="114">
        <f t="shared" si="15"/>
        <v>0</v>
      </c>
      <c r="Q172" s="114">
        <f t="shared" si="14"/>
        <v>0</v>
      </c>
      <c r="T172" s="188"/>
    </row>
    <row r="173" spans="1:20" hidden="1" x14ac:dyDescent="0.2">
      <c r="A173" s="132" t="s">
        <v>227</v>
      </c>
      <c r="B173" s="127">
        <v>1</v>
      </c>
      <c r="C173" s="101">
        <v>0</v>
      </c>
      <c r="D173" s="101">
        <v>6.4</v>
      </c>
      <c r="E173" s="108">
        <v>30</v>
      </c>
      <c r="F173" s="109"/>
      <c r="G173" s="110"/>
      <c r="H173" s="113">
        <f>SUMIF('1 день'!$B$4:$B$50,продукты!$A173,'1 день'!$C$4:$C$50)</f>
        <v>0</v>
      </c>
      <c r="I173" s="167">
        <f t="shared" si="13"/>
        <v>0</v>
      </c>
      <c r="J173" s="113">
        <f>SUMIF('2 день'!$B$4:$B$50,продукты!$A173,'2 день'!$C$4:$C$50)</f>
        <v>0</v>
      </c>
      <c r="K173" s="167">
        <f t="shared" si="13"/>
        <v>0</v>
      </c>
      <c r="L173" s="113">
        <f>SUMIF('3 день'!$B$4:$B$52,продукты!$A173,'3 день'!$C$4:$C$52)</f>
        <v>0</v>
      </c>
      <c r="M173" s="167">
        <f t="shared" si="11"/>
        <v>0</v>
      </c>
      <c r="N173" s="113">
        <f>SUMIF('4 день'!$B$4:$B$54,продукты!$A173,'4 день'!$C$4:$C$54)</f>
        <v>0</v>
      </c>
      <c r="O173" s="172">
        <f t="shared" si="12"/>
        <v>0</v>
      </c>
      <c r="P173" s="114">
        <f t="shared" si="15"/>
        <v>0</v>
      </c>
      <c r="Q173" s="114">
        <f t="shared" si="14"/>
        <v>0</v>
      </c>
      <c r="T173" s="188"/>
    </row>
    <row r="174" spans="1:20" x14ac:dyDescent="0.2">
      <c r="A174" s="132" t="s">
        <v>15</v>
      </c>
      <c r="B174" s="127">
        <v>6.7</v>
      </c>
      <c r="C174" s="101">
        <v>0.9</v>
      </c>
      <c r="D174" s="106">
        <v>72.8</v>
      </c>
      <c r="E174" s="108">
        <v>334</v>
      </c>
      <c r="F174" s="109">
        <v>70</v>
      </c>
      <c r="G174" s="110">
        <v>0.72</v>
      </c>
      <c r="H174" s="113">
        <f>SUMIF('1 день'!$B$4:$B$50,продукты!$A174,'1 день'!$C$4:$C$50)</f>
        <v>70</v>
      </c>
      <c r="I174" s="167">
        <f t="shared" si="13"/>
        <v>140</v>
      </c>
      <c r="J174" s="113">
        <f>SUMIF('2 день'!$B$4:$B$50,продукты!$A174,'2 день'!$C$4:$C$50)</f>
        <v>0</v>
      </c>
      <c r="K174" s="167">
        <f t="shared" si="13"/>
        <v>0</v>
      </c>
      <c r="L174" s="113">
        <f>SUMIF('3 день'!$B$4:$B$52,продукты!$A174,'3 день'!$C$4:$C$52)</f>
        <v>50</v>
      </c>
      <c r="M174" s="167">
        <f t="shared" si="11"/>
        <v>100</v>
      </c>
      <c r="N174" s="113">
        <f>SUMIF('4 день'!$B$4:$B$54,продукты!$A174,'4 день'!$C$4:$C$54)</f>
        <v>70</v>
      </c>
      <c r="O174" s="172">
        <f t="shared" si="12"/>
        <v>140</v>
      </c>
      <c r="P174" s="114">
        <f t="shared" si="15"/>
        <v>380</v>
      </c>
      <c r="Q174" s="114">
        <f t="shared" si="14"/>
        <v>2280</v>
      </c>
      <c r="S174" s="189"/>
      <c r="T174" s="188"/>
    </row>
    <row r="175" spans="1:20" ht="13.5" hidden="1" customHeight="1" x14ac:dyDescent="0.2">
      <c r="A175" s="132" t="s">
        <v>156</v>
      </c>
      <c r="B175" s="127">
        <v>17.399999999999999</v>
      </c>
      <c r="C175" s="101">
        <v>32.4</v>
      </c>
      <c r="D175" s="101">
        <v>0</v>
      </c>
      <c r="E175" s="108">
        <v>376</v>
      </c>
      <c r="F175" s="109"/>
      <c r="G175" s="110"/>
      <c r="H175" s="113">
        <f>SUMIF('1 день'!$B$4:$B$50,продукты!$A175,'1 день'!$C$4:$C$50)</f>
        <v>0</v>
      </c>
      <c r="I175" s="167">
        <f t="shared" si="13"/>
        <v>0</v>
      </c>
      <c r="J175" s="113">
        <f>SUMIF('2 день'!$B$4:$B$50,продукты!$A175,'2 день'!$C$4:$C$50)</f>
        <v>0</v>
      </c>
      <c r="K175" s="167">
        <f t="shared" si="13"/>
        <v>0</v>
      </c>
      <c r="L175" s="113">
        <f>SUMIF('3 день'!$B$4:$B$52,продукты!$A175,'3 день'!$C$4:$C$52)</f>
        <v>0</v>
      </c>
      <c r="M175" s="167">
        <f t="shared" si="11"/>
        <v>0</v>
      </c>
      <c r="N175" s="113">
        <f>SUMIF('4 день'!$B$4:$B$54,продукты!$A175,'4 день'!$C$4:$C$54)</f>
        <v>0</v>
      </c>
      <c r="O175" s="172">
        <f t="shared" si="12"/>
        <v>0</v>
      </c>
      <c r="P175" s="114">
        <f t="shared" si="15"/>
        <v>0</v>
      </c>
      <c r="Q175" s="114">
        <f t="shared" si="14"/>
        <v>0</v>
      </c>
      <c r="T175" s="188"/>
    </row>
    <row r="176" spans="1:20" hidden="1" x14ac:dyDescent="0.2">
      <c r="A176" s="132" t="s">
        <v>84</v>
      </c>
      <c r="B176" s="127">
        <v>1.1000000000000001</v>
      </c>
      <c r="C176" s="106">
        <v>79.8</v>
      </c>
      <c r="D176" s="101">
        <v>0</v>
      </c>
      <c r="E176" s="111">
        <v>750</v>
      </c>
      <c r="F176" s="109"/>
      <c r="G176" s="110"/>
      <c r="H176" s="113">
        <f>SUMIF('1 день'!$B$4:$B$50,продукты!$A176,'1 день'!$C$4:$C$50)</f>
        <v>0</v>
      </c>
      <c r="I176" s="167">
        <f t="shared" si="13"/>
        <v>0</v>
      </c>
      <c r="J176" s="113">
        <f>SUMIF('2 день'!$B$4:$B$50,продукты!$A176,'2 день'!$C$4:$C$50)</f>
        <v>0</v>
      </c>
      <c r="K176" s="167">
        <f t="shared" si="13"/>
        <v>0</v>
      </c>
      <c r="L176" s="113">
        <f>SUMIF('3 день'!$B$4:$B$52,продукты!$A176,'3 день'!$C$4:$C$52)</f>
        <v>0</v>
      </c>
      <c r="M176" s="167">
        <f t="shared" si="11"/>
        <v>0</v>
      </c>
      <c r="N176" s="113">
        <f>SUMIF('4 день'!$B$4:$B$54,продукты!$A176,'4 день'!$C$4:$C$54)</f>
        <v>0</v>
      </c>
      <c r="O176" s="172">
        <f t="shared" si="12"/>
        <v>0</v>
      </c>
      <c r="P176" s="114">
        <f t="shared" si="15"/>
        <v>0</v>
      </c>
      <c r="Q176" s="114">
        <f t="shared" si="14"/>
        <v>0</v>
      </c>
      <c r="T176" s="188"/>
    </row>
    <row r="177" spans="1:20" hidden="1" x14ac:dyDescent="0.2">
      <c r="A177" s="132" t="s">
        <v>9</v>
      </c>
      <c r="B177" s="127">
        <v>1.6</v>
      </c>
      <c r="C177" s="106">
        <v>82.1</v>
      </c>
      <c r="D177" s="101">
        <v>0</v>
      </c>
      <c r="E177" s="111">
        <v>841</v>
      </c>
      <c r="F177" s="109">
        <v>60</v>
      </c>
      <c r="G177" s="110">
        <v>0.82</v>
      </c>
      <c r="H177" s="113">
        <f>SUMIF('1 день'!$B$4:$B$50,продукты!$A177,'1 день'!$C$4:$C$50)</f>
        <v>0</v>
      </c>
      <c r="I177" s="167">
        <f t="shared" si="13"/>
        <v>0</v>
      </c>
      <c r="J177" s="113">
        <f>SUMIF('2 день'!$B$4:$B$50,продукты!$A177,'2 день'!$C$4:$C$50)</f>
        <v>0</v>
      </c>
      <c r="K177" s="167">
        <f t="shared" si="13"/>
        <v>0</v>
      </c>
      <c r="L177" s="113">
        <f>SUMIF('3 день'!$B$4:$B$52,продукты!$A177,'3 день'!$C$4:$C$52)</f>
        <v>0</v>
      </c>
      <c r="M177" s="167">
        <f t="shared" si="11"/>
        <v>0</v>
      </c>
      <c r="N177" s="113">
        <f>SUMIF('4 день'!$B$4:$B$54,продукты!$A177,'4 день'!$C$4:$C$54)</f>
        <v>0</v>
      </c>
      <c r="O177" s="172">
        <f t="shared" si="12"/>
        <v>0</v>
      </c>
      <c r="P177" s="114">
        <f t="shared" si="15"/>
        <v>0</v>
      </c>
      <c r="Q177" s="114">
        <f t="shared" si="14"/>
        <v>0</v>
      </c>
      <c r="T177" s="188"/>
    </row>
    <row r="178" spans="1:20" hidden="1" x14ac:dyDescent="0.2">
      <c r="A178" s="132" t="s">
        <v>151</v>
      </c>
      <c r="B178" s="127">
        <v>17.2</v>
      </c>
      <c r="C178" s="101">
        <v>22.6</v>
      </c>
      <c r="D178" s="101">
        <v>0</v>
      </c>
      <c r="E178" s="108">
        <v>281</v>
      </c>
      <c r="F178" s="109"/>
      <c r="G178" s="110"/>
      <c r="H178" s="113">
        <f>SUMIF('1 день'!$B$4:$B$50,продукты!$A178,'1 день'!$C$4:$C$50)</f>
        <v>0</v>
      </c>
      <c r="I178" s="167">
        <f t="shared" si="13"/>
        <v>0</v>
      </c>
      <c r="J178" s="113">
        <f>SUMIF('2 день'!$B$4:$B$50,продукты!$A178,'2 день'!$C$4:$C$50)</f>
        <v>0</v>
      </c>
      <c r="K178" s="167">
        <f t="shared" si="13"/>
        <v>0</v>
      </c>
      <c r="L178" s="113">
        <f>SUMIF('3 день'!$B$4:$B$52,продукты!$A178,'3 день'!$C$4:$C$52)</f>
        <v>0</v>
      </c>
      <c r="M178" s="167">
        <f t="shared" si="11"/>
        <v>0</v>
      </c>
      <c r="N178" s="113">
        <f>SUMIF('4 день'!$B$4:$B$54,продукты!$A178,'4 день'!$C$4:$C$54)</f>
        <v>0</v>
      </c>
      <c r="O178" s="172">
        <f t="shared" si="12"/>
        <v>0</v>
      </c>
      <c r="P178" s="114">
        <f t="shared" si="15"/>
        <v>0</v>
      </c>
      <c r="Q178" s="114">
        <f t="shared" si="14"/>
        <v>0</v>
      </c>
      <c r="T178" s="188"/>
    </row>
    <row r="179" spans="1:20" x14ac:dyDescent="0.2">
      <c r="A179" s="132" t="s">
        <v>187</v>
      </c>
      <c r="B179" s="127">
        <v>0</v>
      </c>
      <c r="C179" s="101">
        <v>0</v>
      </c>
      <c r="D179" s="106">
        <v>99.8</v>
      </c>
      <c r="E179" s="108">
        <v>400</v>
      </c>
      <c r="F179" s="109"/>
      <c r="G179" s="110"/>
      <c r="H179" s="113">
        <f>SUMIF('1 день'!$B$4:$B$50,продукты!$A179,'1 день'!$C$4:$C$50)</f>
        <v>35</v>
      </c>
      <c r="I179" s="167">
        <f t="shared" si="13"/>
        <v>70</v>
      </c>
      <c r="J179" s="113">
        <f>SUMIF('2 день'!$B$4:$B$50,продукты!$A179,'2 день'!$C$4:$C$50)</f>
        <v>35</v>
      </c>
      <c r="K179" s="167">
        <f t="shared" si="13"/>
        <v>70</v>
      </c>
      <c r="L179" s="113">
        <f>SUMIF('3 день'!$B$4:$B$52,продукты!$A179,'3 день'!$C$4:$C$52)</f>
        <v>40</v>
      </c>
      <c r="M179" s="167">
        <f t="shared" si="11"/>
        <v>80</v>
      </c>
      <c r="N179" s="113">
        <f>SUMIF('4 день'!$B$4:$B$54,продукты!$A179,'4 день'!$C$4:$C$54)</f>
        <v>35</v>
      </c>
      <c r="O179" s="172">
        <f t="shared" si="12"/>
        <v>70</v>
      </c>
      <c r="P179" s="114">
        <f t="shared" si="15"/>
        <v>290</v>
      </c>
      <c r="Q179" s="114">
        <f t="shared" si="14"/>
        <v>1740</v>
      </c>
      <c r="T179" s="190"/>
    </row>
    <row r="180" spans="1:20" hidden="1" x14ac:dyDescent="0.2">
      <c r="A180" s="132" t="s">
        <v>220</v>
      </c>
      <c r="B180" s="127">
        <v>1.2</v>
      </c>
      <c r="C180" s="101">
        <v>0</v>
      </c>
      <c r="D180" s="101">
        <v>8.8000000000000007</v>
      </c>
      <c r="E180" s="108">
        <v>40</v>
      </c>
      <c r="F180" s="109"/>
      <c r="G180" s="110"/>
      <c r="H180" s="113">
        <f>SUMIF('1 день'!$B$4:$B$50,продукты!$A180,'1 день'!$C$4:$C$50)</f>
        <v>0</v>
      </c>
      <c r="I180" s="167">
        <f t="shared" si="13"/>
        <v>0</v>
      </c>
      <c r="J180" s="113">
        <f>SUMIF('2 день'!$B$4:$B$50,продукты!$A180,'2 день'!$C$4:$C$50)</f>
        <v>0</v>
      </c>
      <c r="K180" s="167">
        <f t="shared" si="13"/>
        <v>0</v>
      </c>
      <c r="L180" s="113">
        <f>SUMIF('3 день'!$B$4:$B$52,продукты!$A180,'3 день'!$C$4:$C$52)</f>
        <v>0</v>
      </c>
      <c r="M180" s="167">
        <f t="shared" si="11"/>
        <v>0</v>
      </c>
      <c r="N180" s="113">
        <f>SUMIF('4 день'!$B$4:$B$54,продукты!$A180,'4 день'!$C$4:$C$54)</f>
        <v>0</v>
      </c>
      <c r="O180" s="172">
        <f t="shared" si="12"/>
        <v>0</v>
      </c>
      <c r="P180" s="114">
        <f t="shared" si="15"/>
        <v>0</v>
      </c>
      <c r="Q180" s="114">
        <f t="shared" si="14"/>
        <v>0</v>
      </c>
      <c r="T180" s="188"/>
    </row>
    <row r="181" spans="1:20" hidden="1" x14ac:dyDescent="0.2">
      <c r="A181" s="132" t="s">
        <v>221</v>
      </c>
      <c r="B181" s="127">
        <v>7.4</v>
      </c>
      <c r="C181" s="101">
        <v>0</v>
      </c>
      <c r="D181" s="101">
        <v>54.3</v>
      </c>
      <c r="E181" s="108">
        <v>248</v>
      </c>
      <c r="F181" s="109"/>
      <c r="G181" s="110"/>
      <c r="H181" s="113">
        <f>SUMIF('1 день'!$B$4:$B$50,продукты!$A181,'1 день'!$C$4:$C$50)</f>
        <v>0</v>
      </c>
      <c r="I181" s="167">
        <f t="shared" si="13"/>
        <v>0</v>
      </c>
      <c r="J181" s="113">
        <f>SUMIF('2 день'!$B$4:$B$50,продукты!$A181,'2 день'!$C$4:$C$50)</f>
        <v>0</v>
      </c>
      <c r="K181" s="167">
        <f t="shared" si="13"/>
        <v>0</v>
      </c>
      <c r="L181" s="113">
        <f>SUMIF('3 день'!$B$4:$B$52,продукты!$A181,'3 день'!$C$4:$C$52)</f>
        <v>0</v>
      </c>
      <c r="M181" s="167">
        <f t="shared" si="11"/>
        <v>0</v>
      </c>
      <c r="N181" s="113">
        <f>SUMIF('4 день'!$B$4:$B$54,продукты!$A181,'4 день'!$C$4:$C$54)</f>
        <v>0</v>
      </c>
      <c r="O181" s="172">
        <f t="shared" si="12"/>
        <v>0</v>
      </c>
      <c r="P181" s="114">
        <f t="shared" si="15"/>
        <v>0</v>
      </c>
      <c r="Q181" s="114">
        <f t="shared" si="14"/>
        <v>0</v>
      </c>
      <c r="T181" s="188"/>
    </row>
    <row r="182" spans="1:20" hidden="1" x14ac:dyDescent="0.2">
      <c r="A182" s="132" t="s">
        <v>94</v>
      </c>
      <c r="B182" s="127">
        <v>13</v>
      </c>
      <c r="C182" s="101">
        <v>36</v>
      </c>
      <c r="D182" s="101">
        <v>0</v>
      </c>
      <c r="E182" s="108">
        <v>390</v>
      </c>
      <c r="F182" s="109"/>
      <c r="G182" s="110"/>
      <c r="H182" s="113">
        <f>SUMIF('1 день'!$B$4:$B$50,продукты!$A182,'1 день'!$C$4:$C$50)</f>
        <v>0</v>
      </c>
      <c r="I182" s="167">
        <f t="shared" si="13"/>
        <v>0</v>
      </c>
      <c r="J182" s="113">
        <f>SUMIF('2 день'!$B$4:$B$50,продукты!$A182,'2 день'!$C$4:$C$50)</f>
        <v>0</v>
      </c>
      <c r="K182" s="167">
        <f t="shared" si="13"/>
        <v>0</v>
      </c>
      <c r="L182" s="113">
        <f>SUMIF('3 день'!$B$4:$B$52,продукты!$A182,'3 день'!$C$4:$C$52)</f>
        <v>0</v>
      </c>
      <c r="M182" s="167">
        <f t="shared" si="11"/>
        <v>0</v>
      </c>
      <c r="N182" s="113">
        <f>SUMIF('4 день'!$B$4:$B$54,продукты!$A182,'4 день'!$C$4:$C$54)</f>
        <v>0</v>
      </c>
      <c r="O182" s="172">
        <f t="shared" si="12"/>
        <v>0</v>
      </c>
      <c r="P182" s="114">
        <f t="shared" si="15"/>
        <v>0</v>
      </c>
      <c r="Q182" s="114">
        <f t="shared" si="14"/>
        <v>0</v>
      </c>
      <c r="T182" s="188"/>
    </row>
    <row r="183" spans="1:20" hidden="1" x14ac:dyDescent="0.2">
      <c r="A183" s="132" t="s">
        <v>279</v>
      </c>
      <c r="B183" s="127">
        <v>5.0999999999999996</v>
      </c>
      <c r="C183" s="101">
        <v>6.3</v>
      </c>
      <c r="D183" s="101">
        <v>11.9</v>
      </c>
      <c r="E183" s="108">
        <v>126</v>
      </c>
      <c r="F183" s="109"/>
      <c r="G183" s="110"/>
      <c r="H183" s="113">
        <f>SUMIF('1 день'!$B$4:$B$50,продукты!$A183,'1 день'!$C$4:$C$50)</f>
        <v>0</v>
      </c>
      <c r="I183" s="167">
        <f t="shared" si="13"/>
        <v>0</v>
      </c>
      <c r="J183" s="113">
        <f>SUMIF('2 день'!$B$4:$B$50,продукты!$A183,'2 день'!$C$4:$C$50)</f>
        <v>0</v>
      </c>
      <c r="K183" s="167">
        <f t="shared" si="13"/>
        <v>0</v>
      </c>
      <c r="L183" s="113">
        <f>SUMIF('3 день'!$B$4:$B$52,продукты!$A183,'3 день'!$C$4:$C$52)</f>
        <v>0</v>
      </c>
      <c r="M183" s="167">
        <f t="shared" si="11"/>
        <v>0</v>
      </c>
      <c r="N183" s="113">
        <f>SUMIF('4 день'!$B$4:$B$54,продукты!$A183,'4 день'!$C$4:$C$54)</f>
        <v>0</v>
      </c>
      <c r="O183" s="172">
        <f t="shared" si="12"/>
        <v>0</v>
      </c>
      <c r="P183" s="114">
        <f t="shared" si="15"/>
        <v>0</v>
      </c>
      <c r="Q183" s="114">
        <f t="shared" si="14"/>
        <v>0</v>
      </c>
      <c r="T183" s="188"/>
    </row>
    <row r="184" spans="1:20" hidden="1" x14ac:dyDescent="0.2">
      <c r="A184" s="132" t="s">
        <v>95</v>
      </c>
      <c r="B184" s="128">
        <v>20.399999999999999</v>
      </c>
      <c r="C184" s="101">
        <v>4</v>
      </c>
      <c r="D184" s="101">
        <v>0</v>
      </c>
      <c r="E184" s="108">
        <v>121</v>
      </c>
      <c r="F184" s="109"/>
      <c r="G184" s="110"/>
      <c r="H184" s="113">
        <f>SUMIF('1 день'!$B$4:$B$50,продукты!$A184,'1 день'!$C$4:$C$50)</f>
        <v>0</v>
      </c>
      <c r="I184" s="167">
        <f t="shared" si="13"/>
        <v>0</v>
      </c>
      <c r="J184" s="113">
        <f>SUMIF('2 день'!$B$4:$B$50,продукты!$A184,'2 день'!$C$4:$C$50)</f>
        <v>0</v>
      </c>
      <c r="K184" s="167">
        <f t="shared" si="13"/>
        <v>0</v>
      </c>
      <c r="L184" s="113">
        <f>SUMIF('3 день'!$B$4:$B$52,продукты!$A184,'3 день'!$C$4:$C$52)</f>
        <v>0</v>
      </c>
      <c r="M184" s="167">
        <f t="shared" si="11"/>
        <v>0</v>
      </c>
      <c r="N184" s="113">
        <f>SUMIF('4 день'!$B$4:$B$54,продукты!$A184,'4 день'!$C$4:$C$54)</f>
        <v>0</v>
      </c>
      <c r="O184" s="172">
        <f t="shared" si="12"/>
        <v>0</v>
      </c>
      <c r="P184" s="114">
        <f t="shared" si="15"/>
        <v>0</v>
      </c>
      <c r="Q184" s="114">
        <f t="shared" si="14"/>
        <v>0</v>
      </c>
      <c r="T184" s="188"/>
    </row>
    <row r="185" spans="1:20" x14ac:dyDescent="0.2">
      <c r="A185" s="132" t="s">
        <v>115</v>
      </c>
      <c r="B185" s="127">
        <v>15</v>
      </c>
      <c r="C185" s="101">
        <v>35</v>
      </c>
      <c r="D185" s="101">
        <v>0.3</v>
      </c>
      <c r="E185" s="108">
        <v>380</v>
      </c>
      <c r="F185" s="109">
        <v>70</v>
      </c>
      <c r="G185" s="110">
        <v>0.47</v>
      </c>
      <c r="H185" s="113">
        <f>SUMIF('1 день'!$B$4:$B$50,продукты!$A185,'1 день'!$C$4:$C$50)</f>
        <v>30</v>
      </c>
      <c r="I185" s="167">
        <f t="shared" si="13"/>
        <v>60</v>
      </c>
      <c r="J185" s="113">
        <f>SUMIF('2 день'!$B$4:$B$50,продукты!$A185,'2 день'!$C$4:$C$50)</f>
        <v>0</v>
      </c>
      <c r="K185" s="167">
        <f t="shared" si="13"/>
        <v>0</v>
      </c>
      <c r="L185" s="113">
        <f>SUMIF('3 день'!$B$4:$B$52,продукты!$A185,'3 день'!$C$4:$C$52)</f>
        <v>30</v>
      </c>
      <c r="M185" s="167">
        <f t="shared" si="11"/>
        <v>60</v>
      </c>
      <c r="N185" s="113">
        <f>SUMIF('4 день'!$B$4:$B$54,продукты!$A185,'4 день'!$C$4:$C$54)</f>
        <v>0</v>
      </c>
      <c r="O185" s="172">
        <f t="shared" si="12"/>
        <v>0</v>
      </c>
      <c r="P185" s="114">
        <f t="shared" si="15"/>
        <v>120</v>
      </c>
      <c r="Q185" s="114">
        <f t="shared" si="14"/>
        <v>720</v>
      </c>
      <c r="T185" s="190"/>
    </row>
    <row r="186" spans="1:20" hidden="1" x14ac:dyDescent="0.2">
      <c r="A186" s="132" t="s">
        <v>132</v>
      </c>
      <c r="B186" s="127">
        <v>14.5</v>
      </c>
      <c r="C186" s="101">
        <v>11.2</v>
      </c>
      <c r="D186" s="101">
        <v>0</v>
      </c>
      <c r="E186" s="108">
        <v>165</v>
      </c>
      <c r="F186" s="109"/>
      <c r="G186" s="110"/>
      <c r="H186" s="113">
        <f>SUMIF('1 день'!$B$4:$B$50,продукты!$A186,'1 день'!$C$4:$C$50)</f>
        <v>0</v>
      </c>
      <c r="I186" s="167">
        <f t="shared" si="13"/>
        <v>0</v>
      </c>
      <c r="J186" s="113">
        <f>SUMIF('2 день'!$B$4:$B$50,продукты!$A186,'2 день'!$C$4:$C$50)</f>
        <v>0</v>
      </c>
      <c r="K186" s="167">
        <f t="shared" si="13"/>
        <v>0</v>
      </c>
      <c r="L186" s="113">
        <f>SUMIF('3 день'!$B$4:$B$52,продукты!$A186,'3 день'!$C$4:$C$52)</f>
        <v>0</v>
      </c>
      <c r="M186" s="167">
        <f t="shared" si="11"/>
        <v>0</v>
      </c>
      <c r="N186" s="113">
        <f>SUMIF('4 день'!$B$4:$B$54,продукты!$A186,'4 день'!$C$4:$C$54)</f>
        <v>0</v>
      </c>
      <c r="O186" s="172">
        <f t="shared" si="12"/>
        <v>0</v>
      </c>
      <c r="P186" s="114">
        <f t="shared" si="15"/>
        <v>0</v>
      </c>
      <c r="Q186" s="114">
        <f t="shared" si="14"/>
        <v>0</v>
      </c>
      <c r="T186" s="188"/>
    </row>
    <row r="187" spans="1:20" hidden="1" x14ac:dyDescent="0.2">
      <c r="A187" s="132" t="s">
        <v>169</v>
      </c>
      <c r="B187" s="127">
        <v>16.100000000000001</v>
      </c>
      <c r="C187" s="101">
        <v>11.5</v>
      </c>
      <c r="D187" s="101">
        <v>2.8</v>
      </c>
      <c r="E187" s="108">
        <v>186</v>
      </c>
      <c r="F187" s="109"/>
      <c r="G187" s="110"/>
      <c r="H187" s="113">
        <f>SUMIF('1 день'!$B$4:$B$50,продукты!$A187,'1 день'!$C$4:$C$50)</f>
        <v>0</v>
      </c>
      <c r="I187" s="167">
        <f t="shared" si="13"/>
        <v>0</v>
      </c>
      <c r="J187" s="113">
        <f>SUMIF('2 день'!$B$4:$B$50,продукты!$A187,'2 день'!$C$4:$C$50)</f>
        <v>0</v>
      </c>
      <c r="K187" s="167">
        <f t="shared" si="13"/>
        <v>0</v>
      </c>
      <c r="L187" s="113">
        <f>SUMIF('3 день'!$B$4:$B$52,продукты!$A187,'3 день'!$C$4:$C$52)</f>
        <v>0</v>
      </c>
      <c r="M187" s="167">
        <f t="shared" si="11"/>
        <v>0</v>
      </c>
      <c r="N187" s="113">
        <f>SUMIF('4 день'!$B$4:$B$54,продукты!$A187,'4 день'!$C$4:$C$54)</f>
        <v>0</v>
      </c>
      <c r="O187" s="172">
        <f t="shared" si="12"/>
        <v>0</v>
      </c>
      <c r="P187" s="114">
        <f t="shared" si="15"/>
        <v>0</v>
      </c>
      <c r="Q187" s="114">
        <f t="shared" si="14"/>
        <v>0</v>
      </c>
      <c r="T187" s="188"/>
    </row>
    <row r="188" spans="1:20" hidden="1" x14ac:dyDescent="0.2">
      <c r="A188" s="132" t="s">
        <v>150</v>
      </c>
      <c r="B188" s="127">
        <v>14.6</v>
      </c>
      <c r="C188" s="101">
        <v>29.6</v>
      </c>
      <c r="D188" s="101">
        <v>0</v>
      </c>
      <c r="E188" s="108">
        <v>335</v>
      </c>
      <c r="F188" s="109"/>
      <c r="G188" s="110"/>
      <c r="H188" s="113">
        <f>SUMIF('1 день'!$B$4:$B$50,продукты!$A188,'1 день'!$C$4:$C$50)</f>
        <v>0</v>
      </c>
      <c r="I188" s="167">
        <f t="shared" si="13"/>
        <v>0</v>
      </c>
      <c r="J188" s="113">
        <f>SUMIF('2 день'!$B$4:$B$50,продукты!$A188,'2 день'!$C$4:$C$50)</f>
        <v>0</v>
      </c>
      <c r="K188" s="167">
        <f t="shared" si="13"/>
        <v>0</v>
      </c>
      <c r="L188" s="113">
        <f>SUMIF('3 день'!$B$4:$B$52,продукты!$A188,'3 день'!$C$4:$C$52)</f>
        <v>0</v>
      </c>
      <c r="M188" s="167">
        <f t="shared" si="11"/>
        <v>0</v>
      </c>
      <c r="N188" s="113">
        <f>SUMIF('4 день'!$B$4:$B$54,продукты!$A188,'4 день'!$C$4:$C$54)</f>
        <v>0</v>
      </c>
      <c r="O188" s="172">
        <f t="shared" si="12"/>
        <v>0</v>
      </c>
      <c r="P188" s="114">
        <f t="shared" si="15"/>
        <v>0</v>
      </c>
      <c r="Q188" s="114">
        <f t="shared" si="14"/>
        <v>0</v>
      </c>
      <c r="T188" s="188"/>
    </row>
    <row r="189" spans="1:20" hidden="1" x14ac:dyDescent="0.2">
      <c r="A189" s="132" t="s">
        <v>147</v>
      </c>
      <c r="B189" s="127">
        <v>12.6</v>
      </c>
      <c r="C189" s="101">
        <v>5.5</v>
      </c>
      <c r="D189" s="101">
        <v>0</v>
      </c>
      <c r="E189" s="108">
        <v>103</v>
      </c>
      <c r="F189" s="109"/>
      <c r="G189" s="110"/>
      <c r="H189" s="113">
        <f>SUMIF('1 день'!$B$4:$B$50,продукты!$A189,'1 день'!$C$4:$C$50)</f>
        <v>0</v>
      </c>
      <c r="I189" s="167">
        <f t="shared" si="13"/>
        <v>0</v>
      </c>
      <c r="J189" s="113">
        <f>SUMIF('2 день'!$B$4:$B$50,продукты!$A189,'2 день'!$C$4:$C$50)</f>
        <v>0</v>
      </c>
      <c r="K189" s="167">
        <f t="shared" si="13"/>
        <v>0</v>
      </c>
      <c r="L189" s="113">
        <f>SUMIF('3 день'!$B$4:$B$52,продукты!$A189,'3 день'!$C$4:$C$52)</f>
        <v>0</v>
      </c>
      <c r="M189" s="167">
        <f t="shared" si="11"/>
        <v>0</v>
      </c>
      <c r="N189" s="113">
        <f>SUMIF('4 день'!$B$4:$B$54,продукты!$A189,'4 день'!$C$4:$C$54)</f>
        <v>0</v>
      </c>
      <c r="O189" s="172">
        <f t="shared" si="12"/>
        <v>0</v>
      </c>
      <c r="P189" s="114">
        <f t="shared" si="15"/>
        <v>0</v>
      </c>
      <c r="Q189" s="114">
        <f t="shared" si="14"/>
        <v>0</v>
      </c>
      <c r="T189" s="188"/>
    </row>
    <row r="190" spans="1:20" hidden="1" x14ac:dyDescent="0.2">
      <c r="A190" s="132" t="s">
        <v>143</v>
      </c>
      <c r="B190" s="127">
        <v>16</v>
      </c>
      <c r="C190" s="101">
        <v>12</v>
      </c>
      <c r="D190" s="101">
        <v>0</v>
      </c>
      <c r="E190" s="108">
        <v>172</v>
      </c>
      <c r="F190" s="109"/>
      <c r="G190" s="110"/>
      <c r="H190" s="113">
        <f>SUMIF('1 день'!$B$4:$B$50,продукты!$A190,'1 день'!$C$4:$C$50)</f>
        <v>0</v>
      </c>
      <c r="I190" s="167">
        <f t="shared" si="13"/>
        <v>0</v>
      </c>
      <c r="J190" s="113">
        <f>SUMIF('2 день'!$B$4:$B$50,продукты!$A190,'2 день'!$C$4:$C$50)</f>
        <v>0</v>
      </c>
      <c r="K190" s="167">
        <f t="shared" si="13"/>
        <v>0</v>
      </c>
      <c r="L190" s="113">
        <f>SUMIF('3 день'!$B$4:$B$52,продукты!$A190,'3 день'!$C$4:$C$52)</f>
        <v>0</v>
      </c>
      <c r="M190" s="167">
        <f t="shared" si="11"/>
        <v>0</v>
      </c>
      <c r="N190" s="113">
        <f>SUMIF('4 день'!$B$4:$B$54,продукты!$A190,'4 день'!$C$4:$C$54)</f>
        <v>0</v>
      </c>
      <c r="O190" s="172">
        <f t="shared" si="12"/>
        <v>0</v>
      </c>
      <c r="P190" s="114">
        <f t="shared" si="15"/>
        <v>0</v>
      </c>
      <c r="Q190" s="114">
        <f t="shared" si="14"/>
        <v>0</v>
      </c>
      <c r="T190" s="188"/>
    </row>
    <row r="191" spans="1:20" hidden="1" x14ac:dyDescent="0.2">
      <c r="A191" s="132" t="s">
        <v>146</v>
      </c>
      <c r="B191" s="127">
        <v>10.8</v>
      </c>
      <c r="C191" s="101">
        <v>8.1</v>
      </c>
      <c r="D191" s="101">
        <v>0</v>
      </c>
      <c r="E191" s="108">
        <v>129</v>
      </c>
      <c r="F191" s="109"/>
      <c r="G191" s="110"/>
      <c r="H191" s="113">
        <f>SUMIF('1 день'!$B$4:$B$50,продукты!$A191,'1 день'!$C$4:$C$50)</f>
        <v>0</v>
      </c>
      <c r="I191" s="167">
        <f t="shared" si="13"/>
        <v>0</v>
      </c>
      <c r="J191" s="113">
        <f>SUMIF('2 день'!$B$4:$B$50,продукты!$A191,'2 день'!$C$4:$C$50)</f>
        <v>0</v>
      </c>
      <c r="K191" s="167">
        <f t="shared" si="13"/>
        <v>0</v>
      </c>
      <c r="L191" s="113">
        <f>SUMIF('3 день'!$B$4:$B$52,продукты!$A191,'3 день'!$C$4:$C$52)</f>
        <v>0</v>
      </c>
      <c r="M191" s="167">
        <f t="shared" si="11"/>
        <v>0</v>
      </c>
      <c r="N191" s="113">
        <f>SUMIF('4 день'!$B$4:$B$54,продукты!$A191,'4 день'!$C$4:$C$54)</f>
        <v>0</v>
      </c>
      <c r="O191" s="172">
        <f t="shared" si="12"/>
        <v>0</v>
      </c>
      <c r="P191" s="114">
        <f t="shared" si="15"/>
        <v>0</v>
      </c>
      <c r="Q191" s="114">
        <f t="shared" si="14"/>
        <v>0</v>
      </c>
      <c r="T191" s="188"/>
    </row>
    <row r="192" spans="1:20" hidden="1" x14ac:dyDescent="0.2">
      <c r="A192" s="132" t="s">
        <v>133</v>
      </c>
      <c r="B192" s="127">
        <v>19</v>
      </c>
      <c r="C192" s="101">
        <v>12</v>
      </c>
      <c r="D192" s="101">
        <v>0</v>
      </c>
      <c r="E192" s="108">
        <v>190</v>
      </c>
      <c r="F192" s="109"/>
      <c r="G192" s="110"/>
      <c r="H192" s="113">
        <f>SUMIF('1 день'!$B$4:$B$50,продукты!$A192,'1 день'!$C$4:$C$50)</f>
        <v>0</v>
      </c>
      <c r="I192" s="167">
        <f t="shared" si="13"/>
        <v>0</v>
      </c>
      <c r="J192" s="113">
        <f>SUMIF('2 день'!$B$4:$B$50,продукты!$A192,'2 день'!$C$4:$C$50)</f>
        <v>0</v>
      </c>
      <c r="K192" s="167">
        <f t="shared" si="13"/>
        <v>0</v>
      </c>
      <c r="L192" s="113">
        <f>SUMIF('3 день'!$B$4:$B$52,продукты!$A192,'3 день'!$C$4:$C$52)</f>
        <v>0</v>
      </c>
      <c r="M192" s="167">
        <f t="shared" si="11"/>
        <v>0</v>
      </c>
      <c r="N192" s="113">
        <f>SUMIF('4 день'!$B$4:$B$54,продукты!$A192,'4 день'!$C$4:$C$54)</f>
        <v>0</v>
      </c>
      <c r="O192" s="172">
        <f t="shared" si="12"/>
        <v>0</v>
      </c>
      <c r="P192" s="114">
        <f t="shared" si="15"/>
        <v>0</v>
      </c>
      <c r="Q192" s="114">
        <f t="shared" si="14"/>
        <v>0</v>
      </c>
      <c r="T192" s="188"/>
    </row>
    <row r="193" spans="1:20" hidden="1" x14ac:dyDescent="0.2">
      <c r="A193" s="132" t="s">
        <v>248</v>
      </c>
      <c r="B193" s="127">
        <v>0.6</v>
      </c>
      <c r="C193" s="101">
        <v>0</v>
      </c>
      <c r="D193" s="101">
        <v>12.6</v>
      </c>
      <c r="E193" s="108">
        <v>54</v>
      </c>
      <c r="F193" s="109"/>
      <c r="G193" s="110"/>
      <c r="H193" s="113">
        <f>SUMIF('1 день'!$B$4:$B$50,продукты!$A193,'1 день'!$C$4:$C$50)</f>
        <v>0</v>
      </c>
      <c r="I193" s="167">
        <f t="shared" si="13"/>
        <v>0</v>
      </c>
      <c r="J193" s="113">
        <f>SUMIF('2 день'!$B$4:$B$50,продукты!$A193,'2 день'!$C$4:$C$50)</f>
        <v>0</v>
      </c>
      <c r="K193" s="167">
        <f t="shared" si="13"/>
        <v>0</v>
      </c>
      <c r="L193" s="113">
        <f>SUMIF('3 день'!$B$4:$B$52,продукты!$A193,'3 день'!$C$4:$C$52)</f>
        <v>0</v>
      </c>
      <c r="M193" s="167">
        <f t="shared" si="11"/>
        <v>0</v>
      </c>
      <c r="N193" s="113">
        <f>SUMIF('4 день'!$B$4:$B$54,продукты!$A193,'4 день'!$C$4:$C$54)</f>
        <v>0</v>
      </c>
      <c r="O193" s="172">
        <f t="shared" si="12"/>
        <v>0</v>
      </c>
      <c r="P193" s="114">
        <f t="shared" si="15"/>
        <v>0</v>
      </c>
      <c r="Q193" s="114">
        <f t="shared" si="14"/>
        <v>0</v>
      </c>
      <c r="T193" s="188"/>
    </row>
    <row r="194" spans="1:20" hidden="1" x14ac:dyDescent="0.2">
      <c r="A194" s="132" t="s">
        <v>62</v>
      </c>
      <c r="B194" s="127">
        <v>2.6</v>
      </c>
      <c r="C194" s="101">
        <v>9.4</v>
      </c>
      <c r="D194" s="101">
        <v>4.2</v>
      </c>
      <c r="E194" s="108">
        <v>115</v>
      </c>
      <c r="F194" s="109"/>
      <c r="G194" s="110"/>
      <c r="H194" s="113">
        <f>SUMIF('1 день'!$B$4:$B$50,продукты!$A194,'1 день'!$C$4:$C$50)</f>
        <v>0</v>
      </c>
      <c r="I194" s="167">
        <f t="shared" si="13"/>
        <v>0</v>
      </c>
      <c r="J194" s="113">
        <f>SUMIF('2 день'!$B$4:$B$50,продукты!$A194,'2 день'!$C$4:$C$50)</f>
        <v>0</v>
      </c>
      <c r="K194" s="167">
        <f t="shared" si="13"/>
        <v>0</v>
      </c>
      <c r="L194" s="113">
        <f>SUMIF('3 день'!$B$4:$B$52,продукты!$A194,'3 день'!$C$4:$C$52)</f>
        <v>0</v>
      </c>
      <c r="M194" s="167">
        <f t="shared" ref="M194:M235" si="16">L194*$L$264</f>
        <v>0</v>
      </c>
      <c r="N194" s="113">
        <f>SUMIF('4 день'!$B$4:$B$54,продукты!$A194,'4 день'!$C$4:$C$54)</f>
        <v>0</v>
      </c>
      <c r="O194" s="172">
        <f t="shared" ref="O194:O257" si="17">N194*$N$264</f>
        <v>0</v>
      </c>
      <c r="P194" s="114">
        <f t="shared" si="15"/>
        <v>0</v>
      </c>
      <c r="Q194" s="114">
        <f t="shared" si="14"/>
        <v>0</v>
      </c>
      <c r="T194" s="188"/>
    </row>
    <row r="195" spans="1:20" hidden="1" x14ac:dyDescent="0.2">
      <c r="A195" s="132" t="s">
        <v>63</v>
      </c>
      <c r="B195" s="127">
        <v>2</v>
      </c>
      <c r="C195" s="101">
        <v>32.9</v>
      </c>
      <c r="D195" s="101">
        <v>3</v>
      </c>
      <c r="E195" s="108">
        <v>326</v>
      </c>
      <c r="F195" s="109"/>
      <c r="G195" s="110"/>
      <c r="H195" s="113">
        <f>SUMIF('1 день'!$B$4:$B$50,продукты!$A195,'1 день'!$C$4:$C$50)</f>
        <v>0</v>
      </c>
      <c r="I195" s="167">
        <f t="shared" ref="I195:K258" si="18">H195*$H$264</f>
        <v>0</v>
      </c>
      <c r="J195" s="113">
        <f>SUMIF('2 день'!$B$4:$B$50,продукты!$A195,'2 день'!$C$4:$C$50)</f>
        <v>0</v>
      </c>
      <c r="K195" s="167">
        <f t="shared" si="18"/>
        <v>0</v>
      </c>
      <c r="L195" s="113">
        <f>SUMIF('3 день'!$B$4:$B$52,продукты!$A195,'3 день'!$C$4:$C$52)</f>
        <v>0</v>
      </c>
      <c r="M195" s="167">
        <f t="shared" si="16"/>
        <v>0</v>
      </c>
      <c r="N195" s="113">
        <f>SUMIF('4 день'!$B$4:$B$54,продукты!$A195,'4 день'!$C$4:$C$54)</f>
        <v>0</v>
      </c>
      <c r="O195" s="172">
        <f t="shared" si="17"/>
        <v>0</v>
      </c>
      <c r="P195" s="114">
        <f t="shared" si="15"/>
        <v>0</v>
      </c>
      <c r="Q195" s="114">
        <f t="shared" ref="Q195:Q258" si="19">P195*$H$265</f>
        <v>0</v>
      </c>
      <c r="T195" s="188"/>
    </row>
    <row r="196" spans="1:20" hidden="1" x14ac:dyDescent="0.2">
      <c r="A196" s="132" t="s">
        <v>65</v>
      </c>
      <c r="B196" s="127">
        <v>6.2</v>
      </c>
      <c r="C196" s="101">
        <v>18.2</v>
      </c>
      <c r="D196" s="101">
        <v>45.9</v>
      </c>
      <c r="E196" s="108">
        <v>383</v>
      </c>
      <c r="F196" s="109"/>
      <c r="G196" s="110"/>
      <c r="H196" s="113">
        <f>SUMIF('1 день'!$B$4:$B$50,продукты!$A196,'1 день'!$C$4:$C$50)</f>
        <v>0</v>
      </c>
      <c r="I196" s="167">
        <f t="shared" si="18"/>
        <v>0</v>
      </c>
      <c r="J196" s="113">
        <f>SUMIF('2 день'!$B$4:$B$50,продукты!$A196,'2 день'!$C$4:$C$50)</f>
        <v>0</v>
      </c>
      <c r="K196" s="167">
        <f t="shared" si="18"/>
        <v>0</v>
      </c>
      <c r="L196" s="113">
        <f>SUMIF('3 день'!$B$4:$B$52,продукты!$A196,'3 день'!$C$4:$C$52)</f>
        <v>0</v>
      </c>
      <c r="M196" s="167">
        <f t="shared" si="16"/>
        <v>0</v>
      </c>
      <c r="N196" s="113">
        <f>SUMIF('4 день'!$B$4:$B$54,продукты!$A196,'4 день'!$C$4:$C$54)</f>
        <v>0</v>
      </c>
      <c r="O196" s="172">
        <f t="shared" si="17"/>
        <v>0</v>
      </c>
      <c r="P196" s="114">
        <f t="shared" si="15"/>
        <v>0</v>
      </c>
      <c r="Q196" s="114">
        <f t="shared" si="19"/>
        <v>0</v>
      </c>
      <c r="T196" s="188"/>
    </row>
    <row r="197" spans="1:20" x14ac:dyDescent="0.2">
      <c r="A197" s="132" t="s">
        <v>64</v>
      </c>
      <c r="B197" s="127">
        <v>16.899999999999999</v>
      </c>
      <c r="C197" s="101">
        <v>40.6</v>
      </c>
      <c r="D197" s="101">
        <v>28.9</v>
      </c>
      <c r="E197" s="108">
        <v>566</v>
      </c>
      <c r="F197" s="109"/>
      <c r="G197" s="110">
        <v>0.94</v>
      </c>
      <c r="H197" s="113">
        <f>SUMIF('1 день'!$B$4:$B$50,продукты!$A197,'1 день'!$C$4:$C$50)</f>
        <v>0</v>
      </c>
      <c r="I197" s="167">
        <f t="shared" si="18"/>
        <v>0</v>
      </c>
      <c r="J197" s="113">
        <f>SUMIF('2 день'!$B$4:$B$50,продукты!$A197,'2 день'!$C$4:$C$50)</f>
        <v>0</v>
      </c>
      <c r="K197" s="167">
        <f t="shared" si="18"/>
        <v>0</v>
      </c>
      <c r="L197" s="113">
        <f>SUMIF('3 день'!$B$4:$B$52,продукты!$A197,'3 день'!$C$4:$C$52)</f>
        <v>0</v>
      </c>
      <c r="M197" s="167">
        <f t="shared" si="16"/>
        <v>0</v>
      </c>
      <c r="N197" s="113">
        <f>SUMIF('4 день'!$B$4:$B$54,продукты!$A197,'4 день'!$C$4:$C$54)</f>
        <v>15</v>
      </c>
      <c r="O197" s="172">
        <f t="shared" si="17"/>
        <v>30</v>
      </c>
      <c r="P197" s="114">
        <f t="shared" si="15"/>
        <v>30</v>
      </c>
      <c r="Q197" s="114">
        <f t="shared" si="19"/>
        <v>180</v>
      </c>
      <c r="T197" s="188"/>
    </row>
    <row r="198" spans="1:20" hidden="1" x14ac:dyDescent="0.2">
      <c r="A198" s="132" t="s">
        <v>66</v>
      </c>
      <c r="B198" s="127">
        <v>2.1</v>
      </c>
      <c r="C198" s="101">
        <v>28.2</v>
      </c>
      <c r="D198" s="101">
        <v>3.1</v>
      </c>
      <c r="E198" s="108">
        <v>284</v>
      </c>
      <c r="F198" s="109"/>
      <c r="G198" s="110"/>
      <c r="H198" s="113">
        <f>SUMIF('1 день'!$B$4:$B$50,продукты!$A198,'1 день'!$C$4:$C$50)</f>
        <v>0</v>
      </c>
      <c r="I198" s="167">
        <f t="shared" si="18"/>
        <v>0</v>
      </c>
      <c r="J198" s="113">
        <f>SUMIF('2 день'!$B$4:$B$50,продукты!$A198,'2 день'!$C$4:$C$50)</f>
        <v>0</v>
      </c>
      <c r="K198" s="167">
        <f t="shared" si="18"/>
        <v>0</v>
      </c>
      <c r="L198" s="113">
        <f>SUMIF('3 день'!$B$4:$B$52,продукты!$A198,'3 день'!$C$4:$C$52)</f>
        <v>0</v>
      </c>
      <c r="M198" s="167">
        <f t="shared" si="16"/>
        <v>0</v>
      </c>
      <c r="N198" s="113">
        <f>SUMIF('4 день'!$B$4:$B$54,продукты!$A198,'4 день'!$C$4:$C$54)</f>
        <v>0</v>
      </c>
      <c r="O198" s="172">
        <f t="shared" si="17"/>
        <v>0</v>
      </c>
      <c r="P198" s="114">
        <f t="shared" ref="P198:P261" si="20">I198+K198+M198+O198</f>
        <v>0</v>
      </c>
      <c r="Q198" s="114">
        <f t="shared" si="19"/>
        <v>0</v>
      </c>
      <c r="T198" s="188"/>
    </row>
    <row r="199" spans="1:20" hidden="1" x14ac:dyDescent="0.2">
      <c r="A199" s="132" t="s">
        <v>244</v>
      </c>
      <c r="B199" s="127">
        <v>0.5</v>
      </c>
      <c r="C199" s="101">
        <v>0</v>
      </c>
      <c r="D199" s="101">
        <v>10.5</v>
      </c>
      <c r="E199" s="108">
        <v>44</v>
      </c>
      <c r="F199" s="109"/>
      <c r="G199" s="110"/>
      <c r="H199" s="113">
        <f>SUMIF('1 день'!$B$4:$B$50,продукты!$A199,'1 день'!$C$4:$C$50)</f>
        <v>0</v>
      </c>
      <c r="I199" s="167">
        <f t="shared" si="18"/>
        <v>0</v>
      </c>
      <c r="J199" s="113">
        <f>SUMIF('2 день'!$B$4:$B$50,продукты!$A199,'2 день'!$C$4:$C$50)</f>
        <v>0</v>
      </c>
      <c r="K199" s="167">
        <f>J199*$J$264</f>
        <v>0</v>
      </c>
      <c r="L199" s="113">
        <f>SUMIF('3 день'!$B$4:$B$52,продукты!$A199,'3 день'!$C$4:$C$52)</f>
        <v>0</v>
      </c>
      <c r="M199" s="167">
        <f t="shared" si="16"/>
        <v>0</v>
      </c>
      <c r="N199" s="113">
        <f>SUMIF('4 день'!$B$4:$B$54,продукты!$A199,'4 день'!$C$4:$C$54)</f>
        <v>0</v>
      </c>
      <c r="O199" s="172">
        <f t="shared" si="17"/>
        <v>0</v>
      </c>
      <c r="P199" s="114">
        <f t="shared" si="20"/>
        <v>0</v>
      </c>
      <c r="Q199" s="114">
        <f t="shared" si="19"/>
        <v>0</v>
      </c>
      <c r="T199" s="188"/>
    </row>
    <row r="200" spans="1:20" hidden="1" x14ac:dyDescent="0.2">
      <c r="A200" s="132" t="s">
        <v>243</v>
      </c>
      <c r="B200" s="127">
        <v>0.7</v>
      </c>
      <c r="C200" s="101">
        <v>0</v>
      </c>
      <c r="D200" s="101">
        <v>9.8000000000000007</v>
      </c>
      <c r="E200" s="108">
        <v>43</v>
      </c>
      <c r="F200" s="109"/>
      <c r="G200" s="110"/>
      <c r="H200" s="113">
        <f>SUMIF('1 день'!$B$4:$B$50,продукты!$A200,'1 день'!$C$4:$C$50)</f>
        <v>0</v>
      </c>
      <c r="I200" s="167">
        <f t="shared" si="18"/>
        <v>0</v>
      </c>
      <c r="J200" s="113">
        <f>SUMIF('2 день'!$B$4:$B$50,продукты!$A200,'2 день'!$C$4:$C$50)</f>
        <v>0</v>
      </c>
      <c r="K200" s="167">
        <f t="shared" ref="K200:K262" si="21">J200*$J$264</f>
        <v>0</v>
      </c>
      <c r="L200" s="113">
        <f>SUMIF('3 день'!$B$4:$B$52,продукты!$A200,'3 день'!$C$4:$C$52)</f>
        <v>0</v>
      </c>
      <c r="M200" s="167">
        <f t="shared" si="16"/>
        <v>0</v>
      </c>
      <c r="N200" s="113">
        <f>SUMIF('4 день'!$B$4:$B$54,продукты!$A200,'4 день'!$C$4:$C$54)</f>
        <v>0</v>
      </c>
      <c r="O200" s="172">
        <f t="shared" si="17"/>
        <v>0</v>
      </c>
      <c r="P200" s="114">
        <f t="shared" si="20"/>
        <v>0</v>
      </c>
      <c r="Q200" s="114">
        <f t="shared" si="19"/>
        <v>0</v>
      </c>
      <c r="T200" s="188"/>
    </row>
    <row r="201" spans="1:20" hidden="1" x14ac:dyDescent="0.2">
      <c r="A201" s="132" t="s">
        <v>275</v>
      </c>
      <c r="B201" s="127">
        <v>0.4</v>
      </c>
      <c r="C201" s="101">
        <v>0</v>
      </c>
      <c r="D201" s="101">
        <v>18.2</v>
      </c>
      <c r="E201" s="108">
        <v>74</v>
      </c>
      <c r="F201" s="109"/>
      <c r="G201" s="110"/>
      <c r="H201" s="113">
        <f>SUMIF('1 день'!$B$4:$B$50,продукты!$A201,'1 день'!$C$4:$C$50)</f>
        <v>0</v>
      </c>
      <c r="I201" s="167">
        <f t="shared" si="18"/>
        <v>0</v>
      </c>
      <c r="J201" s="113">
        <f>SUMIF('2 день'!$B$4:$B$50,продукты!$A201,'2 день'!$C$4:$C$50)</f>
        <v>0</v>
      </c>
      <c r="K201" s="167">
        <f t="shared" si="21"/>
        <v>0</v>
      </c>
      <c r="L201" s="113">
        <f>SUMIF('3 день'!$B$4:$B$52,продукты!$A201,'3 день'!$C$4:$C$52)</f>
        <v>0</v>
      </c>
      <c r="M201" s="167">
        <f t="shared" si="16"/>
        <v>0</v>
      </c>
      <c r="N201" s="113">
        <f>SUMIF('4 день'!$B$4:$B$54,продукты!$A201,'4 день'!$C$4:$C$54)</f>
        <v>0</v>
      </c>
      <c r="O201" s="172">
        <f t="shared" si="17"/>
        <v>0</v>
      </c>
      <c r="P201" s="114">
        <f t="shared" si="20"/>
        <v>0</v>
      </c>
      <c r="Q201" s="114">
        <f t="shared" si="19"/>
        <v>0</v>
      </c>
      <c r="T201" s="188"/>
    </row>
    <row r="202" spans="1:20" hidden="1" x14ac:dyDescent="0.2">
      <c r="A202" s="132" t="s">
        <v>273</v>
      </c>
      <c r="B202" s="127">
        <v>0.9</v>
      </c>
      <c r="C202" s="101">
        <v>0</v>
      </c>
      <c r="D202" s="101">
        <v>3.1</v>
      </c>
      <c r="E202" s="108">
        <v>16</v>
      </c>
      <c r="F202" s="109"/>
      <c r="G202" s="110"/>
      <c r="H202" s="113">
        <f>SUMIF('1 день'!$B$4:$B$50,продукты!$A202,'1 день'!$C$4:$C$50)</f>
        <v>0</v>
      </c>
      <c r="I202" s="167">
        <f t="shared" si="18"/>
        <v>0</v>
      </c>
      <c r="J202" s="113">
        <f>SUMIF('2 день'!$B$4:$B$50,продукты!$A202,'2 день'!$C$4:$C$50)</f>
        <v>0</v>
      </c>
      <c r="K202" s="167">
        <f t="shared" si="21"/>
        <v>0</v>
      </c>
      <c r="L202" s="113">
        <f>SUMIF('3 день'!$B$4:$B$52,продукты!$A202,'3 день'!$C$4:$C$52)</f>
        <v>0</v>
      </c>
      <c r="M202" s="167">
        <f t="shared" si="16"/>
        <v>0</v>
      </c>
      <c r="N202" s="113">
        <f>SUMIF('4 день'!$B$4:$B$54,продукты!$A202,'4 день'!$C$4:$C$54)</f>
        <v>0</v>
      </c>
      <c r="O202" s="172">
        <f t="shared" si="17"/>
        <v>0</v>
      </c>
      <c r="P202" s="114">
        <f t="shared" si="20"/>
        <v>0</v>
      </c>
      <c r="Q202" s="114">
        <f t="shared" si="19"/>
        <v>0</v>
      </c>
      <c r="T202" s="188"/>
    </row>
    <row r="203" spans="1:20" hidden="1" x14ac:dyDescent="0.2">
      <c r="A203" s="132" t="s">
        <v>274</v>
      </c>
      <c r="B203" s="127">
        <v>0.3</v>
      </c>
      <c r="C203" s="101">
        <v>0</v>
      </c>
      <c r="D203" s="101">
        <v>10.6</v>
      </c>
      <c r="E203" s="108">
        <v>44</v>
      </c>
      <c r="F203" s="109"/>
      <c r="G203" s="110"/>
      <c r="H203" s="113">
        <f>SUMIF('1 день'!$B$4:$B$50,продукты!$A203,'1 день'!$C$4:$C$50)</f>
        <v>0</v>
      </c>
      <c r="I203" s="167">
        <f t="shared" si="18"/>
        <v>0</v>
      </c>
      <c r="J203" s="113">
        <f>SUMIF('2 день'!$B$4:$B$50,продукты!$A203,'2 день'!$C$4:$C$50)</f>
        <v>0</v>
      </c>
      <c r="K203" s="167">
        <f t="shared" si="21"/>
        <v>0</v>
      </c>
      <c r="L203" s="113">
        <f>SUMIF('3 день'!$B$4:$B$52,продукты!$A203,'3 день'!$C$4:$C$52)</f>
        <v>0</v>
      </c>
      <c r="M203" s="167">
        <f t="shared" si="16"/>
        <v>0</v>
      </c>
      <c r="N203" s="113">
        <f>SUMIF('4 день'!$B$4:$B$54,продукты!$A203,'4 день'!$C$4:$C$54)</f>
        <v>0</v>
      </c>
      <c r="O203" s="172">
        <f t="shared" si="17"/>
        <v>0</v>
      </c>
      <c r="P203" s="114">
        <f t="shared" si="20"/>
        <v>0</v>
      </c>
      <c r="Q203" s="114">
        <f t="shared" si="19"/>
        <v>0</v>
      </c>
      <c r="T203" s="188"/>
    </row>
    <row r="204" spans="1:20" hidden="1" x14ac:dyDescent="0.2">
      <c r="A204" s="132" t="s">
        <v>98</v>
      </c>
      <c r="B204" s="127">
        <v>15</v>
      </c>
      <c r="C204" s="101">
        <v>3.5</v>
      </c>
      <c r="D204" s="101">
        <v>0</v>
      </c>
      <c r="E204" s="108">
        <v>94</v>
      </c>
      <c r="F204" s="109"/>
      <c r="G204" s="110"/>
      <c r="H204" s="113">
        <f>SUMIF('1 день'!$B$4:$B$50,продукты!$A204,'1 день'!$C$4:$C$50)</f>
        <v>0</v>
      </c>
      <c r="I204" s="167">
        <f t="shared" si="18"/>
        <v>0</v>
      </c>
      <c r="J204" s="113">
        <f>SUMIF('2 день'!$B$4:$B$50,продукты!$A204,'2 день'!$C$4:$C$50)</f>
        <v>0</v>
      </c>
      <c r="K204" s="167">
        <f t="shared" si="21"/>
        <v>0</v>
      </c>
      <c r="L204" s="113">
        <f>SUMIF('3 день'!$B$4:$B$52,продукты!$A204,'3 день'!$C$4:$C$52)</f>
        <v>0</v>
      </c>
      <c r="M204" s="167">
        <f t="shared" si="16"/>
        <v>0</v>
      </c>
      <c r="N204" s="113">
        <f>SUMIF('4 день'!$B$4:$B$54,продукты!$A204,'4 день'!$C$4:$C$54)</f>
        <v>0</v>
      </c>
      <c r="O204" s="172">
        <f t="shared" si="17"/>
        <v>0</v>
      </c>
      <c r="P204" s="114">
        <f t="shared" si="20"/>
        <v>0</v>
      </c>
      <c r="Q204" s="114">
        <f t="shared" si="19"/>
        <v>0</v>
      </c>
      <c r="T204" s="188"/>
    </row>
    <row r="205" spans="1:20" hidden="1" x14ac:dyDescent="0.2">
      <c r="A205" s="132" t="s">
        <v>140</v>
      </c>
      <c r="B205" s="127">
        <v>16</v>
      </c>
      <c r="C205" s="101">
        <v>10.6</v>
      </c>
      <c r="D205" s="101">
        <v>0</v>
      </c>
      <c r="E205" s="108">
        <v>16</v>
      </c>
      <c r="F205" s="109"/>
      <c r="G205" s="110"/>
      <c r="H205" s="113">
        <f>SUMIF('1 день'!$B$4:$B$50,продукты!$A205,'1 день'!$C$4:$C$50)</f>
        <v>0</v>
      </c>
      <c r="I205" s="167">
        <f t="shared" si="18"/>
        <v>0</v>
      </c>
      <c r="J205" s="113">
        <f>SUMIF('2 день'!$B$4:$B$50,продукты!$A205,'2 день'!$C$4:$C$50)</f>
        <v>0</v>
      </c>
      <c r="K205" s="167">
        <f t="shared" si="21"/>
        <v>0</v>
      </c>
      <c r="L205" s="113">
        <f>SUMIF('3 день'!$B$4:$B$52,продукты!$A205,'3 день'!$C$4:$C$52)</f>
        <v>0</v>
      </c>
      <c r="M205" s="167">
        <f t="shared" si="16"/>
        <v>0</v>
      </c>
      <c r="N205" s="113">
        <f>SUMIF('4 день'!$B$4:$B$54,продукты!$A205,'4 день'!$C$4:$C$54)</f>
        <v>0</v>
      </c>
      <c r="O205" s="172">
        <f t="shared" si="17"/>
        <v>0</v>
      </c>
      <c r="P205" s="114">
        <f t="shared" si="20"/>
        <v>0</v>
      </c>
      <c r="Q205" s="114">
        <f t="shared" si="19"/>
        <v>0</v>
      </c>
      <c r="T205" s="188"/>
    </row>
    <row r="206" spans="1:20" hidden="1" x14ac:dyDescent="0.2">
      <c r="A206" s="132" t="s">
        <v>164</v>
      </c>
      <c r="B206" s="127">
        <v>11.9</v>
      </c>
      <c r="C206" s="101">
        <v>6</v>
      </c>
      <c r="D206" s="101">
        <v>4.3</v>
      </c>
      <c r="E206" s="108">
        <v>122</v>
      </c>
      <c r="F206" s="109"/>
      <c r="G206" s="110"/>
      <c r="H206" s="113">
        <f>SUMIF('1 день'!$B$4:$B$50,продукты!$A206,'1 день'!$C$4:$C$50)</f>
        <v>0</v>
      </c>
      <c r="I206" s="167">
        <f t="shared" si="18"/>
        <v>0</v>
      </c>
      <c r="J206" s="113">
        <f>SUMIF('2 день'!$B$4:$B$50,продукты!$A206,'2 день'!$C$4:$C$50)</f>
        <v>0</v>
      </c>
      <c r="K206" s="167">
        <f t="shared" si="21"/>
        <v>0</v>
      </c>
      <c r="L206" s="113">
        <f>SUMIF('3 день'!$B$4:$B$52,продукты!$A206,'3 день'!$C$4:$C$52)</f>
        <v>0</v>
      </c>
      <c r="M206" s="167">
        <f t="shared" si="16"/>
        <v>0</v>
      </c>
      <c r="N206" s="113">
        <f>SUMIF('4 день'!$B$4:$B$54,продукты!$A206,'4 день'!$C$4:$C$54)</f>
        <v>0</v>
      </c>
      <c r="O206" s="172">
        <f t="shared" si="17"/>
        <v>0</v>
      </c>
      <c r="P206" s="114">
        <f t="shared" si="20"/>
        <v>0</v>
      </c>
      <c r="Q206" s="114">
        <f t="shared" si="19"/>
        <v>0</v>
      </c>
      <c r="T206" s="188"/>
    </row>
    <row r="207" spans="1:20" hidden="1" x14ac:dyDescent="0.2">
      <c r="A207" s="132" t="s">
        <v>106</v>
      </c>
      <c r="B207" s="127">
        <v>11.7</v>
      </c>
      <c r="C207" s="101">
        <v>13.5</v>
      </c>
      <c r="D207" s="101">
        <v>5.5</v>
      </c>
      <c r="E207" s="108">
        <v>156</v>
      </c>
      <c r="F207" s="109"/>
      <c r="G207" s="110"/>
      <c r="H207" s="113">
        <f>SUMIF('1 день'!$B$4:$B$50,продукты!$A207,'1 день'!$C$4:$C$50)</f>
        <v>0</v>
      </c>
      <c r="I207" s="167">
        <f t="shared" si="18"/>
        <v>0</v>
      </c>
      <c r="J207" s="113">
        <f>SUMIF('2 день'!$B$4:$B$50,продукты!$A207,'2 день'!$C$4:$C$50)</f>
        <v>0</v>
      </c>
      <c r="K207" s="167">
        <f t="shared" si="21"/>
        <v>0</v>
      </c>
      <c r="L207" s="113">
        <f>SUMIF('3 день'!$B$4:$B$52,продукты!$A207,'3 день'!$C$4:$C$52)</f>
        <v>0</v>
      </c>
      <c r="M207" s="167">
        <f t="shared" si="16"/>
        <v>0</v>
      </c>
      <c r="N207" s="113">
        <f>SUMIF('4 день'!$B$4:$B$54,продукты!$A207,'4 день'!$C$4:$C$54)</f>
        <v>0</v>
      </c>
      <c r="O207" s="172">
        <f t="shared" si="17"/>
        <v>0</v>
      </c>
      <c r="P207" s="114">
        <f t="shared" si="20"/>
        <v>0</v>
      </c>
      <c r="Q207" s="114">
        <f t="shared" si="19"/>
        <v>0</v>
      </c>
      <c r="T207" s="188"/>
    </row>
    <row r="208" spans="1:20" hidden="1" x14ac:dyDescent="0.2">
      <c r="A208" s="132" t="s">
        <v>149</v>
      </c>
      <c r="B208" s="127">
        <v>19</v>
      </c>
      <c r="C208" s="101">
        <v>22.2</v>
      </c>
      <c r="D208" s="101">
        <v>0</v>
      </c>
      <c r="E208" s="108">
        <v>286</v>
      </c>
      <c r="F208" s="109"/>
      <c r="G208" s="110"/>
      <c r="H208" s="113">
        <f>SUMIF('1 день'!$B$4:$B$50,продукты!$A208,'1 день'!$C$4:$C$50)</f>
        <v>0</v>
      </c>
      <c r="I208" s="167">
        <f t="shared" si="18"/>
        <v>0</v>
      </c>
      <c r="J208" s="113">
        <f>SUMIF('2 день'!$B$4:$B$50,продукты!$A208,'2 день'!$C$4:$C$50)</f>
        <v>0</v>
      </c>
      <c r="K208" s="167">
        <f t="shared" si="21"/>
        <v>0</v>
      </c>
      <c r="L208" s="113">
        <f>SUMIF('3 день'!$B$4:$B$52,продукты!$A208,'3 день'!$C$4:$C$52)</f>
        <v>0</v>
      </c>
      <c r="M208" s="167">
        <f t="shared" si="16"/>
        <v>0</v>
      </c>
      <c r="N208" s="113">
        <f>SUMIF('4 день'!$B$4:$B$54,продукты!$A208,'4 день'!$C$4:$C$54)</f>
        <v>0</v>
      </c>
      <c r="O208" s="172">
        <f t="shared" si="17"/>
        <v>0</v>
      </c>
      <c r="P208" s="114">
        <f t="shared" si="20"/>
        <v>0</v>
      </c>
      <c r="Q208" s="114">
        <f t="shared" si="19"/>
        <v>0</v>
      </c>
      <c r="T208" s="188"/>
    </row>
    <row r="209" spans="1:20" hidden="1" x14ac:dyDescent="0.2">
      <c r="A209" s="132" t="s">
        <v>161</v>
      </c>
      <c r="B209" s="128">
        <v>22.8</v>
      </c>
      <c r="C209" s="101">
        <v>2.4</v>
      </c>
      <c r="D209" s="101">
        <v>0</v>
      </c>
      <c r="E209" s="108">
        <v>116</v>
      </c>
      <c r="F209" s="109"/>
      <c r="G209" s="110"/>
      <c r="H209" s="113">
        <f>SUMIF('1 день'!$B$4:$B$50,продукты!$A209,'1 день'!$C$4:$C$50)</f>
        <v>0</v>
      </c>
      <c r="I209" s="167">
        <f t="shared" si="18"/>
        <v>0</v>
      </c>
      <c r="J209" s="113">
        <f>SUMIF('2 день'!$B$4:$B$50,продукты!$A209,'2 день'!$C$4:$C$50)</f>
        <v>0</v>
      </c>
      <c r="K209" s="167">
        <f t="shared" si="21"/>
        <v>0</v>
      </c>
      <c r="L209" s="113">
        <f>SUMIF('3 день'!$B$4:$B$52,продукты!$A209,'3 день'!$C$4:$C$52)</f>
        <v>0</v>
      </c>
      <c r="M209" s="167">
        <f t="shared" si="16"/>
        <v>0</v>
      </c>
      <c r="N209" s="113">
        <f>SUMIF('4 день'!$B$4:$B$54,продукты!$A209,'4 день'!$C$4:$C$54)</f>
        <v>0</v>
      </c>
      <c r="O209" s="172">
        <f t="shared" si="17"/>
        <v>0</v>
      </c>
      <c r="P209" s="114">
        <f t="shared" si="20"/>
        <v>0</v>
      </c>
      <c r="Q209" s="114">
        <f t="shared" si="19"/>
        <v>0</v>
      </c>
      <c r="T209" s="188"/>
    </row>
    <row r="210" spans="1:20" hidden="1" x14ac:dyDescent="0.2">
      <c r="A210" s="132" t="s">
        <v>165</v>
      </c>
      <c r="B210" s="127">
        <v>12.9</v>
      </c>
      <c r="C210" s="101">
        <v>5</v>
      </c>
      <c r="D210" s="101">
        <v>3.7</v>
      </c>
      <c r="E210" s="108">
        <v>115</v>
      </c>
      <c r="F210" s="109"/>
      <c r="G210" s="110"/>
      <c r="H210" s="113">
        <f>SUMIF('1 день'!$B$4:$B$50,продукты!$A210,'1 день'!$C$4:$C$50)</f>
        <v>0</v>
      </c>
      <c r="I210" s="167">
        <f t="shared" si="18"/>
        <v>0</v>
      </c>
      <c r="J210" s="113">
        <f>SUMIF('2 день'!$B$4:$B$50,продукты!$A210,'2 день'!$C$4:$C$50)</f>
        <v>0</v>
      </c>
      <c r="K210" s="167">
        <f t="shared" si="21"/>
        <v>0</v>
      </c>
      <c r="L210" s="113">
        <f>SUMIF('3 день'!$B$4:$B$52,продукты!$A210,'3 день'!$C$4:$C$52)</f>
        <v>0</v>
      </c>
      <c r="M210" s="167">
        <f t="shared" si="16"/>
        <v>0</v>
      </c>
      <c r="N210" s="113">
        <f>SUMIF('4 день'!$B$4:$B$54,продукты!$A210,'4 день'!$C$4:$C$54)</f>
        <v>0</v>
      </c>
      <c r="O210" s="172">
        <f t="shared" si="17"/>
        <v>0</v>
      </c>
      <c r="P210" s="114">
        <f t="shared" si="20"/>
        <v>0</v>
      </c>
      <c r="Q210" s="114">
        <f t="shared" si="19"/>
        <v>0</v>
      </c>
      <c r="T210" s="188"/>
    </row>
    <row r="211" spans="1:20" hidden="1" x14ac:dyDescent="0.2">
      <c r="A211" s="132" t="s">
        <v>130</v>
      </c>
      <c r="B211" s="127">
        <v>16</v>
      </c>
      <c r="C211" s="101">
        <v>1</v>
      </c>
      <c r="D211" s="101">
        <v>0</v>
      </c>
      <c r="E211" s="108">
        <v>72</v>
      </c>
      <c r="F211" s="109"/>
      <c r="G211" s="110"/>
      <c r="H211" s="113">
        <f>SUMIF('1 день'!$B$4:$B$50,продукты!$A211,'1 день'!$C$4:$C$50)</f>
        <v>0</v>
      </c>
      <c r="I211" s="167">
        <f t="shared" si="18"/>
        <v>0</v>
      </c>
      <c r="J211" s="113">
        <f>SUMIF('2 день'!$B$4:$B$50,продукты!$A211,'2 день'!$C$4:$C$50)</f>
        <v>0</v>
      </c>
      <c r="K211" s="167">
        <f t="shared" si="21"/>
        <v>0</v>
      </c>
      <c r="L211" s="113">
        <f>SUMIF('3 день'!$B$4:$B$52,продукты!$A211,'3 день'!$C$4:$C$52)</f>
        <v>0</v>
      </c>
      <c r="M211" s="167">
        <f t="shared" si="16"/>
        <v>0</v>
      </c>
      <c r="N211" s="113">
        <f>SUMIF('4 день'!$B$4:$B$54,продукты!$A211,'4 день'!$C$4:$C$54)</f>
        <v>0</v>
      </c>
      <c r="O211" s="172">
        <f t="shared" si="17"/>
        <v>0</v>
      </c>
      <c r="P211" s="114">
        <f t="shared" si="20"/>
        <v>0</v>
      </c>
      <c r="Q211" s="114">
        <f t="shared" si="19"/>
        <v>0</v>
      </c>
      <c r="T211" s="188"/>
    </row>
    <row r="212" spans="1:20" x14ac:dyDescent="0.2">
      <c r="A212" s="132" t="s">
        <v>282</v>
      </c>
      <c r="B212" s="127">
        <v>8</v>
      </c>
      <c r="C212" s="106">
        <v>115</v>
      </c>
      <c r="D212" s="101">
        <v>40</v>
      </c>
      <c r="E212" s="108">
        <v>335</v>
      </c>
      <c r="F212" s="109">
        <v>40</v>
      </c>
      <c r="G212" s="110">
        <v>0.66</v>
      </c>
      <c r="H212" s="113">
        <f>SUMIF('1 день'!$B$4:$B$50,продукты!$A212,'1 день'!$C$4:$C$50)</f>
        <v>0</v>
      </c>
      <c r="I212" s="167">
        <f t="shared" si="18"/>
        <v>0</v>
      </c>
      <c r="J212" s="113">
        <f>SUMIF('2 день'!$B$4:$B$50,продукты!$A212,'2 день'!$C$4:$C$50)</f>
        <v>60</v>
      </c>
      <c r="K212" s="167">
        <f t="shared" si="21"/>
        <v>120</v>
      </c>
      <c r="L212" s="113">
        <f>SUMIF('3 день'!$B$4:$B$52,продукты!$A212,'3 день'!$C$4:$C$52)</f>
        <v>0</v>
      </c>
      <c r="M212" s="167">
        <f t="shared" si="16"/>
        <v>0</v>
      </c>
      <c r="N212" s="113">
        <f>SUMIF('4 день'!$B$4:$B$54,продукты!$A212,'4 день'!$C$4:$C$54)</f>
        <v>0</v>
      </c>
      <c r="O212" s="172">
        <f t="shared" si="17"/>
        <v>0</v>
      </c>
      <c r="P212" s="114">
        <f t="shared" si="20"/>
        <v>120</v>
      </c>
      <c r="Q212" s="114">
        <f t="shared" si="19"/>
        <v>720</v>
      </c>
      <c r="T212" s="190"/>
    </row>
    <row r="213" spans="1:20" hidden="1" x14ac:dyDescent="0.2">
      <c r="A213" s="132" t="s">
        <v>43</v>
      </c>
      <c r="B213" s="127">
        <v>10.1</v>
      </c>
      <c r="C213" s="101">
        <v>1</v>
      </c>
      <c r="D213" s="101">
        <v>69</v>
      </c>
      <c r="E213" s="108">
        <v>340</v>
      </c>
      <c r="F213" s="109">
        <v>35</v>
      </c>
      <c r="G213" s="110"/>
      <c r="H213" s="113">
        <f>SUMIF('1 день'!$B$4:$B$50,продукты!$A213,'1 день'!$C$4:$C$50)</f>
        <v>0</v>
      </c>
      <c r="I213" s="167">
        <f t="shared" si="18"/>
        <v>0</v>
      </c>
      <c r="J213" s="113">
        <f>SUMIF('2 день'!$B$4:$B$50,продукты!$A213,'2 день'!$C$4:$C$50)</f>
        <v>0</v>
      </c>
      <c r="K213" s="167">
        <f t="shared" si="21"/>
        <v>0</v>
      </c>
      <c r="L213" s="113">
        <f>SUMIF('3 день'!$B$4:$B$52,продукты!$A213,'3 день'!$C$4:$C$52)</f>
        <v>0</v>
      </c>
      <c r="M213" s="167">
        <f t="shared" si="16"/>
        <v>0</v>
      </c>
      <c r="N213" s="113">
        <f>SUMIF('4 день'!$B$4:$B$54,продукты!$A213,'4 день'!$C$4:$C$54)</f>
        <v>0</v>
      </c>
      <c r="O213" s="172">
        <f t="shared" si="17"/>
        <v>0</v>
      </c>
      <c r="P213" s="114">
        <f t="shared" si="20"/>
        <v>0</v>
      </c>
      <c r="Q213" s="114">
        <f t="shared" si="19"/>
        <v>0</v>
      </c>
      <c r="T213" s="188"/>
    </row>
    <row r="214" spans="1:20" hidden="1" x14ac:dyDescent="0.2">
      <c r="A214" s="132" t="s">
        <v>42</v>
      </c>
      <c r="B214" s="127">
        <v>10.5</v>
      </c>
      <c r="C214" s="101">
        <v>1.2</v>
      </c>
      <c r="D214" s="101">
        <v>68.5</v>
      </c>
      <c r="E214" s="108">
        <v>335</v>
      </c>
      <c r="F214" s="109">
        <v>35</v>
      </c>
      <c r="G214" s="110"/>
      <c r="H214" s="113">
        <f>SUMIF('1 день'!$B$4:$B$50,продукты!$A214,'1 день'!$C$4:$C$50)</f>
        <v>0</v>
      </c>
      <c r="I214" s="167">
        <f t="shared" si="18"/>
        <v>0</v>
      </c>
      <c r="J214" s="113">
        <f>SUMIF('2 день'!$B$4:$B$50,продукты!$A214,'2 день'!$C$4:$C$50)</f>
        <v>0</v>
      </c>
      <c r="K214" s="167">
        <f t="shared" si="21"/>
        <v>0</v>
      </c>
      <c r="L214" s="113">
        <f>SUMIF('3 день'!$B$4:$B$52,продукты!$A214,'3 день'!$C$4:$C$52)</f>
        <v>0</v>
      </c>
      <c r="M214" s="167">
        <f t="shared" si="16"/>
        <v>0</v>
      </c>
      <c r="N214" s="113">
        <f>SUMIF('4 день'!$B$4:$B$54,продукты!$A214,'4 день'!$C$4:$C$54)</f>
        <v>0</v>
      </c>
      <c r="O214" s="172">
        <f t="shared" si="17"/>
        <v>0</v>
      </c>
      <c r="P214" s="114">
        <f t="shared" si="20"/>
        <v>0</v>
      </c>
      <c r="Q214" s="114">
        <f t="shared" si="19"/>
        <v>0</v>
      </c>
      <c r="T214" s="190"/>
    </row>
    <row r="215" spans="1:20" hidden="1" x14ac:dyDescent="0.2">
      <c r="A215" s="132" t="s">
        <v>41</v>
      </c>
      <c r="B215" s="127">
        <v>7.7</v>
      </c>
      <c r="C215" s="101">
        <v>1.3</v>
      </c>
      <c r="D215" s="101">
        <v>64.7</v>
      </c>
      <c r="E215" s="108">
        <v>306</v>
      </c>
      <c r="F215" s="109">
        <v>35</v>
      </c>
      <c r="G215" s="110"/>
      <c r="H215" s="113">
        <f>SUMIF('1 день'!$B$4:$B$50,продукты!$A215,'1 день'!$C$4:$C$50)</f>
        <v>0</v>
      </c>
      <c r="I215" s="167">
        <f t="shared" si="18"/>
        <v>0</v>
      </c>
      <c r="J215" s="113">
        <f>SUMIF('2 день'!$B$4:$B$50,продукты!$A215,'2 день'!$C$4:$C$50)</f>
        <v>0</v>
      </c>
      <c r="K215" s="167">
        <f t="shared" si="21"/>
        <v>0</v>
      </c>
      <c r="L215" s="113">
        <f>SUMIF('3 день'!$B$4:$B$52,продукты!$A215,'3 день'!$C$4:$C$52)</f>
        <v>0</v>
      </c>
      <c r="M215" s="167">
        <f t="shared" si="16"/>
        <v>0</v>
      </c>
      <c r="N215" s="113">
        <f>SUMIF('4 день'!$B$4:$B$54,продукты!$A215,'4 день'!$C$4:$C$54)</f>
        <v>0</v>
      </c>
      <c r="O215" s="172">
        <f t="shared" si="17"/>
        <v>0</v>
      </c>
      <c r="P215" s="114">
        <f t="shared" si="20"/>
        <v>0</v>
      </c>
      <c r="Q215" s="114">
        <f t="shared" si="19"/>
        <v>0</v>
      </c>
      <c r="T215" s="190"/>
    </row>
    <row r="216" spans="1:20" hidden="1" x14ac:dyDescent="0.2">
      <c r="A216" s="132" t="s">
        <v>253</v>
      </c>
      <c r="B216" s="127">
        <v>3</v>
      </c>
      <c r="C216" s="101">
        <v>0</v>
      </c>
      <c r="D216" s="101">
        <v>62</v>
      </c>
      <c r="E216" s="108">
        <v>260</v>
      </c>
      <c r="F216" s="109"/>
      <c r="G216" s="110"/>
      <c r="H216" s="113">
        <f>SUMIF('1 день'!$B$4:$B$50,продукты!$A216,'1 день'!$C$4:$C$50)</f>
        <v>0</v>
      </c>
      <c r="I216" s="167">
        <f t="shared" si="18"/>
        <v>0</v>
      </c>
      <c r="J216" s="113">
        <f>SUMIF('2 день'!$B$4:$B$50,продукты!$A216,'2 день'!$C$4:$C$50)</f>
        <v>0</v>
      </c>
      <c r="K216" s="167">
        <f t="shared" si="21"/>
        <v>0</v>
      </c>
      <c r="L216" s="113">
        <f>SUMIF('3 день'!$B$4:$B$52,продукты!$A216,'3 день'!$C$4:$C$52)</f>
        <v>0</v>
      </c>
      <c r="M216" s="167">
        <f t="shared" si="16"/>
        <v>0</v>
      </c>
      <c r="N216" s="113">
        <f>SUMIF('4 день'!$B$4:$B$54,продукты!$A216,'4 день'!$C$4:$C$54)</f>
        <v>0</v>
      </c>
      <c r="O216" s="172">
        <f t="shared" si="17"/>
        <v>0</v>
      </c>
      <c r="P216" s="114">
        <f t="shared" si="20"/>
        <v>0</v>
      </c>
      <c r="Q216" s="114">
        <f t="shared" si="19"/>
        <v>0</v>
      </c>
      <c r="T216" s="188"/>
    </row>
    <row r="217" spans="1:20" hidden="1" x14ac:dyDescent="0.2">
      <c r="A217" s="132" t="s">
        <v>72</v>
      </c>
      <c r="B217" s="128">
        <v>22.5</v>
      </c>
      <c r="C217" s="101">
        <v>19.899999999999999</v>
      </c>
      <c r="D217" s="101">
        <v>3.4</v>
      </c>
      <c r="E217" s="108">
        <v>292</v>
      </c>
      <c r="F217" s="109"/>
      <c r="G217" s="110"/>
      <c r="H217" s="113">
        <f>SUMIF('1 день'!$B$4:$B$50,продукты!$A217,'1 день'!$C$4:$C$50)</f>
        <v>0</v>
      </c>
      <c r="I217" s="167">
        <f t="shared" si="18"/>
        <v>0</v>
      </c>
      <c r="J217" s="113">
        <f>SUMIF('2 день'!$B$4:$B$50,продукты!$A217,'2 день'!$C$4:$C$50)</f>
        <v>0</v>
      </c>
      <c r="K217" s="167">
        <f t="shared" si="21"/>
        <v>0</v>
      </c>
      <c r="L217" s="113">
        <f>SUMIF('3 день'!$B$4:$B$52,продукты!$A217,'3 день'!$C$4:$C$52)</f>
        <v>0</v>
      </c>
      <c r="M217" s="167">
        <f t="shared" si="16"/>
        <v>0</v>
      </c>
      <c r="N217" s="113">
        <f>SUMIF('4 день'!$B$4:$B$54,продукты!$A217,'4 день'!$C$4:$C$54)</f>
        <v>0</v>
      </c>
      <c r="O217" s="172">
        <f t="shared" si="17"/>
        <v>0</v>
      </c>
      <c r="P217" s="114">
        <f t="shared" si="20"/>
        <v>0</v>
      </c>
      <c r="Q217" s="114">
        <f t="shared" si="19"/>
        <v>0</v>
      </c>
      <c r="T217" s="188"/>
    </row>
    <row r="218" spans="1:20" hidden="1" x14ac:dyDescent="0.2">
      <c r="A218" s="132" t="s">
        <v>73</v>
      </c>
      <c r="B218" s="128">
        <v>21.2</v>
      </c>
      <c r="C218" s="101">
        <v>26.9</v>
      </c>
      <c r="D218" s="101">
        <v>2</v>
      </c>
      <c r="E218" s="108">
        <v>345</v>
      </c>
      <c r="F218" s="109"/>
      <c r="G218" s="110"/>
      <c r="H218" s="113">
        <f>SUMIF('1 день'!$B$4:$B$50,продукты!$A218,'1 день'!$C$4:$C$50)</f>
        <v>0</v>
      </c>
      <c r="I218" s="167">
        <f t="shared" si="18"/>
        <v>0</v>
      </c>
      <c r="J218" s="113">
        <f>SUMIF('2 день'!$B$4:$B$50,продукты!$A218,'2 день'!$C$4:$C$50)</f>
        <v>0</v>
      </c>
      <c r="K218" s="167">
        <f t="shared" si="21"/>
        <v>0</v>
      </c>
      <c r="L218" s="113">
        <f>SUMIF('3 день'!$B$4:$B$52,продукты!$A218,'3 день'!$C$4:$C$52)</f>
        <v>0</v>
      </c>
      <c r="M218" s="167">
        <f t="shared" si="16"/>
        <v>0</v>
      </c>
      <c r="N218" s="113">
        <f>SUMIF('4 день'!$B$4:$B$54,продукты!$A218,'4 день'!$C$4:$C$54)</f>
        <v>0</v>
      </c>
      <c r="O218" s="172">
        <f t="shared" si="17"/>
        <v>0</v>
      </c>
      <c r="P218" s="114">
        <f t="shared" si="20"/>
        <v>0</v>
      </c>
      <c r="Q218" s="114">
        <f t="shared" si="19"/>
        <v>0</v>
      </c>
      <c r="T218" s="188"/>
    </row>
    <row r="219" spans="1:20" x14ac:dyDescent="0.2">
      <c r="A219" s="132" t="s">
        <v>74</v>
      </c>
      <c r="B219" s="128">
        <v>21.4</v>
      </c>
      <c r="C219" s="101">
        <v>30.3</v>
      </c>
      <c r="D219" s="101">
        <v>2.5</v>
      </c>
      <c r="E219" s="108">
        <v>379</v>
      </c>
      <c r="F219" s="109">
        <v>40</v>
      </c>
      <c r="G219" s="110">
        <v>0.53</v>
      </c>
      <c r="H219" s="113">
        <f>SUMIF('1 день'!$B$4:$B$50,продукты!$A219,'1 день'!$C$4:$C$50)</f>
        <v>20</v>
      </c>
      <c r="I219" s="167">
        <f t="shared" si="18"/>
        <v>40</v>
      </c>
      <c r="J219" s="113">
        <f>SUMIF('2 день'!$B$4:$B$50,продукты!$A219,'2 день'!$C$4:$C$50)</f>
        <v>50</v>
      </c>
      <c r="K219" s="167">
        <f t="shared" si="21"/>
        <v>100</v>
      </c>
      <c r="L219" s="113">
        <f>SUMIF('3 день'!$B$4:$B$52,продукты!$A219,'3 день'!$C$4:$C$52)</f>
        <v>20</v>
      </c>
      <c r="M219" s="167">
        <f t="shared" si="16"/>
        <v>40</v>
      </c>
      <c r="N219" s="113">
        <f>SUMIF('4 день'!$B$4:$B$54,продукты!$A219,'4 день'!$C$4:$C$54)</f>
        <v>50</v>
      </c>
      <c r="O219" s="172">
        <f t="shared" si="17"/>
        <v>100</v>
      </c>
      <c r="P219" s="114">
        <f t="shared" si="20"/>
        <v>280</v>
      </c>
      <c r="Q219" s="114">
        <f t="shared" si="19"/>
        <v>1680</v>
      </c>
      <c r="S219" s="189"/>
      <c r="T219" s="188"/>
    </row>
    <row r="220" spans="1:20" hidden="1" x14ac:dyDescent="0.2">
      <c r="A220" s="132" t="s">
        <v>76</v>
      </c>
      <c r="B220" s="127">
        <v>19.399999999999999</v>
      </c>
      <c r="C220" s="101">
        <v>17.899999999999999</v>
      </c>
      <c r="D220" s="101">
        <v>1.9</v>
      </c>
      <c r="E220" s="108">
        <v>254</v>
      </c>
      <c r="F220" s="109"/>
      <c r="G220" s="110"/>
      <c r="H220" s="113">
        <f>SUMIF('1 день'!$B$4:$B$50,продукты!$A220,'1 день'!$C$4:$C$50)</f>
        <v>0</v>
      </c>
      <c r="I220" s="167">
        <f t="shared" si="18"/>
        <v>0</v>
      </c>
      <c r="J220" s="113">
        <f>SUMIF('2 день'!$B$4:$B$50,продукты!$A220,'2 день'!$C$4:$C$50)</f>
        <v>0</v>
      </c>
      <c r="K220" s="167">
        <f t="shared" si="21"/>
        <v>0</v>
      </c>
      <c r="L220" s="113">
        <f>SUMIF('3 день'!$B$4:$B$52,продукты!$A220,'3 день'!$C$4:$C$52)</f>
        <v>0</v>
      </c>
      <c r="M220" s="167">
        <f t="shared" si="16"/>
        <v>0</v>
      </c>
      <c r="N220" s="113">
        <f>SUMIF('4 день'!$B$4:$B$54,продукты!$A220,'4 день'!$C$4:$C$54)</f>
        <v>0</v>
      </c>
      <c r="O220" s="172">
        <f t="shared" si="17"/>
        <v>0</v>
      </c>
      <c r="P220" s="114">
        <f t="shared" si="20"/>
        <v>0</v>
      </c>
      <c r="Q220" s="114">
        <f t="shared" si="19"/>
        <v>0</v>
      </c>
      <c r="T220" s="188"/>
    </row>
    <row r="221" spans="1:20" hidden="1" x14ac:dyDescent="0.2">
      <c r="A221" s="132" t="s">
        <v>70</v>
      </c>
      <c r="B221" s="127">
        <v>5.3</v>
      </c>
      <c r="C221" s="101">
        <v>21.6</v>
      </c>
      <c r="D221" s="101">
        <v>27</v>
      </c>
      <c r="E221" s="108">
        <v>333</v>
      </c>
      <c r="F221" s="109"/>
      <c r="G221" s="110"/>
      <c r="H221" s="113">
        <f>SUMIF('1 день'!$B$4:$B$50,продукты!$A221,'1 день'!$C$4:$C$50)</f>
        <v>0</v>
      </c>
      <c r="I221" s="167">
        <f t="shared" si="18"/>
        <v>0</v>
      </c>
      <c r="J221" s="113">
        <f>SUMIF('2 день'!$B$4:$B$50,продукты!$A221,'2 день'!$C$4:$C$50)</f>
        <v>0</v>
      </c>
      <c r="K221" s="167">
        <f t="shared" si="21"/>
        <v>0</v>
      </c>
      <c r="L221" s="113">
        <f>SUMIF('3 день'!$B$4:$B$52,продукты!$A221,'3 день'!$C$4:$C$52)</f>
        <v>0</v>
      </c>
      <c r="M221" s="167">
        <f t="shared" si="16"/>
        <v>0</v>
      </c>
      <c r="N221" s="113">
        <f>SUMIF('4 день'!$B$4:$B$54,продукты!$A221,'4 день'!$C$4:$C$54)</f>
        <v>0</v>
      </c>
      <c r="O221" s="172">
        <f t="shared" si="17"/>
        <v>0</v>
      </c>
      <c r="P221" s="114">
        <f t="shared" si="20"/>
        <v>0</v>
      </c>
      <c r="Q221" s="114">
        <f t="shared" si="19"/>
        <v>0</v>
      </c>
      <c r="T221" s="188"/>
    </row>
    <row r="222" spans="1:20" hidden="1" x14ac:dyDescent="0.2">
      <c r="A222" s="132" t="s">
        <v>71</v>
      </c>
      <c r="B222" s="127">
        <v>11.8</v>
      </c>
      <c r="C222" s="101">
        <v>0.5</v>
      </c>
      <c r="D222" s="101">
        <v>15.8</v>
      </c>
      <c r="E222" s="108">
        <v>117</v>
      </c>
      <c r="F222" s="109"/>
      <c r="G222" s="110"/>
      <c r="H222" s="113">
        <f>SUMIF('1 день'!$B$4:$B$50,продукты!$A222,'1 день'!$C$4:$C$50)</f>
        <v>0</v>
      </c>
      <c r="I222" s="167">
        <f t="shared" si="18"/>
        <v>0</v>
      </c>
      <c r="J222" s="113">
        <f>SUMIF('2 день'!$B$4:$B$50,продукты!$A222,'2 день'!$C$4:$C$50)</f>
        <v>0</v>
      </c>
      <c r="K222" s="167">
        <f t="shared" si="21"/>
        <v>0</v>
      </c>
      <c r="L222" s="113">
        <f>SUMIF('3 день'!$B$4:$B$52,продукты!$A222,'3 день'!$C$4:$C$52)</f>
        <v>0</v>
      </c>
      <c r="M222" s="167">
        <f t="shared" si="16"/>
        <v>0</v>
      </c>
      <c r="N222" s="113">
        <f>SUMIF('4 день'!$B$4:$B$54,продукты!$A222,'4 день'!$C$4:$C$54)</f>
        <v>0</v>
      </c>
      <c r="O222" s="172">
        <f t="shared" si="17"/>
        <v>0</v>
      </c>
      <c r="P222" s="114">
        <f t="shared" si="20"/>
        <v>0</v>
      </c>
      <c r="Q222" s="114">
        <f t="shared" si="19"/>
        <v>0</v>
      </c>
      <c r="T222" s="188"/>
    </row>
    <row r="223" spans="1:20" hidden="1" x14ac:dyDescent="0.2">
      <c r="A223" s="132" t="s">
        <v>69</v>
      </c>
      <c r="B223" s="127">
        <v>11.1</v>
      </c>
      <c r="C223" s="101">
        <v>18.8</v>
      </c>
      <c r="D223" s="101">
        <v>3</v>
      </c>
      <c r="E223" s="108">
        <v>233</v>
      </c>
      <c r="F223" s="109"/>
      <c r="G223" s="110"/>
      <c r="H223" s="113">
        <f>SUMIF('1 день'!$B$4:$B$50,продукты!$A223,'1 день'!$C$4:$C$50)</f>
        <v>0</v>
      </c>
      <c r="I223" s="167">
        <f t="shared" si="18"/>
        <v>0</v>
      </c>
      <c r="J223" s="113">
        <f>SUMIF('2 день'!$B$4:$B$50,продукты!$A223,'2 день'!$C$4:$C$50)</f>
        <v>0</v>
      </c>
      <c r="K223" s="167">
        <f t="shared" si="21"/>
        <v>0</v>
      </c>
      <c r="L223" s="113">
        <f>SUMIF('3 день'!$B$4:$B$52,продукты!$A223,'3 день'!$C$4:$C$52)</f>
        <v>0</v>
      </c>
      <c r="M223" s="167">
        <f t="shared" si="16"/>
        <v>0</v>
      </c>
      <c r="N223" s="113">
        <f>SUMIF('4 день'!$B$4:$B$54,продукты!$A223,'4 день'!$C$4:$C$54)</f>
        <v>0</v>
      </c>
      <c r="O223" s="172">
        <f t="shared" si="17"/>
        <v>0</v>
      </c>
      <c r="P223" s="114">
        <f t="shared" si="20"/>
        <v>0</v>
      </c>
      <c r="Q223" s="114">
        <f t="shared" si="19"/>
        <v>0</v>
      </c>
      <c r="T223" s="188"/>
    </row>
    <row r="224" spans="1:20" hidden="1" x14ac:dyDescent="0.2">
      <c r="A224" s="132" t="s">
        <v>68</v>
      </c>
      <c r="B224" s="127">
        <v>12</v>
      </c>
      <c r="C224" s="101">
        <v>8.5</v>
      </c>
      <c r="D224" s="101">
        <v>3.3</v>
      </c>
      <c r="E224" s="108">
        <v>141</v>
      </c>
      <c r="F224" s="109"/>
      <c r="G224" s="110"/>
      <c r="H224" s="113">
        <f>SUMIF('1 день'!$B$4:$B$50,продукты!$A224,'1 день'!$C$4:$C$50)</f>
        <v>0</v>
      </c>
      <c r="I224" s="167">
        <f t="shared" si="18"/>
        <v>0</v>
      </c>
      <c r="J224" s="113">
        <f>SUMIF('2 день'!$B$4:$B$50,продукты!$A224,'2 день'!$C$4:$C$50)</f>
        <v>0</v>
      </c>
      <c r="K224" s="167">
        <f t="shared" si="21"/>
        <v>0</v>
      </c>
      <c r="L224" s="113">
        <f>SUMIF('3 день'!$B$4:$B$52,продукты!$A224,'3 день'!$C$4:$C$52)</f>
        <v>0</v>
      </c>
      <c r="M224" s="167">
        <f t="shared" si="16"/>
        <v>0</v>
      </c>
      <c r="N224" s="113">
        <f>SUMIF('4 день'!$B$4:$B$54,продукты!$A224,'4 день'!$C$4:$C$54)</f>
        <v>0</v>
      </c>
      <c r="O224" s="172">
        <f t="shared" si="17"/>
        <v>0</v>
      </c>
      <c r="P224" s="114">
        <f t="shared" si="20"/>
        <v>0</v>
      </c>
      <c r="Q224" s="114">
        <f t="shared" si="19"/>
        <v>0</v>
      </c>
      <c r="T224" s="188"/>
    </row>
    <row r="225" spans="1:20" hidden="1" x14ac:dyDescent="0.2">
      <c r="A225" s="132" t="s">
        <v>67</v>
      </c>
      <c r="B225" s="127">
        <v>13</v>
      </c>
      <c r="C225" s="101">
        <v>0.5</v>
      </c>
      <c r="D225" s="101">
        <v>3.5</v>
      </c>
      <c r="E225" s="108">
        <v>75</v>
      </c>
      <c r="F225" s="109"/>
      <c r="G225" s="110"/>
      <c r="H225" s="113">
        <f>SUMIF('1 день'!$B$4:$B$50,продукты!$A225,'1 день'!$C$4:$C$50)</f>
        <v>0</v>
      </c>
      <c r="I225" s="167">
        <f t="shared" si="18"/>
        <v>0</v>
      </c>
      <c r="J225" s="113">
        <f>SUMIF('2 день'!$B$4:$B$50,продукты!$A225,'2 день'!$C$4:$C$50)</f>
        <v>0</v>
      </c>
      <c r="K225" s="167">
        <f t="shared" si="21"/>
        <v>0</v>
      </c>
      <c r="L225" s="113">
        <f>SUMIF('3 день'!$B$4:$B$52,продукты!$A225,'3 день'!$C$4:$C$52)</f>
        <v>0</v>
      </c>
      <c r="M225" s="167">
        <f t="shared" si="16"/>
        <v>0</v>
      </c>
      <c r="N225" s="113">
        <f>SUMIF('4 день'!$B$4:$B$54,продукты!$A225,'4 день'!$C$4:$C$54)</f>
        <v>0</v>
      </c>
      <c r="O225" s="172">
        <f t="shared" si="17"/>
        <v>0</v>
      </c>
      <c r="P225" s="114">
        <f t="shared" si="20"/>
        <v>0</v>
      </c>
      <c r="Q225" s="114">
        <f t="shared" si="19"/>
        <v>0</v>
      </c>
      <c r="T225" s="188"/>
    </row>
    <row r="226" spans="1:20" hidden="1" x14ac:dyDescent="0.2">
      <c r="A226" s="132" t="s">
        <v>96</v>
      </c>
      <c r="B226" s="127">
        <v>18.5</v>
      </c>
      <c r="C226" s="101">
        <v>6.8</v>
      </c>
      <c r="D226" s="101">
        <v>0</v>
      </c>
      <c r="E226" s="108">
        <v>136</v>
      </c>
      <c r="F226" s="109"/>
      <c r="G226" s="110"/>
      <c r="H226" s="113">
        <f>SUMIF('1 день'!$B$4:$B$50,продукты!$A226,'1 день'!$C$4:$C$50)</f>
        <v>0</v>
      </c>
      <c r="I226" s="167">
        <f t="shared" si="18"/>
        <v>0</v>
      </c>
      <c r="J226" s="113">
        <f>SUMIF('2 день'!$B$4:$B$50,продукты!$A226,'2 день'!$C$4:$C$50)</f>
        <v>0</v>
      </c>
      <c r="K226" s="167">
        <f t="shared" si="21"/>
        <v>0</v>
      </c>
      <c r="L226" s="113">
        <f>SUMIF('3 день'!$B$4:$B$52,продукты!$A226,'3 день'!$C$4:$C$52)</f>
        <v>0</v>
      </c>
      <c r="M226" s="167">
        <f t="shared" si="16"/>
        <v>0</v>
      </c>
      <c r="N226" s="113">
        <f>SUMIF('4 день'!$B$4:$B$54,продукты!$A226,'4 день'!$C$4:$C$54)</f>
        <v>0</v>
      </c>
      <c r="O226" s="172">
        <f t="shared" si="17"/>
        <v>0</v>
      </c>
      <c r="P226" s="114">
        <f t="shared" si="20"/>
        <v>0</v>
      </c>
      <c r="Q226" s="114">
        <f t="shared" si="19"/>
        <v>0</v>
      </c>
      <c r="T226" s="188"/>
    </row>
    <row r="227" spans="1:20" hidden="1" x14ac:dyDescent="0.2">
      <c r="A227" s="132" t="s">
        <v>97</v>
      </c>
      <c r="B227" s="127">
        <v>17</v>
      </c>
      <c r="C227" s="101">
        <v>0.5</v>
      </c>
      <c r="D227" s="101">
        <v>0</v>
      </c>
      <c r="E227" s="108">
        <v>74</v>
      </c>
      <c r="F227" s="109"/>
      <c r="G227" s="110"/>
      <c r="H227" s="113">
        <f>SUMIF('1 день'!$B$4:$B$50,продукты!$A227,'1 день'!$C$4:$C$50)</f>
        <v>0</v>
      </c>
      <c r="I227" s="167">
        <f t="shared" si="18"/>
        <v>0</v>
      </c>
      <c r="J227" s="113">
        <f>SUMIF('2 день'!$B$4:$B$50,продукты!$A227,'2 день'!$C$4:$C$50)</f>
        <v>0</v>
      </c>
      <c r="K227" s="167">
        <f t="shared" si="21"/>
        <v>0</v>
      </c>
      <c r="L227" s="113">
        <f>SUMIF('3 день'!$B$4:$B$52,продукты!$A227,'3 день'!$C$4:$C$52)</f>
        <v>0</v>
      </c>
      <c r="M227" s="167">
        <f t="shared" si="16"/>
        <v>0</v>
      </c>
      <c r="N227" s="113">
        <f>SUMIF('4 день'!$B$4:$B$54,продукты!$A227,'4 день'!$C$4:$C$54)</f>
        <v>0</v>
      </c>
      <c r="O227" s="172">
        <f t="shared" si="17"/>
        <v>0</v>
      </c>
      <c r="P227" s="114">
        <f t="shared" si="20"/>
        <v>0</v>
      </c>
      <c r="Q227" s="114">
        <f t="shared" si="19"/>
        <v>0</v>
      </c>
      <c r="T227" s="188"/>
    </row>
    <row r="228" spans="1:20" hidden="1" x14ac:dyDescent="0.2">
      <c r="A228" s="132" t="s">
        <v>183</v>
      </c>
      <c r="B228" s="127">
        <v>11.6</v>
      </c>
      <c r="C228" s="101">
        <v>5.9</v>
      </c>
      <c r="D228" s="101">
        <v>62.7</v>
      </c>
      <c r="E228" s="108">
        <v>359</v>
      </c>
      <c r="F228" s="109"/>
      <c r="G228" s="110"/>
      <c r="H228" s="113">
        <f>SUMIF('1 день'!$B$4:$B$50,продукты!$A228,'1 день'!$C$4:$C$50)</f>
        <v>0</v>
      </c>
      <c r="I228" s="167">
        <f t="shared" si="18"/>
        <v>0</v>
      </c>
      <c r="J228" s="113">
        <f>SUMIF('2 день'!$B$4:$B$50,продукты!$A228,'2 день'!$C$4:$C$50)</f>
        <v>0</v>
      </c>
      <c r="K228" s="167">
        <f t="shared" si="21"/>
        <v>0</v>
      </c>
      <c r="L228" s="113">
        <f>SUMIF('3 день'!$B$4:$B$52,продукты!$A228,'3 день'!$C$4:$C$52)</f>
        <v>0</v>
      </c>
      <c r="M228" s="167">
        <f t="shared" si="16"/>
        <v>0</v>
      </c>
      <c r="N228" s="113">
        <f>SUMIF('4 день'!$B$4:$B$54,продукты!$A228,'4 день'!$C$4:$C$54)</f>
        <v>0</v>
      </c>
      <c r="O228" s="172">
        <f t="shared" si="17"/>
        <v>0</v>
      </c>
      <c r="P228" s="114">
        <f t="shared" si="20"/>
        <v>0</v>
      </c>
      <c r="Q228" s="114">
        <f t="shared" si="19"/>
        <v>0</v>
      </c>
      <c r="T228" s="188"/>
    </row>
    <row r="229" spans="1:20" hidden="1" x14ac:dyDescent="0.2">
      <c r="A229" s="132" t="s">
        <v>234</v>
      </c>
      <c r="B229" s="127">
        <v>3.5</v>
      </c>
      <c r="C229" s="101">
        <v>0</v>
      </c>
      <c r="D229" s="101">
        <v>15</v>
      </c>
      <c r="E229" s="108">
        <v>76</v>
      </c>
      <c r="F229" s="109"/>
      <c r="G229" s="110"/>
      <c r="H229" s="113">
        <f>SUMIF('1 день'!$B$4:$B$50,продукты!$A229,'1 день'!$C$4:$C$50)</f>
        <v>0</v>
      </c>
      <c r="I229" s="167">
        <f t="shared" si="18"/>
        <v>0</v>
      </c>
      <c r="J229" s="113">
        <f>SUMIF('2 день'!$B$4:$B$50,продукты!$A229,'2 день'!$C$4:$C$50)</f>
        <v>0</v>
      </c>
      <c r="K229" s="167">
        <f t="shared" si="21"/>
        <v>0</v>
      </c>
      <c r="L229" s="113">
        <f>SUMIF('3 день'!$B$4:$B$52,продукты!$A229,'3 день'!$C$4:$C$52)</f>
        <v>0</v>
      </c>
      <c r="M229" s="167">
        <f t="shared" si="16"/>
        <v>0</v>
      </c>
      <c r="N229" s="113">
        <f>SUMIF('4 день'!$B$4:$B$54,продукты!$A229,'4 день'!$C$4:$C$54)</f>
        <v>0</v>
      </c>
      <c r="O229" s="172">
        <f t="shared" si="17"/>
        <v>0</v>
      </c>
      <c r="P229" s="114">
        <f t="shared" si="20"/>
        <v>0</v>
      </c>
      <c r="Q229" s="114">
        <f t="shared" si="19"/>
        <v>0</v>
      </c>
      <c r="T229" s="188"/>
    </row>
    <row r="230" spans="1:20" hidden="1" x14ac:dyDescent="0.2">
      <c r="A230" s="132" t="s">
        <v>131</v>
      </c>
      <c r="B230" s="127">
        <v>15</v>
      </c>
      <c r="C230" s="101">
        <v>0.5</v>
      </c>
      <c r="D230" s="101">
        <v>0</v>
      </c>
      <c r="E230" s="108">
        <v>66</v>
      </c>
      <c r="F230" s="109"/>
      <c r="G230" s="110"/>
      <c r="H230" s="113">
        <f>SUMIF('1 день'!$B$4:$B$50,продукты!$A230,'1 день'!$C$4:$C$50)</f>
        <v>0</v>
      </c>
      <c r="I230" s="167">
        <f t="shared" si="18"/>
        <v>0</v>
      </c>
      <c r="J230" s="113">
        <f>SUMIF('2 день'!$B$4:$B$50,продукты!$A230,'2 день'!$C$4:$C$50)</f>
        <v>0</v>
      </c>
      <c r="K230" s="167">
        <f t="shared" si="21"/>
        <v>0</v>
      </c>
      <c r="L230" s="113">
        <f>SUMIF('3 день'!$B$4:$B$52,продукты!$A230,'3 день'!$C$4:$C$52)</f>
        <v>0</v>
      </c>
      <c r="M230" s="167">
        <f t="shared" si="16"/>
        <v>0</v>
      </c>
      <c r="N230" s="113">
        <f>SUMIF('4 день'!$B$4:$B$54,продукты!$A230,'4 день'!$C$4:$C$54)</f>
        <v>0</v>
      </c>
      <c r="O230" s="172">
        <f t="shared" si="17"/>
        <v>0</v>
      </c>
      <c r="P230" s="114">
        <f t="shared" si="20"/>
        <v>0</v>
      </c>
      <c r="Q230" s="114">
        <f t="shared" si="19"/>
        <v>0</v>
      </c>
      <c r="T230" s="188"/>
    </row>
    <row r="231" spans="1:20" hidden="1" x14ac:dyDescent="0.2">
      <c r="A231" s="132" t="s">
        <v>155</v>
      </c>
      <c r="B231" s="128">
        <v>20.7</v>
      </c>
      <c r="C231" s="101">
        <v>22.9</v>
      </c>
      <c r="D231" s="101">
        <v>0</v>
      </c>
      <c r="E231" s="108">
        <v>329</v>
      </c>
      <c r="F231" s="109"/>
      <c r="G231" s="110"/>
      <c r="H231" s="113">
        <f>SUMIF('1 день'!$B$4:$B$50,продукты!$A231,'1 день'!$C$4:$C$50)</f>
        <v>0</v>
      </c>
      <c r="I231" s="167">
        <f t="shared" si="18"/>
        <v>0</v>
      </c>
      <c r="J231" s="113">
        <f>SUMIF('2 день'!$B$4:$B$50,продукты!$A231,'2 день'!$C$4:$C$50)</f>
        <v>0</v>
      </c>
      <c r="K231" s="167">
        <f t="shared" si="21"/>
        <v>0</v>
      </c>
      <c r="L231" s="113">
        <f>SUMIF('3 день'!$B$4:$B$52,продукты!$A231,'3 день'!$C$4:$C$52)</f>
        <v>0</v>
      </c>
      <c r="M231" s="167">
        <f t="shared" si="16"/>
        <v>0</v>
      </c>
      <c r="N231" s="113">
        <f>SUMIF('4 день'!$B$4:$B$54,продукты!$A231,'4 день'!$C$4:$C$54)</f>
        <v>0</v>
      </c>
      <c r="O231" s="172">
        <f t="shared" si="17"/>
        <v>0</v>
      </c>
      <c r="P231" s="114">
        <f t="shared" si="20"/>
        <v>0</v>
      </c>
      <c r="Q231" s="114">
        <f t="shared" si="19"/>
        <v>0</v>
      </c>
      <c r="T231" s="188"/>
    </row>
    <row r="232" spans="1:20" hidden="1" x14ac:dyDescent="0.2">
      <c r="A232" s="132" t="s">
        <v>199</v>
      </c>
      <c r="B232" s="127">
        <v>3.1</v>
      </c>
      <c r="C232" s="101">
        <v>9.1</v>
      </c>
      <c r="D232" s="106">
        <v>73.7</v>
      </c>
      <c r="E232" s="108">
        <v>405</v>
      </c>
      <c r="F232" s="109"/>
      <c r="G232" s="110"/>
      <c r="H232" s="113">
        <f>SUMIF('1 день'!$B$4:$B$50,продукты!$A232,'1 день'!$C$4:$C$50)</f>
        <v>0</v>
      </c>
      <c r="I232" s="167">
        <f t="shared" si="18"/>
        <v>0</v>
      </c>
      <c r="J232" s="113">
        <f>SUMIF('2 день'!$B$4:$B$50,продукты!$A232,'2 день'!$C$4:$C$50)</f>
        <v>0</v>
      </c>
      <c r="K232" s="167">
        <f t="shared" si="21"/>
        <v>0</v>
      </c>
      <c r="L232" s="113">
        <f>SUMIF('3 день'!$B$4:$B$52,продукты!$A232,'3 день'!$C$4:$C$52)</f>
        <v>0</v>
      </c>
      <c r="M232" s="167">
        <f t="shared" si="16"/>
        <v>0</v>
      </c>
      <c r="N232" s="113">
        <f>SUMIF('4 день'!$B$4:$B$54,продукты!$A232,'4 день'!$C$4:$C$54)</f>
        <v>0</v>
      </c>
      <c r="O232" s="172">
        <f t="shared" si="17"/>
        <v>0</v>
      </c>
      <c r="P232" s="114">
        <f t="shared" si="20"/>
        <v>0</v>
      </c>
      <c r="Q232" s="114">
        <f t="shared" si="19"/>
        <v>0</v>
      </c>
      <c r="T232" s="188"/>
    </row>
    <row r="233" spans="1:20" hidden="1" x14ac:dyDescent="0.2">
      <c r="A233" s="132" t="s">
        <v>184</v>
      </c>
      <c r="B233" s="127">
        <v>16.2</v>
      </c>
      <c r="C233" s="101">
        <v>1.9</v>
      </c>
      <c r="D233" s="101">
        <v>50.7</v>
      </c>
      <c r="E233" s="108">
        <v>292</v>
      </c>
      <c r="F233" s="109"/>
      <c r="G233" s="110"/>
      <c r="H233" s="113">
        <f>SUMIF('1 день'!$B$4:$B$50,продукты!$A233,'1 день'!$C$4:$C$50)</f>
        <v>0</v>
      </c>
      <c r="I233" s="167">
        <f t="shared" si="18"/>
        <v>0</v>
      </c>
      <c r="J233" s="113">
        <f>SUMIF('2 день'!$B$4:$B$50,продукты!$A233,'2 день'!$C$4:$C$50)</f>
        <v>0</v>
      </c>
      <c r="K233" s="167">
        <f t="shared" si="21"/>
        <v>0</v>
      </c>
      <c r="L233" s="113">
        <f>SUMIF('3 день'!$B$4:$B$52,продукты!$A233,'3 день'!$C$4:$C$52)</f>
        <v>0</v>
      </c>
      <c r="M233" s="167">
        <f t="shared" si="16"/>
        <v>0</v>
      </c>
      <c r="N233" s="113">
        <f>SUMIF('4 день'!$B$4:$B$54,продукты!$A233,'4 день'!$C$4:$C$54)</f>
        <v>0</v>
      </c>
      <c r="O233" s="172">
        <f t="shared" si="17"/>
        <v>0</v>
      </c>
      <c r="P233" s="114">
        <f t="shared" si="20"/>
        <v>0</v>
      </c>
      <c r="Q233" s="114">
        <f t="shared" si="19"/>
        <v>0</v>
      </c>
      <c r="T233" s="188"/>
    </row>
    <row r="234" spans="1:20" hidden="1" x14ac:dyDescent="0.2">
      <c r="A234" s="132" t="s">
        <v>209</v>
      </c>
      <c r="B234" s="127">
        <v>16.7</v>
      </c>
      <c r="C234" s="101">
        <v>30.4</v>
      </c>
      <c r="D234" s="101">
        <v>39.200000000000003</v>
      </c>
      <c r="E234" s="108">
        <v>498</v>
      </c>
      <c r="F234" s="109"/>
      <c r="G234" s="110"/>
      <c r="H234" s="113">
        <f>SUMIF('1 день'!$B$4:$B$50,продукты!$A234,'1 день'!$C$4:$C$50)</f>
        <v>0</v>
      </c>
      <c r="I234" s="167">
        <f t="shared" si="18"/>
        <v>0</v>
      </c>
      <c r="J234" s="113">
        <f>SUMIF('2 день'!$B$4:$B$50,продукты!$A234,'2 день'!$C$4:$C$50)</f>
        <v>0</v>
      </c>
      <c r="K234" s="167">
        <f t="shared" si="21"/>
        <v>0</v>
      </c>
      <c r="L234" s="113">
        <f>SUMIF('3 день'!$B$4:$B$52,продукты!$A234,'3 день'!$C$4:$C$52)</f>
        <v>0</v>
      </c>
      <c r="M234" s="167">
        <f t="shared" si="16"/>
        <v>0</v>
      </c>
      <c r="N234" s="113">
        <f>SUMIF('4 день'!$B$4:$B$54,продукты!$A234,'4 день'!$C$4:$C$54)</f>
        <v>0</v>
      </c>
      <c r="O234" s="172">
        <f t="shared" si="17"/>
        <v>0</v>
      </c>
      <c r="P234" s="114">
        <f t="shared" si="20"/>
        <v>0</v>
      </c>
      <c r="Q234" s="114">
        <f t="shared" si="19"/>
        <v>0</v>
      </c>
      <c r="T234" s="188"/>
    </row>
    <row r="235" spans="1:20" hidden="1" x14ac:dyDescent="0.2">
      <c r="A235" s="132" t="s">
        <v>210</v>
      </c>
      <c r="B235" s="127">
        <v>18.8</v>
      </c>
      <c r="C235" s="101">
        <v>31.5</v>
      </c>
      <c r="D235" s="101">
        <v>36.700000000000003</v>
      </c>
      <c r="E235" s="108">
        <v>506</v>
      </c>
      <c r="F235" s="109"/>
      <c r="G235" s="110"/>
      <c r="H235" s="113">
        <f>SUMIF('1 день'!$B$4:$B$50,продукты!$A235,'1 день'!$C$4:$C$50)</f>
        <v>0</v>
      </c>
      <c r="I235" s="167">
        <f t="shared" si="18"/>
        <v>0</v>
      </c>
      <c r="J235" s="113">
        <f>SUMIF('2 день'!$B$4:$B$50,продукты!$A235,'2 день'!$C$4:$C$50)</f>
        <v>0</v>
      </c>
      <c r="K235" s="167">
        <f t="shared" si="21"/>
        <v>0</v>
      </c>
      <c r="L235" s="113">
        <f>SUMIF('3 день'!$B$4:$B$52,продукты!$A235,'3 день'!$C$4:$C$52)</f>
        <v>0</v>
      </c>
      <c r="M235" s="167">
        <f t="shared" si="16"/>
        <v>0</v>
      </c>
      <c r="N235" s="113">
        <f>SUMIF('4 день'!$B$4:$B$54,продукты!$A235,'4 день'!$C$4:$C$54)</f>
        <v>0</v>
      </c>
      <c r="O235" s="172">
        <f t="shared" si="17"/>
        <v>0</v>
      </c>
      <c r="P235" s="114">
        <f t="shared" si="20"/>
        <v>0</v>
      </c>
      <c r="Q235" s="114">
        <f t="shared" si="19"/>
        <v>0</v>
      </c>
      <c r="T235" s="188"/>
    </row>
    <row r="236" spans="1:20" x14ac:dyDescent="0.2">
      <c r="A236" s="132" t="s">
        <v>284</v>
      </c>
      <c r="B236" s="127">
        <v>14.7</v>
      </c>
      <c r="C236" s="101">
        <v>44</v>
      </c>
      <c r="D236" s="101">
        <v>33</v>
      </c>
      <c r="E236" s="108">
        <v>528</v>
      </c>
      <c r="F236" s="109"/>
      <c r="G236" s="110"/>
      <c r="H236" s="113">
        <f>SUMIF('1 день'!$B$4:$B$50,продукты!$A236,'1 день'!$C$4:$C$50)</f>
        <v>0</v>
      </c>
      <c r="I236" s="167">
        <f t="shared" si="18"/>
        <v>0</v>
      </c>
      <c r="J236" s="113">
        <f>SUMIF('2 день'!$B$4:$B$50,продукты!$A236,'2 день'!$C$4:$C$50)</f>
        <v>50</v>
      </c>
      <c r="K236" s="167">
        <f t="shared" si="21"/>
        <v>100</v>
      </c>
      <c r="L236" s="113">
        <f>SUMIF('3 день'!$B$4:$B$52,продукты!$A236,'3 день'!$C$4:$C$52)</f>
        <v>0</v>
      </c>
      <c r="M236" s="167">
        <f t="shared" ref="M236:M262" si="22">L236*$L$264</f>
        <v>0</v>
      </c>
      <c r="N236" s="113">
        <f>SUMIF('4 день'!$B$4:$B$54,продукты!$A236,'4 день'!$C$4:$C$54)</f>
        <v>20</v>
      </c>
      <c r="O236" s="172">
        <f t="shared" si="17"/>
        <v>40</v>
      </c>
      <c r="P236" s="114">
        <f t="shared" si="20"/>
        <v>140</v>
      </c>
      <c r="Q236" s="114">
        <f t="shared" si="19"/>
        <v>840</v>
      </c>
      <c r="T236" s="190"/>
    </row>
    <row r="237" spans="1:20" hidden="1" x14ac:dyDescent="0.2">
      <c r="A237" s="132" t="s">
        <v>277</v>
      </c>
      <c r="B237" s="127">
        <v>13.9</v>
      </c>
      <c r="C237" s="101">
        <v>32.5</v>
      </c>
      <c r="D237" s="101">
        <v>40.299999999999997</v>
      </c>
      <c r="E237" s="108">
        <v>510</v>
      </c>
      <c r="F237" s="109"/>
      <c r="G237" s="110"/>
      <c r="H237" s="113">
        <f>SUMIF('1 день'!$B$4:$B$50,продукты!$A237,'1 день'!$C$4:$C$50)</f>
        <v>0</v>
      </c>
      <c r="I237" s="167">
        <f t="shared" si="18"/>
        <v>0</v>
      </c>
      <c r="J237" s="113">
        <f>SUMIF('2 день'!$B$4:$B$50,продукты!$A237,'2 день'!$C$4:$C$50)</f>
        <v>0</v>
      </c>
      <c r="K237" s="167">
        <f t="shared" si="21"/>
        <v>0</v>
      </c>
      <c r="L237" s="113">
        <f>SUMIF('3 день'!$B$4:$B$52,продукты!$A237,'3 день'!$C$4:$C$52)</f>
        <v>0</v>
      </c>
      <c r="M237" s="167">
        <f t="shared" si="22"/>
        <v>0</v>
      </c>
      <c r="N237" s="113">
        <f>SUMIF('4 день'!$B$4:$B$54,продукты!$A237,'4 день'!$C$4:$C$54)</f>
        <v>0</v>
      </c>
      <c r="O237" s="172">
        <f t="shared" si="17"/>
        <v>0</v>
      </c>
      <c r="P237" s="114">
        <f t="shared" si="20"/>
        <v>0</v>
      </c>
      <c r="Q237" s="114">
        <f t="shared" si="19"/>
        <v>0</v>
      </c>
      <c r="T237" s="188"/>
    </row>
    <row r="238" spans="1:20" hidden="1" x14ac:dyDescent="0.2">
      <c r="A238" s="132" t="s">
        <v>37</v>
      </c>
      <c r="B238" s="127">
        <v>6.9</v>
      </c>
      <c r="C238" s="101">
        <v>0.4</v>
      </c>
      <c r="D238" s="101">
        <v>45.2</v>
      </c>
      <c r="E238" s="108">
        <v>217</v>
      </c>
      <c r="F238" s="109"/>
      <c r="G238" s="110"/>
      <c r="H238" s="113">
        <f>SUMIF('1 день'!$B$4:$B$50,продукты!$A238,'1 день'!$C$4:$C$50)</f>
        <v>0</v>
      </c>
      <c r="I238" s="167">
        <f t="shared" si="18"/>
        <v>0</v>
      </c>
      <c r="J238" s="113">
        <f>SUMIF('2 день'!$B$4:$B$50,продукты!$A238,'2 день'!$C$4:$C$50)</f>
        <v>0</v>
      </c>
      <c r="K238" s="167">
        <f t="shared" si="21"/>
        <v>0</v>
      </c>
      <c r="L238" s="113">
        <f>SUMIF('3 день'!$B$4:$B$52,продукты!$A238,'3 день'!$C$4:$C$52)</f>
        <v>0</v>
      </c>
      <c r="M238" s="167">
        <f t="shared" si="22"/>
        <v>0</v>
      </c>
      <c r="N238" s="113">
        <f>SUMIF('4 день'!$B$4:$B$54,продукты!$A238,'4 день'!$C$4:$C$54)</f>
        <v>0</v>
      </c>
      <c r="O238" s="172">
        <f t="shared" si="17"/>
        <v>0</v>
      </c>
      <c r="P238" s="114">
        <f t="shared" si="20"/>
        <v>0</v>
      </c>
      <c r="Q238" s="114">
        <f t="shared" si="19"/>
        <v>0</v>
      </c>
      <c r="T238" s="188"/>
    </row>
    <row r="239" spans="1:20" x14ac:dyDescent="0.2">
      <c r="A239" s="132" t="s">
        <v>38</v>
      </c>
      <c r="B239" s="127">
        <v>5.8</v>
      </c>
      <c r="C239" s="101">
        <v>0.5</v>
      </c>
      <c r="D239" s="101">
        <v>56.1</v>
      </c>
      <c r="E239" s="108">
        <v>268</v>
      </c>
      <c r="F239" s="109"/>
      <c r="G239" s="110"/>
      <c r="H239" s="113">
        <f>SUMIF('1 день'!$B$4:$B$50,продукты!$A239,'1 день'!$C$4:$C$50)</f>
        <v>70</v>
      </c>
      <c r="I239" s="167">
        <f t="shared" si="18"/>
        <v>140</v>
      </c>
      <c r="J239" s="113">
        <f>SUMIF('2 день'!$B$4:$B$50,продукты!$A239,'2 день'!$C$4:$C$50)</f>
        <v>80</v>
      </c>
      <c r="K239" s="167">
        <f t="shared" si="21"/>
        <v>160</v>
      </c>
      <c r="L239" s="113">
        <f>SUMIF('3 день'!$B$4:$B$52,продукты!$A239,'3 день'!$C$4:$C$52)</f>
        <v>60</v>
      </c>
      <c r="M239" s="167">
        <f t="shared" si="22"/>
        <v>120</v>
      </c>
      <c r="N239" s="113">
        <f>SUMIF('4 день'!$B$4:$B$54,продукты!$A239,'4 день'!$C$4:$C$54)</f>
        <v>40</v>
      </c>
      <c r="O239" s="172">
        <f t="shared" si="17"/>
        <v>80</v>
      </c>
      <c r="P239" s="114">
        <f t="shared" si="20"/>
        <v>500</v>
      </c>
      <c r="Q239" s="114">
        <f t="shared" si="19"/>
        <v>3000</v>
      </c>
      <c r="T239" s="188"/>
    </row>
    <row r="240" spans="1:20" x14ac:dyDescent="0.2">
      <c r="A240" s="132" t="s">
        <v>36</v>
      </c>
      <c r="B240" s="127">
        <v>5.0999999999999996</v>
      </c>
      <c r="C240" s="101">
        <v>1</v>
      </c>
      <c r="D240" s="101">
        <v>42.5</v>
      </c>
      <c r="E240" s="108">
        <v>204</v>
      </c>
      <c r="F240" s="109"/>
      <c r="G240" s="110"/>
      <c r="H240" s="113">
        <f>SUMIF('1 день'!$B$4:$B$50,продукты!$A240,'1 день'!$C$4:$C$50)</f>
        <v>40</v>
      </c>
      <c r="I240" s="167">
        <f t="shared" si="18"/>
        <v>80</v>
      </c>
      <c r="J240" s="113">
        <f>SUMIF('2 день'!$B$4:$B$50,продукты!$A240,'2 день'!$C$4:$C$50)</f>
        <v>40</v>
      </c>
      <c r="K240" s="167">
        <f t="shared" si="21"/>
        <v>80</v>
      </c>
      <c r="L240" s="113">
        <f>SUMIF('3 день'!$B$4:$B$52,продукты!$A240,'3 день'!$C$4:$C$52)</f>
        <v>0</v>
      </c>
      <c r="M240" s="167">
        <f t="shared" si="22"/>
        <v>0</v>
      </c>
      <c r="N240" s="113">
        <f>SUMIF('4 день'!$B$4:$B$54,продукты!$A240,'4 день'!$C$4:$C$54)</f>
        <v>40</v>
      </c>
      <c r="O240" s="172">
        <f t="shared" si="17"/>
        <v>80</v>
      </c>
      <c r="P240" s="114">
        <f t="shared" si="20"/>
        <v>240</v>
      </c>
      <c r="Q240" s="114">
        <f t="shared" si="19"/>
        <v>1440</v>
      </c>
      <c r="T240" s="188"/>
    </row>
    <row r="241" spans="1:20" hidden="1" x14ac:dyDescent="0.2">
      <c r="A241" s="132" t="s">
        <v>136</v>
      </c>
      <c r="B241" s="128">
        <v>20</v>
      </c>
      <c r="C241" s="101">
        <v>11.1</v>
      </c>
      <c r="D241" s="101">
        <v>0</v>
      </c>
      <c r="E241" s="108">
        <v>186</v>
      </c>
      <c r="F241" s="109"/>
      <c r="G241" s="110"/>
      <c r="H241" s="113">
        <f>SUMIF('1 день'!$B$4:$B$50,продукты!$A241,'1 день'!$C$4:$C$50)</f>
        <v>0</v>
      </c>
      <c r="I241" s="167">
        <f t="shared" si="18"/>
        <v>0</v>
      </c>
      <c r="J241" s="113">
        <f>SUMIF('2 день'!$B$4:$B$50,продукты!$A241,'2 день'!$C$4:$C$50)</f>
        <v>0</v>
      </c>
      <c r="K241" s="167">
        <f t="shared" si="21"/>
        <v>0</v>
      </c>
      <c r="L241" s="113">
        <f>SUMIF('3 день'!$B$4:$B$52,продукты!$A241,'3 день'!$C$4:$C$52)</f>
        <v>0</v>
      </c>
      <c r="M241" s="167">
        <f t="shared" si="22"/>
        <v>0</v>
      </c>
      <c r="N241" s="113">
        <f>SUMIF('4 день'!$B$4:$B$54,продукты!$A241,'4 день'!$C$4:$C$54)</f>
        <v>0</v>
      </c>
      <c r="O241" s="172">
        <f t="shared" si="17"/>
        <v>0</v>
      </c>
      <c r="P241" s="114">
        <f t="shared" si="20"/>
        <v>0</v>
      </c>
      <c r="Q241" s="114">
        <f t="shared" si="19"/>
        <v>0</v>
      </c>
      <c r="T241" s="188"/>
    </row>
    <row r="242" spans="1:20" x14ac:dyDescent="0.2">
      <c r="A242" s="132" t="s">
        <v>287</v>
      </c>
      <c r="B242" s="127">
        <v>0</v>
      </c>
      <c r="C242" s="101">
        <v>0</v>
      </c>
      <c r="D242" s="101">
        <v>0</v>
      </c>
      <c r="E242" s="108">
        <v>0</v>
      </c>
      <c r="F242" s="109"/>
      <c r="G242" s="110"/>
      <c r="H242" s="113">
        <f>SUMIF('1 день'!$B$4:$B$50,продукты!$A242,'1 день'!$C$4:$C$50)</f>
        <v>9</v>
      </c>
      <c r="I242" s="167">
        <f t="shared" si="18"/>
        <v>18</v>
      </c>
      <c r="J242" s="113">
        <f>SUMIF('2 день'!$B$4:$B$50,продукты!$A242,'2 день'!$C$4:$C$50)</f>
        <v>12</v>
      </c>
      <c r="K242" s="167">
        <f t="shared" si="21"/>
        <v>24</v>
      </c>
      <c r="L242" s="113">
        <f>SUMIF('3 день'!$B$4:$B$52,продукты!$A242,'3 день'!$C$4:$C$52)</f>
        <v>12</v>
      </c>
      <c r="M242" s="167">
        <f t="shared" si="22"/>
        <v>24</v>
      </c>
      <c r="N242" s="113">
        <f>SUMIF('4 день'!$B$4:$B$54,продукты!$A242,'4 день'!$C$4:$C$54)</f>
        <v>12</v>
      </c>
      <c r="O242" s="172">
        <f t="shared" si="17"/>
        <v>24</v>
      </c>
      <c r="P242" s="114">
        <f t="shared" si="20"/>
        <v>90</v>
      </c>
      <c r="Q242" s="114">
        <f t="shared" si="19"/>
        <v>540</v>
      </c>
      <c r="T242" s="190"/>
    </row>
    <row r="243" spans="1:20" hidden="1" x14ac:dyDescent="0.2">
      <c r="A243" s="132" t="s">
        <v>265</v>
      </c>
      <c r="B243" s="127">
        <v>0</v>
      </c>
      <c r="C243" s="101">
        <v>0</v>
      </c>
      <c r="D243" s="101">
        <v>14.9</v>
      </c>
      <c r="E243" s="108">
        <v>59</v>
      </c>
      <c r="F243" s="109"/>
      <c r="G243" s="110"/>
      <c r="H243" s="113">
        <f>SUMIF('1 день'!$B$4:$B$50,продукты!$A243,'1 день'!$C$4:$C$50)</f>
        <v>0</v>
      </c>
      <c r="I243" s="167">
        <f t="shared" si="18"/>
        <v>0</v>
      </c>
      <c r="J243" s="113">
        <f>SUMIF('2 день'!$B$4:$B$50,продукты!$A243,'2 день'!$C$4:$C$50)</f>
        <v>0</v>
      </c>
      <c r="K243" s="167">
        <f t="shared" si="21"/>
        <v>0</v>
      </c>
      <c r="L243" s="113">
        <f>SUMIF('3 день'!$B$4:$B$52,продукты!$A243,'3 день'!$C$4:$C$52)</f>
        <v>0</v>
      </c>
      <c r="M243" s="167">
        <f t="shared" si="22"/>
        <v>0</v>
      </c>
      <c r="N243" s="113">
        <f>SUMIF('4 день'!$B$4:$B$54,продукты!$A243,'4 день'!$C$4:$C$54)</f>
        <v>0</v>
      </c>
      <c r="O243" s="172">
        <f t="shared" si="17"/>
        <v>0</v>
      </c>
      <c r="P243" s="114">
        <f t="shared" si="20"/>
        <v>0</v>
      </c>
      <c r="Q243" s="114">
        <f t="shared" si="19"/>
        <v>0</v>
      </c>
      <c r="T243" s="188"/>
    </row>
    <row r="244" spans="1:20" x14ac:dyDescent="0.2">
      <c r="A244" s="132" t="s">
        <v>260</v>
      </c>
      <c r="B244" s="127">
        <v>2.2999999999999998</v>
      </c>
      <c r="C244" s="101">
        <v>0</v>
      </c>
      <c r="D244" s="101">
        <v>65.599999999999994</v>
      </c>
      <c r="E244" s="108">
        <v>272</v>
      </c>
      <c r="F244" s="109"/>
      <c r="G244" s="110"/>
      <c r="H244" s="113">
        <f>SUMIF('1 день'!$B$4:$B$50,продукты!$A244,'1 день'!$C$4:$C$50)</f>
        <v>10</v>
      </c>
      <c r="I244" s="167">
        <f t="shared" si="18"/>
        <v>20</v>
      </c>
      <c r="J244" s="113">
        <f>SUMIF('2 день'!$B$4:$B$50,продукты!$A244,'2 день'!$C$4:$C$50)</f>
        <v>10</v>
      </c>
      <c r="K244" s="167">
        <f t="shared" si="21"/>
        <v>20</v>
      </c>
      <c r="L244" s="113">
        <f>SUMIF('3 день'!$B$4:$B$52,продукты!$A244,'3 день'!$C$4:$C$52)</f>
        <v>10</v>
      </c>
      <c r="M244" s="167">
        <f t="shared" si="22"/>
        <v>20</v>
      </c>
      <c r="N244" s="113">
        <f>SUMIF('4 день'!$B$4:$B$54,продукты!$A244,'4 день'!$C$4:$C$54)</f>
        <v>10</v>
      </c>
      <c r="O244" s="172">
        <f t="shared" si="17"/>
        <v>20</v>
      </c>
      <c r="P244" s="114">
        <f t="shared" si="20"/>
        <v>80</v>
      </c>
      <c r="Q244" s="114">
        <f t="shared" si="19"/>
        <v>480</v>
      </c>
      <c r="T244" s="190"/>
    </row>
    <row r="245" spans="1:20" x14ac:dyDescent="0.2">
      <c r="A245" s="132" t="s">
        <v>224</v>
      </c>
      <c r="B245" s="127">
        <v>5.4</v>
      </c>
      <c r="C245" s="101">
        <v>0</v>
      </c>
      <c r="D245" s="101">
        <v>21.6</v>
      </c>
      <c r="E245" s="108">
        <v>115</v>
      </c>
      <c r="F245" s="109">
        <v>15</v>
      </c>
      <c r="G245" s="110"/>
      <c r="H245" s="113">
        <f>SUMIF('1 день'!$B$4:$B$50,продукты!$A245,'1 день'!$C$4:$C$50)</f>
        <v>0</v>
      </c>
      <c r="I245" s="167">
        <f t="shared" si="18"/>
        <v>0</v>
      </c>
      <c r="J245" s="113">
        <f>SUMIF('2 день'!$B$4:$B$50,продукты!$A245,'2 день'!$C$4:$C$50)</f>
        <v>0</v>
      </c>
      <c r="K245" s="167">
        <f t="shared" si="21"/>
        <v>0</v>
      </c>
      <c r="L245" s="113">
        <f>SUMIF('3 день'!$B$4:$B$52,продукты!$A245,'3 день'!$C$4:$C$52)</f>
        <v>5</v>
      </c>
      <c r="M245" s="167">
        <f t="shared" si="22"/>
        <v>10</v>
      </c>
      <c r="N245" s="113">
        <f>SUMIF('4 день'!$B$4:$B$54,продукты!$A245,'4 день'!$C$4:$C$54)</f>
        <v>0</v>
      </c>
      <c r="O245" s="172">
        <f t="shared" si="17"/>
        <v>0</v>
      </c>
      <c r="P245" s="114">
        <f t="shared" si="20"/>
        <v>10</v>
      </c>
      <c r="Q245" s="114">
        <f t="shared" si="19"/>
        <v>60</v>
      </c>
      <c r="T245" s="190"/>
    </row>
    <row r="246" spans="1:20" hidden="1" x14ac:dyDescent="0.2">
      <c r="A246" s="132" t="s">
        <v>112</v>
      </c>
      <c r="B246" s="127">
        <v>19.2</v>
      </c>
      <c r="C246" s="101">
        <v>24.8</v>
      </c>
      <c r="D246" s="101">
        <v>0</v>
      </c>
      <c r="E246" s="108">
        <v>310</v>
      </c>
      <c r="F246" s="109"/>
      <c r="G246" s="110"/>
      <c r="H246" s="113">
        <f>SUMIF('1 день'!$B$4:$B$50,продукты!$A246,'1 день'!$C$4:$C$50)</f>
        <v>0</v>
      </c>
      <c r="I246" s="167">
        <f t="shared" si="18"/>
        <v>0</v>
      </c>
      <c r="J246" s="113">
        <f>SUMIF('2 день'!$B$4:$B$50,продукты!$A246,'2 день'!$C$4:$C$50)</f>
        <v>0</v>
      </c>
      <c r="K246" s="167">
        <f t="shared" si="21"/>
        <v>0</v>
      </c>
      <c r="L246" s="113">
        <f>SUMIF('3 день'!$B$4:$B$52,продукты!$A246,'3 день'!$C$4:$C$52)</f>
        <v>0</v>
      </c>
      <c r="M246" s="167">
        <f t="shared" si="22"/>
        <v>0</v>
      </c>
      <c r="N246" s="113">
        <f>SUMIF('4 день'!$B$4:$B$54,продукты!$A246,'4 день'!$C$4:$C$54)</f>
        <v>0</v>
      </c>
      <c r="O246" s="172">
        <f t="shared" si="17"/>
        <v>0</v>
      </c>
      <c r="P246" s="114">
        <f t="shared" si="20"/>
        <v>0</v>
      </c>
      <c r="Q246" s="114">
        <f t="shared" si="19"/>
        <v>0</v>
      </c>
      <c r="T246" s="188"/>
    </row>
    <row r="247" spans="1:20" hidden="1" x14ac:dyDescent="0.2">
      <c r="A247" s="132" t="s">
        <v>113</v>
      </c>
      <c r="B247" s="127">
        <v>19.899999999999999</v>
      </c>
      <c r="C247" s="101">
        <v>24</v>
      </c>
      <c r="D247" s="101">
        <v>0</v>
      </c>
      <c r="E247" s="108">
        <v>304</v>
      </c>
      <c r="F247" s="109"/>
      <c r="G247" s="110"/>
      <c r="H247" s="113">
        <f>SUMIF('1 день'!$B$4:$B$50,продукты!$A247,'1 день'!$C$4:$C$50)</f>
        <v>0</v>
      </c>
      <c r="I247" s="167">
        <f t="shared" si="18"/>
        <v>0</v>
      </c>
      <c r="J247" s="113">
        <f>SUMIF('2 день'!$B$4:$B$50,продукты!$A247,'2 день'!$C$4:$C$50)</f>
        <v>0</v>
      </c>
      <c r="K247" s="167">
        <f t="shared" si="21"/>
        <v>0</v>
      </c>
      <c r="L247" s="113">
        <f>SUMIF('3 день'!$B$4:$B$52,продукты!$A247,'3 день'!$C$4:$C$52)</f>
        <v>0</v>
      </c>
      <c r="M247" s="167">
        <f t="shared" si="22"/>
        <v>0</v>
      </c>
      <c r="N247" s="113">
        <f>SUMIF('4 день'!$B$4:$B$54,продукты!$A247,'4 день'!$C$4:$C$54)</f>
        <v>0</v>
      </c>
      <c r="O247" s="172">
        <f t="shared" si="17"/>
        <v>0</v>
      </c>
      <c r="P247" s="114">
        <f t="shared" si="20"/>
        <v>0</v>
      </c>
      <c r="Q247" s="114">
        <f t="shared" si="19"/>
        <v>0</v>
      </c>
      <c r="T247" s="188"/>
    </row>
    <row r="248" spans="1:20" hidden="1" x14ac:dyDescent="0.2">
      <c r="A248" s="132" t="s">
        <v>203</v>
      </c>
      <c r="B248" s="127">
        <v>6.3</v>
      </c>
      <c r="C248" s="101">
        <v>37.200000000000003</v>
      </c>
      <c r="D248" s="101">
        <v>46.5</v>
      </c>
      <c r="E248" s="108">
        <v>547</v>
      </c>
      <c r="F248" s="109"/>
      <c r="G248" s="110"/>
      <c r="H248" s="113">
        <f>SUMIF('1 день'!$B$4:$B$50,продукты!$A248,'1 день'!$C$4:$C$50)</f>
        <v>0</v>
      </c>
      <c r="I248" s="167">
        <f t="shared" si="18"/>
        <v>0</v>
      </c>
      <c r="J248" s="113">
        <f>SUMIF('2 день'!$B$4:$B$50,продукты!$A248,'2 день'!$C$4:$C$50)</f>
        <v>0</v>
      </c>
      <c r="K248" s="167">
        <f t="shared" si="21"/>
        <v>0</v>
      </c>
      <c r="L248" s="113">
        <f>SUMIF('3 день'!$B$4:$B$52,продукты!$A248,'3 день'!$C$4:$C$52)</f>
        <v>0</v>
      </c>
      <c r="M248" s="167">
        <f t="shared" si="22"/>
        <v>0</v>
      </c>
      <c r="N248" s="113">
        <f>SUMIF('4 день'!$B$4:$B$54,продукты!$A248,'4 день'!$C$4:$C$54)</f>
        <v>0</v>
      </c>
      <c r="O248" s="172">
        <f t="shared" si="17"/>
        <v>0</v>
      </c>
      <c r="P248" s="114">
        <f t="shared" si="20"/>
        <v>0</v>
      </c>
      <c r="Q248" s="114">
        <f t="shared" si="19"/>
        <v>0</v>
      </c>
      <c r="T248" s="188"/>
    </row>
    <row r="249" spans="1:20" hidden="1" x14ac:dyDescent="0.2">
      <c r="A249" s="132" t="s">
        <v>202</v>
      </c>
      <c r="B249" s="127">
        <v>5.0999999999999996</v>
      </c>
      <c r="C249" s="101">
        <v>33.1</v>
      </c>
      <c r="D249" s="101">
        <v>55.3</v>
      </c>
      <c r="E249" s="111">
        <v>642</v>
      </c>
      <c r="F249" s="109"/>
      <c r="G249" s="110"/>
      <c r="H249" s="113">
        <f>SUMIF('1 день'!$B$4:$B$50,продукты!$A249,'1 день'!$C$4:$C$50)</f>
        <v>0</v>
      </c>
      <c r="I249" s="167">
        <f t="shared" si="18"/>
        <v>0</v>
      </c>
      <c r="J249" s="113">
        <f>SUMIF('2 день'!$B$4:$B$50,продукты!$A249,'2 день'!$C$4:$C$50)</f>
        <v>0</v>
      </c>
      <c r="K249" s="167">
        <f t="shared" si="21"/>
        <v>0</v>
      </c>
      <c r="L249" s="113">
        <f>SUMIF('3 день'!$B$4:$B$52,продукты!$A249,'3 день'!$C$4:$C$52)</f>
        <v>0</v>
      </c>
      <c r="M249" s="167">
        <f t="shared" si="22"/>
        <v>0</v>
      </c>
      <c r="N249" s="113">
        <f>SUMIF('4 день'!$B$4:$B$54,продукты!$A249,'4 день'!$C$4:$C$54)</f>
        <v>0</v>
      </c>
      <c r="O249" s="172">
        <f t="shared" si="17"/>
        <v>0</v>
      </c>
      <c r="P249" s="114">
        <f t="shared" si="20"/>
        <v>0</v>
      </c>
      <c r="Q249" s="114">
        <f t="shared" si="19"/>
        <v>0</v>
      </c>
      <c r="T249" s="188"/>
    </row>
    <row r="250" spans="1:20" hidden="1" x14ac:dyDescent="0.2">
      <c r="A250" s="132" t="s">
        <v>285</v>
      </c>
      <c r="B250" s="127">
        <v>6.9</v>
      </c>
      <c r="C250" s="101">
        <v>39.9</v>
      </c>
      <c r="D250" s="101">
        <v>44.2</v>
      </c>
      <c r="E250" s="108">
        <v>556</v>
      </c>
      <c r="F250" s="109"/>
      <c r="G250" s="110"/>
      <c r="H250" s="113">
        <f>SUMIF('1 день'!$B$4:$B$50,продукты!$A250,'1 день'!$C$4:$C$50)</f>
        <v>0</v>
      </c>
      <c r="I250" s="167">
        <f t="shared" si="18"/>
        <v>0</v>
      </c>
      <c r="J250" s="113">
        <f>SUMIF('2 день'!$B$4:$B$50,продукты!$A250,'2 день'!$C$4:$C$50)</f>
        <v>0</v>
      </c>
      <c r="K250" s="167">
        <f t="shared" si="21"/>
        <v>0</v>
      </c>
      <c r="L250" s="113">
        <f>SUMIF('3 день'!$B$4:$B$52,продукты!$A250,'3 день'!$C$4:$C$52)</f>
        <v>0</v>
      </c>
      <c r="M250" s="167">
        <f t="shared" si="22"/>
        <v>0</v>
      </c>
      <c r="N250" s="113">
        <f>SUMIF('4 день'!$B$4:$B$54,продукты!$A250,'4 день'!$C$4:$C$54)</f>
        <v>0</v>
      </c>
      <c r="O250" s="172">
        <f t="shared" si="17"/>
        <v>0</v>
      </c>
      <c r="P250" s="114">
        <f t="shared" si="20"/>
        <v>0</v>
      </c>
      <c r="Q250" s="114">
        <f t="shared" si="19"/>
        <v>0</v>
      </c>
      <c r="T250" s="188"/>
    </row>
    <row r="251" spans="1:20" ht="12.75" thickBot="1" x14ac:dyDescent="0.25">
      <c r="A251" s="132" t="s">
        <v>153</v>
      </c>
      <c r="B251" s="127">
        <v>16</v>
      </c>
      <c r="C251" s="101">
        <v>30.8</v>
      </c>
      <c r="D251" s="101">
        <v>0.7</v>
      </c>
      <c r="E251" s="111">
        <v>854</v>
      </c>
      <c r="F251" s="109"/>
      <c r="G251" s="110"/>
      <c r="H251" s="113">
        <f>SUMIF('1 день'!$B$4:$B$50,продукты!$A251,'1 день'!$C$4:$C$50)</f>
        <v>30</v>
      </c>
      <c r="I251" s="167">
        <f t="shared" si="18"/>
        <v>60</v>
      </c>
      <c r="J251" s="113">
        <f>SUMIF('2 день'!$B$4:$B$50,продукты!$A251,'2 день'!$C$4:$C$50)</f>
        <v>30</v>
      </c>
      <c r="K251" s="167">
        <f t="shared" si="21"/>
        <v>60</v>
      </c>
      <c r="L251" s="113">
        <f>SUMIF('3 день'!$B$4:$B$52,продукты!$A251,'3 день'!$C$4:$C$52)</f>
        <v>0</v>
      </c>
      <c r="M251" s="167">
        <f t="shared" si="22"/>
        <v>0</v>
      </c>
      <c r="N251" s="113">
        <f>SUMIF('4 день'!$B$4:$B$54,продукты!$A251,'4 день'!$C$4:$C$54)</f>
        <v>20</v>
      </c>
      <c r="O251" s="172">
        <f t="shared" si="17"/>
        <v>40</v>
      </c>
      <c r="P251" s="114">
        <f t="shared" si="20"/>
        <v>160</v>
      </c>
      <c r="Q251" s="114">
        <f t="shared" si="19"/>
        <v>960</v>
      </c>
      <c r="T251" s="190"/>
    </row>
    <row r="252" spans="1:20" ht="12.75" hidden="1" thickBot="1" x14ac:dyDescent="0.25">
      <c r="A252" s="142" t="s">
        <v>229</v>
      </c>
      <c r="B252" s="143">
        <v>3</v>
      </c>
      <c r="C252" s="144">
        <v>0</v>
      </c>
      <c r="D252" s="145">
        <v>2.9</v>
      </c>
      <c r="E252" s="146">
        <v>24</v>
      </c>
      <c r="F252" s="147"/>
      <c r="G252" s="148"/>
      <c r="H252" s="149">
        <f>SUMIF('1 день'!$B$4:$B$50,продукты!$A252,'1 день'!$C$4:$C$50)</f>
        <v>0</v>
      </c>
      <c r="I252" s="168">
        <f t="shared" si="18"/>
        <v>0</v>
      </c>
      <c r="J252" s="149">
        <f>SUMIF('2 день'!$B$4:$B$50,продукты!$A252,'2 день'!$C$4:$C$50)</f>
        <v>0</v>
      </c>
      <c r="K252" s="168">
        <f t="shared" si="21"/>
        <v>0</v>
      </c>
      <c r="L252" s="149">
        <f>SUMIF('3 день'!$B$4:$B$52,продукты!$A252,'3 день'!$C$4:$C$52)</f>
        <v>0</v>
      </c>
      <c r="M252" s="168">
        <f t="shared" si="22"/>
        <v>0</v>
      </c>
      <c r="N252" s="149">
        <f>SUMIF('4 день'!$B$4:$B$54,продукты!$A252,'4 день'!$C$4:$C$54)</f>
        <v>0</v>
      </c>
      <c r="O252" s="168">
        <f t="shared" si="17"/>
        <v>0</v>
      </c>
      <c r="P252" s="150">
        <f t="shared" si="20"/>
        <v>0</v>
      </c>
      <c r="Q252" s="150">
        <f t="shared" si="19"/>
        <v>0</v>
      </c>
      <c r="T252" s="188"/>
    </row>
    <row r="253" spans="1:20" ht="12.75" hidden="1" thickBot="1" x14ac:dyDescent="0.25">
      <c r="A253" s="132" t="s">
        <v>237</v>
      </c>
      <c r="B253" s="127">
        <v>2.2000000000000002</v>
      </c>
      <c r="C253" s="101">
        <v>5</v>
      </c>
      <c r="D253" s="102">
        <v>8.1</v>
      </c>
      <c r="E253" s="103">
        <v>86</v>
      </c>
      <c r="F253" s="104"/>
      <c r="G253" s="105"/>
      <c r="H253" s="149">
        <f>SUMIF('1 день'!$B$4:$B$50,продукты!$A253,'1 день'!$C$4:$C$50)</f>
        <v>0</v>
      </c>
      <c r="I253" s="168">
        <f t="shared" si="18"/>
        <v>0</v>
      </c>
      <c r="J253" s="149">
        <f>SUMIF('2 день'!$B$4:$B$50,продукты!$A253,'2 день'!$C$4:$C$50)</f>
        <v>0</v>
      </c>
      <c r="K253" s="168">
        <f t="shared" si="21"/>
        <v>0</v>
      </c>
      <c r="L253" s="149">
        <f>SUMIF('3 день'!$B$4:$B$52,продукты!$A253,'3 день'!$C$4:$C$52)</f>
        <v>0</v>
      </c>
      <c r="M253" s="168">
        <f t="shared" si="22"/>
        <v>0</v>
      </c>
      <c r="N253" s="149">
        <f>SUMIF('4 день'!$B$4:$B$54,продукты!$A253,'4 день'!$C$4:$C$54)</f>
        <v>0</v>
      </c>
      <c r="O253" s="168">
        <f t="shared" si="17"/>
        <v>0</v>
      </c>
      <c r="P253" s="150">
        <f t="shared" si="20"/>
        <v>0</v>
      </c>
      <c r="Q253" s="150">
        <f t="shared" si="19"/>
        <v>0</v>
      </c>
      <c r="T253" s="188"/>
    </row>
    <row r="254" spans="1:20" ht="12.75" hidden="1" thickBot="1" x14ac:dyDescent="0.25">
      <c r="A254" s="132" t="s">
        <v>138</v>
      </c>
      <c r="B254" s="127">
        <v>17.899999999999999</v>
      </c>
      <c r="C254" s="101">
        <v>0.7</v>
      </c>
      <c r="D254" s="102">
        <v>0</v>
      </c>
      <c r="E254" s="103">
        <v>79</v>
      </c>
      <c r="F254" s="104"/>
      <c r="G254" s="105"/>
      <c r="H254" s="149">
        <f>SUMIF('1 день'!$B$4:$B$50,продукты!$A254,'1 день'!$C$4:$C$50)</f>
        <v>0</v>
      </c>
      <c r="I254" s="168">
        <f t="shared" si="18"/>
        <v>0</v>
      </c>
      <c r="J254" s="149">
        <f>SUMIF('2 день'!$B$4:$B$50,продукты!$A254,'2 день'!$C$4:$C$50)</f>
        <v>0</v>
      </c>
      <c r="K254" s="168">
        <f t="shared" si="21"/>
        <v>0</v>
      </c>
      <c r="L254" s="149">
        <f>SUMIF('3 день'!$B$4:$B$52,продукты!$A254,'3 день'!$C$4:$C$52)</f>
        <v>0</v>
      </c>
      <c r="M254" s="168">
        <f t="shared" si="22"/>
        <v>0</v>
      </c>
      <c r="N254" s="149">
        <f>SUMIF('4 день'!$B$4:$B$54,продукты!$A254,'4 день'!$C$4:$C$54)</f>
        <v>0</v>
      </c>
      <c r="O254" s="168">
        <f t="shared" si="17"/>
        <v>0</v>
      </c>
      <c r="P254" s="150">
        <f t="shared" si="20"/>
        <v>0</v>
      </c>
      <c r="Q254" s="150">
        <f t="shared" si="19"/>
        <v>0</v>
      </c>
      <c r="T254" s="188"/>
    </row>
    <row r="255" spans="1:20" ht="12.75" hidden="1" thickBot="1" x14ac:dyDescent="0.25">
      <c r="A255" s="132" t="s">
        <v>166</v>
      </c>
      <c r="B255" s="127">
        <v>10</v>
      </c>
      <c r="C255" s="101">
        <v>3.8</v>
      </c>
      <c r="D255" s="102">
        <v>3.6</v>
      </c>
      <c r="E255" s="103">
        <v>103</v>
      </c>
      <c r="F255" s="104"/>
      <c r="G255" s="105"/>
      <c r="H255" s="149">
        <f>SUMIF('1 день'!$B$4:$B$50,продукты!$A255,'1 день'!$C$4:$C$50)</f>
        <v>0</v>
      </c>
      <c r="I255" s="168">
        <f t="shared" si="18"/>
        <v>0</v>
      </c>
      <c r="J255" s="149">
        <f>SUMIF('2 день'!$B$4:$B$50,продукты!$A255,'2 день'!$C$4:$C$50)</f>
        <v>0</v>
      </c>
      <c r="K255" s="168">
        <f t="shared" si="21"/>
        <v>0</v>
      </c>
      <c r="L255" s="149">
        <f>SUMIF('3 день'!$B$4:$B$52,продукты!$A255,'3 день'!$C$4:$C$52)</f>
        <v>0</v>
      </c>
      <c r="M255" s="168">
        <f t="shared" si="22"/>
        <v>0</v>
      </c>
      <c r="N255" s="149">
        <f>SUMIF('4 день'!$B$4:$B$54,продукты!$A255,'4 день'!$C$4:$C$54)</f>
        <v>0</v>
      </c>
      <c r="O255" s="168">
        <f t="shared" si="17"/>
        <v>0</v>
      </c>
      <c r="P255" s="150">
        <f t="shared" si="20"/>
        <v>0</v>
      </c>
      <c r="Q255" s="150">
        <f t="shared" si="19"/>
        <v>0</v>
      </c>
      <c r="T255" s="188"/>
    </row>
    <row r="256" spans="1:20" ht="12.75" hidden="1" thickBot="1" x14ac:dyDescent="0.25">
      <c r="A256" s="132" t="s">
        <v>242</v>
      </c>
      <c r="B256" s="127">
        <v>0.3</v>
      </c>
      <c r="C256" s="101">
        <v>0</v>
      </c>
      <c r="D256" s="102">
        <v>11.5</v>
      </c>
      <c r="E256" s="103">
        <v>48</v>
      </c>
      <c r="F256" s="104"/>
      <c r="G256" s="105"/>
      <c r="H256" s="149">
        <f>SUMIF('1 день'!$B$4:$B$50,продукты!$A256,'1 день'!$C$4:$C$50)</f>
        <v>0</v>
      </c>
      <c r="I256" s="168">
        <f t="shared" si="18"/>
        <v>0</v>
      </c>
      <c r="J256" s="149">
        <f>SUMIF('2 день'!$B$4:$B$50,продукты!$A256,'2 день'!$C$4:$C$50)</f>
        <v>0</v>
      </c>
      <c r="K256" s="168">
        <f t="shared" si="21"/>
        <v>0</v>
      </c>
      <c r="L256" s="149">
        <f>SUMIF('3 день'!$B$4:$B$52,продукты!$A256,'3 день'!$C$4:$C$52)</f>
        <v>0</v>
      </c>
      <c r="M256" s="168">
        <f t="shared" si="22"/>
        <v>0</v>
      </c>
      <c r="N256" s="149">
        <f>SUMIF('4 день'!$B$4:$B$54,продукты!$A256,'4 день'!$C$4:$C$54)</f>
        <v>0</v>
      </c>
      <c r="O256" s="168">
        <f t="shared" si="17"/>
        <v>0</v>
      </c>
      <c r="P256" s="150">
        <f t="shared" si="20"/>
        <v>0</v>
      </c>
      <c r="Q256" s="150">
        <f t="shared" si="19"/>
        <v>0</v>
      </c>
      <c r="T256" s="188"/>
    </row>
    <row r="257" spans="1:20" ht="12.75" hidden="1" thickBot="1" x14ac:dyDescent="0.25">
      <c r="A257" s="132" t="s">
        <v>261</v>
      </c>
      <c r="B257" s="127">
        <v>3.2</v>
      </c>
      <c r="C257" s="101">
        <v>0</v>
      </c>
      <c r="D257" s="102">
        <v>68</v>
      </c>
      <c r="E257" s="103">
        <v>285</v>
      </c>
      <c r="F257" s="104"/>
      <c r="G257" s="105"/>
      <c r="H257" s="149">
        <f>SUMIF('1 день'!$B$4:$B$50,продукты!$A257,'1 день'!$C$4:$C$50)</f>
        <v>0</v>
      </c>
      <c r="I257" s="168">
        <f t="shared" si="18"/>
        <v>0</v>
      </c>
      <c r="J257" s="149">
        <f>SUMIF('2 день'!$B$4:$B$50,продукты!$A257,'2 день'!$C$4:$C$50)</f>
        <v>0</v>
      </c>
      <c r="K257" s="168">
        <f t="shared" si="21"/>
        <v>0</v>
      </c>
      <c r="L257" s="149">
        <f>SUMIF('3 день'!$B$4:$B$52,продукты!$A257,'3 день'!$C$4:$C$52)</f>
        <v>0</v>
      </c>
      <c r="M257" s="168">
        <f t="shared" si="22"/>
        <v>0</v>
      </c>
      <c r="N257" s="149">
        <f>SUMIF('4 день'!$B$4:$B$54,продукты!$A257,'4 день'!$C$4:$C$54)</f>
        <v>0</v>
      </c>
      <c r="O257" s="168">
        <f t="shared" si="17"/>
        <v>0</v>
      </c>
      <c r="P257" s="150">
        <f t="shared" si="20"/>
        <v>0</v>
      </c>
      <c r="Q257" s="150">
        <f t="shared" si="19"/>
        <v>0</v>
      </c>
      <c r="T257" s="188"/>
    </row>
    <row r="258" spans="1:20" ht="12.75" hidden="1" thickBot="1" x14ac:dyDescent="0.25">
      <c r="A258" s="132" t="s">
        <v>111</v>
      </c>
      <c r="B258" s="127">
        <v>15.2</v>
      </c>
      <c r="C258" s="101">
        <v>15.8</v>
      </c>
      <c r="D258" s="102">
        <v>0</v>
      </c>
      <c r="E258" s="103">
        <v>209</v>
      </c>
      <c r="F258" s="104"/>
      <c r="G258" s="105"/>
      <c r="H258" s="149">
        <f>SUMIF('1 день'!$B$4:$B$50,продукты!$A258,'1 день'!$C$4:$C$50)</f>
        <v>0</v>
      </c>
      <c r="I258" s="168">
        <f t="shared" si="18"/>
        <v>0</v>
      </c>
      <c r="J258" s="149">
        <f>SUMIF('2 день'!$B$4:$B$50,продукты!$A258,'2 день'!$C$4:$C$50)</f>
        <v>0</v>
      </c>
      <c r="K258" s="168">
        <f t="shared" si="21"/>
        <v>0</v>
      </c>
      <c r="L258" s="149">
        <f>SUMIF('3 день'!$B$4:$B$52,продукты!$A258,'3 день'!$C$4:$C$52)</f>
        <v>0</v>
      </c>
      <c r="M258" s="168">
        <f t="shared" si="22"/>
        <v>0</v>
      </c>
      <c r="N258" s="149">
        <f>SUMIF('4 день'!$B$4:$B$54,продукты!$A258,'4 день'!$C$4:$C$54)</f>
        <v>0</v>
      </c>
      <c r="O258" s="168">
        <f t="shared" ref="O258:O261" si="23">N258*$N$264</f>
        <v>0</v>
      </c>
      <c r="P258" s="150">
        <f t="shared" si="20"/>
        <v>0</v>
      </c>
      <c r="Q258" s="150">
        <f t="shared" si="19"/>
        <v>0</v>
      </c>
      <c r="T258" s="188"/>
    </row>
    <row r="259" spans="1:20" ht="12.75" hidden="1" thickBot="1" x14ac:dyDescent="0.25">
      <c r="A259" s="132" t="s">
        <v>120</v>
      </c>
      <c r="B259" s="127">
        <v>16.600000000000001</v>
      </c>
      <c r="C259" s="101">
        <v>16</v>
      </c>
      <c r="D259" s="102">
        <v>1.8</v>
      </c>
      <c r="E259" s="103">
        <v>215</v>
      </c>
      <c r="F259" s="104"/>
      <c r="G259" s="105"/>
      <c r="H259" s="149">
        <f>SUMIF('1 день'!$B$4:$B$50,продукты!$A259,'1 день'!$C$4:$C$50)</f>
        <v>0</v>
      </c>
      <c r="I259" s="168">
        <f t="shared" ref="I259:I262" si="24">H259*$H$264</f>
        <v>0</v>
      </c>
      <c r="J259" s="149">
        <f>SUMIF('2 день'!$B$4:$B$50,продукты!$A259,'2 день'!$C$4:$C$50)</f>
        <v>0</v>
      </c>
      <c r="K259" s="168">
        <f t="shared" si="21"/>
        <v>0</v>
      </c>
      <c r="L259" s="149">
        <f>SUMIF('3 день'!$B$4:$B$52,продукты!$A259,'3 день'!$C$4:$C$52)</f>
        <v>0</v>
      </c>
      <c r="M259" s="168">
        <f t="shared" si="22"/>
        <v>0</v>
      </c>
      <c r="N259" s="149">
        <f>SUMIF('4 день'!$B$4:$B$54,продукты!$A259,'4 день'!$C$4:$C$54)</f>
        <v>0</v>
      </c>
      <c r="O259" s="168">
        <f t="shared" si="23"/>
        <v>0</v>
      </c>
      <c r="P259" s="150">
        <f t="shared" si="20"/>
        <v>0</v>
      </c>
      <c r="Q259" s="150">
        <f t="shared" ref="Q259:Q262" si="25">P259*$H$265</f>
        <v>0</v>
      </c>
      <c r="T259" s="188"/>
    </row>
    <row r="260" spans="1:20" ht="12.75" hidden="1" thickBot="1" x14ac:dyDescent="0.25">
      <c r="A260" s="132" t="s">
        <v>89</v>
      </c>
      <c r="B260" s="127">
        <v>12</v>
      </c>
      <c r="C260" s="101">
        <v>11.4</v>
      </c>
      <c r="D260" s="102">
        <v>0.5</v>
      </c>
      <c r="E260" s="103">
        <v>157</v>
      </c>
      <c r="F260" s="104"/>
      <c r="G260" s="105"/>
      <c r="H260" s="149">
        <f>SUMIF('1 день'!$B$4:$B$50,продукты!$A260,'1 день'!$C$4:$C$50)</f>
        <v>0</v>
      </c>
      <c r="I260" s="168">
        <f t="shared" si="24"/>
        <v>0</v>
      </c>
      <c r="J260" s="149">
        <f>SUMIF('2 день'!$B$4:$B$50,продукты!$A260,'2 день'!$C$4:$C$50)</f>
        <v>0</v>
      </c>
      <c r="K260" s="168">
        <f t="shared" si="21"/>
        <v>0</v>
      </c>
      <c r="L260" s="149">
        <f>SUMIF('3 день'!$B$4:$B$52,продукты!$A260,'3 день'!$C$4:$C$52)</f>
        <v>0</v>
      </c>
      <c r="M260" s="168">
        <f t="shared" si="22"/>
        <v>0</v>
      </c>
      <c r="N260" s="149">
        <f>SUMIF('4 день'!$B$4:$B$54,продукты!$A260,'4 день'!$C$4:$C$54)</f>
        <v>0</v>
      </c>
      <c r="O260" s="168">
        <f t="shared" si="23"/>
        <v>0</v>
      </c>
      <c r="P260" s="150">
        <f t="shared" si="20"/>
        <v>0</v>
      </c>
      <c r="Q260" s="150">
        <f t="shared" si="25"/>
        <v>0</v>
      </c>
      <c r="T260" s="188"/>
    </row>
    <row r="261" spans="1:20" ht="12.75" hidden="1" thickBot="1" x14ac:dyDescent="0.25">
      <c r="A261" s="132" t="s">
        <v>14</v>
      </c>
      <c r="B261" s="128">
        <v>49.9</v>
      </c>
      <c r="C261" s="101">
        <v>34.200000000000003</v>
      </c>
      <c r="D261" s="102">
        <v>0</v>
      </c>
      <c r="E261" s="103">
        <v>522</v>
      </c>
      <c r="F261" s="104"/>
      <c r="G261" s="105"/>
      <c r="H261" s="149">
        <f>SUMIF('1 день'!$B$4:$B$50,продукты!$A261,'1 день'!$C$4:$C$50)</f>
        <v>0</v>
      </c>
      <c r="I261" s="168">
        <f t="shared" si="24"/>
        <v>0</v>
      </c>
      <c r="J261" s="149">
        <f>SUMIF('2 день'!$B$4:$B$50,продукты!$A261,'2 день'!$C$4:$C$50)</f>
        <v>0</v>
      </c>
      <c r="K261" s="168">
        <f t="shared" si="21"/>
        <v>0</v>
      </c>
      <c r="L261" s="149">
        <f>SUMIF('3 день'!$B$4:$B$52,продукты!$A261,'3 день'!$C$4:$C$52)</f>
        <v>0</v>
      </c>
      <c r="M261" s="168">
        <f t="shared" si="22"/>
        <v>0</v>
      </c>
      <c r="N261" s="149">
        <f>SUMIF('4 день'!$B$4:$B$54,продукты!$A261,'4 день'!$C$4:$C$54)</f>
        <v>0</v>
      </c>
      <c r="O261" s="168">
        <f t="shared" si="23"/>
        <v>0</v>
      </c>
      <c r="P261" s="150">
        <f t="shared" si="20"/>
        <v>0</v>
      </c>
      <c r="Q261" s="150">
        <f t="shared" si="25"/>
        <v>0</v>
      </c>
      <c r="T261" s="188"/>
    </row>
    <row r="262" spans="1:20" ht="12.75" hidden="1" thickBot="1" x14ac:dyDescent="0.25">
      <c r="A262" s="152" t="s">
        <v>185</v>
      </c>
      <c r="B262" s="153">
        <v>6.3</v>
      </c>
      <c r="C262" s="154">
        <v>1.2</v>
      </c>
      <c r="D262" s="155">
        <v>66.2</v>
      </c>
      <c r="E262" s="156">
        <v>310</v>
      </c>
      <c r="F262" s="157"/>
      <c r="G262" s="158"/>
      <c r="H262" s="149">
        <f>SUMIF('1 день'!$B$4:$B$50,продукты!$A262,'1 день'!$C$4:$C$50)</f>
        <v>0</v>
      </c>
      <c r="I262" s="168">
        <f t="shared" si="24"/>
        <v>0</v>
      </c>
      <c r="J262" s="149">
        <f>SUMIF('2 день'!$B$4:$B$50,продукты!$A262,'2 день'!$C$4:$C$50)</f>
        <v>0</v>
      </c>
      <c r="K262" s="168">
        <f t="shared" si="21"/>
        <v>0</v>
      </c>
      <c r="L262" s="149">
        <f>SUMIF('3 день'!$B$4:$B$52,продукты!$A262,'3 день'!$C$4:$C$52)</f>
        <v>0</v>
      </c>
      <c r="M262" s="168">
        <f t="shared" si="22"/>
        <v>0</v>
      </c>
      <c r="N262" s="149">
        <f>SUMIF('4 день'!$B$4:$B$54,продукты!$A262,'4 день'!$C$4:$C$54)</f>
        <v>0</v>
      </c>
      <c r="O262" s="168">
        <f>N262*$N$264</f>
        <v>0</v>
      </c>
      <c r="P262" s="150">
        <f t="shared" ref="P262" si="26">I262+K262+M262+O262</f>
        <v>0</v>
      </c>
      <c r="Q262" s="150">
        <f t="shared" si="25"/>
        <v>0</v>
      </c>
      <c r="T262" s="188"/>
    </row>
    <row r="263" spans="1:20" ht="15" customHeight="1" thickBot="1" x14ac:dyDescent="0.25">
      <c r="A263" s="159" t="s">
        <v>303</v>
      </c>
      <c r="B263" s="160"/>
      <c r="C263" s="161"/>
      <c r="D263" s="161"/>
      <c r="E263" s="162"/>
      <c r="F263" s="212" t="s">
        <v>24</v>
      </c>
      <c r="G263" s="213"/>
      <c r="H263" s="163">
        <f t="shared" ref="H263:Q263" si="27">SUM(H2:H262)</f>
        <v>659</v>
      </c>
      <c r="I263" s="169">
        <f t="shared" si="27"/>
        <v>1318</v>
      </c>
      <c r="J263" s="163">
        <f t="shared" si="27"/>
        <v>657</v>
      </c>
      <c r="K263" s="169">
        <f t="shared" si="27"/>
        <v>1314</v>
      </c>
      <c r="L263" s="163">
        <f t="shared" si="27"/>
        <v>657</v>
      </c>
      <c r="M263" s="169">
        <f t="shared" si="27"/>
        <v>1314</v>
      </c>
      <c r="N263" s="163">
        <f t="shared" si="27"/>
        <v>662</v>
      </c>
      <c r="O263" s="173">
        <f t="shared" si="27"/>
        <v>1324</v>
      </c>
      <c r="P263" s="164">
        <f t="shared" si="27"/>
        <v>5270</v>
      </c>
      <c r="Q263" s="165">
        <f t="shared" si="27"/>
        <v>31620</v>
      </c>
      <c r="R263" s="191"/>
      <c r="S263" s="189"/>
      <c r="T263" s="188"/>
    </row>
    <row r="264" spans="1:20" ht="12.75" thickBot="1" x14ac:dyDescent="0.25">
      <c r="A264" s="133" t="s">
        <v>302</v>
      </c>
      <c r="B264" s="129"/>
      <c r="C264" s="122"/>
      <c r="D264" s="122"/>
      <c r="E264" s="123"/>
      <c r="F264" s="214" t="s">
        <v>292</v>
      </c>
      <c r="G264" s="215"/>
      <c r="H264" s="124">
        <v>2</v>
      </c>
      <c r="I264" s="170"/>
      <c r="J264" s="124">
        <v>2</v>
      </c>
      <c r="K264" s="170"/>
      <c r="L264" s="124">
        <v>2</v>
      </c>
      <c r="M264" s="170"/>
      <c r="N264" s="124">
        <v>2</v>
      </c>
      <c r="O264" s="174"/>
      <c r="P264" s="125"/>
      <c r="Q264" s="125"/>
      <c r="T264" s="190"/>
    </row>
    <row r="265" spans="1:20" ht="12.75" thickBot="1" x14ac:dyDescent="0.25">
      <c r="A265" s="133" t="s">
        <v>299</v>
      </c>
      <c r="B265" s="130"/>
      <c r="C265" s="9"/>
      <c r="D265" s="9"/>
      <c r="E265" s="121"/>
      <c r="F265" s="216" t="s">
        <v>299</v>
      </c>
      <c r="G265" s="217"/>
      <c r="H265" s="151">
        <v>6</v>
      </c>
      <c r="T265" s="190"/>
    </row>
    <row r="266" spans="1:20" x14ac:dyDescent="0.2">
      <c r="A266" s="8"/>
      <c r="F266" s="107"/>
      <c r="G266" s="112"/>
      <c r="T266" s="190"/>
    </row>
    <row r="267" spans="1:20" x14ac:dyDescent="0.2">
      <c r="S267" s="189"/>
      <c r="T267" s="188"/>
    </row>
    <row r="268" spans="1:20" x14ac:dyDescent="0.2">
      <c r="T268" s="190"/>
    </row>
    <row r="269" spans="1:20" x14ac:dyDescent="0.2">
      <c r="T269" s="190"/>
    </row>
    <row r="270" spans="1:20" x14ac:dyDescent="0.2">
      <c r="T270" s="190"/>
    </row>
    <row r="271" spans="1:20" x14ac:dyDescent="0.2">
      <c r="T271" s="190"/>
    </row>
    <row r="272" spans="1:20" x14ac:dyDescent="0.2">
      <c r="S272" s="192"/>
      <c r="T272" s="190"/>
    </row>
  </sheetData>
  <sortState ref="A2:G264">
    <sortCondition ref="A1"/>
  </sortState>
  <mergeCells count="3">
    <mergeCell ref="F263:G263"/>
    <mergeCell ref="F264:G264"/>
    <mergeCell ref="F265:G26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1 день</vt:lpstr>
      <vt:lpstr>2 день</vt:lpstr>
      <vt:lpstr>3 день</vt:lpstr>
      <vt:lpstr>4 день</vt:lpstr>
      <vt:lpstr>продукты</vt:lpstr>
      <vt:lpstr>Ингредиенты</vt:lpstr>
      <vt:lpstr>'1 день'!Область_печати</vt:lpstr>
      <vt:lpstr>'2 день'!Область_печати</vt:lpstr>
      <vt:lpstr>'3 день'!Область_печати</vt:lpstr>
      <vt:lpstr>'4 день'!Область_печати</vt:lpstr>
      <vt:lpstr>продукты!Область_печати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Klimova</dc:creator>
  <cp:lastModifiedBy>Microsoft Office Excel 2007</cp:lastModifiedBy>
  <cp:lastPrinted>2013-02-06T14:52:43Z</cp:lastPrinted>
  <dcterms:created xsi:type="dcterms:W3CDTF">2012-12-28T09:27:08Z</dcterms:created>
  <dcterms:modified xsi:type="dcterms:W3CDTF">2022-12-20T10:06:05Z</dcterms:modified>
</cp:coreProperties>
</file>