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lexander Pulido\Downloads\"/>
    </mc:Choice>
  </mc:AlternateContent>
  <xr:revisionPtr revIDLastSave="0" documentId="13_ncr:1_{D4C4CC31-8EF1-4865-A0B1-6A2D7A8A1F4C}" xr6:coauthVersionLast="47" xr6:coauthVersionMax="47" xr10:uidLastSave="{00000000-0000-0000-0000-000000000000}"/>
  <bookViews>
    <workbookView xWindow="-108" yWindow="-108" windowWidth="23256" windowHeight="12456" activeTab="1" xr2:uid="{D8FD6996-4ED1-4B97-B8B6-847F384882FD}"/>
  </bookViews>
  <sheets>
    <sheet name="Ejercicio 1" sheetId="1" r:id="rId1"/>
    <sheet name="Preguntas" sheetId="2" r:id="rId2"/>
  </sheets>
  <definedNames>
    <definedName name="_xlnm._FilterDatabase" localSheetId="0" hidden="1">'Ejercicio 1'!$A$4:$O$387</definedName>
    <definedName name="DAT">'Ejercicio 1'!$A$4:$N$387</definedName>
    <definedName name="datos">'Ejercicio 1'!$A$4:$N$387</definedName>
    <definedName name="datos2">'Ejercicio 1'!$A$4:$N$387</definedName>
  </definedNames>
  <calcPr calcId="191029"/>
  <pivotCaches>
    <pivotCache cacheId="6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0" i="2" l="1"/>
  <c r="D121" i="2" s="1"/>
  <c r="D109" i="2"/>
  <c r="E112" i="2" s="1"/>
  <c r="F109" i="2"/>
  <c r="G109" i="2"/>
  <c r="H109" i="2"/>
  <c r="I109" i="2"/>
  <c r="J109" i="2"/>
  <c r="K109" i="2"/>
  <c r="L109" i="2"/>
  <c r="M109" i="2"/>
  <c r="N109" i="2"/>
  <c r="O109" i="2"/>
  <c r="E109" i="2"/>
  <c r="O90" i="2"/>
  <c r="E90" i="2"/>
  <c r="F90" i="2"/>
  <c r="G90" i="2"/>
  <c r="H90" i="2"/>
  <c r="I90" i="2"/>
  <c r="J90" i="2"/>
  <c r="K90" i="2"/>
  <c r="L90" i="2"/>
  <c r="M90" i="2"/>
  <c r="P88" i="2"/>
  <c r="Q88" i="2"/>
  <c r="R88" i="2"/>
  <c r="S88" i="2"/>
  <c r="T88" i="2"/>
  <c r="U88" i="2"/>
  <c r="V88" i="2"/>
  <c r="W88" i="2"/>
  <c r="X88" i="2"/>
  <c r="P71" i="2"/>
  <c r="Q71" i="2"/>
  <c r="R71" i="2"/>
  <c r="S71" i="2"/>
  <c r="T71" i="2"/>
  <c r="U71" i="2"/>
  <c r="V71" i="2"/>
  <c r="W71" i="2"/>
  <c r="X71" i="2"/>
  <c r="P72" i="2"/>
  <c r="Q72" i="2"/>
  <c r="R72" i="2"/>
  <c r="S72" i="2"/>
  <c r="T72" i="2"/>
  <c r="U72" i="2"/>
  <c r="V72" i="2"/>
  <c r="W72" i="2"/>
  <c r="X72" i="2"/>
  <c r="P73" i="2"/>
  <c r="Q73" i="2"/>
  <c r="R73" i="2"/>
  <c r="S73" i="2"/>
  <c r="T73" i="2"/>
  <c r="U73" i="2"/>
  <c r="V73" i="2"/>
  <c r="W73" i="2"/>
  <c r="X73" i="2"/>
  <c r="P74" i="2"/>
  <c r="Q74" i="2"/>
  <c r="R74" i="2"/>
  <c r="S74" i="2"/>
  <c r="T74" i="2"/>
  <c r="U74" i="2"/>
  <c r="V74" i="2"/>
  <c r="W74" i="2"/>
  <c r="X74" i="2"/>
  <c r="P75" i="2"/>
  <c r="Q75" i="2"/>
  <c r="R75" i="2"/>
  <c r="S75" i="2"/>
  <c r="T75" i="2"/>
  <c r="U75" i="2"/>
  <c r="V75" i="2"/>
  <c r="W75" i="2"/>
  <c r="X75" i="2"/>
  <c r="P76" i="2"/>
  <c r="Q76" i="2"/>
  <c r="R76" i="2"/>
  <c r="S76" i="2"/>
  <c r="T76" i="2"/>
  <c r="U76" i="2"/>
  <c r="V76" i="2"/>
  <c r="W76" i="2"/>
  <c r="X76" i="2"/>
  <c r="P77" i="2"/>
  <c r="Q77" i="2"/>
  <c r="R77" i="2"/>
  <c r="S77" i="2"/>
  <c r="T77" i="2"/>
  <c r="U77" i="2"/>
  <c r="V77" i="2"/>
  <c r="W77" i="2"/>
  <c r="X77" i="2"/>
  <c r="P78" i="2"/>
  <c r="Q78" i="2"/>
  <c r="R78" i="2"/>
  <c r="S78" i="2"/>
  <c r="T78" i="2"/>
  <c r="U78" i="2"/>
  <c r="V78" i="2"/>
  <c r="W78" i="2"/>
  <c r="X78" i="2"/>
  <c r="P79" i="2"/>
  <c r="Q79" i="2"/>
  <c r="R79" i="2"/>
  <c r="S79" i="2"/>
  <c r="T79" i="2"/>
  <c r="U79" i="2"/>
  <c r="V79" i="2"/>
  <c r="W79" i="2"/>
  <c r="X79" i="2"/>
  <c r="P80" i="2"/>
  <c r="Q80" i="2"/>
  <c r="R80" i="2"/>
  <c r="S80" i="2"/>
  <c r="T80" i="2"/>
  <c r="U80" i="2"/>
  <c r="V80" i="2"/>
  <c r="W80" i="2"/>
  <c r="X80" i="2"/>
  <c r="P81" i="2"/>
  <c r="Q81" i="2"/>
  <c r="R81" i="2"/>
  <c r="S81" i="2"/>
  <c r="T81" i="2"/>
  <c r="U81" i="2"/>
  <c r="V81" i="2"/>
  <c r="W81" i="2"/>
  <c r="X81" i="2"/>
  <c r="P82" i="2"/>
  <c r="Q82" i="2"/>
  <c r="R82" i="2"/>
  <c r="S82" i="2"/>
  <c r="T82" i="2"/>
  <c r="U82" i="2"/>
  <c r="V82" i="2"/>
  <c r="W82" i="2"/>
  <c r="X82" i="2"/>
  <c r="P83" i="2"/>
  <c r="Q83" i="2"/>
  <c r="R83" i="2"/>
  <c r="S83" i="2"/>
  <c r="T83" i="2"/>
  <c r="U83" i="2"/>
  <c r="V83" i="2"/>
  <c r="W83" i="2"/>
  <c r="X83" i="2"/>
  <c r="P84" i="2"/>
  <c r="Q84" i="2"/>
  <c r="R84" i="2"/>
  <c r="S84" i="2"/>
  <c r="T84" i="2"/>
  <c r="U84" i="2"/>
  <c r="V84" i="2"/>
  <c r="W84" i="2"/>
  <c r="X84" i="2"/>
  <c r="P85" i="2"/>
  <c r="Q85" i="2"/>
  <c r="R85" i="2"/>
  <c r="S85" i="2"/>
  <c r="T85" i="2"/>
  <c r="U85" i="2"/>
  <c r="V85" i="2"/>
  <c r="W85" i="2"/>
  <c r="X85" i="2"/>
  <c r="P86" i="2"/>
  <c r="Q86" i="2"/>
  <c r="R86" i="2"/>
  <c r="S86" i="2"/>
  <c r="T86" i="2"/>
  <c r="U86" i="2"/>
  <c r="V86" i="2"/>
  <c r="W86" i="2"/>
  <c r="X86" i="2"/>
  <c r="P87" i="2"/>
  <c r="Q87" i="2"/>
  <c r="R87" i="2"/>
  <c r="S87" i="2"/>
  <c r="T87" i="2"/>
  <c r="U87" i="2"/>
  <c r="V87" i="2"/>
  <c r="W87" i="2"/>
  <c r="X87" i="2"/>
  <c r="Q70" i="2"/>
  <c r="R70" i="2"/>
  <c r="S70" i="2"/>
  <c r="T70" i="2"/>
  <c r="U70" i="2"/>
  <c r="V70" i="2"/>
  <c r="W70" i="2"/>
  <c r="X70" i="2"/>
  <c r="P70" i="2"/>
  <c r="E52" i="2"/>
  <c r="F52" i="2"/>
  <c r="G52" i="2"/>
  <c r="H52" i="2"/>
  <c r="I52" i="2"/>
  <c r="J52" i="2"/>
  <c r="K52" i="2"/>
  <c r="L52" i="2"/>
  <c r="M52" i="2"/>
  <c r="D52" i="2"/>
  <c r="E61" i="2"/>
  <c r="F61" i="2"/>
  <c r="G61" i="2"/>
  <c r="H61" i="2"/>
  <c r="I61" i="2"/>
  <c r="J61" i="2"/>
  <c r="K61" i="2"/>
  <c r="L61" i="2"/>
  <c r="M61" i="2"/>
  <c r="N61" i="2"/>
  <c r="O61" i="2"/>
  <c r="E62" i="2"/>
  <c r="F62" i="2"/>
  <c r="G62" i="2"/>
  <c r="H62" i="2"/>
  <c r="I62" i="2"/>
  <c r="J62" i="2"/>
  <c r="K62" i="2"/>
  <c r="L62" i="2"/>
  <c r="M62" i="2"/>
  <c r="N62" i="2"/>
  <c r="O62" i="2"/>
  <c r="D62" i="2"/>
  <c r="D61" i="2"/>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26" i="1"/>
  <c r="K26" i="1"/>
  <c r="J27" i="1"/>
  <c r="K27" i="1"/>
  <c r="J28" i="1"/>
  <c r="K28"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J51" i="1"/>
  <c r="K51" i="1"/>
  <c r="J52" i="1"/>
  <c r="K52" i="1"/>
  <c r="J53" i="1"/>
  <c r="K53"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75" i="1"/>
  <c r="K75" i="1"/>
  <c r="J76" i="1"/>
  <c r="K76" i="1"/>
  <c r="J77" i="1"/>
  <c r="K77" i="1"/>
  <c r="J78" i="1"/>
  <c r="K78" i="1"/>
  <c r="J79" i="1"/>
  <c r="K79" i="1"/>
  <c r="J80" i="1"/>
  <c r="K80" i="1"/>
  <c r="J81" i="1"/>
  <c r="K81" i="1"/>
  <c r="J82" i="1"/>
  <c r="K82" i="1"/>
  <c r="J83" i="1"/>
  <c r="K83" i="1"/>
  <c r="J84" i="1"/>
  <c r="K84" i="1"/>
  <c r="J85" i="1"/>
  <c r="K85" i="1"/>
  <c r="J86" i="1"/>
  <c r="K86" i="1"/>
  <c r="J87" i="1"/>
  <c r="K87" i="1"/>
  <c r="J88" i="1"/>
  <c r="K88" i="1"/>
  <c r="J89" i="1"/>
  <c r="K89" i="1"/>
  <c r="J90" i="1"/>
  <c r="K90" i="1"/>
  <c r="J91" i="1"/>
  <c r="K91" i="1"/>
  <c r="J92" i="1"/>
  <c r="K92" i="1"/>
  <c r="J93" i="1"/>
  <c r="K93" i="1"/>
  <c r="J94" i="1"/>
  <c r="K94" i="1"/>
  <c r="J95" i="1"/>
  <c r="K95" i="1"/>
  <c r="J96" i="1"/>
  <c r="K96" i="1"/>
  <c r="J97" i="1"/>
  <c r="K97" i="1"/>
  <c r="J98" i="1"/>
  <c r="K98" i="1"/>
  <c r="J99" i="1"/>
  <c r="K99" i="1"/>
  <c r="J100" i="1"/>
  <c r="K100" i="1"/>
  <c r="J101" i="1"/>
  <c r="K101" i="1"/>
  <c r="J102" i="1"/>
  <c r="K102" i="1"/>
  <c r="J103" i="1"/>
  <c r="K103" i="1"/>
  <c r="J104" i="1"/>
  <c r="K104" i="1"/>
  <c r="J105" i="1"/>
  <c r="K105" i="1"/>
  <c r="J106" i="1"/>
  <c r="K106" i="1"/>
  <c r="J107" i="1"/>
  <c r="K107" i="1"/>
  <c r="J108" i="1"/>
  <c r="K108" i="1"/>
  <c r="J109" i="1"/>
  <c r="K109" i="1"/>
  <c r="J110" i="1"/>
  <c r="K110" i="1"/>
  <c r="J111" i="1"/>
  <c r="K111" i="1"/>
  <c r="J112" i="1"/>
  <c r="K112" i="1"/>
  <c r="J113" i="1"/>
  <c r="K113" i="1"/>
  <c r="J114" i="1"/>
  <c r="K114" i="1"/>
  <c r="J115" i="1"/>
  <c r="K115" i="1"/>
  <c r="J116" i="1"/>
  <c r="K116" i="1"/>
  <c r="J117" i="1"/>
  <c r="K117" i="1"/>
  <c r="J118" i="1"/>
  <c r="K118" i="1"/>
  <c r="J119" i="1"/>
  <c r="K119" i="1"/>
  <c r="J120" i="1"/>
  <c r="K120" i="1"/>
  <c r="J121" i="1"/>
  <c r="K121" i="1"/>
  <c r="J122" i="1"/>
  <c r="K122" i="1"/>
  <c r="J123" i="1"/>
  <c r="K123" i="1"/>
  <c r="J124" i="1"/>
  <c r="K124" i="1"/>
  <c r="J125" i="1"/>
  <c r="K125" i="1"/>
  <c r="J126" i="1"/>
  <c r="K126" i="1"/>
  <c r="J127" i="1"/>
  <c r="K127" i="1"/>
  <c r="J128" i="1"/>
  <c r="K128" i="1"/>
  <c r="J129" i="1"/>
  <c r="K129" i="1"/>
  <c r="J130" i="1"/>
  <c r="K130" i="1"/>
  <c r="J131" i="1"/>
  <c r="K131" i="1"/>
  <c r="J132" i="1"/>
  <c r="K132" i="1"/>
  <c r="J133" i="1"/>
  <c r="K133" i="1"/>
  <c r="J134" i="1"/>
  <c r="K134" i="1"/>
  <c r="J135" i="1"/>
  <c r="K135" i="1"/>
  <c r="J136" i="1"/>
  <c r="K136" i="1"/>
  <c r="J137" i="1"/>
  <c r="K137" i="1"/>
  <c r="J138" i="1"/>
  <c r="K138" i="1"/>
  <c r="J139" i="1"/>
  <c r="K139" i="1"/>
  <c r="J140" i="1"/>
  <c r="K140" i="1"/>
  <c r="J141" i="1"/>
  <c r="K141" i="1"/>
  <c r="J142" i="1"/>
  <c r="K142" i="1"/>
  <c r="J143" i="1"/>
  <c r="K143" i="1"/>
  <c r="J144" i="1"/>
  <c r="K144" i="1"/>
  <c r="J145" i="1"/>
  <c r="K145" i="1"/>
  <c r="J146" i="1"/>
  <c r="K146" i="1"/>
  <c r="J147" i="1"/>
  <c r="K147" i="1"/>
  <c r="J148" i="1"/>
  <c r="K148" i="1"/>
  <c r="J149" i="1"/>
  <c r="K149" i="1"/>
  <c r="J150" i="1"/>
  <c r="K150" i="1"/>
  <c r="J151" i="1"/>
  <c r="K151" i="1"/>
  <c r="J152" i="1"/>
  <c r="K152" i="1"/>
  <c r="J153" i="1"/>
  <c r="K153" i="1"/>
  <c r="J154" i="1"/>
  <c r="K154" i="1"/>
  <c r="J155" i="1"/>
  <c r="K155" i="1"/>
  <c r="J156" i="1"/>
  <c r="K156" i="1"/>
  <c r="J157" i="1"/>
  <c r="K157" i="1"/>
  <c r="J158" i="1"/>
  <c r="K158" i="1"/>
  <c r="J159" i="1"/>
  <c r="K159" i="1"/>
  <c r="J160" i="1"/>
  <c r="K160" i="1"/>
  <c r="J161" i="1"/>
  <c r="K161" i="1"/>
  <c r="J162" i="1"/>
  <c r="K162" i="1"/>
  <c r="J163" i="1"/>
  <c r="K163" i="1"/>
  <c r="J164" i="1"/>
  <c r="K164" i="1"/>
  <c r="J165" i="1"/>
  <c r="K165" i="1"/>
  <c r="J166" i="1"/>
  <c r="K166" i="1"/>
  <c r="J167" i="1"/>
  <c r="K167" i="1"/>
  <c r="J168" i="1"/>
  <c r="K168" i="1"/>
  <c r="J169" i="1"/>
  <c r="K169" i="1"/>
  <c r="J170" i="1"/>
  <c r="K170" i="1"/>
  <c r="J171" i="1"/>
  <c r="K171" i="1"/>
  <c r="J172" i="1"/>
  <c r="K172" i="1"/>
  <c r="J173" i="1"/>
  <c r="K173" i="1"/>
  <c r="J174" i="1"/>
  <c r="K174" i="1"/>
  <c r="J175" i="1"/>
  <c r="K175" i="1"/>
  <c r="J176" i="1"/>
  <c r="K176" i="1"/>
  <c r="J177" i="1"/>
  <c r="K177" i="1"/>
  <c r="J178" i="1"/>
  <c r="K178" i="1"/>
  <c r="J179" i="1"/>
  <c r="K179" i="1"/>
  <c r="J180" i="1"/>
  <c r="K180" i="1"/>
  <c r="J181" i="1"/>
  <c r="K181" i="1"/>
  <c r="J182" i="1"/>
  <c r="K182" i="1"/>
  <c r="J183" i="1"/>
  <c r="K183" i="1"/>
  <c r="J184" i="1"/>
  <c r="K184" i="1"/>
  <c r="J185" i="1"/>
  <c r="K185" i="1"/>
  <c r="J186" i="1"/>
  <c r="K186" i="1"/>
  <c r="J187" i="1"/>
  <c r="K187" i="1"/>
  <c r="J188" i="1"/>
  <c r="K188" i="1"/>
  <c r="J189" i="1"/>
  <c r="K189" i="1"/>
  <c r="J190" i="1"/>
  <c r="K190" i="1"/>
  <c r="J191" i="1"/>
  <c r="K191" i="1"/>
  <c r="J192" i="1"/>
  <c r="K192" i="1"/>
  <c r="J193" i="1"/>
  <c r="K193" i="1"/>
  <c r="J194" i="1"/>
  <c r="K194" i="1"/>
  <c r="J195" i="1"/>
  <c r="K195" i="1"/>
  <c r="J196" i="1"/>
  <c r="K196" i="1"/>
  <c r="J197" i="1"/>
  <c r="K197" i="1"/>
  <c r="J198" i="1"/>
  <c r="K198" i="1"/>
  <c r="J199" i="1"/>
  <c r="K199" i="1"/>
  <c r="J200" i="1"/>
  <c r="K200" i="1"/>
  <c r="J201" i="1"/>
  <c r="K201" i="1"/>
  <c r="J202" i="1"/>
  <c r="K202" i="1"/>
  <c r="J203" i="1"/>
  <c r="K203" i="1"/>
  <c r="J204" i="1"/>
  <c r="K204" i="1"/>
  <c r="J205" i="1"/>
  <c r="K205" i="1"/>
  <c r="J206" i="1"/>
  <c r="K206" i="1"/>
  <c r="J207" i="1"/>
  <c r="K207" i="1"/>
  <c r="J208" i="1"/>
  <c r="K208" i="1"/>
  <c r="J209" i="1"/>
  <c r="K209" i="1"/>
  <c r="J210" i="1"/>
  <c r="K210" i="1"/>
  <c r="J211" i="1"/>
  <c r="K211" i="1"/>
  <c r="J212" i="1"/>
  <c r="K212" i="1"/>
  <c r="J213" i="1"/>
  <c r="K213" i="1"/>
  <c r="J214" i="1"/>
  <c r="K214" i="1"/>
  <c r="J215" i="1"/>
  <c r="K215" i="1"/>
  <c r="J216" i="1"/>
  <c r="K216" i="1"/>
  <c r="J217" i="1"/>
  <c r="K217" i="1"/>
  <c r="J218" i="1"/>
  <c r="K218" i="1"/>
  <c r="J219" i="1"/>
  <c r="K219" i="1"/>
  <c r="J220" i="1"/>
  <c r="K220" i="1"/>
  <c r="J221" i="1"/>
  <c r="K221" i="1"/>
  <c r="J222" i="1"/>
  <c r="K222" i="1"/>
  <c r="J223" i="1"/>
  <c r="K223" i="1"/>
  <c r="J224" i="1"/>
  <c r="K224" i="1"/>
  <c r="J225" i="1"/>
  <c r="K225" i="1"/>
  <c r="J226" i="1"/>
  <c r="K226" i="1"/>
  <c r="J227" i="1"/>
  <c r="K227" i="1"/>
  <c r="J228" i="1"/>
  <c r="K228" i="1"/>
  <c r="J229" i="1"/>
  <c r="K229" i="1"/>
  <c r="J230" i="1"/>
  <c r="K230" i="1"/>
  <c r="J231" i="1"/>
  <c r="K231" i="1"/>
  <c r="J232" i="1"/>
  <c r="K232" i="1"/>
  <c r="J233" i="1"/>
  <c r="K233" i="1"/>
  <c r="J234" i="1"/>
  <c r="K234" i="1"/>
  <c r="J235" i="1"/>
  <c r="K235" i="1"/>
  <c r="J236" i="1"/>
  <c r="K236" i="1"/>
  <c r="J237" i="1"/>
  <c r="K237" i="1"/>
  <c r="J238" i="1"/>
  <c r="K238" i="1"/>
  <c r="J239" i="1"/>
  <c r="K239" i="1"/>
  <c r="J240" i="1"/>
  <c r="K240" i="1"/>
  <c r="J241" i="1"/>
  <c r="K241" i="1"/>
  <c r="J242" i="1"/>
  <c r="K242" i="1"/>
  <c r="J243" i="1"/>
  <c r="K243" i="1"/>
  <c r="J244" i="1"/>
  <c r="K244" i="1"/>
  <c r="J245" i="1"/>
  <c r="K245" i="1"/>
  <c r="J246" i="1"/>
  <c r="K246" i="1"/>
  <c r="J247" i="1"/>
  <c r="K247" i="1"/>
  <c r="J248" i="1"/>
  <c r="K248" i="1"/>
  <c r="J249" i="1"/>
  <c r="K249" i="1"/>
  <c r="J250" i="1"/>
  <c r="K250" i="1"/>
  <c r="J251" i="1"/>
  <c r="K251" i="1"/>
  <c r="J252" i="1"/>
  <c r="K252" i="1"/>
  <c r="J253" i="1"/>
  <c r="K253" i="1"/>
  <c r="J254" i="1"/>
  <c r="K254" i="1"/>
  <c r="J255" i="1"/>
  <c r="K255" i="1"/>
  <c r="J256" i="1"/>
  <c r="K256" i="1"/>
  <c r="J257" i="1"/>
  <c r="K257" i="1"/>
  <c r="J258" i="1"/>
  <c r="K258" i="1"/>
  <c r="J259" i="1"/>
  <c r="K259" i="1"/>
  <c r="J260" i="1"/>
  <c r="K260" i="1"/>
  <c r="J261" i="1"/>
  <c r="K261" i="1"/>
  <c r="J262" i="1"/>
  <c r="K262" i="1"/>
  <c r="J263" i="1"/>
  <c r="K263" i="1"/>
  <c r="J264" i="1"/>
  <c r="K264" i="1"/>
  <c r="J265" i="1"/>
  <c r="K265" i="1"/>
  <c r="J266" i="1"/>
  <c r="K266" i="1"/>
  <c r="J267" i="1"/>
  <c r="K267" i="1"/>
  <c r="J268" i="1"/>
  <c r="K268" i="1"/>
  <c r="J269" i="1"/>
  <c r="K269" i="1"/>
  <c r="J270" i="1"/>
  <c r="K270" i="1"/>
  <c r="J271" i="1"/>
  <c r="K271" i="1"/>
  <c r="J272" i="1"/>
  <c r="K272" i="1"/>
  <c r="J273" i="1"/>
  <c r="K273" i="1"/>
  <c r="J274" i="1"/>
  <c r="K274" i="1"/>
  <c r="J275" i="1"/>
  <c r="K275" i="1"/>
  <c r="J276" i="1"/>
  <c r="K276" i="1"/>
  <c r="J277" i="1"/>
  <c r="K277" i="1"/>
  <c r="J278" i="1"/>
  <c r="K278" i="1"/>
  <c r="J279" i="1"/>
  <c r="K279" i="1"/>
  <c r="J280" i="1"/>
  <c r="K280" i="1"/>
  <c r="J281" i="1"/>
  <c r="K281" i="1"/>
  <c r="J282" i="1"/>
  <c r="K282" i="1"/>
  <c r="J283" i="1"/>
  <c r="K283" i="1"/>
  <c r="J284" i="1"/>
  <c r="K284" i="1"/>
  <c r="J285" i="1"/>
  <c r="K285" i="1"/>
  <c r="J286" i="1"/>
  <c r="K286" i="1"/>
  <c r="J287" i="1"/>
  <c r="K287" i="1"/>
  <c r="J288" i="1"/>
  <c r="K288" i="1"/>
  <c r="J289" i="1"/>
  <c r="K289" i="1"/>
  <c r="J290" i="1"/>
  <c r="K290" i="1"/>
  <c r="J291" i="1"/>
  <c r="K291" i="1"/>
  <c r="J292" i="1"/>
  <c r="K292" i="1"/>
  <c r="J293" i="1"/>
  <c r="K293" i="1"/>
  <c r="J294" i="1"/>
  <c r="K294" i="1"/>
  <c r="J295" i="1"/>
  <c r="K295" i="1"/>
  <c r="J296" i="1"/>
  <c r="K296" i="1"/>
  <c r="J297" i="1"/>
  <c r="K297" i="1"/>
  <c r="J298" i="1"/>
  <c r="K298" i="1"/>
  <c r="J299" i="1"/>
  <c r="K299" i="1"/>
  <c r="J300" i="1"/>
  <c r="K300" i="1"/>
  <c r="J301" i="1"/>
  <c r="K301" i="1"/>
  <c r="J302" i="1"/>
  <c r="K302" i="1"/>
  <c r="J303" i="1"/>
  <c r="K303" i="1"/>
  <c r="J304" i="1"/>
  <c r="K304" i="1"/>
  <c r="J305" i="1"/>
  <c r="K305" i="1"/>
  <c r="J306" i="1"/>
  <c r="K306" i="1"/>
  <c r="J307" i="1"/>
  <c r="K307" i="1"/>
  <c r="J308" i="1"/>
  <c r="K308" i="1"/>
  <c r="J309" i="1"/>
  <c r="K309" i="1"/>
  <c r="J310" i="1"/>
  <c r="K310" i="1"/>
  <c r="J311" i="1"/>
  <c r="K311" i="1"/>
  <c r="J312" i="1"/>
  <c r="K312" i="1"/>
  <c r="J313" i="1"/>
  <c r="K313" i="1"/>
  <c r="J314" i="1"/>
  <c r="K314" i="1"/>
  <c r="J315" i="1"/>
  <c r="K315" i="1"/>
  <c r="J316" i="1"/>
  <c r="K316" i="1"/>
  <c r="J317" i="1"/>
  <c r="K317" i="1"/>
  <c r="J318" i="1"/>
  <c r="K318" i="1"/>
  <c r="J319" i="1"/>
  <c r="K319" i="1"/>
  <c r="J320" i="1"/>
  <c r="K320" i="1"/>
  <c r="J321" i="1"/>
  <c r="K321" i="1"/>
  <c r="J322" i="1"/>
  <c r="K322" i="1"/>
  <c r="J323" i="1"/>
  <c r="K323" i="1"/>
  <c r="J324" i="1"/>
  <c r="K324" i="1"/>
  <c r="J325" i="1"/>
  <c r="K325" i="1"/>
  <c r="J326" i="1"/>
  <c r="K326" i="1"/>
  <c r="J327" i="1"/>
  <c r="K327" i="1"/>
  <c r="J328" i="1"/>
  <c r="K328" i="1"/>
  <c r="J329" i="1"/>
  <c r="K329" i="1"/>
  <c r="J330" i="1"/>
  <c r="K330" i="1"/>
  <c r="J331" i="1"/>
  <c r="K331" i="1"/>
  <c r="J332" i="1"/>
  <c r="K332" i="1"/>
  <c r="J333" i="1"/>
  <c r="K333" i="1"/>
  <c r="J334" i="1"/>
  <c r="K334" i="1"/>
  <c r="J335" i="1"/>
  <c r="K335" i="1"/>
  <c r="J336" i="1"/>
  <c r="K336" i="1"/>
  <c r="J337" i="1"/>
  <c r="K337" i="1"/>
  <c r="J338" i="1"/>
  <c r="K338" i="1"/>
  <c r="J339" i="1"/>
  <c r="K339" i="1"/>
  <c r="J340" i="1"/>
  <c r="K340" i="1"/>
  <c r="J341" i="1"/>
  <c r="K341" i="1"/>
  <c r="J342" i="1"/>
  <c r="K342" i="1"/>
  <c r="J343" i="1"/>
  <c r="K343" i="1"/>
  <c r="J344" i="1"/>
  <c r="K344" i="1"/>
  <c r="J345" i="1"/>
  <c r="K345" i="1"/>
  <c r="J346" i="1"/>
  <c r="K346" i="1"/>
  <c r="J347" i="1"/>
  <c r="K347" i="1"/>
  <c r="J348" i="1"/>
  <c r="K348" i="1"/>
  <c r="J349" i="1"/>
  <c r="K349" i="1"/>
  <c r="J350" i="1"/>
  <c r="K350" i="1"/>
  <c r="J351" i="1"/>
  <c r="K351" i="1"/>
  <c r="J352" i="1"/>
  <c r="K352" i="1"/>
  <c r="J353" i="1"/>
  <c r="K353" i="1"/>
  <c r="J354" i="1"/>
  <c r="K354" i="1"/>
  <c r="J355" i="1"/>
  <c r="K355" i="1"/>
  <c r="J356" i="1"/>
  <c r="K356" i="1"/>
  <c r="J357" i="1"/>
  <c r="K357" i="1"/>
  <c r="J358" i="1"/>
  <c r="K358" i="1"/>
  <c r="J359" i="1"/>
  <c r="K359" i="1"/>
  <c r="J360" i="1"/>
  <c r="K360" i="1"/>
  <c r="J361" i="1"/>
  <c r="K361" i="1"/>
  <c r="J362" i="1"/>
  <c r="K362" i="1"/>
  <c r="J363" i="1"/>
  <c r="K363" i="1"/>
  <c r="J364" i="1"/>
  <c r="K364" i="1"/>
  <c r="J365" i="1"/>
  <c r="K365" i="1"/>
  <c r="J366" i="1"/>
  <c r="K366" i="1"/>
  <c r="J367" i="1"/>
  <c r="K367" i="1"/>
  <c r="J368" i="1"/>
  <c r="K368" i="1"/>
  <c r="J369" i="1"/>
  <c r="K369" i="1"/>
  <c r="J370" i="1"/>
  <c r="K370" i="1"/>
  <c r="J371" i="1"/>
  <c r="K371" i="1"/>
  <c r="J372" i="1"/>
  <c r="K372" i="1"/>
  <c r="J373" i="1"/>
  <c r="K373" i="1"/>
  <c r="J374" i="1"/>
  <c r="K374" i="1"/>
  <c r="J375" i="1"/>
  <c r="K375" i="1"/>
  <c r="J376" i="1"/>
  <c r="K376" i="1"/>
  <c r="J377" i="1"/>
  <c r="K377" i="1"/>
  <c r="J378" i="1"/>
  <c r="K378" i="1"/>
  <c r="J379" i="1"/>
  <c r="K379" i="1"/>
  <c r="J380" i="1"/>
  <c r="K380" i="1"/>
  <c r="J381" i="1"/>
  <c r="K381" i="1"/>
  <c r="J382" i="1"/>
  <c r="K382" i="1"/>
  <c r="J383" i="1"/>
  <c r="K383" i="1"/>
  <c r="J384" i="1"/>
  <c r="K384" i="1"/>
  <c r="J385" i="1"/>
  <c r="K385" i="1"/>
  <c r="J386" i="1"/>
  <c r="K386" i="1"/>
  <c r="J387" i="1"/>
  <c r="K387" i="1"/>
  <c r="K5" i="1"/>
  <c r="J5"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6" i="1"/>
  <c r="L7" i="1"/>
  <c r="L8" i="1"/>
  <c r="L9" i="1"/>
  <c r="L10" i="1"/>
  <c r="L11" i="1"/>
  <c r="L12" i="1"/>
  <c r="L13" i="1"/>
  <c r="L14" i="1"/>
  <c r="L15" i="1"/>
  <c r="L16" i="1"/>
  <c r="L17" i="1"/>
  <c r="L18" i="1"/>
  <c r="L19" i="1"/>
  <c r="L20" i="1"/>
  <c r="L21" i="1"/>
  <c r="L22" i="1"/>
  <c r="L23" i="1"/>
  <c r="L24" i="1"/>
  <c r="L25" i="1"/>
  <c r="L26" i="1"/>
  <c r="L27" i="1"/>
  <c r="L5" i="1"/>
  <c r="Y81" i="2" l="1"/>
  <c r="Y79" i="2"/>
  <c r="Y76" i="2"/>
  <c r="Y87" i="2"/>
  <c r="Y83" i="2"/>
  <c r="Y75" i="2"/>
  <c r="Y71" i="2"/>
  <c r="Y82" i="2"/>
  <c r="Y86" i="2"/>
  <c r="Y78" i="2"/>
  <c r="Y74" i="2"/>
  <c r="Y88" i="2"/>
  <c r="Y84" i="2"/>
  <c r="Y72" i="2"/>
  <c r="Y85" i="2"/>
  <c r="Y77" i="2"/>
  <c r="Y73" i="2"/>
  <c r="Y70" i="2"/>
  <c r="Y80" i="2"/>
</calcChain>
</file>

<file path=xl/sharedStrings.xml><?xml version="1.0" encoding="utf-8"?>
<sst xmlns="http://schemas.openxmlformats.org/spreadsheetml/2006/main" count="886" uniqueCount="239">
  <si>
    <t>AÑO</t>
  </si>
  <si>
    <t>MATERIALES</t>
  </si>
  <si>
    <t>Imprevistos</t>
  </si>
  <si>
    <t>Administración</t>
  </si>
  <si>
    <t>Valor Total Obra</t>
  </si>
  <si>
    <t>ALAMBRE COBRE THW #12 CEAT</t>
  </si>
  <si>
    <t>METRO</t>
  </si>
  <si>
    <t>BANDA SENCILLA 6"    CONJ PRIM Y SECUND</t>
  </si>
  <si>
    <t>UNIDAD</t>
  </si>
  <si>
    <t xml:space="preserve">BAZO GALVANIZ 3/4"X1,5M ALUMBRADO PÚBLICO </t>
  </si>
  <si>
    <t>BOMBILLO TUBULAR NA 70 WA ALUMBRADO PÚBLICO</t>
  </si>
  <si>
    <t xml:space="preserve">FOTOCELDA ALUMBRADO PÚBLICO </t>
  </si>
  <si>
    <t xml:space="preserve">BAZO GALVANIZ 1.1/2"X2 MT ALUMBRADO PÚBLICO </t>
  </si>
  <si>
    <t>BOMBILLO TUBULAR NA 150 WA ALUMBRADO PÚBLICO</t>
  </si>
  <si>
    <t>BOMBILLO TUBULAR NA 400 WA ALUMBRADO PÚBLICO</t>
  </si>
  <si>
    <t>POSTE CONCRETO 8 MTS</t>
  </si>
  <si>
    <t>POSTE CONCRETO 10 MTS</t>
  </si>
  <si>
    <t>POSTE CONCRETO 12 MTS</t>
  </si>
  <si>
    <t>POSTE PEDESTAL 4 MTS</t>
  </si>
  <si>
    <t>POSTE PEDESTAL 8 MTS</t>
  </si>
  <si>
    <t>CABLE</t>
  </si>
  <si>
    <t xml:space="preserve">BOMBILLA DE SODIO 70W/220V-TUBULAR-PHILPS </t>
  </si>
  <si>
    <t>BRAZO METALICO GALVANIZADO 3/4 X1,5 MT SIN COLLARIN</t>
  </si>
  <si>
    <t>CINTA BANDI 5-8 ACERO INOXIDABLE</t>
  </si>
  <si>
    <t>FOTOCELDA AZUL</t>
  </si>
  <si>
    <t>HEBILLAS  DE ACERO BANDIT  5/8</t>
  </si>
  <si>
    <t>ALAMBRE AWG Nº 8   ALUMINIO</t>
  </si>
  <si>
    <t>PERCHA METALICA DE TRES PUESTOS SIN AISLADOR</t>
  </si>
  <si>
    <t>PERNO DE MAQUINA 5/8X8"</t>
  </si>
  <si>
    <t>AISLADOR DE PORCELANA TIPO CARRETE-ANSI 53-3</t>
  </si>
  <si>
    <t xml:space="preserve">ARANDELA PLANA 5/8 REDONDA </t>
  </si>
  <si>
    <t>CABLE DE ACERO GALVANIZADO DE 1/4 (TEMPLETE)(RETENIDA)</t>
  </si>
  <si>
    <t>GUARDA CABO METALICO GALVANIZADO</t>
  </si>
  <si>
    <t>VARILLA DE ANCLAJE 5/8*1,50</t>
  </si>
  <si>
    <t>VIGUETA DE ANCLAJE</t>
  </si>
  <si>
    <t>AISLADOR TENSOR DE 4 * 1/4</t>
  </si>
  <si>
    <t>ARANDELA CUADRADA GALVANIZADA 4X4</t>
  </si>
  <si>
    <t>GRAPA PRENSADORA DE 3 TORNILLOS GALVANIZADA</t>
  </si>
  <si>
    <t>ALAMBRE AWG NO.  6 ALUMINIO</t>
  </si>
  <si>
    <t>ALAMBRE DE COBRE NO. 8</t>
  </si>
  <si>
    <t xml:space="preserve">ALAMBRE GALVANIZADO NO 12 </t>
  </si>
  <si>
    <t>CABLE ASCR NO. 2</t>
  </si>
  <si>
    <t xml:space="preserve">POSTE DE CONCRETO DE 8MTS X510KG </t>
  </si>
  <si>
    <t xml:space="preserve">CABLE DE ALUMINIO NO. 6 </t>
  </si>
  <si>
    <t>ALAMBRE AWG Nº 10  </t>
  </si>
  <si>
    <t>ALAMBRE ALUMINIO FORRADO # 6</t>
  </si>
  <si>
    <t>BOMBILLA SODIO 150-220W-TUBULAR</t>
  </si>
  <si>
    <t>BRAZO METALICO GALV. 1" X 2,0 MT SIN COLLARIN</t>
  </si>
  <si>
    <t>ALAMBRE GALVANIZADO NO 12</t>
  </si>
  <si>
    <t>CABLE ACSR Nº 2 (ALUMINIO DESNUDO)</t>
  </si>
  <si>
    <t xml:space="preserve">ALAMBRE NO. 12 DE COBRE </t>
  </si>
  <si>
    <t xml:space="preserve">CABLE THW NO.6 COBRE AISLADO. </t>
  </si>
  <si>
    <t>CABLE DE ALUMINIO AISLADO NO. 6 SERIE 8000 90</t>
  </si>
  <si>
    <t>ALAMBRE AWG NO. 10 ALUMINIO</t>
  </si>
  <si>
    <t>ARANDELA PLANA DE 5/8 REDONDA</t>
  </si>
  <si>
    <t>ARANDELA DE PRESION DE 5/8</t>
  </si>
  <si>
    <t>PERCHA METALICA DE UN PUESTO CON AISLADOR</t>
  </si>
  <si>
    <t>GRAPA PRENSADORA DE TRES TORNILLOS GALVANIZADA</t>
  </si>
  <si>
    <t>POSTE METALICO DE 3 MTS TOTALMENTE GALVANIZADO EN CALIENTE FABRICADO EN 2", FLANGE DE 20 X 20 EN 1/4,SISTEMA DE ANCLAJE DE 4 PERNOS DE 1/2 X 25 CM DE LONGITUD.</t>
  </si>
  <si>
    <t xml:space="preserve">TUBO PVC DE 1 PULGADA PESADO X 3 METROS </t>
  </si>
  <si>
    <t xml:space="preserve">CONECTOR BIMETÁLICO NO. 2 </t>
  </si>
  <si>
    <t xml:space="preserve">CAPACETE METÁLICO GALVANIZADO ¾ </t>
  </si>
  <si>
    <t>TUBO MT DE ¾ X 3 METROS</t>
  </si>
  <si>
    <t>REFLECTOR DE SODIO 150 WTT EXTERIOR  SIN BOMBILLO</t>
  </si>
  <si>
    <t>BOMBILLA DE SODIO 150W/220V-TUBULAR-PHILIPS</t>
  </si>
  <si>
    <t>BASE FOTOCELDA CON SOPORTE</t>
  </si>
  <si>
    <t xml:space="preserve">FOTOCELDA AZUL </t>
  </si>
  <si>
    <t>ALAMBRE DE COBRE NO. 12 AWG</t>
  </si>
  <si>
    <t>POSTE DE CONCRETO 10 MTS *510 KG</t>
  </si>
  <si>
    <t xml:space="preserve">TUBO MT POR DE 1/2" X 3 METROS </t>
  </si>
  <si>
    <t>CURVA MT DE 1/2"</t>
  </si>
  <si>
    <t>CAPACETE DE 1/2"</t>
  </si>
  <si>
    <t>CHAZO METALICO DE 3/8 X 3"</t>
  </si>
  <si>
    <t>CABLE DE ALUMINIO AISLADO NO. 6 SERIE 8090</t>
  </si>
  <si>
    <t>CABLE ACSR NO 2</t>
  </si>
  <si>
    <t>CABLE THW NO 4 ALUMINIO</t>
  </si>
  <si>
    <t>LUMINARIA LED 20W</t>
  </si>
  <si>
    <t>unidad</t>
  </si>
  <si>
    <t>CINTA BANDIT  5-8 ACERO INOXIDABLE</t>
  </si>
  <si>
    <t>HEBILLAS DE ACERO BANDIT 5/8</t>
  </si>
  <si>
    <t>BRAZO DE 1" * 2 MTS SIN COLLARIN</t>
  </si>
  <si>
    <t>ALAMBRE AWG. NO.8</t>
  </si>
  <si>
    <t>AISLADOR DE PORCELANA TIPO CARRETE-ANSI-53-3</t>
  </si>
  <si>
    <t xml:space="preserve">ARRANCADOR PARALELO SODIO 70W </t>
  </si>
  <si>
    <t>BALASTO SODIO 70W-208/220V</t>
  </si>
  <si>
    <t>CONDENSADOR DE 10 MFD.250V</t>
  </si>
  <si>
    <t>ALAMBRE AWG. NO.6</t>
  </si>
  <si>
    <t xml:space="preserve"> ALAMBRE DE COBRE NO. 8</t>
  </si>
  <si>
    <t xml:space="preserve">ALAMBRE CU AISLADO NO. 8 </t>
  </si>
  <si>
    <t>CONECTORES DERV. PERF.AISL. P2X95 MK2</t>
  </si>
  <si>
    <t>CONECTOR DERIV. PERF.AISL. CD P-70</t>
  </si>
  <si>
    <t>CAJA DEM DE PASO 20+20</t>
  </si>
  <si>
    <t xml:space="preserve">TUBO EMT DE DE 1/2" X 3 METROS </t>
  </si>
  <si>
    <t>UNION EMT DE 1/2"</t>
  </si>
  <si>
    <t>TERMINAL EMT DE 1/2"</t>
  </si>
  <si>
    <t xml:space="preserve">BREAKER BIPOLAR 20AMP. RIEL OMEGA </t>
  </si>
  <si>
    <t xml:space="preserve">TUBO CONDUIT PVC  1/2" </t>
  </si>
  <si>
    <t>CABLE DE ALUMINIO THW NO.4 SERIE 8000</t>
  </si>
  <si>
    <t xml:space="preserve"> CABLE DE COBRE AISLADO #    6 </t>
  </si>
  <si>
    <t>CABLE ALUMINIO ANTIFRAUDE BIFASICO</t>
  </si>
  <si>
    <t>CABLE THW NO.4 ALUMINIO</t>
  </si>
  <si>
    <t>CAJA POLICARBONATO BIFASICA</t>
  </si>
  <si>
    <t>CAPACETE 3/4"</t>
  </si>
  <si>
    <t>TERMINAL EMT 3/4"</t>
  </si>
  <si>
    <t>TUBO MT DE 3/4" 3 MTS</t>
  </si>
  <si>
    <t>UNIDAD DE MEDIDA CONTADOR BIFASICO</t>
  </si>
  <si>
    <t>RIEL OMEGA CENTIMETROS</t>
  </si>
  <si>
    <t>TEMPORIZADOR DIGITAL POR 16 AMP.</t>
  </si>
  <si>
    <t>MINI BREAKER 2X20 AMP. 2 POLOS</t>
  </si>
  <si>
    <t>POLO A TIERRA KIT DE PUESTO A TIERRA A CERO INOXIDABLE PARA "MT"</t>
  </si>
  <si>
    <t>TERMINAL EMT 1/2"</t>
  </si>
  <si>
    <t>TUBO CONDUIT EMT DE 1/2"X3MTS</t>
  </si>
  <si>
    <t xml:space="preserve">POSTE DE 10 MTS X510KGS </t>
  </si>
  <si>
    <t xml:space="preserve"> BRAZO METALICO GALVANIZADO 3/4 X1,5 MT SIN COLLARIN </t>
  </si>
  <si>
    <t xml:space="preserve"> CINTA BANDI 5-8 ACERO INOXIDABLE </t>
  </si>
  <si>
    <t xml:space="preserve"> FOTOCELDA AZUL  </t>
  </si>
  <si>
    <t>CONECTOR REGLETAS PLASTICAS</t>
  </si>
  <si>
    <t xml:space="preserve"> HEBILLAS  DE ACERO BANDIT  5/8 </t>
  </si>
  <si>
    <t>LUMINARIA LED DE 100W</t>
  </si>
  <si>
    <t>ALAMBRE DE COBRE AWG. NO.8</t>
  </si>
  <si>
    <t xml:space="preserve"> CONECTOR PERFORANTE DERIV.PERF.ASL.CD P-70 </t>
  </si>
  <si>
    <t>FOTOCELDAS</t>
  </si>
  <si>
    <t xml:space="preserve">CONECTOR DE TORNILLO CON CHAQUETA AISLANTE TIPO 2 </t>
  </si>
  <si>
    <t xml:space="preserve"> BRAZO 1"1/2 X 2MTS </t>
  </si>
  <si>
    <t xml:space="preserve"> ALAMBRE DE COBRE NO. 12 AWG </t>
  </si>
  <si>
    <t xml:space="preserve"> CONECTORES BIMETALICOS  </t>
  </si>
  <si>
    <t>LUMINARIA LED 50W</t>
  </si>
  <si>
    <t>LUMINARIA LED 72W</t>
  </si>
  <si>
    <t>LUMINARIA LED 60W</t>
  </si>
  <si>
    <t>BRAZO METALICO GALVANIZADO 1 X2 MT SIN COLLARIN</t>
  </si>
  <si>
    <t>LUMINARIAS LED 35W</t>
  </si>
  <si>
    <t>LUMINARIAS LED 65W</t>
  </si>
  <si>
    <t>CABLE ENCAUCHETADO 2 X14</t>
  </si>
  <si>
    <t>CONECTOR BIMETALICO</t>
  </si>
  <si>
    <t>BOMBILLA DE SODIO 70W/220V-TUBULAR-PHILPS</t>
  </si>
  <si>
    <t>CONECTOR PERFORANTE DERIV.PERF.ASL.CD P-70</t>
  </si>
  <si>
    <t>REUBICACIÓN LUMINARIA O PROYECTOR</t>
  </si>
  <si>
    <t xml:space="preserve">CONECTOR BIMETALICO </t>
  </si>
  <si>
    <t>CAJA DE PASO 15X15 CON TAPA</t>
  </si>
  <si>
    <t>REFLECTORES 200W</t>
  </si>
  <si>
    <t>TORNILLOS DE 5/16 X 2"</t>
  </si>
  <si>
    <t>BREAKER 2X20A</t>
  </si>
  <si>
    <t>CAJA BREAKER BIFASICA DE 4 PUESTOS</t>
  </si>
  <si>
    <t>CINTA AISLANTE 3M</t>
  </si>
  <si>
    <t>ABRAZADERAS PAQUETE POR 100</t>
  </si>
  <si>
    <t>KIT DE PUESTA A TIERRA PARA BAJA TENSIÓN</t>
  </si>
  <si>
    <t>CONECTOR PERFORANTE AP70</t>
  </si>
  <si>
    <t>CABLE DE COBRE ENCAUCHETADO 3X14</t>
  </si>
  <si>
    <t>ALAMBRE DE COBRE NO. 10 AWG</t>
  </si>
  <si>
    <t xml:space="preserve"> CABLE THW NO 4 ALUMINIO </t>
  </si>
  <si>
    <t xml:space="preserve"> CABLE ENCAUCHETADO 3X14 AWG COBRE  </t>
  </si>
  <si>
    <t xml:space="preserve"> CABLE ENCAUCHETADO 2X14 AWG COBRE  </t>
  </si>
  <si>
    <t>BOMBILLA SODIO 70-220W-TUBULAR</t>
  </si>
  <si>
    <t>BRAZO 3/4 X1.50 MTS SIN COLLARIN</t>
  </si>
  <si>
    <t>CINTA BANDIT 5-8 ACERO INOXIDABLE</t>
  </si>
  <si>
    <t>BRAZO 1" X2MTS S/CLL</t>
  </si>
  <si>
    <t xml:space="preserve">CABLE DE COBRE ENCAUCHETADO  3 X 16 </t>
  </si>
  <si>
    <t>LUMINARIA 64 LED 100 W</t>
  </si>
  <si>
    <t>FOTOCONTROL AZUL A3 REF 3NC32A</t>
  </si>
  <si>
    <t xml:space="preserve">CABLE ENCAUCHETADO  3 X 14    90° 600V </t>
  </si>
  <si>
    <t>BRAZO LUMINARIA HORIZONTAL 1" X 2.00MTS S/COLLARIN</t>
  </si>
  <si>
    <t>HEBILLA ACERO 5/8</t>
  </si>
  <si>
    <t>CINTA ACERO INOXIDABLE  5/8" X MTS</t>
  </si>
  <si>
    <t xml:space="preserve">BOMBILLO SODIO 150W/220V TUBULAR SUPER SYLVANIA </t>
  </si>
  <si>
    <t xml:space="preserve">ARRANCA / PARALELO SODIO 150W-400/220V DISPROEL </t>
  </si>
  <si>
    <t xml:space="preserve">CINTA ACERO INOXIDABLE  5/8" </t>
  </si>
  <si>
    <t>BRAZO GALVANIZADO 3/4 X 1.50 MTS S/COLLARIN</t>
  </si>
  <si>
    <t>CABLE DE COBRE ENCAUCHETADO 600V, 2X14 AWG CON NEUTRO CONCENTRICO</t>
  </si>
  <si>
    <t>1.</t>
  </si>
  <si>
    <t>2.</t>
  </si>
  <si>
    <t>3.</t>
  </si>
  <si>
    <t>Valor total de las obras por año</t>
  </si>
  <si>
    <t xml:space="preserve">LUMINARIA DE SODIO  70 W PE-VP CON BASE DE FOTOCELDA,SIN BOMBILLO </t>
  </si>
  <si>
    <t xml:space="preserve">LUMINARIA 96 LEDS 70 W </t>
  </si>
  <si>
    <t>LUMINARIA 144 LED 108W</t>
  </si>
  <si>
    <t>LUMINARIA DE SODIO 70 W</t>
  </si>
  <si>
    <t>LUMINARIA DE SODIO 150W</t>
  </si>
  <si>
    <t>LUMINARIA DE SODIO 400 W</t>
  </si>
  <si>
    <t xml:space="preserve">LUMINARIA 336 LED 250W </t>
  </si>
  <si>
    <t xml:space="preserve">LUMINARIA 144 LED 108W </t>
  </si>
  <si>
    <t>LUMINARIA LED 100W</t>
  </si>
  <si>
    <t>LUMINARIA DE SODIO 70W</t>
  </si>
  <si>
    <t>LUMINARIA SODIO 150W</t>
  </si>
  <si>
    <t>Precio promedio por Luminaria por año</t>
  </si>
  <si>
    <t>Porcentaje anual del valor de Administración e imprevistos.</t>
  </si>
  <si>
    <t>Presupuestos Históricos Proyecto de Alumbrado Público</t>
  </si>
  <si>
    <t>Cantidad Unidades Constructivas</t>
  </si>
  <si>
    <t>Valor Material U. C.</t>
  </si>
  <si>
    <t>Total U.C.</t>
  </si>
  <si>
    <t>Unidad</t>
  </si>
  <si>
    <t>Cantidad</t>
  </si>
  <si>
    <t>Precio</t>
  </si>
  <si>
    <t>4.</t>
  </si>
  <si>
    <t>Con el punto 2 explicar el efecto del desempeño de la industria durante esos años, desestimando el efecto de la inflación</t>
  </si>
  <si>
    <t>5.</t>
  </si>
  <si>
    <t xml:space="preserve">Si la rentabilidad de la empresa es del 70% de los costos de administración y para arrancar el proyecto se debieron invertir $60 millones, estimar la TIR del proyecto. </t>
  </si>
  <si>
    <t>6.</t>
  </si>
  <si>
    <t>7.</t>
  </si>
  <si>
    <t xml:space="preserve">Con el punto 5 Calcular la TIR real para 2023 con base en el IPC 2022. </t>
  </si>
  <si>
    <t>Con el punto 5 y 6, si el WACC es del 20% tomaría la decisión de inversión?</t>
  </si>
  <si>
    <t>CUESTIONARIO</t>
  </si>
  <si>
    <t>Total Imprevistos + Administración</t>
  </si>
  <si>
    <t>Total administración</t>
  </si>
  <si>
    <t>Total improvistos</t>
  </si>
  <si>
    <t xml:space="preserve"> </t>
  </si>
  <si>
    <t>TOTAL</t>
  </si>
  <si>
    <t>Promedio de Precio</t>
  </si>
  <si>
    <t>TIPO LUMINARIA</t>
  </si>
  <si>
    <t>LUMINARIA DE SODIO  70</t>
  </si>
  <si>
    <t>LUMINARIA DE SODIO 70</t>
  </si>
  <si>
    <t>LUMINARIA 144 LED 108</t>
  </si>
  <si>
    <t xml:space="preserve">VALOR TOTAL OBRA </t>
  </si>
  <si>
    <t>ADMINISTRACION</t>
  </si>
  <si>
    <t>IMPREVISTO</t>
  </si>
  <si>
    <t xml:space="preserve"> VALORES</t>
  </si>
  <si>
    <t>% PART ADMINISTRACION</t>
  </si>
  <si>
    <t>% PART IMPREVISTO</t>
  </si>
  <si>
    <t>PARTICIPACION DE LA ADMINISTRACION Y LOS IMPREVISTOS EN EL VALOR TOTAL DE LA OBRA</t>
  </si>
  <si>
    <t/>
  </si>
  <si>
    <t>Teniendo en cuenta que estamos solo incluyendo los precios nominales sin tener en cuenta  indices como el IPC  o deflactores del PIB , podemos asumir lo siguiente:</t>
  </si>
  <si>
    <t>VARIACION</t>
  </si>
  <si>
    <t>Promedio de PrecioC68:O91C93C68:N90C68:N91</t>
  </si>
  <si>
    <t>PROMEDIO DE VARIACION</t>
  </si>
  <si>
    <t>COSTOS DE ADMINISTRACION</t>
  </si>
  <si>
    <t>1.Asumiendo que las luminarias que tienen valores numericos quieren decir que para ese año se hicieron compras con ese valor de ese producto , podemos asumir que el desempeño de la industria tiene un comportamiento ciclico , siendo mas especifico , un año tiene un costo muy alto con referencia al año anterior, y el año siguiente tiene uno muy bajo con referencia al año actual</t>
  </si>
  <si>
    <t>Prom 2012-2018</t>
  </si>
  <si>
    <t xml:space="preserve">2. del año 2013 al año 2018 el precio promedio  anual ha estado por debajo del promedio consolidado en 3 de los 6 periodos por analizar </t>
  </si>
  <si>
    <t xml:space="preserve">3.En el año 2019 fue el año  en donde mas demanda de instalacion de luminarias se presentaron </t>
  </si>
  <si>
    <t>4.pensando en factores externos para el año 2016 y el año 2019 , los meses que tienen el costo promedio mas alto puede deberse a aumentos en los costos de materiales o cambios regulatorios.</t>
  </si>
  <si>
    <t>5. podemos ver que la luminaria de sodio  de 70 es el producto que mas perduro en cuanto a uso a travez del tiempo , igual teniendo un comportamiento ciclico en el que cada mes tiene un comportamiento en el que un año tiene un costo muy alto con referencia al anterior y para el año siguiente tiene uno muy bajo con referencia al año actual ( excluyendo el año 2019)</t>
  </si>
  <si>
    <t>RENTABILIDAD</t>
  </si>
  <si>
    <t>INVERSION INICIAL</t>
  </si>
  <si>
    <t>TIR</t>
  </si>
  <si>
    <t>IPC 2022</t>
  </si>
  <si>
    <t>TIR REAL</t>
  </si>
  <si>
    <t>TASA INFLACION</t>
  </si>
  <si>
    <t>IPC AÑO BASE 2012</t>
  </si>
  <si>
    <t>La TIR real negativa refuerza aún más la conclusión de que el proyecto no es rentable. La inversión no solo es inferior al costo del capital en términos nominales, sino que también pierde poder adquisitivo cuando se ajusta por inflación.</t>
  </si>
  <si>
    <t xml:space="preserve">En terminos nominales , no es viable el proyecto con tir 17,87% al ser menor al costo ponderado del capital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</si>
</sst>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 #,##0_-;_-* &quot;-&quot;_-;_-@_-"/>
    <numFmt numFmtId="43" formatCode="_-* #,##0.00_-;\-* #,##0.00_-;_-* &quot;-&quot;??_-;_-@_-"/>
    <numFmt numFmtId="164" formatCode="_-* #,##0_-;\-* #,##0_-;_-* &quot;-&quot;??_-;_-@_-"/>
    <numFmt numFmtId="165" formatCode="0.0%"/>
    <numFmt numFmtId="166" formatCode="0.000%"/>
  </numFmts>
  <fonts count="8" x14ac:knownFonts="1">
    <font>
      <sz val="11"/>
      <color theme="1"/>
      <name val="Calibri"/>
      <family val="2"/>
      <scheme val="minor"/>
    </font>
    <font>
      <sz val="11"/>
      <color theme="1"/>
      <name val="Calibri"/>
      <family val="2"/>
      <scheme val="minor"/>
    </font>
    <font>
      <b/>
      <sz val="11"/>
      <color theme="0"/>
      <name val="Calibri"/>
      <family val="2"/>
      <scheme val="minor"/>
    </font>
    <font>
      <sz val="11"/>
      <name val="Calibri"/>
      <family val="2"/>
      <scheme val="minor"/>
    </font>
    <font>
      <sz val="11"/>
      <color indexed="8"/>
      <name val="Calibri"/>
      <family val="2"/>
      <scheme val="minor"/>
    </font>
    <font>
      <sz val="11"/>
      <color indexed="8"/>
      <name val="Calibri"/>
      <family val="2"/>
    </font>
    <font>
      <b/>
      <sz val="16"/>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3" tint="-0.499984740745262"/>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FFFF00"/>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43" fontId="1" fillId="0" borderId="0" applyFont="0" applyFill="0" applyBorder="0" applyAlignment="0" applyProtection="0"/>
    <xf numFmtId="41" fontId="1" fillId="0" borderId="0" applyFont="0" applyFill="0" applyBorder="0" applyAlignment="0" applyProtection="0"/>
    <xf numFmtId="9" fontId="1" fillId="0" borderId="0" applyFont="0" applyFill="0" applyBorder="0" applyAlignment="0" applyProtection="0"/>
  </cellStyleXfs>
  <cellXfs count="66">
    <xf numFmtId="0" fontId="0" fillId="0" borderId="0" xfId="0"/>
    <xf numFmtId="0" fontId="2" fillId="2" borderId="1" xfId="0" applyFont="1" applyFill="1" applyBorder="1" applyAlignment="1">
      <alignment horizontal="center" vertical="center" wrapText="1"/>
    </xf>
    <xf numFmtId="0" fontId="3" fillId="0" borderId="1" xfId="0" applyFont="1" applyBorder="1"/>
    <xf numFmtId="0" fontId="3" fillId="0" borderId="1" xfId="0" applyFont="1" applyBorder="1" applyAlignment="1">
      <alignment horizontal="center" vertical="center"/>
    </xf>
    <xf numFmtId="0" fontId="3" fillId="0" borderId="1" xfId="0" applyFont="1" applyBorder="1" applyAlignment="1">
      <alignment horizontal="center"/>
    </xf>
    <xf numFmtId="164" fontId="0" fillId="0" borderId="1" xfId="1" applyNumberFormat="1" applyFont="1" applyBorder="1"/>
    <xf numFmtId="0" fontId="0" fillId="0" borderId="1" xfId="0" applyBorder="1"/>
    <xf numFmtId="164" fontId="0" fillId="0" borderId="1" xfId="1" applyNumberFormat="1" applyFont="1" applyBorder="1" applyAlignment="1">
      <alignment horizontal="right"/>
    </xf>
    <xf numFmtId="0" fontId="0" fillId="0" borderId="1" xfId="0" applyBorder="1" applyAlignment="1">
      <alignment horizontal="center"/>
    </xf>
    <xf numFmtId="0" fontId="3" fillId="3" borderId="1" xfId="0" applyFont="1" applyFill="1" applyBorder="1"/>
    <xf numFmtId="1" fontId="0" fillId="0" borderId="1" xfId="0" applyNumberFormat="1" applyBorder="1" applyAlignment="1">
      <alignment horizontal="center"/>
    </xf>
    <xf numFmtId="164" fontId="0" fillId="0" borderId="1" xfId="1" applyNumberFormat="1" applyFont="1" applyFill="1" applyBorder="1" applyAlignment="1">
      <alignment horizontal="right"/>
    </xf>
    <xf numFmtId="164" fontId="4" fillId="0" borderId="1" xfId="1" applyNumberFormat="1" applyFont="1" applyBorder="1" applyAlignment="1">
      <alignment horizontal="right" vertical="center" wrapText="1"/>
    </xf>
    <xf numFmtId="164" fontId="3" fillId="0" borderId="1" xfId="1" applyNumberFormat="1" applyFont="1" applyBorder="1" applyAlignment="1">
      <alignment horizontal="right" vertical="center" wrapText="1"/>
    </xf>
    <xf numFmtId="1" fontId="3" fillId="0" borderId="1" xfId="0" applyNumberFormat="1" applyFont="1" applyBorder="1" applyAlignment="1">
      <alignment horizontal="center"/>
    </xf>
    <xf numFmtId="164" fontId="4" fillId="0" borderId="1" xfId="1" applyNumberFormat="1" applyFont="1" applyBorder="1" applyAlignment="1">
      <alignment horizontal="right" vertical="center"/>
    </xf>
    <xf numFmtId="3" fontId="3" fillId="0" borderId="1" xfId="2" applyNumberFormat="1" applyFont="1" applyBorder="1" applyAlignment="1">
      <alignment horizontal="center" vertical="center"/>
    </xf>
    <xf numFmtId="164" fontId="4" fillId="0" borderId="1" xfId="1" applyNumberFormat="1" applyFont="1" applyFill="1" applyBorder="1" applyAlignment="1">
      <alignment horizontal="right" vertical="center"/>
    </xf>
    <xf numFmtId="164" fontId="5" fillId="0" borderId="1" xfId="1" applyNumberFormat="1" applyFont="1" applyFill="1" applyBorder="1" applyAlignment="1">
      <alignment horizontal="right" vertical="center" wrapText="1"/>
    </xf>
    <xf numFmtId="164" fontId="0" fillId="0" borderId="1" xfId="1" applyNumberFormat="1" applyFont="1" applyBorder="1" applyAlignment="1">
      <alignment horizontal="right" vertical="center"/>
    </xf>
    <xf numFmtId="164" fontId="5" fillId="0" borderId="1" xfId="1" applyNumberFormat="1" applyFont="1" applyBorder="1" applyAlignment="1">
      <alignment horizontal="right" vertical="center" wrapText="1"/>
    </xf>
    <xf numFmtId="164" fontId="3" fillId="3" borderId="1" xfId="1" applyNumberFormat="1" applyFont="1" applyFill="1" applyBorder="1" applyAlignment="1">
      <alignment horizontal="right" vertical="center" wrapText="1"/>
    </xf>
    <xf numFmtId="164" fontId="3" fillId="0" borderId="1" xfId="1" applyNumberFormat="1" applyFont="1" applyBorder="1" applyAlignment="1">
      <alignment horizontal="right"/>
    </xf>
    <xf numFmtId="164" fontId="3" fillId="0" borderId="1" xfId="1" applyNumberFormat="1" applyFont="1" applyFill="1" applyBorder="1" applyAlignment="1">
      <alignment horizontal="right" vertical="center"/>
    </xf>
    <xf numFmtId="0" fontId="0" fillId="0" borderId="1" xfId="0" applyBorder="1" applyAlignment="1">
      <alignment horizontal="left"/>
    </xf>
    <xf numFmtId="0" fontId="0" fillId="0" borderId="0" xfId="0" applyAlignment="1">
      <alignment horizontal="left"/>
    </xf>
    <xf numFmtId="0" fontId="3" fillId="0" borderId="1" xfId="0" applyFont="1" applyBorder="1" applyAlignment="1">
      <alignment horizontal="left" vertical="center"/>
    </xf>
    <xf numFmtId="0" fontId="0" fillId="0" borderId="1" xfId="0" applyBorder="1" applyAlignment="1">
      <alignment horizontal="left" vertical="center"/>
    </xf>
    <xf numFmtId="0" fontId="3" fillId="3" borderId="1" xfId="0" applyFont="1" applyFill="1" applyBorder="1" applyAlignment="1">
      <alignment horizontal="left" vertical="center"/>
    </xf>
    <xf numFmtId="0" fontId="6" fillId="0" borderId="0" xfId="0" applyFont="1"/>
    <xf numFmtId="9" fontId="0" fillId="0" borderId="0" xfId="3" applyFont="1"/>
    <xf numFmtId="164" fontId="0" fillId="0" borderId="0" xfId="0" applyNumberFormat="1"/>
    <xf numFmtId="164" fontId="0" fillId="0" borderId="0" xfId="1" applyNumberFormat="1" applyFont="1"/>
    <xf numFmtId="0" fontId="0" fillId="0" borderId="0" xfId="0" pivotButton="1"/>
    <xf numFmtId="0" fontId="7" fillId="4" borderId="0" xfId="0" applyFont="1" applyFill="1"/>
    <xf numFmtId="0" fontId="0" fillId="0" borderId="0" xfId="0" pivotButton="1" applyAlignment="1">
      <alignment horizontal="center"/>
    </xf>
    <xf numFmtId="41" fontId="0" fillId="0" borderId="1" xfId="0" applyNumberFormat="1" applyBorder="1"/>
    <xf numFmtId="10" fontId="0" fillId="0" borderId="0" xfId="3" applyNumberFormat="1" applyFont="1"/>
    <xf numFmtId="41" fontId="0" fillId="0" borderId="1" xfId="0" applyNumberFormat="1" applyBorder="1" applyAlignment="1"/>
    <xf numFmtId="0" fontId="0" fillId="5" borderId="1" xfId="0" applyFill="1" applyBorder="1" applyAlignment="1">
      <alignment horizontal="center"/>
    </xf>
    <xf numFmtId="41" fontId="0" fillId="5" borderId="1" xfId="0" applyNumberFormat="1" applyFill="1" applyBorder="1" applyAlignment="1"/>
    <xf numFmtId="166" fontId="0" fillId="0" borderId="1" xfId="3" applyNumberFormat="1" applyFont="1" applyBorder="1" applyAlignment="1"/>
    <xf numFmtId="0" fontId="0" fillId="5" borderId="1" xfId="0" applyFill="1" applyBorder="1" applyAlignment="1">
      <alignment horizontal="center"/>
    </xf>
    <xf numFmtId="0" fontId="0" fillId="0" borderId="1" xfId="0" pivotButton="1" applyBorder="1" applyAlignment="1">
      <alignment horizontal="center"/>
    </xf>
    <xf numFmtId="41" fontId="0" fillId="0" borderId="1" xfId="0" applyNumberFormat="1" applyBorder="1" applyAlignment="1">
      <alignment horizontal="center"/>
    </xf>
    <xf numFmtId="41" fontId="0" fillId="0" borderId="0" xfId="0" applyNumberFormat="1" applyBorder="1"/>
    <xf numFmtId="0" fontId="0" fillId="0" borderId="0" xfId="0" applyBorder="1"/>
    <xf numFmtId="0" fontId="0" fillId="0" borderId="0" xfId="0" applyBorder="1" applyAlignment="1">
      <alignment horizontal="center"/>
    </xf>
    <xf numFmtId="0" fontId="7" fillId="4" borderId="0" xfId="0" applyFont="1" applyFill="1" applyAlignment="1">
      <alignment horizontal="center"/>
    </xf>
    <xf numFmtId="0" fontId="7" fillId="4" borderId="0" xfId="0" applyFont="1" applyFill="1" applyBorder="1"/>
    <xf numFmtId="43" fontId="0" fillId="0" borderId="1" xfId="1" applyFont="1" applyBorder="1"/>
    <xf numFmtId="164" fontId="0" fillId="6" borderId="1" xfId="1" applyNumberFormat="1" applyFont="1" applyFill="1" applyBorder="1"/>
    <xf numFmtId="10" fontId="0" fillId="6" borderId="1" xfId="3" applyNumberFormat="1" applyFont="1" applyFill="1" applyBorder="1"/>
    <xf numFmtId="164" fontId="0" fillId="6" borderId="1" xfId="1" applyNumberFormat="1" applyFont="1" applyFill="1" applyBorder="1" applyAlignment="1">
      <alignment horizontal="center"/>
    </xf>
    <xf numFmtId="0" fontId="0" fillId="6" borderId="2" xfId="0" applyFill="1" applyBorder="1" applyAlignment="1">
      <alignment horizontal="center"/>
    </xf>
    <xf numFmtId="0" fontId="0" fillId="6" borderId="3" xfId="0" applyFill="1" applyBorder="1" applyAlignment="1">
      <alignment horizontal="center"/>
    </xf>
    <xf numFmtId="165" fontId="0" fillId="0" borderId="1" xfId="3" applyNumberFormat="1" applyFont="1" applyBorder="1"/>
    <xf numFmtId="165" fontId="0" fillId="0" borderId="4" xfId="3" applyNumberFormat="1" applyFont="1" applyFill="1" applyBorder="1"/>
    <xf numFmtId="165" fontId="0" fillId="7" borderId="1" xfId="3" applyNumberFormat="1" applyFont="1" applyFill="1" applyBorder="1"/>
    <xf numFmtId="0" fontId="0" fillId="7" borderId="0" xfId="0" applyFill="1"/>
    <xf numFmtId="0" fontId="0" fillId="3" borderId="0" xfId="0" applyFill="1"/>
    <xf numFmtId="43" fontId="0" fillId="0" borderId="0" xfId="0" applyNumberFormat="1"/>
    <xf numFmtId="10" fontId="0" fillId="0" borderId="0" xfId="0" applyNumberFormat="1"/>
    <xf numFmtId="0" fontId="0" fillId="5" borderId="0" xfId="0" applyFill="1" applyAlignment="1">
      <alignment horizontal="center"/>
    </xf>
    <xf numFmtId="10" fontId="0" fillId="5" borderId="0" xfId="0" applyNumberFormat="1" applyFill="1" applyAlignment="1">
      <alignment horizontal="center"/>
    </xf>
    <xf numFmtId="164" fontId="0" fillId="6" borderId="0" xfId="0" applyNumberFormat="1" applyFill="1"/>
  </cellXfs>
  <cellStyles count="4">
    <cellStyle name="Millares" xfId="1" builtinId="3"/>
    <cellStyle name="Millares [0]" xfId="2" builtinId="6"/>
    <cellStyle name="Normal" xfId="0" builtinId="0"/>
    <cellStyle name="Porcentaje" xfId="3" builtinId="5"/>
  </cellStyles>
  <dxfs count="37">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fill>
        <patternFill patternType="solid">
          <bgColor theme="0"/>
        </patternFill>
      </fill>
    </dxf>
    <dxf>
      <fill>
        <patternFill patternType="solid">
          <bgColor theme="0"/>
        </patternFill>
      </fill>
    </dxf>
    <dxf>
      <border>
        <left style="thin">
          <color indexed="64"/>
        </lef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79998168889431442"/>
        </patternFill>
      </fill>
    </dxf>
    <dxf>
      <fill>
        <patternFill patternType="solid">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ander Pulido" refreshedDate="45548.756426273147" createdVersion="8" refreshedVersion="8" minRefreshableVersion="3" recordCount="376" xr:uid="{174065B6-04EA-48BB-ABCA-A830A2E23B9E}">
  <cacheSource type="worksheet">
    <worksheetSource ref="A4:N380" sheet="Ejercicio 1"/>
  </cacheSource>
  <cacheFields count="14">
    <cacheField name="AÑO" numFmtId="0">
      <sharedItems containsSemiMixedTypes="0" containsString="0" containsNumber="1" containsInteger="1" minValue="2012" maxValue="2022" count="11">
        <n v="2012"/>
        <n v="2013"/>
        <n v="2014"/>
        <n v="2015"/>
        <n v="2016"/>
        <n v="2017"/>
        <n v="2018"/>
        <n v="2019"/>
        <n v="2020"/>
        <n v="2021"/>
        <n v="2022"/>
      </sharedItems>
    </cacheField>
    <cacheField name="Cantidad Unidades Constructivas" numFmtId="0">
      <sharedItems containsString="0" containsBlank="1" containsNumber="1" minValue="1" maxValue="2824"/>
    </cacheField>
    <cacheField name="MATERIALES" numFmtId="0">
      <sharedItems count="166">
        <s v="CABLE"/>
        <s v="ALAMBRE COBRE THW #12 CEAT"/>
        <s v="BANDA SENCILLA 6&quot;    CONJ PRIM Y SECUND"/>
        <s v="BAZO GALVANIZ 1.1/2&quot;X2 MT ALUMBRADO PÚBLICO "/>
        <s v="BOMBILLO TUBULAR NA 150 WA ALUMBRADO PÚBLICO"/>
        <s v="FOTOCELDA ALUMBRADO PÚBLICO "/>
        <s v="LUMINARIA DE SODIO 150W"/>
        <s v="BOMBILLO TUBULAR NA 400 WA ALUMBRADO PÚBLICO"/>
        <s v="LUMINARIA DE SODIO 400 W"/>
        <s v="BAZO GALVANIZ 3/4&quot;X1,5M ALUMBRADO PÚBLICO "/>
        <s v="BOMBILLO TUBULAR NA 70 WA ALUMBRADO PÚBLICO"/>
        <s v="LUMINARIA DE SODIO 70 W"/>
        <s v="POSTE CONCRETO 10 MTS"/>
        <s v="POSTE CONCRETO 12 MTS"/>
        <s v="POSTE PEDESTAL 4 MTS"/>
        <s v="POSTE CONCRETO 8 MTS"/>
        <s v="POSTE PEDESTAL 8 MTS"/>
        <s v="AISLADOR DE PORCELANA TIPO CARRETE-ANSI 53-3"/>
        <s v="ARANDELA PLANA 5/8 REDONDA "/>
        <s v="PERCHA METALICA DE TRES PUESTOS SIN AISLADOR"/>
        <s v="PERNO DE MAQUINA 5/8X8&quot;"/>
        <s v="ALAMBRE AWG Nº 8   ALUMINIO"/>
        <s v="BOMBILLA DE SODIO 70W/220V-TUBULAR-PHILPS "/>
        <s v="BRAZO METALICO GALVANIZADO 3/4 X1,5 MT SIN COLLARIN"/>
        <s v="CINTA BANDI 5-8 ACERO INOXIDABLE"/>
        <s v="FOTOCELDA AZUL"/>
        <s v="HEBILLAS  DE ACERO BANDIT  5/8"/>
        <s v="LUMINARIA DE SODIO  70 W PE-VP CON BASE DE FOTOCELDA,SIN BOMBILLO "/>
        <s v="LUMINARIA DE SODIO 70W"/>
        <s v="POSTE DE CONCRETO DE 8MTS X510KG "/>
        <s v="AISLADOR TENSOR DE 4 * 1/4"/>
        <s v="ALAMBRE ALUMINIO FORRADO # 6"/>
        <s v="ALAMBRE AWG Nº 10  "/>
        <s v="ALAMBRE AWG NO.  6 ALUMINIO"/>
        <s v="ARANDELA CUADRADA GALVANIZADA 4X4"/>
        <s v="CABLE DE ACERO GALVANIZADO DE 1/4 (TEMPLETE)(RETENIDA)"/>
        <s v="CABLE DE ALUMINIO NO. 6 "/>
        <s v="GRAPA PRENSADORA DE 3 TORNILLOS GALVANIZADA"/>
        <s v="GUARDA CABO METALICO GALVANIZADO"/>
        <s v="VARILLA DE ANCLAJE 5/8*1,50"/>
        <s v="VIGUETA DE ANCLAJE"/>
        <s v="ALAMBRE DE COBRE NO. 8"/>
        <s v="ALAMBRE GALVANIZADO NO 12 "/>
        <s v="CABLE ASCR NO. 2"/>
        <s v="CAPACETE METÁLICO GALVANIZADO ¾ "/>
        <s v="CONECTOR BIMETÁLICO NO. 2 "/>
        <s v="TUBO MT DE ¾ X 3 METROS"/>
        <s v="TUBO PVC DE 1 PULGADA PESADO X 3 METROS "/>
        <s v="ARANDELA DE PRESION DE 5/8"/>
        <s v="ARANDELA PLANA DE 5/8 REDONDA"/>
        <s v="GRAPA PRENSADORA DE TRES TORNILLOS GALVANIZADA"/>
        <s v="PERCHA METALICA DE UN PUESTO CON AISLADOR"/>
        <s v="BOMBILLA SODIO 150-220W-TUBULAR"/>
        <s v="BRAZO METALICO GALV. 1&quot; X 2,0 MT SIN COLLARIN"/>
        <s v="LUMINARIA SODIO 150W"/>
        <s v="POSTE METALICO DE 3 MTS TOTALMENTE GALVANIZADO EN CALIENTE FABRICADO EN 2&quot;, FLANGE DE 20 X 20 EN 1/4,SISTEMA DE ANCLAJE DE 4 PERNOS DE 1/2 X 25 CM DE LONGITUD."/>
        <s v="ALAMBRE AWG NO. 10 ALUMINIO"/>
        <s v="ALAMBRE NO. 12 DE COBRE "/>
        <s v="CABLE DE ALUMINIO AISLADO NO. 6 SERIE 8000 90"/>
        <s v="CABLE THW NO.6 COBRE AISLADO. "/>
        <s v="ALAMBRE GALVANIZADO NO 12"/>
        <s v="CABLE ACSR Nº 2 (ALUMINIO DESNUDO)"/>
        <s v="CAPACETE DE 1/2&quot;"/>
        <s v="CHAZO METALICO DE 3/8 X 3&quot;"/>
        <s v="CURVA MT DE 1/2&quot;"/>
        <s v="TUBO MT POR DE 1/2&quot; X 3 METROS "/>
        <s v="POSTE DE CONCRETO 10 MTS *510 KG"/>
        <s v="CABLE ACSR NO 2"/>
        <s v="CABLE DE ALUMINIO AISLADO NO. 6 SERIE 8090"/>
        <s v="CABLE THW NO 4 ALUMINIO"/>
        <s v="ALAMBRE DE COBRE NO. 12 AWG"/>
        <s v="BASE FOTOCELDA CON SOPORTE"/>
        <s v="BOMBILLA DE SODIO 150W/220V-TUBULAR-PHILIPS"/>
        <s v="FOTOCELDA AZUL "/>
        <s v="REFLECTOR DE SODIO 150 WTT EXTERIOR  SIN BOMBILLO"/>
        <s v="AISLADOR DE PORCELANA TIPO CARRETE-ANSI-53-3"/>
        <s v="ARRANCADOR PARALELO SODIO 70W "/>
        <s v="BALASTO SODIO 70W-208/220V"/>
        <s v="CONDENSADOR DE 10 MFD.250V"/>
        <s v="ALAMBRE AWG. NO.8"/>
        <s v="BRAZO DE 1&quot; * 2 MTS SIN COLLARIN"/>
        <s v="CINTA BANDIT  5-8 ACERO INOXIDABLE"/>
        <s v="HEBILLAS DE ACERO BANDIT 5/8"/>
        <s v="LUMINARIA LED 20W"/>
        <s v=" ALAMBRE DE COBRE NO. 8"/>
        <s v="ALAMBRE AWG. NO.6"/>
        <s v="BREAKER BIPOLAR 20AMP. RIEL OMEGA "/>
        <s v="CAJA DEM DE PASO 20+20"/>
        <s v="TERMINAL EMT DE 1/2&quot;"/>
        <s v="TUBO CONDUIT PVC  1/2&quot; "/>
        <s v="TUBO EMT DE DE 1/2&quot; X 3 METROS "/>
        <s v="UNION EMT DE 1/2&quot;"/>
        <s v="ALAMBRE CU AISLADO NO. 8 "/>
        <s v="CONECTOR DERIV. PERF.AISL. CD P-70"/>
        <s v="CONECTORES DERV. PERF.AISL. P2X95 MK2"/>
        <s v=" CABLE DE COBRE AISLADO #    6 "/>
        <s v="CABLE DE ALUMINIO THW NO.4 SERIE 8000"/>
        <s v="RIEL OMEGA CENTIMETROS"/>
        <s v="TEMPORIZADOR DIGITAL POR 16 AMP."/>
        <s v="POSTE DE 10 MTS X510KGS "/>
        <s v="MINI BREAKER 2X20 AMP. 2 POLOS"/>
        <s v="POLO A TIERRA KIT DE PUESTO A TIERRA A CERO INOXIDABLE PARA &quot;MT&quot;"/>
        <s v="TERMINAL EMT 1/2&quot;"/>
        <s v="TUBO CONDUIT EMT DE 1/2&quot;X3MTS"/>
        <s v="CABLE ALUMINIO ANTIFRAUDE BIFASICO"/>
        <s v="CABLE THW NO.4 ALUMINIO"/>
        <s v="CAJA POLICARBONATO BIFASICA"/>
        <s v="CAPACETE 3/4&quot;"/>
        <s v="TERMINAL EMT 3/4&quot;"/>
        <s v="TUBO MT DE 3/4&quot; 3 MTS"/>
        <s v="UNIDAD DE MEDIDA CONTADOR BIFASICO"/>
        <s v="ABRAZADERAS PAQUETE POR 100"/>
        <s v="BREAKER 2X20A"/>
        <s v="CAJA BREAKER BIFASICA DE 4 PUESTOS"/>
        <s v="CINTA AISLANTE 3M"/>
        <s v="KIT DE PUESTA A TIERRA PARA BAJA TENSIÓN"/>
        <s v=" ALAMBRE DE COBRE NO. 12 AWG "/>
        <s v=" BRAZO METALICO GALVANIZADO 3/4 X1,5 MT SIN COLLARIN "/>
        <s v=" CINTA BANDI 5-8 ACERO INOXIDABLE "/>
        <s v=" CONECTORES BIMETALICOS  "/>
        <s v=" FOTOCELDA AZUL  "/>
        <s v=" HEBILLAS  DE ACERO BANDIT  5/8 "/>
        <s v="LUMINARIA LED 100W"/>
        <s v="ALAMBRE DE COBRE AWG. NO.8"/>
        <s v="CONECTOR REGLETAS PLASTICAS"/>
        <s v="LUMINARIA LED DE 100W"/>
        <s v="CABLE DE COBRE ENCAUCHETADO 3X14"/>
        <s v="CONECTOR PERFORANTE AP70"/>
        <s v="LUMINARIA 144 LED 108W"/>
        <s v=" BRAZO 1&quot;1/2 X 2MTS "/>
        <s v="FOTOCELDAS"/>
        <s v="LUMINARIA 144 LED 108W "/>
        <s v="CONECTOR BIMETALICO "/>
        <s v="REUBICACIÓN LUMINARIA O PROYECTOR"/>
        <s v=" CONECTOR PERFORANTE DERIV.PERF.ASL.CD P-70 "/>
        <s v="LUMINARIA 336 LED 250W "/>
        <s v="BRAZO METALICO GALVANIZADO 1 X2 MT SIN COLLARIN"/>
        <s v="LUMINARIAS LED 35W"/>
        <s v="LUMINARIA LED 50W"/>
        <s v="LUMINARIA LED 60W"/>
        <s v="LUMINARIAS LED 65W"/>
        <s v="CONECTOR DE TORNILLO CON CHAQUETA AISLANTE TIPO 2 "/>
        <s v="LUMINARIA 96 LEDS 70 W "/>
        <s v="CABLE ENCAUCHETADO 2 X14"/>
        <s v="CONECTOR BIMETALICO"/>
        <s v="BOMBILLA DE SODIO 70W/220V-TUBULAR-PHILPS"/>
        <s v="CONECTOR PERFORANTE DERIV.PERF.ASL.CD P-70"/>
        <s v="LUMINARIA LED 72W"/>
        <s v="CAJA DE PASO 15X15 CON TAPA"/>
        <s v="REFLECTORES 200W"/>
        <s v="TORNILLOS DE 5/16 X 2&quot;"/>
        <s v=" CABLE ENCAUCHETADO 2X14 AWG COBRE  "/>
        <s v=" CABLE ENCAUCHETADO 3X14 AWG COBRE  "/>
        <s v=" CABLE THW NO 4 ALUMINIO "/>
        <s v="ALAMBRE DE COBRE NO. 10 AWG"/>
        <s v="BOMBILLA SODIO 70-220W-TUBULAR"/>
        <s v="BRAZO 3/4 X1.50 MTS SIN COLLARIN"/>
        <s v="CINTA BANDIT 5-8 ACERO INOXIDABLE"/>
        <s v="BRAZO 1&quot; X2MTS S/CLL"/>
        <s v="CABLE DE COBRE ENCAUCHETADO  3 X 16 "/>
        <s v="BRAZO LUMINARIA HORIZONTAL 1&quot; X 2.00MTS S/COLLARIN"/>
        <s v="CABLE ENCAUCHETADO  3 X 14    90° 600V "/>
        <s v="CINTA ACERO INOXIDABLE  5/8&quot; X MTS"/>
        <s v="FOTOCONTROL AZUL A3 REF 3NC32A"/>
        <s v="HEBILLA ACERO 5/8"/>
        <s v="LUMINARIA 64 LED 100 W"/>
      </sharedItems>
    </cacheField>
    <cacheField name="Unidad" numFmtId="0">
      <sharedItems count="2">
        <s v="UNIDAD"/>
        <s v="METRO"/>
      </sharedItems>
    </cacheField>
    <cacheField name="Cantidad" numFmtId="164">
      <sharedItems containsSemiMixedTypes="0" containsString="0" containsNumber="1" minValue="0.5" maxValue="40"/>
    </cacheField>
    <cacheField name="Precio" numFmtId="164">
      <sharedItems containsSemiMixedTypes="0" containsString="0" containsNumber="1" minValue="196.72961000000001" maxValue="2860000"/>
    </cacheField>
    <cacheField name="Valor Material U. C." numFmtId="164">
      <sharedItems containsSemiMixedTypes="0" containsString="0" containsNumber="1" minValue="196.72961000000001" maxValue="2860000"/>
    </cacheField>
    <cacheField name="Imprevistos" numFmtId="164">
      <sharedItems containsSemiMixedTypes="0" containsString="0" containsNumber="1" minValue="3.9345922000000004" maxValue="1164020" count="233">
        <n v="575.51427999999999"/>
        <n v="484.86723999999998"/>
        <n v="5628.9321"/>
        <n v="15129.5738"/>
        <n v="18176.620000000003"/>
        <n v="10126.974"/>
        <n v="7530.3140000000003"/>
        <n v="163018.31480000002"/>
        <n v="5117.2110000000002"/>
        <n v="7564.7869000000001"/>
        <n v="11944.636"/>
        <n v="1164020"/>
        <n v="11425.304"/>
        <n v="8568.978000000001"/>
        <n v="96439.952400000009"/>
        <n v="145412.96000000002"/>
        <n v="311599.2"/>
        <n v="77899.8"/>
        <n v="129833"/>
        <n v="103866.4"/>
        <n v="66.607199999999992"/>
        <n v="5.86"/>
        <n v="293.48"/>
        <n v="81.664000000000001"/>
        <n v="175.62863999999999"/>
        <n v="421.08"/>
        <n v="714.56000000000006"/>
        <n v="114.84"/>
        <n v="370.04"/>
        <n v="29.603199999999998"/>
        <n v="4302.6720000000005"/>
        <n v="204.90007999999997"/>
        <n v="3760.3720000000003"/>
        <n v="6890.4000000000005"/>
        <n v="237.51464000000001"/>
        <n v="84.216000000000008"/>
        <n v="36.825360000000003"/>
        <n v="33.176000000000002"/>
        <n v="86.768000000000001"/>
        <n v="84.215999999999994"/>
        <n v="26.209040000000002"/>
        <n v="334.31199999999995"/>
        <n v="20.416"/>
        <n v="438.94400000000002"/>
        <n v="191.4"/>
        <n v="58.542879999999997"/>
        <n v="112.288"/>
        <n v="31.108879999999999"/>
        <n v="51.04"/>
        <n v="153.12"/>
        <n v="330.79023999999998"/>
        <n v="92.714159999999993"/>
        <n v="4.0831999999999997"/>
        <n v="5.8696000000000002"/>
        <n v="167.15599999999998"/>
        <n v="51.120000000000005"/>
        <n v="497.64"/>
        <n v="816.64"/>
        <n v="9809.8880000000008"/>
        <n v="4905.58"/>
        <n v="6380"/>
        <n v="133.21439999999998"/>
        <n v="10.540000000000001"/>
        <n v="17.04"/>
        <n v="25.1372"/>
        <n v="106.16320000000002"/>
        <n v="449.15199999999999"/>
        <n v="124.43552"/>
        <n v="38.28"/>
        <n v="66.352000000000004"/>
        <n v="1393.3919999999998"/>
        <n v="484.88"/>
        <n v="34.094719999999995"/>
        <n v="3770.35032"/>
        <n v="4905.5820000000003"/>
        <n v="9952.8000000000011"/>
        <n v="17.047359999999998"/>
        <n v="163.65976000000001"/>
        <n v="204.16"/>
        <n v="1005.4879999999999"/>
        <n v="102.08"/>
        <n v="12377.2"/>
        <n v="4.2618399999999994"/>
        <n v="6.1247999999999996"/>
        <n v="231.56848000000002"/>
        <n v="57.573120000000003"/>
        <n v="66.599999999999994"/>
        <n v="149.18"/>
        <n v="535.91999999999996"/>
        <n v="75.36"/>
        <n v="53.46"/>
        <n v="576.26"/>
        <n v="692.74"/>
        <n v="78"/>
        <n v="387.06"/>
        <n v="22.52"/>
        <n v="6652.12"/>
        <n v="35.625920000000008"/>
        <n v="587.26623999999993"/>
        <n v="77.98912"/>
        <n v="387.06184000000002"/>
        <n v="22.50864"/>
        <n v="10053.120000000001"/>
        <n v="406.07423999999997"/>
        <n v="5938.24"/>
        <n v="7577.2"/>
        <n v="7094.56"/>
        <n v="17.812960000000004"/>
        <n v="88.100000000000009"/>
        <n v="41.852800000000009"/>
        <n v="944.7576600000001"/>
        <n v="314.91922"/>
        <n v="24.713920000000002"/>
        <n v="98.803319999999999"/>
        <n v="178.44288"/>
        <n v="30.264080000000003"/>
        <n v="4.3720599999999994"/>
        <n v="6.2832000000000008"/>
        <n v="475.11464000000001"/>
        <n v="59.062079999999995"/>
        <n v="192.73716000000002"/>
        <n v="601.56404000000009"/>
        <n v="710.65610000000004"/>
        <n v="40.003039999999999"/>
        <n v="127.4966"/>
        <n v="397.07205999999996"/>
        <n v="11.54538"/>
        <n v="8534.8370799999993"/>
        <n v="416.57615999999996"/>
        <n v="602.45416"/>
        <n v="80.006079999999997"/>
        <n v="23.09076"/>
        <n v="7773.1561600000005"/>
        <n v="7278.04"/>
        <n v="64.245720000000006"/>
        <n v="113.90918000000002"/>
        <n v="42.935199999999995"/>
        <n v="1719.4565850000001"/>
        <n v="6950.4758399999992"/>
        <n v="3.9345922000000004"/>
        <n v="4.7867512000000003"/>
        <n v="127.05023099999998"/>
        <n v="73.585435000000004"/>
        <n v="162.86839800000001"/>
        <n v="478.58087200000011"/>
        <n v="1233.1230296000001"/>
        <n v="42.9988174"/>
        <n v="453.59467999999993"/>
        <n v="290.84985160000002"/>
        <n v="11.3066184"/>
        <n v="6653.3676593999999"/>
        <n v="370.37997920000004"/>
        <n v="366.96505999999999"/>
        <n v="85.9976348"/>
        <n v="226.79733999999996"/>
        <n v="22.613236799999999"/>
        <n v="4703.3679000000002"/>
        <n v="12566.4"/>
        <n v="8167.8094497999991"/>
        <n v="682.14267659999996"/>
        <n v="3536.7609199999997"/>
        <n v="19.2423"/>
        <n v="182.9403422"/>
        <n v="9775.612000000001"/>
        <n v="41.608659400000001"/>
        <n v="1383.7177200000001"/>
        <n v="102.6423552"/>
        <n v="43.196999999999996"/>
        <n v="559.7561508"/>
        <n v="1155.76846"/>
        <n v="196.78623734000001"/>
        <n v="1931.6000000000001"/>
        <n v="674.13499999999999"/>
        <n v="392.7"/>
        <n v="3649.2299172560006"/>
        <n v="52.255279999999992"/>
        <n v="5236"/>
        <n v="837.76"/>
        <n v="151.84399999999999"/>
        <n v="471.24"/>
        <n v="36.652000000000001"/>
        <n v="143"/>
        <n v="120.428"/>
        <n v="302.37899999999996"/>
        <n v="235.62"/>
        <n v="19975.34"/>
        <n v="1335.18"/>
        <n v="98.174999999999997"/>
        <n v="662.35399999999993"/>
        <n v="1518.44"/>
        <n v="6119.0514000000003"/>
        <n v="196.35"/>
        <n v="157.08000000000001"/>
        <n v="808.15042000000005"/>
        <n v="106.2908"/>
        <n v="32960.620000000003"/>
        <n v="4712.4000000000005"/>
        <n v="15922.2"/>
        <n v="4996.5105960000001"/>
        <n v="107.33799999999999"/>
        <n v="17514.420000000002"/>
        <n v="402.12480000000005"/>
        <n v="50.396499999999996"/>
        <n v="143.99"/>
        <n v="3552.1024000000007"/>
        <n v="75.921999999999997"/>
        <n v="18.326000000000001"/>
        <n v="2688"/>
        <n v="298.452"/>
        <n v="6021.4000000000005"/>
        <n v="70.400000000000006"/>
        <n v="73.304000000000002"/>
        <n v="100.79299999999999"/>
        <n v="49.741999999999997"/>
        <n v="71.5"/>
        <n v="45.110915080000005"/>
        <n v="501.6"/>
        <n v="248.38000000000005"/>
        <n v="303.60000000000002"/>
        <n v="76.11999999999999"/>
        <n v="230.29600000000002"/>
        <n v="20.768000000000001"/>
        <n v="572"/>
        <n v="157.70700000000002"/>
        <n v="497.64705882352939"/>
        <n v="18524"/>
        <n v="2422.9500000000003"/>
        <n v="538.79999999999995"/>
        <n v="257.42250000000001"/>
        <n v="337.125"/>
        <n v="478.05"/>
        <n v="55.724999999999994"/>
        <n v="24434.050420168071"/>
      </sharedItems>
    </cacheField>
    <cacheField name="Administración" numFmtId="164">
      <sharedItems containsSemiMixedTypes="0" containsString="0" containsNumber="1" minValue="21.640257099999999" maxValue="348537.16535433067" count="233">
        <n v="172.32359905511814"/>
        <n v="145.18157196850387"/>
        <n v="1685.4453000000001"/>
        <n v="4530.1788330708669"/>
        <n v="5442.5418897637792"/>
        <n v="3032.2733385826773"/>
        <n v="2254.7673543307087"/>
        <n v="48811.825691338578"/>
        <n v="1532.2229999999995"/>
        <n v="2265.0894165354334"/>
        <n v="3576.5275275590548"/>
        <n v="348537.16535433067"/>
        <n v="3421.0263307086611"/>
        <n v="2565.7697480314964"/>
        <n v="28876.572255118113"/>
        <n v="43540.335118110233"/>
        <n v="93300.718110236237"/>
        <n v="23325.179527559059"/>
        <n v="38875.299212598424"/>
        <n v="31100.239370078743"/>
        <n v="366.33959999999996"/>
        <n v="32.229999999999997"/>
        <n v="1614.14"/>
        <n v="449.15199999999999"/>
        <n v="965.95751999999993"/>
        <n v="2315.94"/>
        <n v="3930.08"/>
        <n v="631.62"/>
        <n v="2035.22"/>
        <n v="162.8176"/>
        <n v="23664.696"/>
        <n v="1126.9504399999998"/>
        <n v="20682.046000000002"/>
        <n v="37897.199999999997"/>
        <n v="1306.33052"/>
        <n v="463.18800000000005"/>
        <n v="202.53948"/>
        <n v="182.46799999999999"/>
        <n v="477.22399999999999"/>
        <n v="463.18799999999993"/>
        <n v="144.14972"/>
        <n v="1838.7159999999999"/>
        <n v="112.288"/>
        <n v="2414.192"/>
        <n v="1052.7"/>
        <n v="321.98584"/>
        <n v="617.58399999999995"/>
        <n v="171.09884"/>
        <n v="280.72000000000003"/>
        <n v="842.16"/>
        <n v="1819.3463199999999"/>
        <n v="509.92787999999996"/>
        <n v="22.457599999999999"/>
        <n v="32.282800000000002"/>
        <n v="919.35799999999995"/>
        <n v="281.16000000000003"/>
        <n v="2737.02"/>
        <n v="4491.5200000000004"/>
        <n v="53954.384000000005"/>
        <n v="26980.69"/>
        <n v="35090"/>
        <n v="732.67919999999992"/>
        <n v="57.97"/>
        <n v="93.72"/>
        <n v="138.25459999999998"/>
        <n v="583.89760000000012"/>
        <n v="2470.3359999999998"/>
        <n v="684.39535999999998"/>
        <n v="210.54"/>
        <n v="364.93599999999998"/>
        <n v="7663.655999999999"/>
        <n v="2666.84"/>
        <n v="187.52095999999997"/>
        <n v="20736.926760000002"/>
        <n v="26980.701000000001"/>
        <n v="54740.4"/>
        <n v="93.760479999999987"/>
        <n v="900.12868000000003"/>
        <n v="1122.8800000000001"/>
        <n v="5530.1839999999993"/>
        <n v="561.44000000000005"/>
        <n v="68074.600000000006"/>
        <n v="23.440119999999997"/>
        <n v="33.686399999999992"/>
        <n v="1273.6266400000002"/>
        <n v="316.65215999999998"/>
        <n v="366.3"/>
        <n v="820.49"/>
        <n v="2947.56"/>
        <n v="414.48"/>
        <n v="294.03000000000003"/>
        <n v="3169.43"/>
        <n v="3810.07"/>
        <n v="429"/>
        <n v="2128.83"/>
        <n v="123.86"/>
        <n v="36586.660000000003"/>
        <n v="195.94256000000004"/>
        <n v="3229.9643199999996"/>
        <n v="428.94015999999999"/>
        <n v="2128.8401200000003"/>
        <n v="123.79752000000001"/>
        <n v="55292.160000000003"/>
        <n v="2233.40832"/>
        <n v="32660.32"/>
        <n v="41674.6"/>
        <n v="39020.080000000002"/>
        <n v="97.971280000000021"/>
        <n v="484.55"/>
        <n v="230.19040000000004"/>
        <n v="5196.1671299999998"/>
        <n v="1732.0557099999999"/>
        <n v="135.92656000000002"/>
        <n v="543.41826000000003"/>
        <n v="981.43583999999998"/>
        <n v="166.45244000000002"/>
        <n v="24.046329999999998"/>
        <n v="34.557600000000001"/>
        <n v="2613.1305200000002"/>
        <n v="324.84143999999998"/>
        <n v="1060.05438"/>
        <n v="3308.6022200000002"/>
        <n v="3908.6085499999999"/>
        <n v="220.01671999999999"/>
        <n v="701.23130000000003"/>
        <n v="2183.89633"/>
        <n v="63.499589999999998"/>
        <n v="46941.603940000001"/>
        <n v="2291.1688799999997"/>
        <n v="3313.4978799999999"/>
        <n v="440.03343999999998"/>
        <n v="126.99918"/>
        <n v="42752.35888"/>
        <n v="40029.22"/>
        <n v="353.35146000000003"/>
        <n v="626.50049000000013"/>
        <n v="236.14359999999996"/>
        <n v="9457.0112175000013"/>
        <n v="38227.617119999995"/>
        <n v="21.640257099999999"/>
        <n v="26.327131600000001"/>
        <n v="698.7762704999999"/>
        <n v="404.71989250000001"/>
        <n v="895.77618900000004"/>
        <n v="2632.1947960000007"/>
        <n v="6782.1766628000005"/>
        <n v="236.49349569999998"/>
        <n v="2494.7707399999995"/>
        <n v="1599.6741838000003"/>
        <n v="62.186401199999999"/>
        <n v="36593.522126699994"/>
        <n v="2037.0898856000001"/>
        <n v="2018.30783"/>
        <n v="472.98699139999997"/>
        <n v="1247.3853699999997"/>
        <n v="124.3728024"/>
        <n v="25868.523450000001"/>
        <n v="69115.199999999997"/>
        <n v="44922.951973899995"/>
        <n v="3751.7847213"/>
        <n v="19452.185059999996"/>
        <n v="105.83265"/>
        <n v="1006.1718821000001"/>
        <n v="53765.866000000002"/>
        <n v="228.84762669999998"/>
        <n v="7610.4474600000003"/>
        <n v="564.53295360000004"/>
        <n v="237.58349999999999"/>
        <n v="3078.6588294000003"/>
        <n v="6356.7265299999999"/>
        <n v="1082.32430537"/>
        <n v="10623.8"/>
        <n v="3707.7424999999998"/>
        <n v="2159.85"/>
        <n v="20070.764544908001"/>
        <n v="287.40403999999995"/>
        <n v="28798"/>
        <n v="4607.68"/>
        <n v="835.14199999999994"/>
        <n v="2591.8200000000002"/>
        <n v="201.58599999999998"/>
        <n v="786.5"/>
        <n v="662.35399999999993"/>
        <n v="1663.0844999999999"/>
        <n v="1295.9100000000001"/>
        <n v="109864.37"/>
        <n v="7343.49"/>
        <n v="539.96249999999998"/>
        <n v="3642.9469999999997"/>
        <n v="8351.42"/>
        <n v="33654.782700000003"/>
        <n v="1079.925"/>
        <n v="863.94"/>
        <n v="4444.8273099999997"/>
        <n v="584.59939999999995"/>
        <n v="181283.41"/>
        <n v="25918.2"/>
        <n v="87572.1"/>
        <n v="27480.808278"/>
        <n v="590.35899999999992"/>
        <n v="96329.31"/>
        <n v="2211.6864"/>
        <n v="277.18074999999999"/>
        <n v="791.94500000000005"/>
        <n v="19536.563200000004"/>
        <n v="417.57099999999997"/>
        <n v="100.79299999999999"/>
        <n v="14784"/>
        <n v="1641.4860000000001"/>
        <n v="33117.699999999997"/>
        <n v="387.2"/>
        <n v="403.17199999999997"/>
        <n v="554.36149999999998"/>
        <n v="273.58100000000002"/>
        <n v="393.25"/>
        <n v="248.11003294000002"/>
        <n v="2758.8"/>
        <n v="1366.0900000000001"/>
        <n v="1669.8000000000002"/>
        <n v="418.65999999999997"/>
        <n v="1266.6280000000002"/>
        <n v="114.224"/>
        <n v="3146"/>
        <n v="867.38850000000002"/>
        <n v="2737.0588235294117"/>
        <n v="101882"/>
        <n v="13326.225"/>
        <n v="2963.4"/>
        <n v="1415.82375"/>
        <n v="1854.1875"/>
        <n v="2629.2750000000001"/>
        <n v="306.48749999999995"/>
        <n v="134387.2773109244"/>
      </sharedItems>
    </cacheField>
    <cacheField name="Total improvistos" numFmtId="164">
      <sharedItems containsSemiMixedTypes="0" containsString="0" containsNumber="1" minValue="0" maxValue="113895583.78440002"/>
    </cacheField>
    <cacheField name="Total administración" numFmtId="164">
      <sharedItems containsSemiMixedTypes="0" containsString="0" containsNumber="1" minValue="0" maxValue="34103231.833294488"/>
    </cacheField>
    <cacheField name="Total Imprevistos + Administración" numFmtId="164">
      <sharedItems containsSemiMixedTypes="0" containsString="0" containsNumber="1" minValue="0" maxValue="147998815.6176945"/>
    </cacheField>
    <cacheField name="Total U.C." numFmtId="164">
      <sharedItems containsSemiMixedTypes="0" containsString="0" containsNumber="1" minValue="271.48686180000004" maxValue="4372557.165354331" count="233">
        <n v="2161.8778790551178"/>
        <n v="1821.3688119685039"/>
        <n v="21144.6774"/>
        <n v="56833.152633070866"/>
        <n v="68279.161889763782"/>
        <n v="38041.247338582682"/>
        <n v="28287.081354330709"/>
        <n v="612366.5404913387"/>
        <n v="19222.433999999997"/>
        <n v="28416.576316535433"/>
        <n v="44869.163527559052"/>
        <n v="4372557.165354331"/>
        <n v="42918.330330708668"/>
        <n v="32188.747748031499"/>
        <n v="362269.72465511813"/>
        <n v="546233.29511811025"/>
        <n v="1170499.9181102363"/>
        <n v="292624.97952755907"/>
        <n v="487708.29921259842"/>
        <n v="390166.63937007874"/>
        <n v="4595.8967999999995"/>
        <n v="404.34000000000003"/>
        <n v="20250.12"/>
        <n v="5634.8159999999998"/>
        <n v="12118.376159999998"/>
        <n v="29054.52"/>
        <n v="49304.639999999999"/>
        <n v="7923.96"/>
        <n v="25532.760000000002"/>
        <n v="2042.6207999999997"/>
        <n v="296884.36800000002"/>
        <n v="14138.105519999997"/>
        <n v="259465.66800000001"/>
        <n v="475437.6"/>
        <n v="16388.510159999998"/>
        <n v="5810.9040000000005"/>
        <n v="2540.9498400000002"/>
        <n v="2289.1439999999998"/>
        <n v="5986.9919999999993"/>
        <n v="5810.9039999999986"/>
        <n v="1808.4237600000001"/>
        <n v="23067.527999999998"/>
        <n v="1408.704"/>
        <n v="30287.136000000002"/>
        <n v="13206.6"/>
        <n v="4039.4587199999996"/>
        <n v="7747.8719999999994"/>
        <n v="2146.5127199999997"/>
        <n v="3521.76"/>
        <n v="10565.279999999999"/>
        <n v="22824.526559999998"/>
        <n v="6397.277039999999"/>
        <n v="281.74079999999998"/>
        <n v="405.00240000000002"/>
        <n v="11533.763999999999"/>
        <n v="3527.2799999999997"/>
        <n v="34337.160000000003"/>
        <n v="56348.160000000003"/>
        <n v="676882.27200000011"/>
        <n v="338485.02"/>
        <n v="440220"/>
        <n v="9191.7935999999991"/>
        <n v="727.26"/>
        <n v="1175.76"/>
        <n v="1734.4667999999999"/>
        <n v="7325.2608000000009"/>
        <n v="30991.487999999998"/>
        <n v="8586.0508799999989"/>
        <n v="2641.3199999999997"/>
        <n v="4578.2879999999996"/>
        <n v="96144.047999999981"/>
        <n v="33456.720000000001"/>
        <n v="2352.53568"/>
        <n v="260154.17207999999"/>
        <n v="338485.158"/>
        <n v="686743.2"/>
        <n v="1176.26784"/>
        <n v="11292.523440000001"/>
        <n v="14087.04"/>
        <n v="69378.671999999991"/>
        <n v="7043.52"/>
        <n v="854026.8"/>
        <n v="294.06695999999999"/>
        <n v="422.61119999999994"/>
        <n v="15978.225120000001"/>
        <n v="3972.5452799999998"/>
        <n v="4595.3999999999996"/>
        <n v="10293.42"/>
        <n v="36978.479999999996"/>
        <n v="5199.84"/>
        <n v="3688.74"/>
        <n v="39761.94"/>
        <n v="47799.06"/>
        <n v="5382"/>
        <n v="26707.14"/>
        <n v="1553.88"/>
        <n v="458996.28"/>
        <n v="2458.1884800000003"/>
        <n v="40521.370559999996"/>
        <n v="5381.24928"/>
        <n v="26707.266960000001"/>
        <n v="1553.0961600000001"/>
        <n v="693665.28000000003"/>
        <n v="28019.12256"/>
        <n v="409738.56"/>
        <n v="522826.8"/>
        <n v="489524.64"/>
        <n v="1229.0942400000001"/>
        <n v="6078.9"/>
        <n v="2887.8432000000003"/>
        <n v="65188.278539999999"/>
        <n v="21729.426179999999"/>
        <n v="1705.2604800000001"/>
        <n v="6817.4290799999999"/>
        <n v="12312.558720000001"/>
        <n v="2088.2215200000001"/>
        <n v="301.67213999999996"/>
        <n v="433.54080000000005"/>
        <n v="32782.910159999999"/>
        <n v="4075.28352"/>
        <n v="13298.86404"/>
        <n v="41507.91876"/>
        <n v="49035.270900000003"/>
        <n v="2760.2097600000002"/>
        <n v="8797.2654000000002"/>
        <n v="27397.972139999998"/>
        <n v="796.63121999999998"/>
        <n v="588903.75851999992"/>
        <n v="28743.755039999996"/>
        <n v="41569.337039999999"/>
        <n v="5520.4195200000004"/>
        <n v="1593.26244"/>
        <n v="536347.77503999998"/>
        <n v="502184.76"/>
        <n v="4432.9546799999998"/>
        <n v="7859.7334200000014"/>
        <n v="2962.5287999999996"/>
        <n v="118642.50436500002"/>
        <n v="479582.83295999991"/>
        <n v="271.48686180000004"/>
        <n v="330.28583279999998"/>
        <n v="8766.4659389999979"/>
        <n v="5077.3950150000001"/>
        <n v="11237.919462000002"/>
        <n v="33022.080168000008"/>
        <n v="85085.489042400004"/>
        <n v="2966.9184005999996"/>
        <n v="31298.032919999998"/>
        <n v="20068.639760400001"/>
        <n v="780.15666959999999"/>
        <n v="459082.36849859997"/>
        <n v="25556.218564800001"/>
        <n v="25320.58914"/>
        <n v="5933.8368011999992"/>
        <n v="15649.016459999999"/>
        <n v="1560.3133392"/>
        <n v="324532.38510000001"/>
        <n v="867081.6"/>
        <n v="563578.8520362"/>
        <n v="47067.844685399999"/>
        <n v="244036.50347999996"/>
        <n v="1327.7186999999999"/>
        <n v="12622.8836118"/>
        <n v="674517.22800000012"/>
        <n v="2870.9974985999997"/>
        <n v="95476.522679999995"/>
        <n v="7082.3225087999999"/>
        <n v="2980.5929999999998"/>
        <n v="38623.174405199999"/>
        <n v="79748.023740000004"/>
        <n v="13578.250376460001"/>
        <n v="133280.4"/>
        <n v="46515.315000000002"/>
        <n v="27096.3"/>
        <n v="251796.86429066403"/>
        <n v="3605.6143199999997"/>
        <n v="361284"/>
        <n v="57805.440000000002"/>
        <n v="10477.235999999999"/>
        <n v="32515.559999999998"/>
        <n v="2528.9879999999998"/>
        <n v="9867"/>
        <n v="8309.5319999999992"/>
        <n v="20864.150999999998"/>
        <n v="16257.779999999999"/>
        <n v="1378298.46"/>
        <n v="92127.42"/>
        <n v="6774.0749999999998"/>
        <n v="45702.425999999992"/>
        <n v="104772.36"/>
        <n v="422214.5466"/>
        <n v="13548.15"/>
        <n v="10838.52"/>
        <n v="55762.378980000001"/>
        <n v="7334.0652"/>
        <n v="2274282.7800000003"/>
        <n v="325155.59999999998"/>
        <n v="1098631.8"/>
        <n v="344759.23112400004"/>
        <n v="7406.3219999999992"/>
        <n v="1208494.98"/>
        <n v="27746.611200000003"/>
        <n v="3477.3584999999998"/>
        <n v="9935.31"/>
        <n v="245095.06560000003"/>
        <n v="5238.6179999999995"/>
        <n v="1264.4939999999999"/>
        <n v="185472"/>
        <n v="20593.188000000002"/>
        <n v="415476.6"/>
        <n v="4857.6000000000004"/>
        <n v="5057.9759999999997"/>
        <n v="6954.7169999999996"/>
        <n v="3432.1979999999999"/>
        <n v="4933.5"/>
        <n v="3112.6531405200003"/>
        <n v="34610.400000000001"/>
        <n v="17138.22"/>
        <n v="20948.400000000001"/>
        <n v="5252.2799999999988"/>
        <n v="15890.424000000001"/>
        <n v="1432.9920000000002"/>
        <n v="39468"/>
        <n v="10881.782999999999"/>
        <n v="34337.647058823524"/>
        <n v="1278156"/>
        <n v="167183.54999999999"/>
        <n v="37177.199999999997"/>
        <n v="17762.1525"/>
        <n v="23261.625"/>
        <n v="32985.449999999997"/>
        <n v="3845.0249999999996"/>
        <n v="1685949.478991597"/>
      </sharedItems>
    </cacheField>
    <cacheField name="Valor Total Obra" numFmtId="164">
      <sharedItems containsSemiMixedTypes="0" containsString="0" containsNumber="1" minValue="0" maxValue="427840544.8176944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6">
  <r>
    <x v="0"/>
    <n v="1920"/>
    <x v="0"/>
    <x v="0"/>
    <n v="1"/>
    <n v="1414.04"/>
    <n v="1414.04"/>
    <x v="0"/>
    <x v="0"/>
    <n v="1104987.4176"/>
    <n v="330861.31018582685"/>
    <n v="1435848.7277858269"/>
    <x v="0"/>
    <n v="4150805.527785826"/>
  </r>
  <r>
    <x v="0"/>
    <n v="600"/>
    <x v="0"/>
    <x v="0"/>
    <n v="1"/>
    <n v="1191.32"/>
    <n v="1191.32"/>
    <x v="1"/>
    <x v="1"/>
    <n v="290920.34399999998"/>
    <n v="87108.943181102324"/>
    <n v="378029.28718110232"/>
    <x v="1"/>
    <n v="1092821.2871811024"/>
  </r>
  <r>
    <x v="0"/>
    <n v="339"/>
    <x v="1"/>
    <x v="1"/>
    <n v="11"/>
    <n v="1257.3"/>
    <n v="13830.3"/>
    <x v="2"/>
    <x v="2"/>
    <n v="1908207.9819"/>
    <n v="571365.95669999998"/>
    <n v="2479573.9386"/>
    <x v="2"/>
    <n v="7168045.6386000002"/>
  </r>
  <r>
    <x v="0"/>
    <n v="339"/>
    <x v="2"/>
    <x v="0"/>
    <n v="2"/>
    <n v="18586.7"/>
    <n v="37173.4"/>
    <x v="3"/>
    <x v="3"/>
    <n v="5128925.5181999998"/>
    <n v="1535730.6244110239"/>
    <n v="6664656.142611024"/>
    <x v="3"/>
    <n v="19266438.742611025"/>
  </r>
  <r>
    <x v="0"/>
    <n v="339"/>
    <x v="3"/>
    <x v="0"/>
    <n v="1"/>
    <n v="44660"/>
    <n v="44660"/>
    <x v="4"/>
    <x v="4"/>
    <n v="6161874.1800000006"/>
    <n v="1845021.7006299212"/>
    <n v="8006895.8806299223"/>
    <x v="4"/>
    <n v="23146635.880629923"/>
  </r>
  <r>
    <x v="0"/>
    <n v="339"/>
    <x v="4"/>
    <x v="0"/>
    <n v="1"/>
    <n v="24882"/>
    <n v="24882"/>
    <x v="5"/>
    <x v="5"/>
    <n v="3433044.1860000002"/>
    <n v="1027940.6617795276"/>
    <n v="4460984.8477795282"/>
    <x v="5"/>
    <n v="12895982.847779529"/>
  </r>
  <r>
    <x v="0"/>
    <n v="339"/>
    <x v="5"/>
    <x v="0"/>
    <n v="1"/>
    <n v="18502"/>
    <n v="18502"/>
    <x v="6"/>
    <x v="6"/>
    <n v="2552776.446"/>
    <n v="764366.13311811024"/>
    <n v="3317142.5791181102"/>
    <x v="6"/>
    <n v="9589320.5791181102"/>
  </r>
  <r>
    <x v="0"/>
    <n v="339"/>
    <x v="6"/>
    <x v="0"/>
    <n v="1"/>
    <n v="400536.4"/>
    <n v="400536.4"/>
    <x v="7"/>
    <x v="7"/>
    <n v="55263208.717200011"/>
    <n v="16547208.909363778"/>
    <n v="71810417.626563787"/>
    <x v="7"/>
    <n v="207592257.22656381"/>
  </r>
  <r>
    <x v="0"/>
    <n v="2"/>
    <x v="1"/>
    <x v="1"/>
    <n v="10"/>
    <n v="1257.3"/>
    <n v="12573"/>
    <x v="8"/>
    <x v="8"/>
    <n v="10234.422"/>
    <n v="3064.445999999999"/>
    <n v="13298.867999999999"/>
    <x v="8"/>
    <n v="38444.867999999995"/>
  </r>
  <r>
    <x v="0"/>
    <n v="2"/>
    <x v="2"/>
    <x v="0"/>
    <n v="1"/>
    <n v="18586.7"/>
    <n v="18586.7"/>
    <x v="9"/>
    <x v="9"/>
    <n v="15129.5738"/>
    <n v="4530.1788330708669"/>
    <n v="19659.752633070868"/>
    <x v="9"/>
    <n v="56833.152633070866"/>
  </r>
  <r>
    <x v="0"/>
    <n v="2"/>
    <x v="7"/>
    <x v="0"/>
    <n v="1"/>
    <n v="29348"/>
    <n v="29348"/>
    <x v="10"/>
    <x v="10"/>
    <n v="23889.272000000001"/>
    <n v="7153.0550551181095"/>
    <n v="31042.327055118112"/>
    <x v="10"/>
    <n v="89738.327055118105"/>
  </r>
  <r>
    <x v="0"/>
    <n v="2"/>
    <x v="5"/>
    <x v="0"/>
    <n v="1"/>
    <n v="18502"/>
    <n v="18502"/>
    <x v="6"/>
    <x v="6"/>
    <n v="15060.628000000001"/>
    <n v="4509.5347086614174"/>
    <n v="19570.162708661417"/>
    <x v="6"/>
    <n v="56574.162708661417"/>
  </r>
  <r>
    <x v="0"/>
    <n v="2"/>
    <x v="8"/>
    <x v="0"/>
    <n v="1"/>
    <n v="2860000"/>
    <n v="2860000"/>
    <x v="11"/>
    <x v="11"/>
    <n v="2328040"/>
    <n v="697074.33070866135"/>
    <n v="3025114.3307086611"/>
    <x v="11"/>
    <n v="8745114.330708662"/>
  </r>
  <r>
    <x v="0"/>
    <n v="1181"/>
    <x v="1"/>
    <x v="1"/>
    <n v="11"/>
    <n v="1257.3"/>
    <n v="13830.3"/>
    <x v="2"/>
    <x v="2"/>
    <n v="6647768.8101000004"/>
    <n v="1990510.8993000002"/>
    <n v="8638279.7094000001"/>
    <x v="2"/>
    <n v="24971864.009399999"/>
  </r>
  <r>
    <x v="0"/>
    <n v="1181"/>
    <x v="2"/>
    <x v="0"/>
    <n v="2"/>
    <n v="18586.7"/>
    <n v="37173.4"/>
    <x v="3"/>
    <x v="3"/>
    <n v="17868026.6578"/>
    <n v="5350141.2018566942"/>
    <n v="23218167.859656695"/>
    <x v="3"/>
    <n v="67119953.259656698"/>
  </r>
  <r>
    <x v="0"/>
    <n v="1181"/>
    <x v="9"/>
    <x v="0"/>
    <n v="1"/>
    <n v="28072"/>
    <n v="28072"/>
    <x v="12"/>
    <x v="12"/>
    <n v="13493284.024"/>
    <n v="4040232.096566929"/>
    <n v="17533516.120566927"/>
    <x v="12"/>
    <n v="50686548.120566934"/>
  </r>
  <r>
    <x v="0"/>
    <n v="1181"/>
    <x v="10"/>
    <x v="0"/>
    <n v="1"/>
    <n v="21054"/>
    <n v="21054"/>
    <x v="13"/>
    <x v="13"/>
    <n v="10119963.018000001"/>
    <n v="3030174.0724251973"/>
    <n v="13150137.090425199"/>
    <x v="13"/>
    <n v="38014911.090425201"/>
  </r>
  <r>
    <x v="0"/>
    <n v="1181"/>
    <x v="5"/>
    <x v="0"/>
    <n v="1"/>
    <n v="18502"/>
    <n v="18502"/>
    <x v="6"/>
    <x v="6"/>
    <n v="8893300.8340000007"/>
    <n v="2662880.2454645671"/>
    <n v="11556181.079464566"/>
    <x v="6"/>
    <n v="33407043.079464566"/>
  </r>
  <r>
    <x v="0"/>
    <n v="1181"/>
    <x v="11"/>
    <x v="0"/>
    <n v="1"/>
    <n v="236953.2"/>
    <n v="236953.2"/>
    <x v="14"/>
    <x v="14"/>
    <n v="113895583.78440002"/>
    <n v="34103231.833294488"/>
    <n v="147998815.6176945"/>
    <x v="14"/>
    <n v="427840544.81769449"/>
  </r>
  <r>
    <x v="0"/>
    <n v="2"/>
    <x v="12"/>
    <x v="0"/>
    <n v="1"/>
    <n v="357280"/>
    <n v="357280"/>
    <x v="15"/>
    <x v="15"/>
    <n v="290825.92000000004"/>
    <n v="87080.670236220467"/>
    <n v="377906.59023622051"/>
    <x v="15"/>
    <n v="1092466.5902362205"/>
  </r>
  <r>
    <x v="0"/>
    <m/>
    <x v="13"/>
    <x v="0"/>
    <n v="1"/>
    <n v="765600"/>
    <n v="765600"/>
    <x v="16"/>
    <x v="16"/>
    <n v="0"/>
    <n v="0"/>
    <n v="0"/>
    <x v="16"/>
    <n v="0"/>
  </r>
  <r>
    <x v="0"/>
    <m/>
    <x v="14"/>
    <x v="0"/>
    <n v="1"/>
    <n v="191400"/>
    <n v="191400"/>
    <x v="17"/>
    <x v="17"/>
    <n v="0"/>
    <n v="0"/>
    <n v="0"/>
    <x v="17"/>
    <n v="0"/>
  </r>
  <r>
    <x v="0"/>
    <n v="14"/>
    <x v="15"/>
    <x v="0"/>
    <n v="1"/>
    <n v="319000"/>
    <n v="319000"/>
    <x v="18"/>
    <x v="18"/>
    <n v="1817662"/>
    <n v="544254.18897637795"/>
    <n v="2361916.1889763777"/>
    <x v="18"/>
    <n v="6827916.1889763782"/>
  </r>
  <r>
    <x v="0"/>
    <m/>
    <x v="16"/>
    <x v="0"/>
    <n v="1"/>
    <n v="255200"/>
    <n v="255200"/>
    <x v="19"/>
    <x v="19"/>
    <n v="0"/>
    <n v="0"/>
    <n v="0"/>
    <x v="19"/>
    <n v="0"/>
  </r>
  <r>
    <x v="1"/>
    <n v="82"/>
    <x v="17"/>
    <x v="0"/>
    <n v="1"/>
    <n v="3330.3599999999997"/>
    <n v="3330.3599999999997"/>
    <x v="20"/>
    <x v="20"/>
    <n v="5461.790399999999"/>
    <n v="30039.847199999997"/>
    <n v="35501.637599999995"/>
    <x v="20"/>
    <n v="376863.53759999998"/>
  </r>
  <r>
    <x v="1"/>
    <n v="82"/>
    <x v="18"/>
    <x v="0"/>
    <n v="1"/>
    <n v="293"/>
    <n v="293"/>
    <x v="21"/>
    <x v="21"/>
    <n v="480.52000000000004"/>
    <n v="2642.8599999999997"/>
    <n v="3123.3799999999997"/>
    <x v="21"/>
    <n v="33155.880000000005"/>
  </r>
  <r>
    <x v="1"/>
    <n v="82"/>
    <x v="19"/>
    <x v="0"/>
    <n v="1"/>
    <n v="14674"/>
    <n v="14674"/>
    <x v="22"/>
    <x v="22"/>
    <n v="24065.360000000001"/>
    <n v="132359.48000000001"/>
    <n v="156424.84"/>
    <x v="22"/>
    <n v="1660509.8399999999"/>
  </r>
  <r>
    <x v="1"/>
    <n v="82"/>
    <x v="20"/>
    <x v="0"/>
    <n v="1"/>
    <n v="4083.2"/>
    <n v="4083.2"/>
    <x v="23"/>
    <x v="23"/>
    <n v="6696.4480000000003"/>
    <n v="36830.464"/>
    <n v="43526.912000000004"/>
    <x v="23"/>
    <n v="462054.91200000001"/>
  </r>
  <r>
    <x v="1"/>
    <n v="111"/>
    <x v="21"/>
    <x v="1"/>
    <n v="3"/>
    <n v="2927.1439999999998"/>
    <n v="8781.4319999999989"/>
    <x v="24"/>
    <x v="24"/>
    <n v="19494.779039999998"/>
    <n v="107221.28472"/>
    <n v="126716.06375999998"/>
    <x v="24"/>
    <n v="1345139.7537599998"/>
  </r>
  <r>
    <x v="1"/>
    <n v="111"/>
    <x v="22"/>
    <x v="0"/>
    <n v="1"/>
    <n v="21054"/>
    <n v="21054"/>
    <x v="25"/>
    <x v="25"/>
    <n v="46739.88"/>
    <n v="257069.34"/>
    <n v="303809.21999999997"/>
    <x v="25"/>
    <n v="3225051.72"/>
  </r>
  <r>
    <x v="1"/>
    <n v="111"/>
    <x v="23"/>
    <x v="0"/>
    <n v="1"/>
    <n v="35728"/>
    <n v="35728"/>
    <x v="26"/>
    <x v="26"/>
    <n v="79316.160000000003"/>
    <n v="436238.88"/>
    <n v="515555.04000000004"/>
    <x v="26"/>
    <n v="5472815.04"/>
  </r>
  <r>
    <x v="1"/>
    <n v="111"/>
    <x v="24"/>
    <x v="1"/>
    <n v="2"/>
    <n v="2871"/>
    <n v="5742"/>
    <x v="27"/>
    <x v="27"/>
    <n v="12747.24"/>
    <n v="70109.820000000007"/>
    <n v="82857.06"/>
    <x v="27"/>
    <n v="879559.56"/>
  </r>
  <r>
    <x v="1"/>
    <n v="111"/>
    <x v="25"/>
    <x v="0"/>
    <n v="1"/>
    <n v="18502"/>
    <n v="18502"/>
    <x v="28"/>
    <x v="28"/>
    <n v="41074.44"/>
    <n v="225909.42"/>
    <n v="266983.86000000004"/>
    <x v="28"/>
    <n v="2834136.3600000003"/>
  </r>
  <r>
    <x v="1"/>
    <n v="111"/>
    <x v="26"/>
    <x v="0"/>
    <n v="2"/>
    <n v="740.07999999999993"/>
    <n v="1480.1599999999999"/>
    <x v="29"/>
    <x v="29"/>
    <n v="3285.9551999999999"/>
    <n v="18072.7536"/>
    <n v="21358.708799999997"/>
    <x v="29"/>
    <n v="226730.90879999998"/>
  </r>
  <r>
    <x v="1"/>
    <n v="111"/>
    <x v="27"/>
    <x v="0"/>
    <n v="1"/>
    <n v="215133.6"/>
    <n v="215133.6"/>
    <x v="30"/>
    <x v="30"/>
    <n v="477596.59200000006"/>
    <n v="2626781.2560000001"/>
    <n v="3104377.8480000002"/>
    <x v="30"/>
    <n v="32954164.848000001"/>
  </r>
  <r>
    <x v="1"/>
    <n v="46"/>
    <x v="21"/>
    <x v="1"/>
    <n v="3.5"/>
    <n v="2927.1439999999998"/>
    <n v="10245.003999999999"/>
    <x v="31"/>
    <x v="31"/>
    <n v="9425.4036799999994"/>
    <n v="51839.720239999995"/>
    <n v="61265.123919999991"/>
    <x v="31"/>
    <n v="650352.85391999991"/>
  </r>
  <r>
    <x v="1"/>
    <n v="46"/>
    <x v="22"/>
    <x v="0"/>
    <n v="1"/>
    <n v="21054"/>
    <n v="21054"/>
    <x v="25"/>
    <x v="25"/>
    <n v="19369.68"/>
    <n v="106533.24"/>
    <n v="125902.92"/>
    <x v="25"/>
    <n v="1336507.92"/>
  </r>
  <r>
    <x v="1"/>
    <n v="46"/>
    <x v="23"/>
    <x v="0"/>
    <n v="1"/>
    <n v="35728"/>
    <n v="35728"/>
    <x v="26"/>
    <x v="26"/>
    <n v="32869.760000000002"/>
    <n v="180783.68"/>
    <n v="213653.44"/>
    <x v="26"/>
    <n v="2268013.44"/>
  </r>
  <r>
    <x v="1"/>
    <n v="46"/>
    <x v="24"/>
    <x v="1"/>
    <n v="2"/>
    <n v="2871"/>
    <n v="5742"/>
    <x v="27"/>
    <x v="27"/>
    <n v="5282.64"/>
    <n v="29054.52"/>
    <n v="34337.160000000003"/>
    <x v="27"/>
    <n v="364502.16"/>
  </r>
  <r>
    <x v="1"/>
    <n v="46"/>
    <x v="25"/>
    <x v="0"/>
    <n v="1"/>
    <n v="18502"/>
    <n v="18502"/>
    <x v="28"/>
    <x v="28"/>
    <n v="17021.84"/>
    <n v="93620.12"/>
    <n v="110641.96"/>
    <x v="28"/>
    <n v="1174506.9600000002"/>
  </r>
  <r>
    <x v="1"/>
    <n v="46"/>
    <x v="26"/>
    <x v="0"/>
    <n v="2"/>
    <n v="740.07999999999993"/>
    <n v="1480.1599999999999"/>
    <x v="29"/>
    <x v="29"/>
    <n v="1361.7471999999998"/>
    <n v="7489.6095999999998"/>
    <n v="8851.3567999999996"/>
    <x v="29"/>
    <n v="93960.556799999991"/>
  </r>
  <r>
    <x v="1"/>
    <n v="46"/>
    <x v="28"/>
    <x v="0"/>
    <n v="1"/>
    <n v="188018.6"/>
    <n v="188018.6"/>
    <x v="32"/>
    <x v="32"/>
    <n v="172977.11200000002"/>
    <n v="951374.11600000015"/>
    <n v="1124351.2280000001"/>
    <x v="32"/>
    <n v="11935420.728"/>
  </r>
  <r>
    <x v="1"/>
    <n v="42"/>
    <x v="29"/>
    <x v="0"/>
    <n v="1"/>
    <n v="344520"/>
    <n v="344520"/>
    <x v="33"/>
    <x v="33"/>
    <n v="289396.80000000005"/>
    <n v="1591682.4"/>
    <n v="1881079.2"/>
    <x v="33"/>
    <n v="19968379.199999999"/>
  </r>
  <r>
    <x v="1"/>
    <n v="29"/>
    <x v="30"/>
    <x v="0"/>
    <n v="1"/>
    <n v="11875.732"/>
    <n v="11875.732"/>
    <x v="34"/>
    <x v="34"/>
    <n v="6887.9245600000004"/>
    <n v="37883.585079999997"/>
    <n v="44771.509640000004"/>
    <x v="34"/>
    <n v="475266.79463999992"/>
  </r>
  <r>
    <x v="1"/>
    <n v="220"/>
    <x v="31"/>
    <x v="1"/>
    <n v="1"/>
    <n v="4210.8"/>
    <n v="4210.8"/>
    <x v="35"/>
    <x v="35"/>
    <n v="18527.52"/>
    <n v="101901.36000000002"/>
    <n v="120428.88"/>
    <x v="35"/>
    <n v="1278398.8800000001"/>
  </r>
  <r>
    <x v="1"/>
    <n v="860"/>
    <x v="32"/>
    <x v="1"/>
    <n v="1"/>
    <n v="1841.268"/>
    <n v="1841.268"/>
    <x v="36"/>
    <x v="36"/>
    <n v="31669.809600000004"/>
    <n v="174183.9528"/>
    <n v="205853.76240000001"/>
    <x v="36"/>
    <n v="2185216.8624"/>
  </r>
  <r>
    <x v="1"/>
    <n v="80"/>
    <x v="33"/>
    <x v="1"/>
    <n v="1"/>
    <n v="1658.8"/>
    <n v="1658.8"/>
    <x v="37"/>
    <x v="37"/>
    <n v="2654.08"/>
    <n v="14597.439999999999"/>
    <n v="17251.52"/>
    <x v="37"/>
    <n v="183131.51999999999"/>
  </r>
  <r>
    <x v="1"/>
    <n v="29"/>
    <x v="34"/>
    <x v="0"/>
    <n v="1"/>
    <n v="4338.3999999999996"/>
    <n v="4338.3999999999996"/>
    <x v="38"/>
    <x v="38"/>
    <n v="2516.2719999999999"/>
    <n v="13839.495999999999"/>
    <n v="16355.767999999998"/>
    <x v="38"/>
    <n v="173622.76799999998"/>
  </r>
  <r>
    <x v="1"/>
    <n v="29"/>
    <x v="35"/>
    <x v="1"/>
    <n v="3"/>
    <n v="1403.6"/>
    <n v="4210.7999999999993"/>
    <x v="39"/>
    <x v="39"/>
    <n v="2442.2639999999997"/>
    <n v="13432.451999999997"/>
    <n v="15874.715999999997"/>
    <x v="39"/>
    <n v="168516.21599999996"/>
  </r>
  <r>
    <x v="1"/>
    <n v="170"/>
    <x v="36"/>
    <x v="1"/>
    <n v="1"/>
    <n v="1310.452"/>
    <n v="1310.452"/>
    <x v="40"/>
    <x v="40"/>
    <n v="4455.5367999999999"/>
    <n v="24505.452400000002"/>
    <n v="28960.989200000004"/>
    <x v="40"/>
    <n v="307432.0392"/>
  </r>
  <r>
    <x v="1"/>
    <n v="29"/>
    <x v="37"/>
    <x v="0"/>
    <n v="2"/>
    <n v="8357.7999999999993"/>
    <n v="16715.599999999999"/>
    <x v="41"/>
    <x v="41"/>
    <n v="9695.0479999999989"/>
    <n v="53322.763999999996"/>
    <n v="63017.811999999991"/>
    <x v="41"/>
    <n v="668958.31199999992"/>
  </r>
  <r>
    <x v="1"/>
    <n v="29"/>
    <x v="38"/>
    <x v="0"/>
    <n v="1"/>
    <n v="1020.8"/>
    <n v="1020.8"/>
    <x v="42"/>
    <x v="42"/>
    <n v="592.06399999999996"/>
    <n v="3256.3519999999999"/>
    <n v="3848.4160000000002"/>
    <x v="42"/>
    <n v="40852.415999999997"/>
  </r>
  <r>
    <x v="1"/>
    <n v="29"/>
    <x v="39"/>
    <x v="0"/>
    <n v="1"/>
    <n v="21947.200000000001"/>
    <n v="21947.200000000001"/>
    <x v="43"/>
    <x v="43"/>
    <n v="12729.376"/>
    <n v="70011.567999999999"/>
    <n v="82740.944000000003"/>
    <x v="43"/>
    <n v="878326.94400000002"/>
  </r>
  <r>
    <x v="1"/>
    <n v="29"/>
    <x v="40"/>
    <x v="0"/>
    <n v="1"/>
    <n v="9570"/>
    <n v="9570"/>
    <x v="44"/>
    <x v="44"/>
    <n v="5550.6"/>
    <n v="30528.300000000003"/>
    <n v="36078.9"/>
    <x v="44"/>
    <n v="382991.4"/>
  </r>
  <r>
    <x v="1"/>
    <n v="364.60200000000003"/>
    <x v="41"/>
    <x v="1"/>
    <n v="1"/>
    <n v="2927.1439999999998"/>
    <n v="2927.1439999999998"/>
    <x v="45"/>
    <x v="45"/>
    <n v="21344.851133759999"/>
    <n v="117396.68123568001"/>
    <n v="138741.53236944001"/>
    <x v="45"/>
    <n v="1472794.7282294401"/>
  </r>
  <r>
    <x v="1"/>
    <n v="282.52140000000003"/>
    <x v="42"/>
    <x v="1"/>
    <n v="1"/>
    <n v="5614.4"/>
    <n v="5614.4"/>
    <x v="46"/>
    <x v="46"/>
    <n v="31723.762963200003"/>
    <n v="174480.69629759999"/>
    <n v="206204.45926080001"/>
    <x v="46"/>
    <n v="2188939.6444608001"/>
  </r>
  <r>
    <x v="1"/>
    <n v="282.52140000000003"/>
    <x v="43"/>
    <x v="1"/>
    <n v="1"/>
    <n v="1555.444"/>
    <n v="1555.444"/>
    <x v="47"/>
    <x v="47"/>
    <n v="8788.9243300320013"/>
    <n v="48339.083815176004"/>
    <n v="57128.008145208005"/>
    <x v="47"/>
    <n v="606435.77877220802"/>
  </r>
  <r>
    <x v="2"/>
    <n v="2"/>
    <x v="44"/>
    <x v="0"/>
    <n v="1"/>
    <n v="2552"/>
    <n v="2552"/>
    <x v="48"/>
    <x v="48"/>
    <n v="102.08"/>
    <n v="561.44000000000005"/>
    <n v="663.5200000000001"/>
    <x v="48"/>
    <n v="7043.52"/>
  </r>
  <r>
    <x v="2"/>
    <n v="2"/>
    <x v="45"/>
    <x v="0"/>
    <n v="2"/>
    <n v="3828"/>
    <n v="7656"/>
    <x v="49"/>
    <x v="49"/>
    <n v="306.24"/>
    <n v="1684.32"/>
    <n v="1990.56"/>
    <x v="49"/>
    <n v="21130.559999999998"/>
  </r>
  <r>
    <x v="2"/>
    <n v="2"/>
    <x v="46"/>
    <x v="0"/>
    <n v="1"/>
    <n v="16539.511999999999"/>
    <n v="16539.511999999999"/>
    <x v="50"/>
    <x v="50"/>
    <n v="661.58047999999997"/>
    <n v="3638.6926399999998"/>
    <n v="4300.2731199999998"/>
    <x v="50"/>
    <n v="45649.053119999997"/>
  </r>
  <r>
    <x v="2"/>
    <n v="135"/>
    <x v="47"/>
    <x v="0"/>
    <n v="1"/>
    <n v="4635.7079999999996"/>
    <n v="4635.7079999999996"/>
    <x v="51"/>
    <x v="51"/>
    <n v="12516.411599999999"/>
    <n v="68840.263800000001"/>
    <n v="81356.675399999993"/>
    <x v="51"/>
    <n v="863632.40039999993"/>
  </r>
  <r>
    <x v="2"/>
    <n v="51"/>
    <x v="48"/>
    <x v="0"/>
    <n v="1"/>
    <n v="204.16"/>
    <n v="204.16"/>
    <x v="52"/>
    <x v="52"/>
    <n v="208.24319999999997"/>
    <n v="1145.3376000000001"/>
    <n v="1353.5808"/>
    <x v="52"/>
    <n v="14368.780799999999"/>
  </r>
  <r>
    <x v="2"/>
    <n v="51"/>
    <x v="49"/>
    <x v="0"/>
    <n v="1"/>
    <n v="293.48"/>
    <n v="293.48"/>
    <x v="53"/>
    <x v="53"/>
    <n v="299.34960000000001"/>
    <n v="1646.4228000000001"/>
    <n v="1945.7724000000001"/>
    <x v="53"/>
    <n v="20655.1224"/>
  </r>
  <r>
    <x v="2"/>
    <n v="51"/>
    <x v="50"/>
    <x v="0"/>
    <n v="1"/>
    <n v="8357.7999999999993"/>
    <n v="8357.7999999999993"/>
    <x v="54"/>
    <x v="54"/>
    <n v="8524.9559999999983"/>
    <n v="46887.257999999994"/>
    <n v="55412.213999999993"/>
    <x v="54"/>
    <n v="588221.96399999992"/>
  </r>
  <r>
    <x v="2"/>
    <n v="51"/>
    <x v="51"/>
    <x v="0"/>
    <n v="1"/>
    <n v="14674"/>
    <n v="14674"/>
    <x v="22"/>
    <x v="22"/>
    <n v="14967.480000000001"/>
    <n v="82321.14"/>
    <n v="97288.62000000001"/>
    <x v="22"/>
    <n v="1032756.12"/>
  </r>
  <r>
    <x v="2"/>
    <n v="51"/>
    <x v="20"/>
    <x v="0"/>
    <n v="1"/>
    <n v="4083.2"/>
    <n v="4083.2"/>
    <x v="23"/>
    <x v="23"/>
    <n v="4164.8640000000005"/>
    <n v="22906.752"/>
    <n v="27071.616000000002"/>
    <x v="23"/>
    <n v="287375.61599999998"/>
  </r>
  <r>
    <x v="2"/>
    <n v="8"/>
    <x v="21"/>
    <x v="1"/>
    <n v="3"/>
    <n v="852"/>
    <n v="2556"/>
    <x v="55"/>
    <x v="55"/>
    <n v="408.96000000000004"/>
    <n v="2249.2800000000002"/>
    <n v="2658.2400000000002"/>
    <x v="55"/>
    <n v="28218.239999999998"/>
  </r>
  <r>
    <x v="2"/>
    <n v="8"/>
    <x v="52"/>
    <x v="0"/>
    <n v="1"/>
    <n v="24882"/>
    <n v="24882"/>
    <x v="56"/>
    <x v="56"/>
    <n v="3981.12"/>
    <n v="21896.16"/>
    <n v="25877.279999999999"/>
    <x v="56"/>
    <n v="274697.28000000003"/>
  </r>
  <r>
    <x v="2"/>
    <n v="8"/>
    <x v="53"/>
    <x v="0"/>
    <n v="1"/>
    <n v="40832"/>
    <n v="40832"/>
    <x v="57"/>
    <x v="57"/>
    <n v="6533.12"/>
    <n v="35932.160000000003"/>
    <n v="42465.280000000006"/>
    <x v="57"/>
    <n v="450785.28000000003"/>
  </r>
  <r>
    <x v="2"/>
    <n v="8"/>
    <x v="24"/>
    <x v="1"/>
    <n v="2"/>
    <n v="2871"/>
    <n v="5742"/>
    <x v="27"/>
    <x v="27"/>
    <n v="918.72"/>
    <n v="5052.96"/>
    <n v="5971.68"/>
    <x v="27"/>
    <n v="63391.68"/>
  </r>
  <r>
    <x v="2"/>
    <n v="8"/>
    <x v="25"/>
    <x v="0"/>
    <n v="1"/>
    <n v="18502"/>
    <n v="18502"/>
    <x v="28"/>
    <x v="28"/>
    <n v="2960.32"/>
    <n v="16281.76"/>
    <n v="19242.080000000002"/>
    <x v="28"/>
    <n v="204262.08000000002"/>
  </r>
  <r>
    <x v="2"/>
    <n v="8"/>
    <x v="26"/>
    <x v="0"/>
    <n v="2"/>
    <n v="740.07999999999993"/>
    <n v="1480.1599999999999"/>
    <x v="29"/>
    <x v="29"/>
    <n v="236.82559999999998"/>
    <n v="1302.5408"/>
    <n v="1539.3663999999999"/>
    <x v="29"/>
    <n v="16340.966399999998"/>
  </r>
  <r>
    <x v="2"/>
    <n v="8"/>
    <x v="54"/>
    <x v="0"/>
    <n v="1"/>
    <n v="490494.4"/>
    <n v="490494.4"/>
    <x v="58"/>
    <x v="58"/>
    <n v="78479.104000000007"/>
    <n v="431635.07200000004"/>
    <n v="510114.17600000004"/>
    <x v="58"/>
    <n v="5415058.1760000009"/>
  </r>
  <r>
    <x v="2"/>
    <n v="145"/>
    <x v="21"/>
    <x v="1"/>
    <n v="3"/>
    <n v="852"/>
    <n v="2556"/>
    <x v="55"/>
    <x v="55"/>
    <n v="7412.4000000000005"/>
    <n v="40768.200000000004"/>
    <n v="48180.600000000006"/>
    <x v="55"/>
    <n v="511455.6"/>
  </r>
  <r>
    <x v="2"/>
    <n v="145"/>
    <x v="22"/>
    <x v="0"/>
    <n v="1"/>
    <n v="21054"/>
    <n v="21054"/>
    <x v="25"/>
    <x v="25"/>
    <n v="61056.6"/>
    <n v="335811.3"/>
    <n v="396867.9"/>
    <x v="25"/>
    <n v="4212905.4000000004"/>
  </r>
  <r>
    <x v="2"/>
    <n v="145"/>
    <x v="23"/>
    <x v="0"/>
    <n v="1"/>
    <n v="35728"/>
    <n v="35728"/>
    <x v="26"/>
    <x v="26"/>
    <n v="103611.20000000001"/>
    <n v="569861.6"/>
    <n v="673472.8"/>
    <x v="26"/>
    <n v="7149172.7999999998"/>
  </r>
  <r>
    <x v="2"/>
    <n v="145"/>
    <x v="24"/>
    <x v="1"/>
    <n v="2"/>
    <n v="2871"/>
    <n v="5742"/>
    <x v="27"/>
    <x v="27"/>
    <n v="16651.8"/>
    <n v="91584.9"/>
    <n v="108236.70000000001"/>
    <x v="27"/>
    <n v="1148974.2"/>
  </r>
  <r>
    <x v="2"/>
    <n v="145"/>
    <x v="25"/>
    <x v="0"/>
    <n v="1"/>
    <n v="18502"/>
    <n v="18502"/>
    <x v="28"/>
    <x v="28"/>
    <n v="53655.8"/>
    <n v="295106.90000000002"/>
    <n v="348762.7"/>
    <x v="28"/>
    <n v="3702250.2"/>
  </r>
  <r>
    <x v="2"/>
    <n v="145"/>
    <x v="26"/>
    <x v="0"/>
    <n v="2"/>
    <n v="740.07999999999993"/>
    <n v="1480.1599999999999"/>
    <x v="29"/>
    <x v="29"/>
    <n v="4292.4639999999999"/>
    <n v="23608.552"/>
    <n v="27901.016"/>
    <x v="29"/>
    <n v="296180.01599999995"/>
  </r>
  <r>
    <x v="2"/>
    <n v="145"/>
    <x v="27"/>
    <x v="0"/>
    <n v="1"/>
    <n v="245279"/>
    <n v="245279"/>
    <x v="59"/>
    <x v="59"/>
    <n v="711309.1"/>
    <n v="3912200.05"/>
    <n v="4623509.1499999994"/>
    <x v="59"/>
    <n v="49080327.900000006"/>
  </r>
  <r>
    <x v="2"/>
    <n v="31"/>
    <x v="29"/>
    <x v="0"/>
    <n v="1"/>
    <n v="344520"/>
    <n v="344520"/>
    <x v="33"/>
    <x v="33"/>
    <n v="213602.40000000002"/>
    <n v="1174813.2"/>
    <n v="1388415.5999999999"/>
    <x v="33"/>
    <n v="14738565.6"/>
  </r>
  <r>
    <x v="2"/>
    <n v="9"/>
    <x v="55"/>
    <x v="0"/>
    <n v="1"/>
    <n v="319000"/>
    <n v="319000"/>
    <x v="60"/>
    <x v="60"/>
    <n v="57420"/>
    <n v="315810"/>
    <n v="373230"/>
    <x v="60"/>
    <n v="3961980"/>
  </r>
  <r>
    <x v="2"/>
    <n v="8"/>
    <x v="17"/>
    <x v="1"/>
    <n v="2"/>
    <n v="3330.3599999999997"/>
    <n v="6660.7199999999993"/>
    <x v="61"/>
    <x v="61"/>
    <n v="1065.7151999999999"/>
    <n v="5861.4335999999994"/>
    <n v="6927.148799999999"/>
    <x v="61"/>
    <n v="73534.348799999992"/>
  </r>
  <r>
    <x v="2"/>
    <n v="8"/>
    <x v="30"/>
    <x v="0"/>
    <n v="1"/>
    <n v="11875.732"/>
    <n v="11875.732"/>
    <x v="34"/>
    <x v="34"/>
    <n v="1900.1171200000001"/>
    <n v="10450.64416"/>
    <n v="12350.761280000001"/>
    <x v="34"/>
    <n v="131108.08127999998"/>
  </r>
  <r>
    <x v="2"/>
    <n v="990"/>
    <x v="33"/>
    <x v="1"/>
    <n v="1"/>
    <n v="1658.8"/>
    <n v="1658.8"/>
    <x v="37"/>
    <x v="37"/>
    <n v="32844.240000000005"/>
    <n v="180643.31999999998"/>
    <n v="213487.56"/>
    <x v="37"/>
    <n v="2266252.5599999996"/>
  </r>
  <r>
    <x v="2"/>
    <n v="120.09"/>
    <x v="56"/>
    <x v="1"/>
    <n v="1"/>
    <n v="527"/>
    <n v="527"/>
    <x v="62"/>
    <x v="62"/>
    <n v="1265.7486000000001"/>
    <n v="6961.6172999999999"/>
    <n v="8227.3659000000007"/>
    <x v="62"/>
    <n v="87336.653399999996"/>
  </r>
  <r>
    <x v="2"/>
    <n v="434.52"/>
    <x v="41"/>
    <x v="1"/>
    <n v="1"/>
    <n v="852"/>
    <n v="852"/>
    <x v="63"/>
    <x v="63"/>
    <n v="7404.2207999999991"/>
    <n v="40723.214399999997"/>
    <n v="48127.435199999993"/>
    <x v="63"/>
    <n v="510891.2352"/>
  </r>
  <r>
    <x v="2"/>
    <n v="400"/>
    <x v="57"/>
    <x v="1"/>
    <n v="1"/>
    <n v="1256.8599999999999"/>
    <n v="1256.8599999999999"/>
    <x v="64"/>
    <x v="64"/>
    <n v="10054.879999999999"/>
    <n v="55301.84"/>
    <n v="65356.719999999994"/>
    <x v="64"/>
    <n v="693786.72"/>
  </r>
  <r>
    <x v="2"/>
    <n v="8"/>
    <x v="34"/>
    <x v="0"/>
    <n v="1"/>
    <n v="4338.3999999999996"/>
    <n v="4338.3999999999996"/>
    <x v="38"/>
    <x v="38"/>
    <n v="694.14400000000001"/>
    <n v="3817.7919999999999"/>
    <n v="4511.9359999999997"/>
    <x v="38"/>
    <n v="47895.935999999994"/>
  </r>
  <r>
    <x v="2"/>
    <n v="8"/>
    <x v="35"/>
    <x v="1"/>
    <n v="3"/>
    <n v="1403.6"/>
    <n v="4210.7999999999993"/>
    <x v="39"/>
    <x v="39"/>
    <n v="673.72799999999995"/>
    <n v="3705.5039999999995"/>
    <n v="4379.2319999999991"/>
    <x v="39"/>
    <n v="46487.231999999989"/>
  </r>
  <r>
    <x v="2"/>
    <n v="100"/>
    <x v="58"/>
    <x v="1"/>
    <n v="1"/>
    <n v="1310.452"/>
    <n v="1310.452"/>
    <x v="40"/>
    <x v="40"/>
    <n v="2620.904"/>
    <n v="14414.972"/>
    <n v="17035.876"/>
    <x v="40"/>
    <n v="180842.37600000002"/>
  </r>
  <r>
    <x v="2"/>
    <n v="985.54549999999995"/>
    <x v="59"/>
    <x v="1"/>
    <n v="1"/>
    <n v="5308.1600000000008"/>
    <n v="5308.1600000000008"/>
    <x v="65"/>
    <x v="65"/>
    <n v="104628.66402560001"/>
    <n v="575457.65214080014"/>
    <n v="680086.31616640021"/>
    <x v="65"/>
    <n v="7219377.817766401"/>
  </r>
  <r>
    <x v="2"/>
    <n v="8"/>
    <x v="38"/>
    <x v="0"/>
    <n v="1"/>
    <n v="1020.8"/>
    <n v="1020.8"/>
    <x v="42"/>
    <x v="42"/>
    <n v="163.328"/>
    <n v="898.30399999999997"/>
    <n v="1061.6320000000001"/>
    <x v="42"/>
    <n v="11269.632"/>
  </r>
  <r>
    <x v="2"/>
    <n v="8"/>
    <x v="39"/>
    <x v="0"/>
    <n v="1"/>
    <n v="21947.200000000001"/>
    <n v="21947.200000000001"/>
    <x v="43"/>
    <x v="43"/>
    <n v="3511.5520000000001"/>
    <n v="19313.536"/>
    <n v="22825.088"/>
    <x v="43"/>
    <n v="242297.08800000002"/>
  </r>
  <r>
    <x v="2"/>
    <n v="8"/>
    <x v="40"/>
    <x v="0"/>
    <n v="1"/>
    <n v="9570"/>
    <n v="9570"/>
    <x v="44"/>
    <x v="44"/>
    <n v="1531.2"/>
    <n v="8421.6"/>
    <n v="9952.8000000000011"/>
    <x v="44"/>
    <n v="105652.8"/>
  </r>
  <r>
    <x v="2"/>
    <n v="41.391999999999996"/>
    <x v="60"/>
    <x v="1"/>
    <n v="4"/>
    <n v="5614.4"/>
    <n v="22457.599999999999"/>
    <x v="66"/>
    <x v="66"/>
    <n v="18591.299583999997"/>
    <n v="102252.14771199998"/>
    <n v="120843.44729599998"/>
    <x v="66"/>
    <n v="1282799.6712959998"/>
  </r>
  <r>
    <x v="2"/>
    <n v="41.391999999999996"/>
    <x v="61"/>
    <x v="1"/>
    <n v="4"/>
    <n v="1555.444"/>
    <n v="6221.7759999999998"/>
    <x v="67"/>
    <x v="67"/>
    <n v="5150.6350438399995"/>
    <n v="28328.492741119997"/>
    <n v="33479.127784959994"/>
    <x v="67"/>
    <n v="355393.81802495994"/>
  </r>
  <r>
    <x v="3"/>
    <n v="1"/>
    <x v="62"/>
    <x v="0"/>
    <n v="1"/>
    <n v="1914"/>
    <n v="1914"/>
    <x v="68"/>
    <x v="68"/>
    <n v="38.28"/>
    <n v="210.54"/>
    <n v="248.82"/>
    <x v="68"/>
    <n v="2641.3199999999997"/>
  </r>
  <r>
    <x v="3"/>
    <n v="1"/>
    <x v="63"/>
    <x v="0"/>
    <n v="4"/>
    <n v="829.4"/>
    <n v="3317.6"/>
    <x v="69"/>
    <x v="69"/>
    <n v="66.352000000000004"/>
    <n v="364.93599999999998"/>
    <n v="431.28800000000001"/>
    <x v="69"/>
    <n v="4578.2879999999996"/>
  </r>
  <r>
    <x v="3"/>
    <n v="1"/>
    <x v="64"/>
    <x v="0"/>
    <n v="3"/>
    <n v="2552"/>
    <n v="7656"/>
    <x v="49"/>
    <x v="49"/>
    <n v="153.12"/>
    <n v="842.16"/>
    <n v="995.28"/>
    <x v="49"/>
    <n v="10565.279999999999"/>
  </r>
  <r>
    <x v="3"/>
    <n v="1"/>
    <x v="65"/>
    <x v="0"/>
    <n v="7"/>
    <n v="9952.7999999999993"/>
    <n v="69669.599999999991"/>
    <x v="70"/>
    <x v="70"/>
    <n v="1393.3919999999998"/>
    <n v="7663.655999999999"/>
    <n v="9057.0479999999989"/>
    <x v="70"/>
    <n v="96144.047999999981"/>
  </r>
  <r>
    <x v="3"/>
    <n v="36"/>
    <x v="48"/>
    <x v="0"/>
    <n v="1"/>
    <n v="204.16"/>
    <n v="204.16"/>
    <x v="52"/>
    <x v="52"/>
    <n v="146.99519999999998"/>
    <n v="808.47360000000003"/>
    <n v="955.46879999999987"/>
    <x v="52"/>
    <n v="10142.668799999999"/>
  </r>
  <r>
    <x v="3"/>
    <n v="36"/>
    <x v="49"/>
    <x v="0"/>
    <n v="1"/>
    <n v="293.48"/>
    <n v="293.48"/>
    <x v="53"/>
    <x v="53"/>
    <n v="211.3056"/>
    <n v="1162.1808000000001"/>
    <n v="1373.4864"/>
    <x v="53"/>
    <n v="14580.0864"/>
  </r>
  <r>
    <x v="3"/>
    <n v="36"/>
    <x v="50"/>
    <x v="0"/>
    <n v="1"/>
    <n v="8357.7999999999993"/>
    <n v="8357.7999999999993"/>
    <x v="54"/>
    <x v="54"/>
    <n v="6017.6159999999991"/>
    <n v="33096.887999999999"/>
    <n v="39114.503999999994"/>
    <x v="54"/>
    <n v="415215.50399999996"/>
  </r>
  <r>
    <x v="3"/>
    <n v="36"/>
    <x v="19"/>
    <x v="0"/>
    <n v="1"/>
    <n v="24244"/>
    <n v="24244"/>
    <x v="71"/>
    <x v="71"/>
    <n v="17455.68"/>
    <n v="96006.24"/>
    <n v="113461.92000000001"/>
    <x v="71"/>
    <n v="1204441.92"/>
  </r>
  <r>
    <x v="3"/>
    <n v="36"/>
    <x v="20"/>
    <x v="0"/>
    <n v="1"/>
    <n v="4083.2"/>
    <n v="4083.2"/>
    <x v="23"/>
    <x v="23"/>
    <n v="2939.904"/>
    <n v="16169.472"/>
    <n v="19109.376"/>
    <x v="23"/>
    <n v="202853.37599999999"/>
  </r>
  <r>
    <x v="3"/>
    <n v="64"/>
    <x v="21"/>
    <x v="1"/>
    <n v="2"/>
    <n v="852.36799999999994"/>
    <n v="1704.7359999999999"/>
    <x v="72"/>
    <x v="72"/>
    <n v="2182.0620799999997"/>
    <n v="12001.341439999998"/>
    <n v="14183.403519999998"/>
    <x v="72"/>
    <n v="150562.28352"/>
  </r>
  <r>
    <x v="3"/>
    <n v="64"/>
    <x v="22"/>
    <x v="0"/>
    <n v="1"/>
    <n v="21054"/>
    <n v="21054"/>
    <x v="25"/>
    <x v="25"/>
    <n v="26949.119999999999"/>
    <n v="148220.16"/>
    <n v="175169.28"/>
    <x v="25"/>
    <n v="1859489.28"/>
  </r>
  <r>
    <x v="3"/>
    <n v="64"/>
    <x v="23"/>
    <x v="0"/>
    <n v="1"/>
    <n v="35728"/>
    <n v="35728"/>
    <x v="26"/>
    <x v="26"/>
    <n v="45731.840000000004"/>
    <n v="251525.12"/>
    <n v="297256.96000000002"/>
    <x v="26"/>
    <n v="3155496.96"/>
  </r>
  <r>
    <x v="3"/>
    <n v="64"/>
    <x v="24"/>
    <x v="1"/>
    <n v="2"/>
    <n v="2871"/>
    <n v="5742"/>
    <x v="27"/>
    <x v="27"/>
    <n v="7349.76"/>
    <n v="40423.68"/>
    <n v="47773.440000000002"/>
    <x v="27"/>
    <n v="507133.44"/>
  </r>
  <r>
    <x v="3"/>
    <n v="64"/>
    <x v="25"/>
    <x v="0"/>
    <n v="1"/>
    <n v="18502"/>
    <n v="18502"/>
    <x v="28"/>
    <x v="28"/>
    <n v="23682.560000000001"/>
    <n v="130254.08"/>
    <n v="153936.64000000001"/>
    <x v="28"/>
    <n v="1634096.6400000001"/>
  </r>
  <r>
    <x v="3"/>
    <n v="64"/>
    <x v="26"/>
    <x v="0"/>
    <n v="2"/>
    <n v="740.07999999999993"/>
    <n v="1480.1599999999999"/>
    <x v="29"/>
    <x v="29"/>
    <n v="1894.6047999999998"/>
    <n v="10420.3264"/>
    <n v="12314.931199999999"/>
    <x v="29"/>
    <n v="130727.73119999998"/>
  </r>
  <r>
    <x v="3"/>
    <n v="64"/>
    <x v="27"/>
    <x v="0"/>
    <n v="1"/>
    <n v="188517.516"/>
    <n v="188517.516"/>
    <x v="73"/>
    <x v="73"/>
    <n v="241302.42048"/>
    <n v="1327163.3126400001"/>
    <n v="1568465.7331200002"/>
    <x v="73"/>
    <n v="16649867.013119999"/>
  </r>
  <r>
    <x v="3"/>
    <n v="4"/>
    <x v="21"/>
    <x v="1"/>
    <n v="2"/>
    <n v="852.36799999999994"/>
    <n v="1704.7359999999999"/>
    <x v="72"/>
    <x v="72"/>
    <n v="136.37887999999998"/>
    <n v="750.0838399999999"/>
    <n v="886.46271999999988"/>
    <x v="72"/>
    <n v="9410.1427199999998"/>
  </r>
  <r>
    <x v="3"/>
    <n v="4"/>
    <x v="22"/>
    <x v="0"/>
    <n v="1"/>
    <n v="21054"/>
    <n v="21054"/>
    <x v="25"/>
    <x v="25"/>
    <n v="1684.32"/>
    <n v="9263.76"/>
    <n v="10948.08"/>
    <x v="25"/>
    <n v="116218.08"/>
  </r>
  <r>
    <x v="3"/>
    <n v="4"/>
    <x v="23"/>
    <x v="0"/>
    <n v="1"/>
    <n v="35728"/>
    <n v="35728"/>
    <x v="26"/>
    <x v="26"/>
    <n v="2858.2400000000002"/>
    <n v="15720.32"/>
    <n v="18578.560000000001"/>
    <x v="26"/>
    <n v="197218.56"/>
  </r>
  <r>
    <x v="3"/>
    <n v="4"/>
    <x v="24"/>
    <x v="1"/>
    <n v="2"/>
    <n v="2871"/>
    <n v="5742"/>
    <x v="27"/>
    <x v="27"/>
    <n v="459.36"/>
    <n v="2526.48"/>
    <n v="2985.84"/>
    <x v="27"/>
    <n v="31695.84"/>
  </r>
  <r>
    <x v="3"/>
    <n v="4"/>
    <x v="25"/>
    <x v="0"/>
    <n v="1"/>
    <n v="18502"/>
    <n v="18502"/>
    <x v="28"/>
    <x v="28"/>
    <n v="1480.16"/>
    <n v="8140.88"/>
    <n v="9621.0400000000009"/>
    <x v="28"/>
    <n v="102131.04000000001"/>
  </r>
  <r>
    <x v="3"/>
    <n v="4"/>
    <x v="26"/>
    <x v="0"/>
    <n v="2"/>
    <n v="740.07999999999993"/>
    <n v="1480.1599999999999"/>
    <x v="29"/>
    <x v="29"/>
    <n v="118.41279999999999"/>
    <n v="651.2704"/>
    <n v="769.68319999999994"/>
    <x v="29"/>
    <n v="8170.4831999999988"/>
  </r>
  <r>
    <x v="3"/>
    <n v="4"/>
    <x v="27"/>
    <x v="0"/>
    <n v="1"/>
    <n v="245279.1"/>
    <n v="245279.1"/>
    <x v="74"/>
    <x v="74"/>
    <n v="19622.328000000001"/>
    <n v="107922.804"/>
    <n v="127545.13200000001"/>
    <x v="74"/>
    <n v="1353940.632"/>
  </r>
  <r>
    <x v="3"/>
    <n v="1"/>
    <x v="66"/>
    <x v="0"/>
    <n v="1"/>
    <n v="497640"/>
    <n v="497640"/>
    <x v="75"/>
    <x v="75"/>
    <n v="9952.8000000000011"/>
    <n v="54740.4"/>
    <n v="64693.200000000004"/>
    <x v="75"/>
    <n v="686743.2"/>
  </r>
  <r>
    <x v="3"/>
    <n v="27"/>
    <x v="29"/>
    <x v="0"/>
    <n v="1"/>
    <n v="344520"/>
    <n v="344520"/>
    <x v="33"/>
    <x v="33"/>
    <n v="186040.80000000002"/>
    <n v="1023224.3999999999"/>
    <n v="1209265.2"/>
    <x v="33"/>
    <n v="12836815.199999999"/>
  </r>
  <r>
    <x v="3"/>
    <n v="3"/>
    <x v="17"/>
    <x v="1"/>
    <n v="2"/>
    <n v="3330.3599999999997"/>
    <n v="6660.7199999999993"/>
    <x v="61"/>
    <x v="61"/>
    <n v="399.64319999999998"/>
    <n v="2198.0375999999997"/>
    <n v="2597.6807999999996"/>
    <x v="61"/>
    <n v="27575.380799999999"/>
  </r>
  <r>
    <x v="3"/>
    <n v="3"/>
    <x v="30"/>
    <x v="0"/>
    <n v="1"/>
    <n v="11875.732"/>
    <n v="11875.732"/>
    <x v="34"/>
    <x v="34"/>
    <n v="712.54392000000007"/>
    <n v="3918.9915599999999"/>
    <n v="4631.5354800000005"/>
    <x v="34"/>
    <n v="49165.530479999994"/>
  </r>
  <r>
    <x v="3"/>
    <n v="233"/>
    <x v="21"/>
    <x v="1"/>
    <n v="1"/>
    <n v="852.36799999999994"/>
    <n v="852.36799999999994"/>
    <x v="76"/>
    <x v="76"/>
    <n v="3972.0348799999992"/>
    <n v="21846.191839999996"/>
    <n v="25818.226719999995"/>
    <x v="76"/>
    <n v="274070.40671999997"/>
  </r>
  <r>
    <x v="3"/>
    <n v="36"/>
    <x v="60"/>
    <x v="1"/>
    <n v="1"/>
    <n v="5614.4"/>
    <n v="5614.4"/>
    <x v="46"/>
    <x v="46"/>
    <n v="4042.3679999999999"/>
    <n v="22233.023999999998"/>
    <n v="26275.392"/>
    <x v="46"/>
    <n v="278923.39199999999"/>
  </r>
  <r>
    <x v="3"/>
    <n v="3"/>
    <x v="34"/>
    <x v="0"/>
    <n v="1"/>
    <n v="4338.3999999999996"/>
    <n v="4338.3999999999996"/>
    <x v="38"/>
    <x v="38"/>
    <n v="260.30399999999997"/>
    <n v="1431.672"/>
    <n v="1691.9759999999999"/>
    <x v="38"/>
    <n v="17960.975999999999"/>
  </r>
  <r>
    <x v="3"/>
    <n v="450"/>
    <x v="67"/>
    <x v="1"/>
    <n v="1"/>
    <n v="1555.444"/>
    <n v="1555.444"/>
    <x v="47"/>
    <x v="47"/>
    <n v="13998.995999999999"/>
    <n v="76994.478000000003"/>
    <n v="90993.474000000002"/>
    <x v="47"/>
    <n v="965930.72399999993"/>
  </r>
  <r>
    <x v="3"/>
    <n v="3"/>
    <x v="35"/>
    <x v="1"/>
    <n v="3"/>
    <n v="1403.6"/>
    <n v="4210.7999999999993"/>
    <x v="39"/>
    <x v="39"/>
    <n v="252.64799999999997"/>
    <n v="1389.5639999999999"/>
    <n v="1642.2119999999995"/>
    <x v="39"/>
    <n v="17432.711999999996"/>
  </r>
  <r>
    <x v="3"/>
    <n v="20"/>
    <x v="68"/>
    <x v="1"/>
    <n v="1"/>
    <n v="1310.452"/>
    <n v="1310.452"/>
    <x v="40"/>
    <x v="40"/>
    <n v="524.18080000000009"/>
    <n v="2882.9944"/>
    <n v="3407.1752000000006"/>
    <x v="40"/>
    <n v="36168.475200000001"/>
  </r>
  <r>
    <x v="3"/>
    <n v="1790"/>
    <x v="69"/>
    <x v="1"/>
    <n v="1"/>
    <n v="8182.9880000000003"/>
    <n v="8182.9880000000003"/>
    <x v="77"/>
    <x v="77"/>
    <n v="292950.97039999999"/>
    <n v="1611230.3372"/>
    <n v="1904181.3076000002"/>
    <x v="77"/>
    <n v="20213616.957600001"/>
  </r>
  <r>
    <x v="3"/>
    <n v="3"/>
    <x v="38"/>
    <x v="0"/>
    <n v="1"/>
    <n v="1020.8"/>
    <n v="1020.8"/>
    <x v="42"/>
    <x v="42"/>
    <n v="61.248000000000005"/>
    <n v="336.86399999999998"/>
    <n v="398.11200000000002"/>
    <x v="42"/>
    <n v="4226.1120000000001"/>
  </r>
  <r>
    <x v="3"/>
    <n v="3"/>
    <x v="39"/>
    <x v="0"/>
    <n v="1"/>
    <n v="21947.200000000001"/>
    <n v="21947.200000000001"/>
    <x v="43"/>
    <x v="43"/>
    <n v="1316.8320000000001"/>
    <n v="7242.576"/>
    <n v="8559.4079999999994"/>
    <x v="43"/>
    <n v="90861.40800000001"/>
  </r>
  <r>
    <x v="3"/>
    <n v="3"/>
    <x v="40"/>
    <x v="0"/>
    <n v="1"/>
    <n v="10208"/>
    <n v="10208"/>
    <x v="78"/>
    <x v="78"/>
    <n v="612.48"/>
    <n v="3368.6400000000003"/>
    <n v="3981.1200000000008"/>
    <x v="78"/>
    <n v="42261.120000000003"/>
  </r>
  <r>
    <x v="3"/>
    <n v="1"/>
    <x v="70"/>
    <x v="1"/>
    <n v="40"/>
    <n v="1256.8599999999999"/>
    <n v="50274.399999999994"/>
    <x v="79"/>
    <x v="79"/>
    <n v="1005.4879999999999"/>
    <n v="5530.1839999999993"/>
    <n v="6535.6719999999996"/>
    <x v="79"/>
    <n v="69378.671999999991"/>
  </r>
  <r>
    <x v="3"/>
    <n v="1"/>
    <x v="71"/>
    <x v="0"/>
    <n v="1"/>
    <n v="5104"/>
    <n v="5104"/>
    <x v="80"/>
    <x v="80"/>
    <n v="102.08"/>
    <n v="561.44000000000005"/>
    <n v="663.5200000000001"/>
    <x v="80"/>
    <n v="7043.52"/>
  </r>
  <r>
    <x v="3"/>
    <n v="1"/>
    <x v="72"/>
    <x v="0"/>
    <n v="1"/>
    <n v="24882"/>
    <n v="24882"/>
    <x v="56"/>
    <x v="56"/>
    <n v="497.64"/>
    <n v="2737.02"/>
    <n v="3234.66"/>
    <x v="56"/>
    <n v="34337.160000000003"/>
  </r>
  <r>
    <x v="3"/>
    <n v="1"/>
    <x v="73"/>
    <x v="0"/>
    <n v="1"/>
    <n v="18502"/>
    <n v="18502"/>
    <x v="28"/>
    <x v="28"/>
    <n v="370.04"/>
    <n v="2035.22"/>
    <n v="2405.2600000000002"/>
    <x v="28"/>
    <n v="25532.760000000002"/>
  </r>
  <r>
    <x v="3"/>
    <n v="1"/>
    <x v="74"/>
    <x v="0"/>
    <n v="1"/>
    <n v="618860"/>
    <n v="618860"/>
    <x v="81"/>
    <x v="81"/>
    <n v="12377.2"/>
    <n v="68074.600000000006"/>
    <n v="80451.8"/>
    <x v="81"/>
    <n v="854026.8"/>
  </r>
  <r>
    <x v="4"/>
    <n v="14"/>
    <x v="48"/>
    <x v="0"/>
    <n v="1"/>
    <n v="213.09199999999998"/>
    <n v="213.09199999999998"/>
    <x v="82"/>
    <x v="82"/>
    <n v="59.665759999999992"/>
    <n v="328.16167999999993"/>
    <n v="387.82743999999997"/>
    <x v="82"/>
    <n v="4116.9374399999997"/>
  </r>
  <r>
    <x v="4"/>
    <n v="14"/>
    <x v="49"/>
    <x v="0"/>
    <n v="1"/>
    <n v="306.23999999999995"/>
    <n v="306.23999999999995"/>
    <x v="83"/>
    <x v="83"/>
    <n v="85.747199999999992"/>
    <n v="471.60959999999989"/>
    <n v="557.35679999999991"/>
    <x v="83"/>
    <n v="5916.5567999999994"/>
  </r>
  <r>
    <x v="4"/>
    <n v="14"/>
    <x v="51"/>
    <x v="0"/>
    <n v="1"/>
    <n v="11578.424000000001"/>
    <n v="11578.424000000001"/>
    <x v="84"/>
    <x v="84"/>
    <n v="3241.9587200000005"/>
    <n v="17830.772960000002"/>
    <n v="21072.731680000004"/>
    <x v="84"/>
    <n v="223695.15168000001"/>
  </r>
  <r>
    <x v="4"/>
    <n v="14"/>
    <x v="20"/>
    <x v="0"/>
    <n v="1"/>
    <n v="2878.6559999999999"/>
    <n v="2878.6559999999999"/>
    <x v="85"/>
    <x v="85"/>
    <n v="806.02368000000001"/>
    <n v="4433.1302399999995"/>
    <n v="5239.1539199999997"/>
    <x v="85"/>
    <n v="55615.63392"/>
  </r>
  <r>
    <x v="4"/>
    <n v="4"/>
    <x v="75"/>
    <x v="0"/>
    <n v="1"/>
    <n v="3330"/>
    <n v="3330"/>
    <x v="86"/>
    <x v="86"/>
    <n v="266.39999999999998"/>
    <n v="1465.2"/>
    <n v="1731.6"/>
    <x v="86"/>
    <n v="18381.599999999999"/>
  </r>
  <r>
    <x v="4"/>
    <n v="4"/>
    <x v="76"/>
    <x v="0"/>
    <n v="1"/>
    <n v="7459"/>
    <n v="7459"/>
    <x v="87"/>
    <x v="87"/>
    <n v="596.72"/>
    <n v="3281.96"/>
    <n v="3878.6800000000003"/>
    <x v="87"/>
    <n v="41173.68"/>
  </r>
  <r>
    <x v="4"/>
    <n v="4"/>
    <x v="77"/>
    <x v="0"/>
    <n v="1"/>
    <n v="26796"/>
    <n v="26796"/>
    <x v="88"/>
    <x v="88"/>
    <n v="2143.6799999999998"/>
    <n v="11790.24"/>
    <n v="13933.92"/>
    <x v="88"/>
    <n v="147913.91999999998"/>
  </r>
  <r>
    <x v="4"/>
    <n v="4"/>
    <x v="78"/>
    <x v="0"/>
    <n v="1"/>
    <n v="3768"/>
    <n v="3768"/>
    <x v="89"/>
    <x v="89"/>
    <n v="301.44"/>
    <n v="1657.92"/>
    <n v="1959.3600000000001"/>
    <x v="89"/>
    <n v="20799.36"/>
  </r>
  <r>
    <x v="4"/>
    <n v="8"/>
    <x v="79"/>
    <x v="1"/>
    <n v="3"/>
    <n v="891"/>
    <n v="2673"/>
    <x v="90"/>
    <x v="90"/>
    <n v="427.68"/>
    <n v="2352.2400000000002"/>
    <n v="2779.92"/>
    <x v="90"/>
    <n v="29509.919999999998"/>
  </r>
  <r>
    <x v="4"/>
    <n v="8"/>
    <x v="72"/>
    <x v="0"/>
    <n v="1"/>
    <n v="28813"/>
    <n v="28813"/>
    <x v="91"/>
    <x v="91"/>
    <n v="4610.08"/>
    <n v="25355.439999999999"/>
    <n v="29965.519999999997"/>
    <x v="91"/>
    <n v="318095.52"/>
  </r>
  <r>
    <x v="4"/>
    <n v="8"/>
    <x v="80"/>
    <x v="0"/>
    <n v="1"/>
    <n v="34637"/>
    <n v="34637"/>
    <x v="92"/>
    <x v="92"/>
    <n v="5541.92"/>
    <n v="30480.560000000001"/>
    <n v="36022.480000000003"/>
    <x v="92"/>
    <n v="382392.48"/>
  </r>
  <r>
    <x v="4"/>
    <n v="8"/>
    <x v="81"/>
    <x v="1"/>
    <n v="2"/>
    <n v="1950"/>
    <n v="3900"/>
    <x v="93"/>
    <x v="93"/>
    <n v="624"/>
    <n v="3432"/>
    <n v="4056"/>
    <x v="93"/>
    <n v="43056"/>
  </r>
  <r>
    <x v="4"/>
    <n v="8"/>
    <x v="73"/>
    <x v="0"/>
    <n v="1"/>
    <n v="19353"/>
    <n v="19353"/>
    <x v="94"/>
    <x v="94"/>
    <n v="3096.48"/>
    <n v="17030.64"/>
    <n v="20127.12"/>
    <x v="94"/>
    <n v="213657.12"/>
  </r>
  <r>
    <x v="4"/>
    <n v="8"/>
    <x v="82"/>
    <x v="0"/>
    <n v="2"/>
    <n v="563"/>
    <n v="1126"/>
    <x v="95"/>
    <x v="95"/>
    <n v="180.16"/>
    <n v="990.88"/>
    <n v="1171.04"/>
    <x v="95"/>
    <n v="12431.04"/>
  </r>
  <r>
    <x v="4"/>
    <n v="8"/>
    <x v="6"/>
    <x v="0"/>
    <n v="1"/>
    <n v="332606"/>
    <n v="332606"/>
    <x v="96"/>
    <x v="96"/>
    <n v="53216.959999999999"/>
    <n v="292693.28000000003"/>
    <n v="345910.24000000005"/>
    <x v="96"/>
    <n v="3671970.24"/>
  </r>
  <r>
    <x v="4"/>
    <m/>
    <x v="21"/>
    <x v="1"/>
    <n v="2"/>
    <n v="890.64800000000014"/>
    <n v="1781.2960000000003"/>
    <x v="97"/>
    <x v="97"/>
    <n v="0"/>
    <n v="0"/>
    <n v="0"/>
    <x v="97"/>
    <n v="0"/>
  </r>
  <r>
    <x v="4"/>
    <m/>
    <x v="23"/>
    <x v="0"/>
    <n v="1"/>
    <n v="29363.311999999998"/>
    <n v="29363.311999999998"/>
    <x v="98"/>
    <x v="98"/>
    <n v="0"/>
    <n v="0"/>
    <n v="0"/>
    <x v="98"/>
    <n v="0"/>
  </r>
  <r>
    <x v="4"/>
    <m/>
    <x v="24"/>
    <x v="1"/>
    <n v="2"/>
    <n v="1949.7280000000001"/>
    <n v="3899.4560000000001"/>
    <x v="99"/>
    <x v="99"/>
    <n v="0"/>
    <n v="0"/>
    <n v="0"/>
    <x v="99"/>
    <n v="0"/>
  </r>
  <r>
    <x v="4"/>
    <m/>
    <x v="25"/>
    <x v="0"/>
    <n v="1"/>
    <n v="19353.092000000001"/>
    <n v="19353.092000000001"/>
    <x v="100"/>
    <x v="100"/>
    <n v="0"/>
    <n v="0"/>
    <n v="0"/>
    <x v="100"/>
    <n v="0"/>
  </r>
  <r>
    <x v="4"/>
    <m/>
    <x v="26"/>
    <x v="0"/>
    <n v="2"/>
    <n v="562.71600000000001"/>
    <n v="1125.432"/>
    <x v="101"/>
    <x v="101"/>
    <n v="0"/>
    <n v="0"/>
    <n v="0"/>
    <x v="101"/>
    <n v="0"/>
  </r>
  <r>
    <x v="4"/>
    <m/>
    <x v="83"/>
    <x v="0"/>
    <n v="1"/>
    <n v="502656"/>
    <n v="502656"/>
    <x v="102"/>
    <x v="102"/>
    <n v="0"/>
    <n v="0"/>
    <n v="0"/>
    <x v="102"/>
    <n v="0"/>
  </r>
  <r>
    <x v="4"/>
    <n v="42"/>
    <x v="21"/>
    <x v="1"/>
    <n v="2"/>
    <n v="890.64800000000014"/>
    <n v="1781.2960000000003"/>
    <x v="97"/>
    <x v="97"/>
    <n v="1496.2886400000002"/>
    <n v="8229.5875200000009"/>
    <n v="9725.8761600000016"/>
    <x v="97"/>
    <n v="103243.91616000001"/>
  </r>
  <r>
    <x v="4"/>
    <n v="42"/>
    <x v="22"/>
    <x v="0"/>
    <n v="1"/>
    <n v="20303.712"/>
    <n v="20303.712"/>
    <x v="103"/>
    <x v="103"/>
    <n v="17055.11808"/>
    <n v="93803.149439999994"/>
    <n v="110858.26751999999"/>
    <x v="103"/>
    <n v="1176803.1475199999"/>
  </r>
  <r>
    <x v="4"/>
    <n v="42"/>
    <x v="23"/>
    <x v="0"/>
    <n v="1"/>
    <n v="29363.311999999998"/>
    <n v="29363.311999999998"/>
    <x v="98"/>
    <x v="98"/>
    <n v="24665.182079999999"/>
    <n v="135658.50143999999"/>
    <n v="160323.68351999999"/>
    <x v="98"/>
    <n v="1701897.5635199999"/>
  </r>
  <r>
    <x v="4"/>
    <n v="42"/>
    <x v="24"/>
    <x v="1"/>
    <n v="2"/>
    <n v="1949.7280000000001"/>
    <n v="3899.4560000000001"/>
    <x v="99"/>
    <x v="99"/>
    <n v="3275.54304"/>
    <n v="18015.486720000001"/>
    <n v="21291.029760000001"/>
    <x v="99"/>
    <n v="226012.46976000001"/>
  </r>
  <r>
    <x v="4"/>
    <n v="42"/>
    <x v="25"/>
    <x v="0"/>
    <n v="1"/>
    <n v="19353.092000000001"/>
    <n v="19353.092000000001"/>
    <x v="100"/>
    <x v="100"/>
    <n v="16256.59728"/>
    <n v="89411.285040000017"/>
    <n v="105667.88232"/>
    <x v="100"/>
    <n v="1121705.2123199999"/>
  </r>
  <r>
    <x v="4"/>
    <n v="42"/>
    <x v="26"/>
    <x v="0"/>
    <n v="2"/>
    <n v="562.71600000000001"/>
    <n v="1125.432"/>
    <x v="101"/>
    <x v="101"/>
    <n v="945.36288000000002"/>
    <n v="5199.4958400000005"/>
    <n v="6144.8587200000002"/>
    <x v="101"/>
    <n v="65230.038720000004"/>
  </r>
  <r>
    <x v="4"/>
    <n v="42"/>
    <x v="27"/>
    <x v="0"/>
    <n v="1"/>
    <n v="296912"/>
    <n v="296912"/>
    <x v="104"/>
    <x v="104"/>
    <n v="249406.07999999999"/>
    <n v="1371733.44"/>
    <n v="1621139.52"/>
    <x v="104"/>
    <n v="17209019.52"/>
  </r>
  <r>
    <x v="4"/>
    <n v="23"/>
    <x v="21"/>
    <x v="1"/>
    <n v="2"/>
    <n v="890.64800000000014"/>
    <n v="1781.2960000000003"/>
    <x v="97"/>
    <x v="97"/>
    <n v="819.39616000000024"/>
    <n v="4506.6788800000013"/>
    <n v="5326.0750400000015"/>
    <x v="97"/>
    <n v="56538.335040000005"/>
  </r>
  <r>
    <x v="4"/>
    <n v="23"/>
    <x v="22"/>
    <x v="0"/>
    <n v="1"/>
    <n v="20303.712"/>
    <n v="20303.712"/>
    <x v="103"/>
    <x v="103"/>
    <n v="9339.7075199999999"/>
    <n v="51368.391360000001"/>
    <n v="60708.098879999998"/>
    <x v="103"/>
    <n v="644439.81888000004"/>
  </r>
  <r>
    <x v="4"/>
    <n v="23"/>
    <x v="23"/>
    <x v="0"/>
    <n v="1"/>
    <n v="29363.311999999998"/>
    <n v="29363.311999999998"/>
    <x v="98"/>
    <x v="98"/>
    <n v="13507.123519999997"/>
    <n v="74289.179359999995"/>
    <n v="87796.302879999988"/>
    <x v="98"/>
    <n v="931991.52287999995"/>
  </r>
  <r>
    <x v="4"/>
    <n v="23"/>
    <x v="24"/>
    <x v="1"/>
    <n v="2"/>
    <n v="1949.7280000000001"/>
    <n v="3899.4560000000001"/>
    <x v="99"/>
    <x v="99"/>
    <n v="1793.7497599999999"/>
    <n v="9865.6236800000006"/>
    <n v="11659.373439999999"/>
    <x v="99"/>
    <n v="123768.73344"/>
  </r>
  <r>
    <x v="4"/>
    <n v="23"/>
    <x v="25"/>
    <x v="0"/>
    <n v="1"/>
    <n v="19353.092000000001"/>
    <n v="19353.092000000001"/>
    <x v="100"/>
    <x v="100"/>
    <n v="8902.4223199999997"/>
    <n v="48963.32276000001"/>
    <n v="57865.745080000001"/>
    <x v="100"/>
    <n v="614267.14008000004"/>
  </r>
  <r>
    <x v="4"/>
    <n v="23"/>
    <x v="26"/>
    <x v="0"/>
    <n v="2"/>
    <n v="562.71600000000001"/>
    <n v="1125.432"/>
    <x v="101"/>
    <x v="101"/>
    <n v="517.69871999999998"/>
    <n v="2847.3429599999999"/>
    <n v="3365.0416800000003"/>
    <x v="101"/>
    <n v="35721.21168"/>
  </r>
  <r>
    <x v="4"/>
    <n v="23"/>
    <x v="27"/>
    <x v="0"/>
    <n v="1"/>
    <n v="378860"/>
    <n v="378860"/>
    <x v="105"/>
    <x v="105"/>
    <n v="174275.6"/>
    <n v="958515.79999999993"/>
    <n v="1132791.3999999999"/>
    <x v="105"/>
    <n v="12025016.4"/>
  </r>
  <r>
    <x v="4"/>
    <n v="11"/>
    <x v="29"/>
    <x v="0"/>
    <n v="1"/>
    <n v="354728"/>
    <n v="354728"/>
    <x v="106"/>
    <x v="106"/>
    <n v="78040.160000000003"/>
    <n v="429220.88"/>
    <n v="507261.04"/>
    <x v="106"/>
    <n v="5384771.04"/>
  </r>
  <r>
    <x v="4"/>
    <n v="305"/>
    <x v="84"/>
    <x v="1"/>
    <n v="1"/>
    <n v="890.64800000000014"/>
    <n v="890.64800000000014"/>
    <x v="107"/>
    <x v="107"/>
    <n v="5432.9528000000009"/>
    <n v="29881.240400000006"/>
    <n v="35314.193200000009"/>
    <x v="107"/>
    <n v="374873.74320000003"/>
  </r>
  <r>
    <x v="4"/>
    <n v="900"/>
    <x v="85"/>
    <x v="1"/>
    <n v="1"/>
    <n v="4405"/>
    <n v="4405"/>
    <x v="108"/>
    <x v="108"/>
    <n v="79290.000000000015"/>
    <n v="436095"/>
    <n v="515385"/>
    <x v="108"/>
    <n v="5471010"/>
  </r>
  <r>
    <x v="4"/>
    <n v="980"/>
    <x v="69"/>
    <x v="1"/>
    <n v="1"/>
    <n v="2092.6400000000003"/>
    <n v="2092.6400000000003"/>
    <x v="109"/>
    <x v="109"/>
    <n v="41015.744000000006"/>
    <n v="225586.59200000003"/>
    <n v="266602.33600000007"/>
    <x v="109"/>
    <n v="2830086.3360000001"/>
  </r>
  <r>
    <x v="5"/>
    <n v="2"/>
    <x v="86"/>
    <x v="0"/>
    <n v="1"/>
    <n v="47237.883000000002"/>
    <n v="47237.883000000002"/>
    <x v="110"/>
    <x v="110"/>
    <n v="1889.5153200000002"/>
    <n v="10392.33426"/>
    <n v="12281.84958"/>
    <x v="110"/>
    <n v="130376.55708"/>
  </r>
  <r>
    <x v="5"/>
    <n v="2"/>
    <x v="87"/>
    <x v="0"/>
    <n v="1"/>
    <n v="15745.960999999999"/>
    <n v="15745.960999999999"/>
    <x v="111"/>
    <x v="111"/>
    <n v="629.83843999999999"/>
    <n v="3464.1114199999997"/>
    <n v="4093.9498599999997"/>
    <x v="111"/>
    <n v="43458.852359999997"/>
  </r>
  <r>
    <x v="5"/>
    <n v="2"/>
    <x v="88"/>
    <x v="0"/>
    <n v="2"/>
    <n v="617.84800000000007"/>
    <n v="1235.6960000000001"/>
    <x v="112"/>
    <x v="112"/>
    <n v="49.427840000000003"/>
    <n v="271.85312000000005"/>
    <n v="321.28096000000005"/>
    <x v="112"/>
    <n v="3410.5209600000003"/>
  </r>
  <r>
    <x v="5"/>
    <n v="2"/>
    <x v="89"/>
    <x v="0"/>
    <n v="2"/>
    <n v="2470.0830000000001"/>
    <n v="4940.1660000000002"/>
    <x v="113"/>
    <x v="113"/>
    <n v="197.60664"/>
    <n v="1086.8365200000001"/>
    <n v="1284.44316"/>
    <x v="113"/>
    <n v="13634.85816"/>
  </r>
  <r>
    <x v="5"/>
    <n v="2"/>
    <x v="90"/>
    <x v="0"/>
    <n v="1"/>
    <n v="8922.1440000000002"/>
    <n v="8922.1440000000002"/>
    <x v="114"/>
    <x v="114"/>
    <n v="356.88576"/>
    <n v="1962.87168"/>
    <n v="2319.7574399999999"/>
    <x v="114"/>
    <n v="24625.117440000002"/>
  </r>
  <r>
    <x v="5"/>
    <n v="2"/>
    <x v="91"/>
    <x v="0"/>
    <n v="2"/>
    <n v="756.60200000000009"/>
    <n v="1513.2040000000002"/>
    <x v="115"/>
    <x v="115"/>
    <n v="60.528160000000007"/>
    <n v="332.90488000000005"/>
    <n v="393.43304000000006"/>
    <x v="115"/>
    <n v="4176.4430400000001"/>
  </r>
  <r>
    <x v="5"/>
    <n v="31"/>
    <x v="48"/>
    <x v="0"/>
    <n v="1"/>
    <n v="218.60299999999998"/>
    <n v="218.60299999999998"/>
    <x v="116"/>
    <x v="116"/>
    <n v="135.53385999999998"/>
    <n v="745.43622999999991"/>
    <n v="880.9700899999998"/>
    <x v="116"/>
    <n v="9351.836339999998"/>
  </r>
  <r>
    <x v="5"/>
    <n v="31"/>
    <x v="49"/>
    <x v="0"/>
    <n v="1"/>
    <n v="314.16000000000003"/>
    <n v="314.16000000000003"/>
    <x v="117"/>
    <x v="117"/>
    <n v="194.77920000000003"/>
    <n v="1071.2855999999999"/>
    <n v="1266.0648000000001"/>
    <x v="117"/>
    <n v="13439.764800000001"/>
  </r>
  <r>
    <x v="5"/>
    <n v="31"/>
    <x v="51"/>
    <x v="0"/>
    <n v="2"/>
    <n v="11877.866"/>
    <n v="23755.732"/>
    <x v="118"/>
    <x v="118"/>
    <n v="14728.55384"/>
    <n v="81007.046119999999"/>
    <n v="95735.599960000007"/>
    <x v="118"/>
    <n v="1016270.21496"/>
  </r>
  <r>
    <x v="5"/>
    <n v="31"/>
    <x v="20"/>
    <x v="0"/>
    <n v="1"/>
    <n v="2953.1039999999998"/>
    <n v="2953.1039999999998"/>
    <x v="119"/>
    <x v="119"/>
    <n v="1830.9244799999999"/>
    <n v="10070.084639999999"/>
    <n v="11901.009119999999"/>
    <x v="119"/>
    <n v="126333.78912"/>
  </r>
  <r>
    <x v="5"/>
    <n v="26"/>
    <x v="92"/>
    <x v="1"/>
    <n v="3"/>
    <n v="3212.2860000000001"/>
    <n v="9636.8580000000002"/>
    <x v="120"/>
    <x v="120"/>
    <n v="5011.1661600000007"/>
    <n v="27561.41388"/>
    <n v="32572.580040000004"/>
    <x v="120"/>
    <n v="345770.46504000004"/>
  </r>
  <r>
    <x v="5"/>
    <n v="26"/>
    <x v="72"/>
    <x v="0"/>
    <n v="1"/>
    <n v="30078.202000000001"/>
    <n v="30078.202000000001"/>
    <x v="121"/>
    <x v="121"/>
    <n v="15640.665040000002"/>
    <n v="86023.657720000003"/>
    <n v="101664.32276000001"/>
    <x v="121"/>
    <n v="1079205.8877600001"/>
  </r>
  <r>
    <x v="5"/>
    <n v="26"/>
    <x v="80"/>
    <x v="0"/>
    <n v="1"/>
    <n v="35532.805"/>
    <n v="35532.805"/>
    <x v="122"/>
    <x v="122"/>
    <n v="18477.0586"/>
    <n v="101623.8223"/>
    <n v="120100.8809"/>
    <x v="122"/>
    <n v="1274917.0434000001"/>
  </r>
  <r>
    <x v="5"/>
    <n v="26"/>
    <x v="81"/>
    <x v="1"/>
    <n v="1"/>
    <n v="2000.152"/>
    <n v="2000.152"/>
    <x v="123"/>
    <x v="123"/>
    <n v="1040.0790400000001"/>
    <n v="5720.4347200000002"/>
    <n v="6760.5137600000007"/>
    <x v="123"/>
    <n v="71765.453760000004"/>
  </r>
  <r>
    <x v="5"/>
    <n v="26"/>
    <x v="93"/>
    <x v="0"/>
    <n v="1"/>
    <n v="6374.83"/>
    <n v="6374.83"/>
    <x v="124"/>
    <x v="124"/>
    <n v="3314.9115999999999"/>
    <n v="18232.013800000001"/>
    <n v="21546.925400000004"/>
    <x v="124"/>
    <n v="228728.90040000001"/>
  </r>
  <r>
    <x v="5"/>
    <n v="26"/>
    <x v="73"/>
    <x v="0"/>
    <n v="1"/>
    <n v="19853.602999999999"/>
    <n v="19853.602999999999"/>
    <x v="125"/>
    <x v="125"/>
    <n v="10323.87356"/>
    <n v="56781.304580000004"/>
    <n v="67105.178140000004"/>
    <x v="125"/>
    <n v="712347.27563999989"/>
  </r>
  <r>
    <x v="5"/>
    <n v="26"/>
    <x v="82"/>
    <x v="0"/>
    <n v="1"/>
    <n v="577.26900000000001"/>
    <n v="577.26900000000001"/>
    <x v="126"/>
    <x v="126"/>
    <n v="300.17987999999997"/>
    <n v="1650.9893399999999"/>
    <n v="1951.1692199999998"/>
    <x v="126"/>
    <n v="20712.41172"/>
  </r>
  <r>
    <x v="5"/>
    <n v="26"/>
    <x v="6"/>
    <x v="0"/>
    <n v="1"/>
    <n v="426741.85399999999"/>
    <n v="426741.85399999999"/>
    <x v="127"/>
    <x v="127"/>
    <n v="221905.76407999999"/>
    <n v="1220481.7024400001"/>
    <n v="1442387.46652"/>
    <x v="127"/>
    <n v="15311497.721519997"/>
  </r>
  <r>
    <x v="5"/>
    <n v="81"/>
    <x v="92"/>
    <x v="1"/>
    <n v="3"/>
    <n v="3212.2860000000001"/>
    <n v="9636.8580000000002"/>
    <x v="120"/>
    <x v="120"/>
    <n v="15611.709960000002"/>
    <n v="85864.404779999997"/>
    <n v="101476.11474000002"/>
    <x v="120"/>
    <n v="1077207.9872399999"/>
  </r>
  <r>
    <x v="5"/>
    <n v="81"/>
    <x v="22"/>
    <x v="0"/>
    <n v="1"/>
    <n v="20828.807999999997"/>
    <n v="20828.807999999997"/>
    <x v="128"/>
    <x v="128"/>
    <n v="33742.668959999995"/>
    <n v="185584.67927999998"/>
    <n v="219327.34823999999"/>
    <x v="128"/>
    <n v="2328244.1582399998"/>
  </r>
  <r>
    <x v="5"/>
    <n v="81"/>
    <x v="23"/>
    <x v="0"/>
    <n v="1"/>
    <n v="30122.707999999999"/>
    <n v="30122.707999999999"/>
    <x v="129"/>
    <x v="129"/>
    <n v="48798.786959999998"/>
    <n v="268393.32828000002"/>
    <n v="317192.11524000001"/>
    <x v="129"/>
    <n v="3367116.3002399998"/>
  </r>
  <r>
    <x v="5"/>
    <n v="81"/>
    <x v="24"/>
    <x v="1"/>
    <n v="2"/>
    <n v="2000.152"/>
    <n v="4000.3040000000001"/>
    <x v="130"/>
    <x v="130"/>
    <n v="6480.4924799999999"/>
    <n v="35642.708639999997"/>
    <n v="42123.201120000005"/>
    <x v="130"/>
    <n v="447153.98112000001"/>
  </r>
  <r>
    <x v="5"/>
    <n v="81"/>
    <x v="94"/>
    <x v="0"/>
    <n v="1"/>
    <n v="6374.83"/>
    <n v="6374.83"/>
    <x v="124"/>
    <x v="124"/>
    <n v="10327.2246"/>
    <n v="56799.7353"/>
    <n v="67126.959900000002"/>
    <x v="124"/>
    <n v="712578.49739999999"/>
  </r>
  <r>
    <x v="5"/>
    <n v="81"/>
    <x v="25"/>
    <x v="0"/>
    <n v="1"/>
    <n v="19853.602999999999"/>
    <n v="19853.602999999999"/>
    <x v="125"/>
    <x v="125"/>
    <n v="32162.836859999996"/>
    <n v="176895.60273000001"/>
    <n v="209058.43958999999"/>
    <x v="125"/>
    <n v="2219235.74334"/>
  </r>
  <r>
    <x v="5"/>
    <n v="81"/>
    <x v="26"/>
    <x v="0"/>
    <n v="2"/>
    <n v="577.26900000000001"/>
    <n v="1154.538"/>
    <x v="131"/>
    <x v="131"/>
    <n v="1870.3515600000001"/>
    <n v="10286.933579999999"/>
    <n v="12157.285139999998"/>
    <x v="131"/>
    <n v="129054.25764"/>
  </r>
  <r>
    <x v="5"/>
    <n v="81"/>
    <x v="27"/>
    <x v="0"/>
    <n v="1"/>
    <n v="388657.80800000002"/>
    <n v="388657.80800000002"/>
    <x v="132"/>
    <x v="132"/>
    <n v="629625.64896000002"/>
    <n v="3462941.0692799999"/>
    <n v="4092566.7182399998"/>
    <x v="132"/>
    <n v="43444169.778239995"/>
  </r>
  <r>
    <x v="5"/>
    <n v="11"/>
    <x v="29"/>
    <x v="0"/>
    <n v="1"/>
    <n v="363902"/>
    <n v="363902"/>
    <x v="133"/>
    <x v="133"/>
    <n v="80058.44"/>
    <n v="440321.42000000004"/>
    <n v="520379.86000000004"/>
    <x v="133"/>
    <n v="5524032.3600000003"/>
  </r>
  <r>
    <x v="5"/>
    <n v="221"/>
    <x v="84"/>
    <x v="1"/>
    <n v="1"/>
    <n v="3212.2860000000001"/>
    <n v="3212.2860000000001"/>
    <x v="134"/>
    <x v="134"/>
    <n v="14198.304120000001"/>
    <n v="78090.672660000011"/>
    <n v="92288.976780000012"/>
    <x v="134"/>
    <n v="979682.98427999998"/>
  </r>
  <r>
    <x v="5"/>
    <n v="60"/>
    <x v="95"/>
    <x v="1"/>
    <n v="1"/>
    <n v="5695.4590000000007"/>
    <n v="5695.4590000000007"/>
    <x v="135"/>
    <x v="135"/>
    <n v="6834.5508000000009"/>
    <n v="37590.029400000007"/>
    <n v="44424.580200000004"/>
    <x v="135"/>
    <n v="471584.00520000007"/>
  </r>
  <r>
    <x v="5"/>
    <n v="1955"/>
    <x v="96"/>
    <x v="1"/>
    <n v="1"/>
    <n v="2146.7599999999998"/>
    <n v="2146.7599999999998"/>
    <x v="136"/>
    <x v="136"/>
    <n v="83938.315999999992"/>
    <n v="461660.73799999995"/>
    <n v="545599.05399999989"/>
    <x v="136"/>
    <n v="5791743.8039999995"/>
  </r>
  <r>
    <x v="6"/>
    <n v="1"/>
    <x v="97"/>
    <x v="1"/>
    <n v="15"/>
    <n v="5731.5219500000003"/>
    <n v="85972.82925000001"/>
    <x v="137"/>
    <x v="137"/>
    <n v="1719.4565850000001"/>
    <n v="9457.0112175000013"/>
    <n v="11176.467802500001"/>
    <x v="137"/>
    <n v="118642.50436500002"/>
  </r>
  <r>
    <x v="6"/>
    <n v="1"/>
    <x v="98"/>
    <x v="0"/>
    <n v="1"/>
    <n v="347523.79199999996"/>
    <n v="347523.79199999996"/>
    <x v="138"/>
    <x v="138"/>
    <n v="6950.4758399999992"/>
    <n v="38227.617119999995"/>
    <n v="45178.092959999994"/>
    <x v="138"/>
    <n v="479582.83295999991"/>
  </r>
  <r>
    <x v="6"/>
    <n v="38"/>
    <x v="48"/>
    <x v="0"/>
    <n v="1"/>
    <n v="196.72961000000001"/>
    <n v="196.72961000000001"/>
    <x v="139"/>
    <x v="139"/>
    <n v="149.51450360000001"/>
    <n v="822.32976980000001"/>
    <n v="971.84427340000002"/>
    <x v="139"/>
    <n v="10316.500748400002"/>
  </r>
  <r>
    <x v="6"/>
    <n v="38"/>
    <x v="49"/>
    <x v="0"/>
    <n v="1"/>
    <n v="239.33756"/>
    <n v="239.33756"/>
    <x v="140"/>
    <x v="140"/>
    <n v="181.89654560000002"/>
    <n v="1000.4310008"/>
    <n v="1182.3275464000001"/>
    <x v="140"/>
    <n v="12550.861646399999"/>
  </r>
  <r>
    <x v="6"/>
    <n v="38"/>
    <x v="51"/>
    <x v="0"/>
    <n v="1"/>
    <n v="6352.5115499999993"/>
    <n v="6352.5115499999993"/>
    <x v="141"/>
    <x v="141"/>
    <n v="4827.9087779999991"/>
    <n v="26553.498278999996"/>
    <n v="31381.407056999993"/>
    <x v="141"/>
    <n v="333125.70568199991"/>
  </r>
  <r>
    <x v="6"/>
    <n v="38"/>
    <x v="20"/>
    <x v="0"/>
    <n v="1"/>
    <n v="3679.2717499999999"/>
    <n v="3679.2717499999999"/>
    <x v="142"/>
    <x v="142"/>
    <n v="2796.2465300000003"/>
    <n v="15379.355915"/>
    <n v="18175.602445"/>
    <x v="142"/>
    <n v="192941.01057000001"/>
  </r>
  <r>
    <x v="6"/>
    <n v="10"/>
    <x v="70"/>
    <x v="1"/>
    <n v="6"/>
    <n v="1357.2366500000001"/>
    <n v="8143.4199000000008"/>
    <x v="143"/>
    <x v="143"/>
    <n v="1628.6839800000002"/>
    <n v="8957.7618899999998"/>
    <n v="10586.44587"/>
    <x v="143"/>
    <n v="112379.19462000002"/>
  </r>
  <r>
    <x v="6"/>
    <n v="10"/>
    <x v="72"/>
    <x v="0"/>
    <n v="1"/>
    <n v="23929.043600000005"/>
    <n v="23929.043600000005"/>
    <x v="144"/>
    <x v="144"/>
    <n v="4785.8087200000009"/>
    <n v="26321.947960000005"/>
    <n v="31107.756680000006"/>
    <x v="144"/>
    <n v="330220.80168000009"/>
  </r>
  <r>
    <x v="6"/>
    <n v="10"/>
    <x v="80"/>
    <x v="0"/>
    <n v="1"/>
    <n v="61656.15148"/>
    <n v="61656.15148"/>
    <x v="145"/>
    <x v="145"/>
    <n v="12331.230296000002"/>
    <n v="67821.766628000012"/>
    <n v="80152.996924000006"/>
    <x v="145"/>
    <n v="850854.8904240001"/>
  </r>
  <r>
    <x v="6"/>
    <n v="10"/>
    <x v="81"/>
    <x v="1"/>
    <n v="1"/>
    <n v="2149.9408699999999"/>
    <n v="2149.9408699999999"/>
    <x v="146"/>
    <x v="146"/>
    <n v="429.98817400000001"/>
    <n v="2364.9349569999999"/>
    <n v="2794.923131"/>
    <x v="146"/>
    <n v="29669.184005999996"/>
  </r>
  <r>
    <x v="6"/>
    <n v="10"/>
    <x v="93"/>
    <x v="0"/>
    <n v="2"/>
    <n v="11339.866999999998"/>
    <n v="22679.733999999997"/>
    <x v="147"/>
    <x v="147"/>
    <n v="4535.9467999999997"/>
    <n v="24947.707399999996"/>
    <n v="29483.65419999999"/>
    <x v="147"/>
    <n v="312980.32919999998"/>
  </r>
  <r>
    <x v="6"/>
    <n v="10"/>
    <x v="73"/>
    <x v="0"/>
    <n v="1"/>
    <n v="14542.492580000002"/>
    <n v="14542.492580000002"/>
    <x v="148"/>
    <x v="148"/>
    <n v="2908.4985160000001"/>
    <n v="15996.741838000002"/>
    <n v="18905.240354000001"/>
    <x v="148"/>
    <n v="200686.397604"/>
  </r>
  <r>
    <x v="6"/>
    <n v="10"/>
    <x v="82"/>
    <x v="0"/>
    <n v="1"/>
    <n v="565.33091999999999"/>
    <n v="565.33091999999999"/>
    <x v="149"/>
    <x v="149"/>
    <n v="113.06618399999999"/>
    <n v="621.864012"/>
    <n v="734.93019600000002"/>
    <x v="149"/>
    <n v="7801.5666959999999"/>
  </r>
  <r>
    <x v="6"/>
    <n v="10"/>
    <x v="6"/>
    <x v="0"/>
    <n v="1"/>
    <n v="332668.38296999998"/>
    <n v="332668.38296999998"/>
    <x v="150"/>
    <x v="150"/>
    <n v="66533.676594000004"/>
    <n v="365935.22126699996"/>
    <n v="432468.89786099992"/>
    <x v="150"/>
    <n v="4590823.6849859999"/>
  </r>
  <r>
    <x v="6"/>
    <n v="89"/>
    <x v="70"/>
    <x v="1"/>
    <n v="6"/>
    <n v="1357.2366500000001"/>
    <n v="8143.4199000000008"/>
    <x v="143"/>
    <x v="143"/>
    <n v="14495.287422000001"/>
    <n v="79724.08082100001"/>
    <n v="94219.368243000004"/>
    <x v="143"/>
    <n v="1000174.8321180001"/>
  </r>
  <r>
    <x v="6"/>
    <n v="89"/>
    <x v="22"/>
    <x v="0"/>
    <n v="1"/>
    <n v="18518.998960000001"/>
    <n v="18518.998960000001"/>
    <x v="151"/>
    <x v="151"/>
    <n v="32963.818148800005"/>
    <n v="181300.99981840001"/>
    <n v="214264.81796720004"/>
    <x v="151"/>
    <n v="2274503.4522672002"/>
  </r>
  <r>
    <x v="6"/>
    <n v="89"/>
    <x v="23"/>
    <x v="0"/>
    <n v="1"/>
    <n v="18348.253000000001"/>
    <n v="18348.253000000001"/>
    <x v="152"/>
    <x v="152"/>
    <n v="32659.890339999998"/>
    <n v="179629.39687"/>
    <n v="212289.28721000001"/>
    <x v="152"/>
    <n v="2253532.43346"/>
  </r>
  <r>
    <x v="6"/>
    <n v="89"/>
    <x v="24"/>
    <x v="1"/>
    <n v="2"/>
    <n v="2149.9408699999999"/>
    <n v="4299.8817399999998"/>
    <x v="153"/>
    <x v="153"/>
    <n v="7653.7894972000004"/>
    <n v="42095.842234599993"/>
    <n v="49749.6317318"/>
    <x v="153"/>
    <n v="528111.47530679987"/>
  </r>
  <r>
    <x v="6"/>
    <n v="89"/>
    <x v="94"/>
    <x v="0"/>
    <n v="1"/>
    <n v="11339.866999999998"/>
    <n v="11339.866999999998"/>
    <x v="154"/>
    <x v="154"/>
    <n v="20184.963259999997"/>
    <n v="111017.29792999997"/>
    <n v="131202.26118999996"/>
    <x v="154"/>
    <n v="1392762.4649399999"/>
  </r>
  <r>
    <x v="6"/>
    <n v="89"/>
    <x v="25"/>
    <x v="0"/>
    <n v="1"/>
    <n v="14542.492580000002"/>
    <n v="14542.492580000002"/>
    <x v="148"/>
    <x v="148"/>
    <n v="25885.636792400001"/>
    <n v="142371.00235820003"/>
    <n v="168256.63915060001"/>
    <x v="148"/>
    <n v="1786108.9386756001"/>
  </r>
  <r>
    <x v="6"/>
    <n v="89"/>
    <x v="26"/>
    <x v="0"/>
    <n v="2"/>
    <n v="565.33091999999999"/>
    <n v="1130.66184"/>
    <x v="155"/>
    <x v="155"/>
    <n v="2012.5780751999998"/>
    <n v="11069.179413599999"/>
    <n v="13081.7574888"/>
    <x v="155"/>
    <n v="138867.8871888"/>
  </r>
  <r>
    <x v="6"/>
    <n v="89"/>
    <x v="27"/>
    <x v="0"/>
    <n v="1"/>
    <n v="235168.39500000002"/>
    <n v="235168.39500000002"/>
    <x v="156"/>
    <x v="156"/>
    <n v="418599.74310000002"/>
    <n v="2302298.5870500002"/>
    <n v="2720898.3301500003"/>
    <x v="156"/>
    <n v="28883382.273900002"/>
  </r>
  <r>
    <x v="6"/>
    <n v="4"/>
    <x v="99"/>
    <x v="0"/>
    <n v="1"/>
    <n v="628320"/>
    <n v="628320"/>
    <x v="157"/>
    <x v="157"/>
    <n v="50265.599999999999"/>
    <n v="276460.79999999999"/>
    <n v="326726.39999999997"/>
    <x v="157"/>
    <n v="3468326.4"/>
  </r>
  <r>
    <x v="6"/>
    <n v="18"/>
    <x v="29"/>
    <x v="0"/>
    <n v="1"/>
    <n v="408390.47248999996"/>
    <n v="408390.47248999996"/>
    <x v="158"/>
    <x v="158"/>
    <n v="147020.57009639998"/>
    <n v="808613.13553019986"/>
    <n v="955633.70562659996"/>
    <x v="158"/>
    <n v="10144419.336651601"/>
  </r>
  <r>
    <x v="6"/>
    <n v="1"/>
    <x v="100"/>
    <x v="0"/>
    <n v="1"/>
    <n v="34107.133829999999"/>
    <n v="34107.133829999999"/>
    <x v="159"/>
    <x v="159"/>
    <n v="682.14267659999996"/>
    <n v="3751.7847213"/>
    <n v="4433.9273979"/>
    <x v="159"/>
    <n v="47067.844685399999"/>
  </r>
  <r>
    <x v="6"/>
    <n v="1"/>
    <x v="101"/>
    <x v="0"/>
    <n v="1"/>
    <n v="176838.04599999997"/>
    <n v="176838.04599999997"/>
    <x v="160"/>
    <x v="160"/>
    <n v="3536.7609199999997"/>
    <n v="19452.185059999996"/>
    <n v="22988.945979999997"/>
    <x v="160"/>
    <n v="244036.50347999996"/>
  </r>
  <r>
    <x v="6"/>
    <n v="1"/>
    <x v="102"/>
    <x v="0"/>
    <n v="1"/>
    <n v="962.11500000000001"/>
    <n v="962.11500000000001"/>
    <x v="161"/>
    <x v="161"/>
    <n v="19.2423"/>
    <n v="105.83265"/>
    <n v="125.07495"/>
    <x v="161"/>
    <n v="1327.7186999999999"/>
  </r>
  <r>
    <x v="6"/>
    <n v="1"/>
    <x v="103"/>
    <x v="0"/>
    <n v="1"/>
    <n v="9147.0171100000007"/>
    <n v="9147.0171100000007"/>
    <x v="162"/>
    <x v="162"/>
    <n v="182.9403422"/>
    <n v="1006.1718821000001"/>
    <n v="1189.1122243"/>
    <x v="162"/>
    <n v="12622.8836118"/>
  </r>
  <r>
    <x v="6"/>
    <n v="1"/>
    <x v="104"/>
    <x v="1"/>
    <n v="25"/>
    <n v="19551.224000000002"/>
    <n v="488780.60000000003"/>
    <x v="163"/>
    <x v="163"/>
    <n v="9775.612000000001"/>
    <n v="53765.866000000002"/>
    <n v="63541.478000000003"/>
    <x v="163"/>
    <n v="674517.22800000012"/>
  </r>
  <r>
    <x v="6"/>
    <n v="2824"/>
    <x v="96"/>
    <x v="1"/>
    <n v="1"/>
    <n v="2080.4329699999998"/>
    <n v="2080.4329699999998"/>
    <x v="164"/>
    <x v="164"/>
    <n v="117502.85414559999"/>
    <n v="646265.69780079997"/>
    <n v="763768.55194639997"/>
    <x v="164"/>
    <n v="8107696.9360463992"/>
  </r>
  <r>
    <x v="6"/>
    <n v="1"/>
    <x v="105"/>
    <x v="1"/>
    <n v="1"/>
    <n v="2080.4329699999998"/>
    <n v="2080.4329699999998"/>
    <x v="164"/>
    <x v="164"/>
    <n v="41.608659400000001"/>
    <n v="228.84762669999998"/>
    <n v="270.4562861"/>
    <x v="164"/>
    <n v="2870.9974985999997"/>
  </r>
  <r>
    <x v="6"/>
    <n v="1"/>
    <x v="106"/>
    <x v="0"/>
    <n v="1"/>
    <n v="69185.885999999999"/>
    <n v="69185.885999999999"/>
    <x v="165"/>
    <x v="165"/>
    <n v="1383.7177200000001"/>
    <n v="7610.4474600000003"/>
    <n v="8994.16518"/>
    <x v="165"/>
    <n v="95476.522679999995"/>
  </r>
  <r>
    <x v="6"/>
    <n v="1"/>
    <x v="107"/>
    <x v="0"/>
    <n v="2"/>
    <n v="2566.05888"/>
    <n v="5132.1177600000001"/>
    <x v="166"/>
    <x v="166"/>
    <n v="102.6423552"/>
    <n v="564.53295360000004"/>
    <n v="667.17530880000004"/>
    <x v="166"/>
    <n v="7082.3225087999999"/>
  </r>
  <r>
    <x v="6"/>
    <n v="1"/>
    <x v="108"/>
    <x v="0"/>
    <n v="2"/>
    <n v="1079.925"/>
    <n v="2159.85"/>
    <x v="167"/>
    <x v="167"/>
    <n v="43.196999999999996"/>
    <n v="237.58349999999999"/>
    <n v="280.78049999999996"/>
    <x v="167"/>
    <n v="2980.5929999999998"/>
  </r>
  <r>
    <x v="6"/>
    <n v="1"/>
    <x v="109"/>
    <x v="1"/>
    <n v="2"/>
    <n v="13993.903770000001"/>
    <n v="27987.807540000002"/>
    <x v="168"/>
    <x v="168"/>
    <n v="559.7561508"/>
    <n v="3078.6588294000003"/>
    <n v="3638.4149802000002"/>
    <x v="168"/>
    <n v="38623.174405199999"/>
  </r>
  <r>
    <x v="6"/>
    <n v="1"/>
    <x v="110"/>
    <x v="0"/>
    <n v="1"/>
    <n v="57788.423000000003"/>
    <n v="57788.423000000003"/>
    <x v="169"/>
    <x v="169"/>
    <n v="1155.76846"/>
    <n v="6356.7265299999999"/>
    <n v="7512.4949900000001"/>
    <x v="169"/>
    <n v="79748.023740000004"/>
  </r>
  <r>
    <x v="7"/>
    <n v="1"/>
    <x v="111"/>
    <x v="0"/>
    <n v="1"/>
    <n v="9839.3118670000003"/>
    <n v="9839.3118670000003"/>
    <x v="170"/>
    <x v="170"/>
    <n v="196.78623734000001"/>
    <n v="1082.32430537"/>
    <n v="1279.1105427100001"/>
    <x v="170"/>
    <n v="13578.250376460001"/>
  </r>
  <r>
    <x v="7"/>
    <n v="1"/>
    <x v="112"/>
    <x v="0"/>
    <n v="4"/>
    <n v="24145"/>
    <n v="96580"/>
    <x v="171"/>
    <x v="171"/>
    <n v="1931.6000000000001"/>
    <n v="10623.8"/>
    <n v="12555.4"/>
    <x v="171"/>
    <n v="133280.4"/>
  </r>
  <r>
    <x v="7"/>
    <n v="1"/>
    <x v="113"/>
    <x v="0"/>
    <n v="1"/>
    <n v="33706.75"/>
    <n v="33706.75"/>
    <x v="172"/>
    <x v="172"/>
    <n v="674.13499999999999"/>
    <n v="3707.7424999999998"/>
    <n v="4381.8774999999996"/>
    <x v="172"/>
    <n v="46515.315000000002"/>
  </r>
  <r>
    <x v="7"/>
    <n v="1"/>
    <x v="114"/>
    <x v="1"/>
    <n v="1"/>
    <n v="19635"/>
    <n v="19635"/>
    <x v="173"/>
    <x v="173"/>
    <n v="392.7"/>
    <n v="2159.85"/>
    <n v="2552.5499999999997"/>
    <x v="173"/>
    <n v="27096.3"/>
  </r>
  <r>
    <x v="7"/>
    <n v="1"/>
    <x v="115"/>
    <x v="0"/>
    <n v="1"/>
    <n v="182461.49586280002"/>
    <n v="182461.49586280002"/>
    <x v="174"/>
    <x v="174"/>
    <n v="3649.2299172560006"/>
    <n v="20070.764544908001"/>
    <n v="23719.994462164002"/>
    <x v="174"/>
    <n v="251796.86429066403"/>
  </r>
  <r>
    <x v="7"/>
    <n v="13"/>
    <x v="116"/>
    <x v="1"/>
    <n v="6"/>
    <n v="1357.2366500000001"/>
    <n v="8143.4199000000008"/>
    <x v="143"/>
    <x v="143"/>
    <n v="2117.289174"/>
    <n v="11645.090457"/>
    <n v="13762.379631"/>
    <x v="143"/>
    <n v="146092.95300600003"/>
  </r>
  <r>
    <x v="7"/>
    <n v="13"/>
    <x v="117"/>
    <x v="0"/>
    <n v="1"/>
    <n v="18348.253000000001"/>
    <n v="18348.253000000001"/>
    <x v="152"/>
    <x v="152"/>
    <n v="4770.5457800000004"/>
    <n v="26238.001789999998"/>
    <n v="31008.547570000002"/>
    <x v="152"/>
    <n v="329167.65882000001"/>
  </r>
  <r>
    <x v="7"/>
    <n v="13"/>
    <x v="118"/>
    <x v="1"/>
    <n v="2"/>
    <n v="2149.9408699999999"/>
    <n v="4299.8817399999998"/>
    <x v="153"/>
    <x v="153"/>
    <n v="1117.9692524"/>
    <n v="6148.8308881999992"/>
    <n v="7266.8001405999994"/>
    <x v="153"/>
    <n v="77139.878415599989"/>
  </r>
  <r>
    <x v="7"/>
    <n v="13"/>
    <x v="119"/>
    <x v="0"/>
    <n v="2"/>
    <n v="1306.3819999999998"/>
    <n v="2612.7639999999997"/>
    <x v="175"/>
    <x v="175"/>
    <n v="679.31863999999985"/>
    <n v="3736.2525199999995"/>
    <n v="4415.5711599999986"/>
    <x v="175"/>
    <n v="46872.986159999993"/>
  </r>
  <r>
    <x v="7"/>
    <n v="13"/>
    <x v="120"/>
    <x v="0"/>
    <n v="1"/>
    <n v="14542.492580000002"/>
    <n v="14542.492580000002"/>
    <x v="148"/>
    <x v="148"/>
    <n v="3781.0480708000005"/>
    <n v="20795.764389400003"/>
    <n v="24576.812460200003"/>
    <x v="148"/>
    <n v="260892.31688520001"/>
  </r>
  <r>
    <x v="7"/>
    <n v="13"/>
    <x v="121"/>
    <x v="0"/>
    <n v="2"/>
    <n v="565.33091999999999"/>
    <n v="1130.66184"/>
    <x v="155"/>
    <x v="155"/>
    <n v="293.97207839999999"/>
    <n v="1616.8464311999999"/>
    <n v="1910.8185096"/>
    <x v="155"/>
    <n v="20284.073409600001"/>
  </r>
  <r>
    <x v="7"/>
    <n v="13"/>
    <x v="122"/>
    <x v="0"/>
    <n v="1"/>
    <n v="261800"/>
    <n v="261800"/>
    <x v="176"/>
    <x v="176"/>
    <n v="68068"/>
    <n v="374374"/>
    <n v="442442"/>
    <x v="176"/>
    <n v="4696692"/>
  </r>
  <r>
    <x v="7"/>
    <n v="22"/>
    <x v="117"/>
    <x v="0"/>
    <n v="1"/>
    <n v="41888"/>
    <n v="41888"/>
    <x v="177"/>
    <x v="177"/>
    <n v="18430.72"/>
    <n v="101368.96000000001"/>
    <n v="119799.68000000001"/>
    <x v="177"/>
    <n v="1271719.6800000002"/>
  </r>
  <r>
    <x v="7"/>
    <n v="22"/>
    <x v="118"/>
    <x v="1"/>
    <n v="2"/>
    <n v="3796.1"/>
    <n v="7592.2"/>
    <x v="178"/>
    <x v="178"/>
    <n v="3340.5679999999998"/>
    <n v="18373.124"/>
    <n v="21713.691999999995"/>
    <x v="178"/>
    <n v="230499.19199999998"/>
  </r>
  <r>
    <x v="7"/>
    <n v="22"/>
    <x v="120"/>
    <x v="0"/>
    <n v="1"/>
    <n v="23562"/>
    <n v="23562"/>
    <x v="179"/>
    <x v="179"/>
    <n v="10367.280000000001"/>
    <n v="57020.04"/>
    <n v="67387.320000000007"/>
    <x v="179"/>
    <n v="715342.32"/>
  </r>
  <r>
    <x v="7"/>
    <n v="22"/>
    <x v="121"/>
    <x v="0"/>
    <n v="2"/>
    <n v="916.3"/>
    <n v="1832.6"/>
    <x v="180"/>
    <x v="180"/>
    <n v="806.34400000000005"/>
    <n v="4434.8919999999998"/>
    <n v="5241.2359999999999"/>
    <x v="180"/>
    <n v="55637.735999999997"/>
  </r>
  <r>
    <x v="7"/>
    <n v="22"/>
    <x v="123"/>
    <x v="1"/>
    <n v="2"/>
    <n v="3575"/>
    <n v="7150"/>
    <x v="181"/>
    <x v="181"/>
    <n v="3146"/>
    <n v="17303"/>
    <n v="20449"/>
    <x v="181"/>
    <n v="217074"/>
  </r>
  <r>
    <x v="7"/>
    <n v="22"/>
    <x v="124"/>
    <x v="0"/>
    <n v="2"/>
    <n v="3010.7"/>
    <n v="6021.4"/>
    <x v="182"/>
    <x v="182"/>
    <n v="2649.4160000000002"/>
    <n v="14571.787999999999"/>
    <n v="17221.203999999998"/>
    <x v="182"/>
    <n v="182809.70399999997"/>
  </r>
  <r>
    <x v="7"/>
    <n v="22"/>
    <x v="125"/>
    <x v="0"/>
    <n v="1"/>
    <n v="261800"/>
    <n v="261800"/>
    <x v="176"/>
    <x v="176"/>
    <n v="115192"/>
    <n v="633556"/>
    <n v="748748"/>
    <x v="176"/>
    <n v="7948248"/>
  </r>
  <r>
    <x v="7"/>
    <m/>
    <x v="23"/>
    <x v="0"/>
    <n v="1"/>
    <n v="41888"/>
    <n v="41888"/>
    <x v="177"/>
    <x v="177"/>
    <n v="0"/>
    <n v="0"/>
    <n v="0"/>
    <x v="177"/>
    <n v="0"/>
  </r>
  <r>
    <x v="7"/>
    <m/>
    <x v="126"/>
    <x v="1"/>
    <n v="3"/>
    <n v="5039.6499999999996"/>
    <n v="15118.949999999999"/>
    <x v="183"/>
    <x v="183"/>
    <n v="0"/>
    <n v="0"/>
    <n v="0"/>
    <x v="183"/>
    <n v="0"/>
  </r>
  <r>
    <x v="7"/>
    <m/>
    <x v="81"/>
    <x v="1"/>
    <n v="2"/>
    <n v="3796.1"/>
    <n v="7592.2"/>
    <x v="178"/>
    <x v="178"/>
    <n v="0"/>
    <n v="0"/>
    <n v="0"/>
    <x v="178"/>
    <n v="0"/>
  </r>
  <r>
    <x v="7"/>
    <m/>
    <x v="127"/>
    <x v="0"/>
    <n v="1"/>
    <n v="11781"/>
    <n v="11781"/>
    <x v="184"/>
    <x v="184"/>
    <n v="0"/>
    <n v="0"/>
    <n v="0"/>
    <x v="184"/>
    <n v="0"/>
  </r>
  <r>
    <x v="7"/>
    <m/>
    <x v="73"/>
    <x v="0"/>
    <n v="1"/>
    <n v="23562"/>
    <n v="23562"/>
    <x v="179"/>
    <x v="179"/>
    <n v="0"/>
    <n v="0"/>
    <n v="0"/>
    <x v="179"/>
    <n v="0"/>
  </r>
  <r>
    <x v="7"/>
    <m/>
    <x v="82"/>
    <x v="0"/>
    <n v="2"/>
    <n v="916.3"/>
    <n v="1832.6"/>
    <x v="180"/>
    <x v="180"/>
    <n v="0"/>
    <n v="0"/>
    <n v="0"/>
    <x v="180"/>
    <n v="0"/>
  </r>
  <r>
    <x v="7"/>
    <m/>
    <x v="128"/>
    <x v="0"/>
    <n v="1"/>
    <n v="998767"/>
    <n v="998767"/>
    <x v="185"/>
    <x v="185"/>
    <n v="0"/>
    <n v="0"/>
    <n v="0"/>
    <x v="185"/>
    <n v="0"/>
  </r>
  <r>
    <x v="7"/>
    <n v="3"/>
    <x v="129"/>
    <x v="0"/>
    <n v="1"/>
    <n v="66759"/>
    <n v="66759"/>
    <x v="186"/>
    <x v="186"/>
    <n v="4005.54"/>
    <n v="22030.47"/>
    <n v="26036.010000000002"/>
    <x v="186"/>
    <n v="276382.26"/>
  </r>
  <r>
    <x v="7"/>
    <n v="3"/>
    <x v="130"/>
    <x v="0"/>
    <n v="1"/>
    <n v="23562"/>
    <n v="23562"/>
    <x v="179"/>
    <x v="179"/>
    <n v="1413.72"/>
    <n v="7775.4600000000009"/>
    <n v="9189.18"/>
    <x v="179"/>
    <n v="97546.68"/>
  </r>
  <r>
    <x v="7"/>
    <n v="3"/>
    <x v="131"/>
    <x v="0"/>
    <n v="1"/>
    <n v="998767"/>
    <n v="998767"/>
    <x v="185"/>
    <x v="185"/>
    <n v="59926.020000000004"/>
    <n v="329593.11"/>
    <n v="389519.13"/>
    <x v="185"/>
    <n v="4134895.38"/>
  </r>
  <r>
    <x v="7"/>
    <n v="2"/>
    <x v="70"/>
    <x v="1"/>
    <n v="3"/>
    <n v="1636.25"/>
    <n v="4908.75"/>
    <x v="187"/>
    <x v="187"/>
    <n v="196.35"/>
    <n v="1079.925"/>
    <n v="1276.2749999999999"/>
    <x v="187"/>
    <n v="13548.15"/>
  </r>
  <r>
    <x v="7"/>
    <n v="2"/>
    <x v="72"/>
    <x v="0"/>
    <n v="1"/>
    <n v="33117.699999999997"/>
    <n v="33117.699999999997"/>
    <x v="188"/>
    <x v="188"/>
    <n v="1324.7079999999999"/>
    <n v="7285.8939999999993"/>
    <n v="8610.601999999999"/>
    <x v="188"/>
    <n v="91404.851999999984"/>
  </r>
  <r>
    <x v="7"/>
    <n v="2"/>
    <x v="80"/>
    <x v="0"/>
    <n v="1"/>
    <n v="75922"/>
    <n v="75922"/>
    <x v="189"/>
    <x v="189"/>
    <n v="3036.88"/>
    <n v="16702.84"/>
    <n v="19739.72"/>
    <x v="189"/>
    <n v="209544.72"/>
  </r>
  <r>
    <x v="7"/>
    <n v="2"/>
    <x v="81"/>
    <x v="1"/>
    <n v="2"/>
    <n v="3796.1"/>
    <n v="7592.2"/>
    <x v="178"/>
    <x v="178"/>
    <n v="303.68799999999999"/>
    <n v="1670.2839999999999"/>
    <n v="1973.9719999999998"/>
    <x v="178"/>
    <n v="20954.471999999998"/>
  </r>
  <r>
    <x v="7"/>
    <n v="2"/>
    <x v="73"/>
    <x v="0"/>
    <n v="1"/>
    <n v="23562"/>
    <n v="23562"/>
    <x v="179"/>
    <x v="179"/>
    <n v="942.48"/>
    <n v="5183.6400000000003"/>
    <n v="6126.1200000000008"/>
    <x v="179"/>
    <n v="65031.119999999995"/>
  </r>
  <r>
    <x v="7"/>
    <n v="2"/>
    <x v="82"/>
    <x v="0"/>
    <n v="2"/>
    <n v="916.3"/>
    <n v="1832.6"/>
    <x v="180"/>
    <x v="180"/>
    <n v="73.304000000000002"/>
    <n v="403.17199999999997"/>
    <n v="476.476"/>
    <x v="180"/>
    <n v="5057.9759999999997"/>
  </r>
  <r>
    <x v="7"/>
    <n v="2"/>
    <x v="6"/>
    <x v="0"/>
    <n v="1"/>
    <n v="305952.57"/>
    <n v="305952.57"/>
    <x v="190"/>
    <x v="190"/>
    <n v="12238.102800000001"/>
    <n v="67309.565400000007"/>
    <n v="79547.668200000015"/>
    <x v="190"/>
    <n v="844429.0932"/>
  </r>
  <r>
    <x v="7"/>
    <n v="3"/>
    <x v="70"/>
    <x v="1"/>
    <n v="6"/>
    <n v="1636.25"/>
    <n v="9817.5"/>
    <x v="191"/>
    <x v="191"/>
    <n v="589.04999999999995"/>
    <n v="3239.7749999999996"/>
    <n v="3828.8249999999998"/>
    <x v="191"/>
    <n v="40644.449999999997"/>
  </r>
  <r>
    <x v="7"/>
    <n v="3"/>
    <x v="72"/>
    <x v="0"/>
    <n v="1"/>
    <n v="33117.699999999997"/>
    <n v="33117.699999999997"/>
    <x v="188"/>
    <x v="188"/>
    <n v="1987.0619999999999"/>
    <n v="10928.840999999999"/>
    <n v="12915.902999999998"/>
    <x v="188"/>
    <n v="137107.27799999999"/>
  </r>
  <r>
    <x v="7"/>
    <n v="3"/>
    <x v="23"/>
    <x v="0"/>
    <n v="1"/>
    <n v="41888"/>
    <n v="41888"/>
    <x v="177"/>
    <x v="177"/>
    <n v="2513.2799999999997"/>
    <n v="13823.04"/>
    <n v="16336.320000000002"/>
    <x v="177"/>
    <n v="173416.32000000001"/>
  </r>
  <r>
    <x v="7"/>
    <n v="3"/>
    <x v="81"/>
    <x v="1"/>
    <n v="2"/>
    <n v="3796.1"/>
    <n v="7592.2"/>
    <x v="178"/>
    <x v="178"/>
    <n v="455.53199999999998"/>
    <n v="2505.4259999999999"/>
    <n v="2960.9579999999996"/>
    <x v="178"/>
    <n v="31431.707999999999"/>
  </r>
  <r>
    <x v="7"/>
    <n v="3"/>
    <x v="132"/>
    <x v="0"/>
    <n v="2"/>
    <n v="3927"/>
    <n v="7854"/>
    <x v="192"/>
    <x v="192"/>
    <n v="471.24"/>
    <n v="2591.8200000000002"/>
    <n v="3063.0600000000004"/>
    <x v="192"/>
    <n v="32515.56"/>
  </r>
  <r>
    <x v="7"/>
    <n v="3"/>
    <x v="73"/>
    <x v="0"/>
    <n v="1"/>
    <n v="23562"/>
    <n v="23562"/>
    <x v="179"/>
    <x v="179"/>
    <n v="1413.72"/>
    <n v="7775.4600000000009"/>
    <n v="9189.18"/>
    <x v="179"/>
    <n v="97546.68"/>
  </r>
  <r>
    <x v="7"/>
    <n v="3"/>
    <x v="82"/>
    <x v="0"/>
    <n v="2"/>
    <n v="916.3"/>
    <n v="1832.6"/>
    <x v="180"/>
    <x v="180"/>
    <n v="109.956"/>
    <n v="604.75799999999992"/>
    <n v="714.71399999999994"/>
    <x v="180"/>
    <n v="7586.9639999999999"/>
  </r>
  <r>
    <x v="7"/>
    <n v="3"/>
    <x v="133"/>
    <x v="0"/>
    <n v="1"/>
    <n v="40407.521000000001"/>
    <n v="40407.521000000001"/>
    <x v="193"/>
    <x v="193"/>
    <n v="2424.4512600000003"/>
    <n v="13334.481929999998"/>
    <n v="15758.93319"/>
    <x v="193"/>
    <n v="167287.13694"/>
  </r>
  <r>
    <x v="7"/>
    <m/>
    <x v="134"/>
    <x v="0"/>
    <n v="1"/>
    <n v="5314.54"/>
    <n v="5314.54"/>
    <x v="194"/>
    <x v="194"/>
    <n v="0"/>
    <n v="0"/>
    <n v="0"/>
    <x v="194"/>
    <n v="0"/>
  </r>
  <r>
    <x v="7"/>
    <m/>
    <x v="130"/>
    <x v="0"/>
    <n v="1"/>
    <n v="23562"/>
    <n v="23562"/>
    <x v="179"/>
    <x v="179"/>
    <n v="0"/>
    <n v="0"/>
    <n v="0"/>
    <x v="179"/>
    <n v="0"/>
  </r>
  <r>
    <x v="7"/>
    <m/>
    <x v="135"/>
    <x v="0"/>
    <n v="1"/>
    <n v="1648031"/>
    <n v="1648031"/>
    <x v="195"/>
    <x v="195"/>
    <n v="0"/>
    <n v="0"/>
    <n v="0"/>
    <x v="195"/>
    <n v="0"/>
  </r>
  <r>
    <x v="7"/>
    <n v="1"/>
    <x v="70"/>
    <x v="1"/>
    <n v="6"/>
    <n v="1636.25"/>
    <n v="9817.5"/>
    <x v="191"/>
    <x v="191"/>
    <n v="196.35"/>
    <n v="1079.925"/>
    <n v="1276.2749999999999"/>
    <x v="191"/>
    <n v="13548.15"/>
  </r>
  <r>
    <x v="7"/>
    <n v="1"/>
    <x v="136"/>
    <x v="0"/>
    <n v="1"/>
    <n v="75922"/>
    <n v="75922"/>
    <x v="189"/>
    <x v="189"/>
    <n v="1518.44"/>
    <n v="8351.42"/>
    <n v="9869.86"/>
    <x v="189"/>
    <n v="104772.36"/>
  </r>
  <r>
    <x v="7"/>
    <n v="1"/>
    <x v="81"/>
    <x v="1"/>
    <n v="2"/>
    <n v="3796.1"/>
    <n v="7592.2"/>
    <x v="178"/>
    <x v="178"/>
    <n v="151.84399999999999"/>
    <n v="835.14199999999994"/>
    <n v="986.98599999999988"/>
    <x v="178"/>
    <n v="10477.235999999999"/>
  </r>
  <r>
    <x v="7"/>
    <n v="1"/>
    <x v="73"/>
    <x v="0"/>
    <n v="1"/>
    <n v="23562"/>
    <n v="23562"/>
    <x v="179"/>
    <x v="179"/>
    <n v="471.24"/>
    <n v="2591.8200000000002"/>
    <n v="3063.0600000000004"/>
    <x v="179"/>
    <n v="32515.559999999998"/>
  </r>
  <r>
    <x v="7"/>
    <n v="1"/>
    <x v="82"/>
    <x v="0"/>
    <n v="2"/>
    <n v="916.3"/>
    <n v="1832.6"/>
    <x v="180"/>
    <x v="180"/>
    <n v="36.652000000000001"/>
    <n v="201.58599999999998"/>
    <n v="238.238"/>
    <x v="180"/>
    <n v="2528.9879999999998"/>
  </r>
  <r>
    <x v="7"/>
    <n v="1"/>
    <x v="137"/>
    <x v="0"/>
    <n v="1"/>
    <n v="235620"/>
    <n v="235620"/>
    <x v="196"/>
    <x v="196"/>
    <n v="4712.4000000000005"/>
    <n v="25918.2"/>
    <n v="30630.600000000002"/>
    <x v="196"/>
    <n v="325155.59999999998"/>
  </r>
  <r>
    <x v="7"/>
    <m/>
    <x v="116"/>
    <x v="1"/>
    <n v="6"/>
    <n v="1357.2366500000001"/>
    <n v="8143.4199000000008"/>
    <x v="143"/>
    <x v="143"/>
    <n v="0"/>
    <n v="0"/>
    <n v="0"/>
    <x v="143"/>
    <n v="0"/>
  </r>
  <r>
    <x v="7"/>
    <m/>
    <x v="117"/>
    <x v="0"/>
    <n v="1"/>
    <n v="18348.253000000001"/>
    <n v="18348.253000000001"/>
    <x v="152"/>
    <x v="152"/>
    <n v="0"/>
    <n v="0"/>
    <n v="0"/>
    <x v="152"/>
    <n v="0"/>
  </r>
  <r>
    <x v="7"/>
    <m/>
    <x v="118"/>
    <x v="1"/>
    <n v="2"/>
    <n v="2149.9408699999999"/>
    <n v="4299.8817399999998"/>
    <x v="153"/>
    <x v="153"/>
    <n v="0"/>
    <n v="0"/>
    <n v="0"/>
    <x v="153"/>
    <n v="0"/>
  </r>
  <r>
    <x v="7"/>
    <m/>
    <x v="119"/>
    <x v="0"/>
    <n v="2"/>
    <n v="1306.3819999999998"/>
    <n v="2612.7639999999997"/>
    <x v="175"/>
    <x v="175"/>
    <n v="0"/>
    <n v="0"/>
    <n v="0"/>
    <x v="175"/>
    <n v="0"/>
  </r>
  <r>
    <x v="7"/>
    <m/>
    <x v="120"/>
    <x v="0"/>
    <n v="1"/>
    <n v="14542.492580000002"/>
    <n v="14542.492580000002"/>
    <x v="148"/>
    <x v="148"/>
    <n v="0"/>
    <n v="0"/>
    <n v="0"/>
    <x v="148"/>
    <n v="0"/>
  </r>
  <r>
    <x v="7"/>
    <m/>
    <x v="121"/>
    <x v="0"/>
    <n v="2"/>
    <n v="565.33091999999999"/>
    <n v="1130.66184"/>
    <x v="155"/>
    <x v="155"/>
    <n v="0"/>
    <n v="0"/>
    <n v="0"/>
    <x v="155"/>
    <n v="0"/>
  </r>
  <r>
    <x v="7"/>
    <m/>
    <x v="138"/>
    <x v="0"/>
    <n v="1"/>
    <n v="796110"/>
    <n v="796110"/>
    <x v="197"/>
    <x v="197"/>
    <n v="0"/>
    <n v="0"/>
    <n v="0"/>
    <x v="197"/>
    <n v="0"/>
  </r>
  <r>
    <x v="7"/>
    <m/>
    <x v="116"/>
    <x v="1"/>
    <n v="6"/>
    <n v="1357.2366500000001"/>
    <n v="8143.4199000000008"/>
    <x v="143"/>
    <x v="143"/>
    <n v="0"/>
    <n v="0"/>
    <n v="0"/>
    <x v="143"/>
    <n v="0"/>
  </r>
  <r>
    <x v="7"/>
    <m/>
    <x v="117"/>
    <x v="0"/>
    <n v="1"/>
    <n v="18348.253000000001"/>
    <n v="18348.253000000001"/>
    <x v="152"/>
    <x v="152"/>
    <n v="0"/>
    <n v="0"/>
    <n v="0"/>
    <x v="152"/>
    <n v="0"/>
  </r>
  <r>
    <x v="7"/>
    <m/>
    <x v="118"/>
    <x v="1"/>
    <n v="2"/>
    <n v="2149.9408699999999"/>
    <n v="4299.8817399999998"/>
    <x v="153"/>
    <x v="153"/>
    <n v="0"/>
    <n v="0"/>
    <n v="0"/>
    <x v="153"/>
    <n v="0"/>
  </r>
  <r>
    <x v="7"/>
    <m/>
    <x v="119"/>
    <x v="0"/>
    <n v="2"/>
    <n v="1306.3819999999998"/>
    <n v="2612.7639999999997"/>
    <x v="175"/>
    <x v="175"/>
    <n v="0"/>
    <n v="0"/>
    <n v="0"/>
    <x v="175"/>
    <n v="0"/>
  </r>
  <r>
    <x v="7"/>
    <m/>
    <x v="120"/>
    <x v="0"/>
    <n v="1"/>
    <n v="14542.492580000002"/>
    <n v="14542.492580000002"/>
    <x v="148"/>
    <x v="148"/>
    <n v="0"/>
    <n v="0"/>
    <n v="0"/>
    <x v="148"/>
    <n v="0"/>
  </r>
  <r>
    <x v="7"/>
    <m/>
    <x v="121"/>
    <x v="0"/>
    <n v="2"/>
    <n v="565.33091999999999"/>
    <n v="1130.66184"/>
    <x v="155"/>
    <x v="155"/>
    <n v="0"/>
    <n v="0"/>
    <n v="0"/>
    <x v="155"/>
    <n v="0"/>
  </r>
  <r>
    <x v="7"/>
    <m/>
    <x v="139"/>
    <x v="0"/>
    <n v="1"/>
    <n v="796110"/>
    <n v="796110"/>
    <x v="197"/>
    <x v="197"/>
    <n v="0"/>
    <n v="0"/>
    <n v="0"/>
    <x v="197"/>
    <n v="0"/>
  </r>
  <r>
    <x v="7"/>
    <n v="6"/>
    <x v="70"/>
    <x v="1"/>
    <n v="6"/>
    <n v="1636.25"/>
    <n v="9817.5"/>
    <x v="191"/>
    <x v="191"/>
    <n v="1178.0999999999999"/>
    <n v="6479.5499999999993"/>
    <n v="7657.65"/>
    <x v="191"/>
    <n v="81288.899999999994"/>
  </r>
  <r>
    <x v="7"/>
    <n v="6"/>
    <x v="136"/>
    <x v="0"/>
    <n v="1"/>
    <n v="75922"/>
    <n v="75922"/>
    <x v="189"/>
    <x v="189"/>
    <n v="9110.64"/>
    <n v="50108.520000000004"/>
    <n v="59219.16"/>
    <x v="189"/>
    <n v="628634.16"/>
  </r>
  <r>
    <x v="7"/>
    <n v="6"/>
    <x v="81"/>
    <x v="1"/>
    <n v="2"/>
    <n v="3796.1"/>
    <n v="7592.2"/>
    <x v="178"/>
    <x v="178"/>
    <n v="911.06399999999996"/>
    <n v="5010.8519999999999"/>
    <n v="5921.9159999999993"/>
    <x v="178"/>
    <n v="62863.415999999997"/>
  </r>
  <r>
    <x v="7"/>
    <n v="6"/>
    <x v="73"/>
    <x v="0"/>
    <n v="1"/>
    <n v="23562"/>
    <n v="23562"/>
    <x v="179"/>
    <x v="179"/>
    <n v="2827.44"/>
    <n v="15550.920000000002"/>
    <n v="18378.36"/>
    <x v="179"/>
    <n v="195093.36"/>
  </r>
  <r>
    <x v="7"/>
    <n v="6"/>
    <x v="82"/>
    <x v="0"/>
    <n v="2"/>
    <n v="916.3"/>
    <n v="1832.6"/>
    <x v="180"/>
    <x v="180"/>
    <n v="219.91200000000001"/>
    <n v="1209.5159999999998"/>
    <n v="1429.4279999999999"/>
    <x v="180"/>
    <n v="15173.928"/>
  </r>
  <r>
    <x v="7"/>
    <n v="6"/>
    <x v="140"/>
    <x v="0"/>
    <n v="1"/>
    <n v="249825.52980000002"/>
    <n v="249825.52980000002"/>
    <x v="198"/>
    <x v="198"/>
    <n v="29979.063576"/>
    <n v="164884.84966800001"/>
    <n v="194863.913244"/>
    <x v="198"/>
    <n v="2068555.3867440003"/>
  </r>
  <r>
    <x v="7"/>
    <m/>
    <x v="141"/>
    <x v="0"/>
    <n v="1"/>
    <n v="5366.9"/>
    <n v="5366.9"/>
    <x v="199"/>
    <x v="199"/>
    <n v="0"/>
    <n v="0"/>
    <n v="0"/>
    <x v="199"/>
    <n v="0"/>
  </r>
  <r>
    <x v="7"/>
    <m/>
    <x v="130"/>
    <x v="0"/>
    <n v="1"/>
    <n v="23562"/>
    <n v="23562"/>
    <x v="179"/>
    <x v="179"/>
    <n v="0"/>
    <n v="0"/>
    <n v="0"/>
    <x v="179"/>
    <n v="0"/>
  </r>
  <r>
    <x v="7"/>
    <m/>
    <x v="142"/>
    <x v="0"/>
    <n v="1"/>
    <n v="875721"/>
    <n v="875721"/>
    <x v="200"/>
    <x v="200"/>
    <n v="0"/>
    <n v="0"/>
    <n v="0"/>
    <x v="200"/>
    <n v="0"/>
  </r>
  <r>
    <x v="7"/>
    <n v="18"/>
    <x v="22"/>
    <x v="0"/>
    <n v="1"/>
    <n v="20106.240000000002"/>
    <n v="20106.240000000002"/>
    <x v="201"/>
    <x v="201"/>
    <n v="7238.2464000000009"/>
    <n v="39810.355199999998"/>
    <n v="47048.601600000002"/>
    <x v="201"/>
    <n v="499439.00160000008"/>
  </r>
  <r>
    <x v="7"/>
    <n v="18"/>
    <x v="23"/>
    <x v="0"/>
    <n v="1"/>
    <n v="41888"/>
    <n v="41888"/>
    <x v="177"/>
    <x v="177"/>
    <n v="15079.68"/>
    <n v="82938.240000000005"/>
    <n v="98017.920000000013"/>
    <x v="177"/>
    <n v="1040497.92"/>
  </r>
  <r>
    <x v="7"/>
    <n v="18"/>
    <x v="143"/>
    <x v="1"/>
    <n v="0.5"/>
    <n v="5039.6499999999996"/>
    <n v="2519.8249999999998"/>
    <x v="202"/>
    <x v="202"/>
    <n v="907.13699999999994"/>
    <n v="4989.2534999999998"/>
    <n v="5896.3904999999995"/>
    <x v="202"/>
    <n v="62592.452999999994"/>
  </r>
  <r>
    <x v="7"/>
    <n v="18"/>
    <x v="24"/>
    <x v="1"/>
    <n v="2"/>
    <n v="3796.1"/>
    <n v="7592.2"/>
    <x v="178"/>
    <x v="178"/>
    <n v="2733.192"/>
    <n v="15032.555999999999"/>
    <n v="17765.748"/>
    <x v="178"/>
    <n v="188590.24799999999"/>
  </r>
  <r>
    <x v="7"/>
    <n v="18"/>
    <x v="144"/>
    <x v="0"/>
    <n v="1"/>
    <n v="7199.5"/>
    <n v="7199.5"/>
    <x v="203"/>
    <x v="203"/>
    <n v="2591.8200000000002"/>
    <n v="14255.01"/>
    <n v="16846.830000000002"/>
    <x v="203"/>
    <n v="178835.58"/>
  </r>
  <r>
    <x v="7"/>
    <n v="18"/>
    <x v="25"/>
    <x v="0"/>
    <n v="1"/>
    <n v="23562"/>
    <n v="23562"/>
    <x v="179"/>
    <x v="179"/>
    <n v="8482.32"/>
    <n v="46652.76"/>
    <n v="55135.080000000009"/>
    <x v="179"/>
    <n v="585280.07999999996"/>
  </r>
  <r>
    <x v="7"/>
    <n v="18"/>
    <x v="26"/>
    <x v="0"/>
    <n v="2"/>
    <n v="916.3"/>
    <n v="1832.6"/>
    <x v="180"/>
    <x v="180"/>
    <n v="659.73599999999999"/>
    <n v="3628.5479999999998"/>
    <n v="4288.2839999999997"/>
    <x v="180"/>
    <n v="45521.784"/>
  </r>
  <r>
    <x v="7"/>
    <n v="18"/>
    <x v="27"/>
    <x v="0"/>
    <n v="1"/>
    <n v="177605.12000000002"/>
    <n v="177605.12000000002"/>
    <x v="204"/>
    <x v="204"/>
    <n v="63937.84320000001"/>
    <n v="351658.13760000007"/>
    <n v="415595.98080000008"/>
    <x v="204"/>
    <n v="4411711.1808000002"/>
  </r>
  <r>
    <x v="7"/>
    <n v="31"/>
    <x v="116"/>
    <x v="1"/>
    <n v="6"/>
    <n v="1357.2366500000001"/>
    <n v="8143.4199000000008"/>
    <x v="143"/>
    <x v="143"/>
    <n v="5048.9203380000008"/>
    <n v="27769.061859000001"/>
    <n v="32817.982196999998"/>
    <x v="143"/>
    <n v="348375.50332200003"/>
  </r>
  <r>
    <x v="7"/>
    <n v="31"/>
    <x v="145"/>
    <x v="0"/>
    <n v="1"/>
    <n v="20106.240000000002"/>
    <n v="20106.240000000002"/>
    <x v="201"/>
    <x v="201"/>
    <n v="12465.868800000002"/>
    <n v="68562.278399999996"/>
    <n v="81028.147200000007"/>
    <x v="201"/>
    <n v="860144.94720000005"/>
  </r>
  <r>
    <x v="7"/>
    <n v="31"/>
    <x v="23"/>
    <x v="0"/>
    <n v="1"/>
    <n v="41888"/>
    <n v="41888"/>
    <x v="177"/>
    <x v="177"/>
    <n v="25970.560000000001"/>
    <n v="142838.08000000002"/>
    <n v="168808.64"/>
    <x v="177"/>
    <n v="1791968.6400000001"/>
  </r>
  <r>
    <x v="7"/>
    <n v="31"/>
    <x v="81"/>
    <x v="1"/>
    <n v="1"/>
    <n v="3796.1"/>
    <n v="3796.1"/>
    <x v="205"/>
    <x v="205"/>
    <n v="2353.5819999999999"/>
    <n v="12944.700999999999"/>
    <n v="15298.282999999998"/>
    <x v="205"/>
    <n v="162397.158"/>
  </r>
  <r>
    <x v="7"/>
    <n v="31"/>
    <x v="146"/>
    <x v="0"/>
    <n v="1"/>
    <n v="11781"/>
    <n v="11781"/>
    <x v="184"/>
    <x v="184"/>
    <n v="7304.22"/>
    <n v="40173.21"/>
    <n v="47477.430000000008"/>
    <x v="184"/>
    <n v="503991.17999999993"/>
  </r>
  <r>
    <x v="7"/>
    <n v="31"/>
    <x v="73"/>
    <x v="0"/>
    <n v="1"/>
    <n v="23562"/>
    <n v="23562"/>
    <x v="179"/>
    <x v="179"/>
    <n v="14608.44"/>
    <n v="80346.42"/>
    <n v="94954.860000000015"/>
    <x v="179"/>
    <n v="1007982.3599999999"/>
  </r>
  <r>
    <x v="7"/>
    <n v="31"/>
    <x v="82"/>
    <x v="0"/>
    <n v="1"/>
    <n v="916.3"/>
    <n v="916.3"/>
    <x v="206"/>
    <x v="206"/>
    <n v="568.10599999999999"/>
    <n v="3124.5829999999996"/>
    <n v="3692.6889999999999"/>
    <x v="206"/>
    <n v="39199.313999999998"/>
  </r>
  <r>
    <x v="7"/>
    <n v="31"/>
    <x v="133"/>
    <x v="0"/>
    <n v="1"/>
    <n v="40407.521000000001"/>
    <n v="40407.521000000001"/>
    <x v="193"/>
    <x v="193"/>
    <n v="25052.66302"/>
    <n v="137789.64661"/>
    <n v="162842.30962999997"/>
    <x v="193"/>
    <n v="1728633.74838"/>
  </r>
  <r>
    <x v="7"/>
    <m/>
    <x v="116"/>
    <x v="1"/>
    <n v="6"/>
    <n v="1357.2366500000001"/>
    <n v="8143.4199000000008"/>
    <x v="143"/>
    <x v="143"/>
    <n v="0"/>
    <n v="0"/>
    <n v="0"/>
    <x v="143"/>
    <n v="0"/>
  </r>
  <r>
    <x v="7"/>
    <m/>
    <x v="117"/>
    <x v="0"/>
    <n v="1"/>
    <n v="18348.253000000001"/>
    <n v="18348.253000000001"/>
    <x v="152"/>
    <x v="152"/>
    <n v="0"/>
    <n v="0"/>
    <n v="0"/>
    <x v="152"/>
    <n v="0"/>
  </r>
  <r>
    <x v="7"/>
    <m/>
    <x v="118"/>
    <x v="1"/>
    <n v="2"/>
    <n v="2149.9408699999999"/>
    <n v="4299.8817399999998"/>
    <x v="153"/>
    <x v="153"/>
    <n v="0"/>
    <n v="0"/>
    <n v="0"/>
    <x v="153"/>
    <n v="0"/>
  </r>
  <r>
    <x v="7"/>
    <m/>
    <x v="119"/>
    <x v="0"/>
    <n v="2"/>
    <n v="1306.3819999999998"/>
    <n v="2612.7639999999997"/>
    <x v="175"/>
    <x v="175"/>
    <n v="0"/>
    <n v="0"/>
    <n v="0"/>
    <x v="175"/>
    <n v="0"/>
  </r>
  <r>
    <x v="7"/>
    <m/>
    <x v="120"/>
    <x v="0"/>
    <n v="1"/>
    <n v="14542.492580000002"/>
    <n v="14542.492580000002"/>
    <x v="148"/>
    <x v="148"/>
    <n v="0"/>
    <n v="0"/>
    <n v="0"/>
    <x v="148"/>
    <n v="0"/>
  </r>
  <r>
    <x v="7"/>
    <m/>
    <x v="121"/>
    <x v="0"/>
    <n v="2"/>
    <n v="565.33091999999999"/>
    <n v="1130.66184"/>
    <x v="155"/>
    <x v="155"/>
    <n v="0"/>
    <n v="0"/>
    <n v="0"/>
    <x v="155"/>
    <n v="0"/>
  </r>
  <r>
    <x v="7"/>
    <m/>
    <x v="147"/>
    <x v="0"/>
    <n v="1"/>
    <n v="796110"/>
    <n v="796110"/>
    <x v="197"/>
    <x v="197"/>
    <n v="0"/>
    <n v="0"/>
    <n v="0"/>
    <x v="197"/>
    <n v="0"/>
  </r>
  <r>
    <x v="7"/>
    <n v="6"/>
    <x v="143"/>
    <x v="1"/>
    <n v="26.666666666666668"/>
    <n v="5040"/>
    <n v="134400"/>
    <x v="207"/>
    <x v="207"/>
    <n v="16128"/>
    <n v="88704"/>
    <n v="104832"/>
    <x v="207"/>
    <n v="1112832"/>
  </r>
  <r>
    <x v="7"/>
    <n v="6"/>
    <x v="148"/>
    <x v="0"/>
    <n v="1"/>
    <n v="14922.6"/>
    <n v="14922.6"/>
    <x v="208"/>
    <x v="208"/>
    <n v="1790.712"/>
    <n v="9848.9160000000011"/>
    <n v="11639.628000000001"/>
    <x v="208"/>
    <n v="123559.12800000001"/>
  </r>
  <r>
    <x v="7"/>
    <n v="6"/>
    <x v="149"/>
    <x v="0"/>
    <n v="1"/>
    <n v="301070"/>
    <n v="301070"/>
    <x v="209"/>
    <x v="209"/>
    <n v="36128.400000000001"/>
    <n v="198706.19999999998"/>
    <n v="234834.59999999998"/>
    <x v="209"/>
    <n v="2492859.5999999996"/>
  </r>
  <r>
    <x v="7"/>
    <n v="6"/>
    <x v="150"/>
    <x v="0"/>
    <n v="1"/>
    <n v="3520"/>
    <n v="3520"/>
    <x v="210"/>
    <x v="210"/>
    <n v="422.40000000000003"/>
    <n v="2323.1999999999998"/>
    <n v="2745.6000000000004"/>
    <x v="210"/>
    <n v="29145.600000000002"/>
  </r>
  <r>
    <x v="7"/>
    <m/>
    <x v="151"/>
    <x v="1"/>
    <n v="1"/>
    <n v="3665.2"/>
    <n v="3665.2"/>
    <x v="211"/>
    <x v="211"/>
    <n v="0"/>
    <n v="0"/>
    <n v="0"/>
    <x v="211"/>
    <n v="0"/>
  </r>
  <r>
    <x v="7"/>
    <m/>
    <x v="152"/>
    <x v="1"/>
    <n v="1"/>
    <n v="5039.6499999999996"/>
    <n v="5039.6499999999996"/>
    <x v="212"/>
    <x v="212"/>
    <n v="0"/>
    <n v="0"/>
    <n v="0"/>
    <x v="212"/>
    <n v="0"/>
  </r>
  <r>
    <x v="7"/>
    <n v="900"/>
    <x v="153"/>
    <x v="1"/>
    <n v="1"/>
    <n v="2487.1"/>
    <n v="2487.1"/>
    <x v="213"/>
    <x v="213"/>
    <n v="44767.799999999996"/>
    <n v="246222.90000000002"/>
    <n v="290990.7"/>
    <x v="213"/>
    <n v="3088978.1999999997"/>
  </r>
  <r>
    <x v="7"/>
    <n v="131"/>
    <x v="123"/>
    <x v="1"/>
    <n v="1"/>
    <n v="3575"/>
    <n v="3575"/>
    <x v="214"/>
    <x v="214"/>
    <n v="9366.5"/>
    <n v="51515.75"/>
    <n v="60882.25"/>
    <x v="214"/>
    <n v="646288.5"/>
  </r>
  <r>
    <x v="7"/>
    <m/>
    <x v="154"/>
    <x v="1"/>
    <n v="1"/>
    <n v="2255.5457540000002"/>
    <n v="2255.5457540000002"/>
    <x v="215"/>
    <x v="215"/>
    <n v="0"/>
    <n v="0"/>
    <n v="0"/>
    <x v="215"/>
    <n v="0"/>
  </r>
  <r>
    <x v="7"/>
    <m/>
    <x v="69"/>
    <x v="1"/>
    <n v="1"/>
    <n v="2487.1"/>
    <n v="2487.1"/>
    <x v="213"/>
    <x v="213"/>
    <n v="0"/>
    <n v="0"/>
    <n v="0"/>
    <x v="213"/>
    <n v="0"/>
  </r>
  <r>
    <x v="8"/>
    <n v="5"/>
    <x v="79"/>
    <x v="1"/>
    <n v="8"/>
    <n v="3135"/>
    <n v="25080"/>
    <x v="216"/>
    <x v="216"/>
    <n v="2508"/>
    <n v="13794"/>
    <n v="16302"/>
    <x v="216"/>
    <n v="173052"/>
  </r>
  <r>
    <x v="8"/>
    <n v="5"/>
    <x v="155"/>
    <x v="0"/>
    <n v="1"/>
    <n v="12419.000000000002"/>
    <n v="12419.000000000002"/>
    <x v="217"/>
    <x v="217"/>
    <n v="1241.9000000000003"/>
    <n v="6830.4500000000007"/>
    <n v="8072.3500000000013"/>
    <x v="217"/>
    <n v="85691.1"/>
  </r>
  <r>
    <x v="8"/>
    <n v="5"/>
    <x v="156"/>
    <x v="0"/>
    <n v="1"/>
    <n v="15180.000000000002"/>
    <n v="15180.000000000002"/>
    <x v="218"/>
    <x v="218"/>
    <n v="1518"/>
    <n v="8349"/>
    <n v="9867"/>
    <x v="218"/>
    <n v="104742"/>
  </r>
  <r>
    <x v="8"/>
    <n v="5"/>
    <x v="157"/>
    <x v="1"/>
    <n v="2"/>
    <n v="1902.9999999999998"/>
    <n v="3805.9999999999995"/>
    <x v="219"/>
    <x v="219"/>
    <n v="380.59999999999997"/>
    <n v="2093.2999999999997"/>
    <n v="2473.8999999999996"/>
    <x v="219"/>
    <n v="26261.399999999994"/>
  </r>
  <r>
    <x v="8"/>
    <n v="5"/>
    <x v="25"/>
    <x v="0"/>
    <n v="1"/>
    <n v="11514.800000000001"/>
    <n v="11514.800000000001"/>
    <x v="220"/>
    <x v="220"/>
    <n v="1151.48"/>
    <n v="6333.1400000000012"/>
    <n v="7484.6200000000008"/>
    <x v="220"/>
    <n v="79452.12000000001"/>
  </r>
  <r>
    <x v="8"/>
    <n v="5"/>
    <x v="82"/>
    <x v="0"/>
    <n v="2"/>
    <n v="519.20000000000005"/>
    <n v="1038.4000000000001"/>
    <x v="221"/>
    <x v="221"/>
    <n v="103.84"/>
    <n v="571.12"/>
    <n v="674.96"/>
    <x v="221"/>
    <n v="7164.9600000000009"/>
  </r>
  <r>
    <x v="9"/>
    <n v="2"/>
    <x v="158"/>
    <x v="0"/>
    <n v="1"/>
    <n v="28600"/>
    <n v="28600"/>
    <x v="222"/>
    <x v="222"/>
    <n v="1144"/>
    <n v="6292"/>
    <n v="7436"/>
    <x v="222"/>
    <n v="78936"/>
  </r>
  <r>
    <x v="9"/>
    <n v="2"/>
    <x v="159"/>
    <x v="1"/>
    <n v="3"/>
    <n v="2628.4500000000003"/>
    <n v="7885.35"/>
    <x v="223"/>
    <x v="223"/>
    <n v="315.41400000000004"/>
    <n v="1734.777"/>
    <n v="2050.1910000000003"/>
    <x v="223"/>
    <n v="21763.565999999999"/>
  </r>
  <r>
    <x v="9"/>
    <n v="2"/>
    <x v="24"/>
    <x v="1"/>
    <n v="2"/>
    <n v="1902.9999999999998"/>
    <n v="3805.9999999999995"/>
    <x v="219"/>
    <x v="219"/>
    <n v="152.23999999999998"/>
    <n v="837.31999999999994"/>
    <n v="989.56"/>
    <x v="219"/>
    <n v="10504.559999999998"/>
  </r>
  <r>
    <x v="9"/>
    <n v="2"/>
    <x v="146"/>
    <x v="0"/>
    <n v="3"/>
    <n v="8294.1176470588234"/>
    <n v="24882.352941176468"/>
    <x v="224"/>
    <x v="224"/>
    <n v="995.29411764705878"/>
    <n v="5474.1176470588234"/>
    <n v="6469.411764705882"/>
    <x v="224"/>
    <n v="68675.294117647049"/>
  </r>
  <r>
    <x v="9"/>
    <n v="2"/>
    <x v="73"/>
    <x v="0"/>
    <n v="1"/>
    <n v="11514.800000000001"/>
    <n v="11514.800000000001"/>
    <x v="220"/>
    <x v="220"/>
    <n v="460.59200000000004"/>
    <n v="2533.2560000000003"/>
    <n v="2993.8480000000004"/>
    <x v="220"/>
    <n v="31780.848000000002"/>
  </r>
  <r>
    <x v="9"/>
    <n v="2"/>
    <x v="26"/>
    <x v="0"/>
    <n v="2"/>
    <n v="519.20000000000005"/>
    <n v="1038.4000000000001"/>
    <x v="221"/>
    <x v="221"/>
    <n v="41.536000000000001"/>
    <n v="228.44800000000001"/>
    <n v="269.98400000000004"/>
    <x v="221"/>
    <n v="2865.9840000000004"/>
  </r>
  <r>
    <x v="9"/>
    <n v="2"/>
    <x v="128"/>
    <x v="0"/>
    <n v="1"/>
    <n v="926200"/>
    <n v="926200"/>
    <x v="225"/>
    <x v="225"/>
    <n v="37048"/>
    <n v="203764"/>
    <n v="240812"/>
    <x v="225"/>
    <n v="2556312"/>
  </r>
  <r>
    <x v="10"/>
    <n v="1"/>
    <x v="160"/>
    <x v="0"/>
    <n v="1"/>
    <n v="121147.5"/>
    <n v="121147.5"/>
    <x v="226"/>
    <x v="226"/>
    <n v="2422.9500000000003"/>
    <n v="13326.225"/>
    <n v="15749.175000000001"/>
    <x v="226"/>
    <n v="167183.54999999999"/>
  </r>
  <r>
    <x v="10"/>
    <n v="1"/>
    <x v="161"/>
    <x v="1"/>
    <n v="4"/>
    <n v="6735"/>
    <n v="26940"/>
    <x v="227"/>
    <x v="227"/>
    <n v="538.79999999999995"/>
    <n v="2963.4"/>
    <n v="3502.2"/>
    <x v="227"/>
    <n v="37177.199999999997"/>
  </r>
  <r>
    <x v="10"/>
    <n v="1"/>
    <x v="162"/>
    <x v="1"/>
    <n v="3"/>
    <n v="4290.375"/>
    <n v="12871.125"/>
    <x v="228"/>
    <x v="228"/>
    <n v="257.42250000000001"/>
    <n v="1415.82375"/>
    <n v="1673.2462500000001"/>
    <x v="228"/>
    <n v="17762.1525"/>
  </r>
  <r>
    <x v="10"/>
    <n v="1"/>
    <x v="146"/>
    <x v="0"/>
    <n v="3"/>
    <n v="5618.75"/>
    <n v="16856.25"/>
    <x v="229"/>
    <x v="229"/>
    <n v="337.125"/>
    <n v="1854.1875"/>
    <n v="2191.3125"/>
    <x v="229"/>
    <n v="23261.625"/>
  </r>
  <r>
    <x v="10"/>
    <n v="1"/>
    <x v="163"/>
    <x v="0"/>
    <n v="1"/>
    <n v="23902.5"/>
    <n v="23902.5"/>
    <x v="230"/>
    <x v="230"/>
    <n v="478.05"/>
    <n v="2629.2750000000001"/>
    <n v="3107.3250000000003"/>
    <x v="230"/>
    <n v="32985.449999999997"/>
  </r>
  <r>
    <x v="10"/>
    <n v="1"/>
    <x v="164"/>
    <x v="0"/>
    <n v="3"/>
    <n v="928.74999999999989"/>
    <n v="2786.2499999999995"/>
    <x v="231"/>
    <x v="231"/>
    <n v="55.724999999999994"/>
    <n v="306.48749999999995"/>
    <n v="362.21249999999998"/>
    <x v="231"/>
    <n v="3845.0249999999996"/>
  </r>
  <r>
    <x v="10"/>
    <n v="1"/>
    <x v="165"/>
    <x v="0"/>
    <n v="1"/>
    <n v="1221702.5210084035"/>
    <n v="1221702.5210084035"/>
    <x v="232"/>
    <x v="232"/>
    <n v="24434.050420168071"/>
    <n v="134387.2773109244"/>
    <n v="158821.32773109246"/>
    <x v="232"/>
    <n v="1685949.478991597"/>
  </r>
  <r>
    <x v="10"/>
    <n v="44"/>
    <x v="161"/>
    <x v="1"/>
    <n v="4"/>
    <n v="6735"/>
    <n v="26940"/>
    <x v="227"/>
    <x v="227"/>
    <n v="23707.199999999997"/>
    <n v="130389.6"/>
    <n v="154096.79999999999"/>
    <x v="227"/>
    <n v="1635796.7999999998"/>
  </r>
  <r>
    <x v="10"/>
    <n v="44"/>
    <x v="163"/>
    <x v="0"/>
    <n v="1"/>
    <n v="23902.5"/>
    <n v="23902.5"/>
    <x v="230"/>
    <x v="230"/>
    <n v="21034.2"/>
    <n v="115688.1"/>
    <n v="136722.30000000002"/>
    <x v="230"/>
    <n v="1451359.7999999998"/>
  </r>
  <r>
    <x v="10"/>
    <n v="44"/>
    <x v="165"/>
    <x v="0"/>
    <n v="1"/>
    <n v="1221702.5210084035"/>
    <n v="1221702.5210084035"/>
    <x v="232"/>
    <x v="232"/>
    <n v="1075098.2184873952"/>
    <n v="5913040.2016806733"/>
    <n v="6988138.4201680683"/>
    <x v="232"/>
    <n v="74181777.07563026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111844-3869-4BC1-B962-1B5DE43007CD}" name="TablaDinámica20" cacheId="60" applyNumberFormats="0" applyBorderFormats="0" applyFontFormats="0" applyPatternFormats="0" applyAlignmentFormats="0" applyWidthHeightFormats="1" dataCaption="Valores" updatedVersion="8" minRefreshableVersion="3" useAutoFormatting="1" colGrandTotals="0" itemPrintTitles="1" createdVersion="8" indent="0" outline="1" outlineData="1" multipleFieldFilters="0" colHeaderCaption=" ">
  <location ref="D106:O108" firstHeaderRow="1" firstDataRow="2" firstDataCol="1"/>
  <pivotFields count="14">
    <pivotField axis="axisCol" showAll="0">
      <items count="12">
        <item x="0"/>
        <item x="1"/>
        <item x="2"/>
        <item x="3"/>
        <item x="4"/>
        <item x="5"/>
        <item x="6"/>
        <item x="7"/>
        <item x="8"/>
        <item x="9"/>
        <item x="10"/>
        <item t="default"/>
      </items>
    </pivotField>
    <pivotField showAll="0"/>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164" showAll="0"/>
  </pivotFields>
  <rowItems count="1">
    <i/>
  </rowItems>
  <colFields count="1">
    <field x="0"/>
  </colFields>
  <colItems count="11">
    <i>
      <x/>
    </i>
    <i>
      <x v="1"/>
    </i>
    <i>
      <x v="2"/>
    </i>
    <i>
      <x v="3"/>
    </i>
    <i>
      <x v="4"/>
    </i>
    <i>
      <x v="5"/>
    </i>
    <i>
      <x v="6"/>
    </i>
    <i>
      <x v="7"/>
    </i>
    <i>
      <x v="8"/>
    </i>
    <i>
      <x v="9"/>
    </i>
    <i>
      <x v="10"/>
    </i>
  </colItems>
  <dataFields count="1">
    <dataField name="COSTOS DE ADMINISTRACION" fld="10" baseField="0" baseItem="0" numFmtId="41"/>
  </dataFields>
  <formats count="4">
    <format dxfId="7">
      <pivotArea outline="0" collapsedLevelsAreSubtotals="1" fieldPosition="0"/>
    </format>
    <format dxfId="6">
      <pivotArea dataOnly="0" labelOnly="1" fieldPosition="0">
        <references count="1">
          <reference field="0" count="0"/>
        </references>
      </pivotArea>
    </format>
    <format dxfId="5">
      <pivotArea dataOnly="0" labelOnly="1" outline="0" axis="axisValues" fieldPosition="0"/>
    </format>
    <format dxfId="4">
      <pivotArea type="origin" dataOnly="0" labelOnly="1" outline="0" offset="A2"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0475A2-C2DE-419C-8057-79D84ABA4E4E}" name="TablaDinámica18" cacheId="60" dataOnRows="1" applyNumberFormats="0" applyBorderFormats="0" applyFontFormats="0" applyPatternFormats="0" applyAlignmentFormats="0" applyWidthHeightFormats="1" dataCaption=" VALORES" grandTotalCaption="TOTAL" updatedVersion="8" minRefreshableVersion="3" itemPrintTitles="1" createdVersion="8" indent="0" outline="1" outlineData="1" multipleFieldFilters="0" colHeaderCaption="">
  <location ref="C56:O60" firstHeaderRow="1" firstDataRow="2" firstDataCol="1"/>
  <pivotFields count="14">
    <pivotField axis="axisCol" showAll="0">
      <items count="12">
        <item x="0"/>
        <item x="1"/>
        <item x="2"/>
        <item x="3"/>
        <item x="4"/>
        <item x="5"/>
        <item x="6"/>
        <item x="7"/>
        <item x="8"/>
        <item x="9"/>
        <item x="10"/>
        <item t="default"/>
      </items>
    </pivotField>
    <pivotField showAll="0"/>
    <pivotField showAll="0"/>
    <pivotField showAll="0"/>
    <pivotField numFmtId="164" showAll="0"/>
    <pivotField numFmtId="164" showAll="0"/>
    <pivotField numFmtId="164" showAll="0"/>
    <pivotField dataField="1" numFmtId="164" showAll="0">
      <items count="234">
        <item x="139"/>
        <item x="52"/>
        <item x="82"/>
        <item x="116"/>
        <item x="140"/>
        <item x="21"/>
        <item x="53"/>
        <item x="83"/>
        <item x="117"/>
        <item x="62"/>
        <item x="149"/>
        <item x="126"/>
        <item x="63"/>
        <item x="76"/>
        <item x="107"/>
        <item x="206"/>
        <item x="161"/>
        <item x="42"/>
        <item x="221"/>
        <item x="101"/>
        <item x="95"/>
        <item x="155"/>
        <item x="131"/>
        <item x="112"/>
        <item x="64"/>
        <item x="40"/>
        <item x="29"/>
        <item x="115"/>
        <item x="47"/>
        <item x="37"/>
        <item x="72"/>
        <item x="97"/>
        <item x="180"/>
        <item x="36"/>
        <item x="68"/>
        <item x="123"/>
        <item x="164"/>
        <item x="109"/>
        <item x="136"/>
        <item x="146"/>
        <item x="167"/>
        <item x="215"/>
        <item x="213"/>
        <item x="202"/>
        <item x="48"/>
        <item x="55"/>
        <item x="175"/>
        <item x="90"/>
        <item x="231"/>
        <item x="85"/>
        <item x="45"/>
        <item x="119"/>
        <item x="134"/>
        <item x="69"/>
        <item x="86"/>
        <item x="20"/>
        <item x="210"/>
        <item x="214"/>
        <item x="211"/>
        <item x="142"/>
        <item x="89"/>
        <item x="205"/>
        <item x="219"/>
        <item x="99"/>
        <item x="93"/>
        <item x="130"/>
        <item x="23"/>
        <item x="39"/>
        <item x="35"/>
        <item x="153"/>
        <item x="38"/>
        <item x="108"/>
        <item x="51"/>
        <item x="187"/>
        <item x="113"/>
        <item x="212"/>
        <item x="80"/>
        <item x="166"/>
        <item x="65"/>
        <item x="194"/>
        <item x="199"/>
        <item x="46"/>
        <item x="135"/>
        <item x="27"/>
        <item x="182"/>
        <item x="67"/>
        <item x="141"/>
        <item x="124"/>
        <item x="61"/>
        <item x="181"/>
        <item x="203"/>
        <item x="87"/>
        <item x="178"/>
        <item x="49"/>
        <item x="192"/>
        <item x="223"/>
        <item x="143"/>
        <item x="77"/>
        <item x="54"/>
        <item x="24"/>
        <item x="114"/>
        <item x="162"/>
        <item x="44"/>
        <item x="120"/>
        <item x="191"/>
        <item x="170"/>
        <item x="78"/>
        <item x="31"/>
        <item x="154"/>
        <item x="220"/>
        <item x="84"/>
        <item x="184"/>
        <item x="34"/>
        <item x="217"/>
        <item x="228"/>
        <item x="148"/>
        <item x="22"/>
        <item x="208"/>
        <item x="183"/>
        <item x="218"/>
        <item x="111"/>
        <item x="50"/>
        <item x="41"/>
        <item x="229"/>
        <item x="152"/>
        <item x="28"/>
        <item x="151"/>
        <item x="94"/>
        <item x="100"/>
        <item x="173"/>
        <item x="125"/>
        <item x="201"/>
        <item x="103"/>
        <item x="128"/>
        <item x="25"/>
        <item x="43"/>
        <item x="66"/>
        <item x="147"/>
        <item x="179"/>
        <item x="118"/>
        <item x="230"/>
        <item x="144"/>
        <item x="1"/>
        <item x="71"/>
        <item x="56"/>
        <item x="224"/>
        <item x="216"/>
        <item x="88"/>
        <item x="227"/>
        <item x="168"/>
        <item x="222"/>
        <item x="0"/>
        <item x="91"/>
        <item x="98"/>
        <item x="121"/>
        <item x="129"/>
        <item x="188"/>
        <item x="172"/>
        <item x="159"/>
        <item x="92"/>
        <item x="122"/>
        <item x="26"/>
        <item x="193"/>
        <item x="57"/>
        <item x="177"/>
        <item x="110"/>
        <item x="79"/>
        <item x="169"/>
        <item x="145"/>
        <item x="186"/>
        <item x="165"/>
        <item x="70"/>
        <item x="189"/>
        <item x="137"/>
        <item x="171"/>
        <item x="226"/>
        <item x="207"/>
        <item x="160"/>
        <item x="204"/>
        <item x="174"/>
        <item x="32"/>
        <item x="73"/>
        <item x="30"/>
        <item x="156"/>
        <item x="196"/>
        <item x="59"/>
        <item x="74"/>
        <item x="198"/>
        <item x="8"/>
        <item x="176"/>
        <item x="2"/>
        <item x="104"/>
        <item x="209"/>
        <item x="190"/>
        <item x="60"/>
        <item x="96"/>
        <item x="150"/>
        <item x="33"/>
        <item x="138"/>
        <item x="106"/>
        <item x="133"/>
        <item x="6"/>
        <item x="9"/>
        <item x="105"/>
        <item x="132"/>
        <item x="158"/>
        <item x="127"/>
        <item x="13"/>
        <item x="163"/>
        <item x="58"/>
        <item x="75"/>
        <item x="102"/>
        <item x="5"/>
        <item x="12"/>
        <item x="10"/>
        <item x="81"/>
        <item x="157"/>
        <item x="3"/>
        <item x="197"/>
        <item x="200"/>
        <item x="4"/>
        <item x="225"/>
        <item x="185"/>
        <item x="232"/>
        <item x="195"/>
        <item x="17"/>
        <item x="14"/>
        <item x="19"/>
        <item x="18"/>
        <item x="15"/>
        <item x="7"/>
        <item x="16"/>
        <item x="11"/>
        <item t="default"/>
      </items>
    </pivotField>
    <pivotField dataField="1" numFmtId="164" showAll="0">
      <items count="234">
        <item x="139"/>
        <item x="52"/>
        <item x="82"/>
        <item x="116"/>
        <item x="140"/>
        <item x="21"/>
        <item x="53"/>
        <item x="83"/>
        <item x="117"/>
        <item x="62"/>
        <item x="149"/>
        <item x="126"/>
        <item x="63"/>
        <item x="76"/>
        <item x="107"/>
        <item x="206"/>
        <item x="161"/>
        <item x="42"/>
        <item x="221"/>
        <item x="101"/>
        <item x="95"/>
        <item x="155"/>
        <item x="131"/>
        <item x="112"/>
        <item x="64"/>
        <item x="40"/>
        <item x="1"/>
        <item x="29"/>
        <item x="115"/>
        <item x="47"/>
        <item x="0"/>
        <item x="37"/>
        <item x="72"/>
        <item x="97"/>
        <item x="180"/>
        <item x="36"/>
        <item x="68"/>
        <item x="123"/>
        <item x="164"/>
        <item x="109"/>
        <item x="136"/>
        <item x="146"/>
        <item x="167"/>
        <item x="215"/>
        <item x="213"/>
        <item x="202"/>
        <item x="48"/>
        <item x="55"/>
        <item x="175"/>
        <item x="90"/>
        <item x="231"/>
        <item x="85"/>
        <item x="45"/>
        <item x="119"/>
        <item x="134"/>
        <item x="69"/>
        <item x="86"/>
        <item x="20"/>
        <item x="210"/>
        <item x="214"/>
        <item x="211"/>
        <item x="142"/>
        <item x="89"/>
        <item x="205"/>
        <item x="219"/>
        <item x="99"/>
        <item x="93"/>
        <item x="130"/>
        <item x="23"/>
        <item x="39"/>
        <item x="35"/>
        <item x="153"/>
        <item x="38"/>
        <item x="108"/>
        <item x="51"/>
        <item x="187"/>
        <item x="113"/>
        <item x="212"/>
        <item x="80"/>
        <item x="166"/>
        <item x="65"/>
        <item x="194"/>
        <item x="199"/>
        <item x="46"/>
        <item x="135"/>
        <item x="27"/>
        <item x="182"/>
        <item x="67"/>
        <item x="141"/>
        <item x="124"/>
        <item x="61"/>
        <item x="181"/>
        <item x="203"/>
        <item x="87"/>
        <item x="178"/>
        <item x="49"/>
        <item x="192"/>
        <item x="223"/>
        <item x="143"/>
        <item x="77"/>
        <item x="54"/>
        <item x="24"/>
        <item x="114"/>
        <item x="162"/>
        <item x="44"/>
        <item x="120"/>
        <item x="191"/>
        <item x="170"/>
        <item x="78"/>
        <item x="31"/>
        <item x="154"/>
        <item x="220"/>
        <item x="84"/>
        <item x="184"/>
        <item x="34"/>
        <item x="217"/>
        <item x="228"/>
        <item x="8"/>
        <item x="148"/>
        <item x="22"/>
        <item x="208"/>
        <item x="183"/>
        <item x="218"/>
        <item x="2"/>
        <item x="111"/>
        <item x="50"/>
        <item x="41"/>
        <item x="229"/>
        <item x="152"/>
        <item x="28"/>
        <item x="151"/>
        <item x="94"/>
        <item x="100"/>
        <item x="173"/>
        <item x="125"/>
        <item x="201"/>
        <item x="103"/>
        <item x="6"/>
        <item x="9"/>
        <item x="128"/>
        <item x="25"/>
        <item x="43"/>
        <item x="66"/>
        <item x="147"/>
        <item x="13"/>
        <item x="179"/>
        <item x="118"/>
        <item x="230"/>
        <item x="144"/>
        <item x="71"/>
        <item x="56"/>
        <item x="224"/>
        <item x="216"/>
        <item x="88"/>
        <item x="227"/>
        <item x="5"/>
        <item x="168"/>
        <item x="222"/>
        <item x="91"/>
        <item x="98"/>
        <item x="121"/>
        <item x="129"/>
        <item x="12"/>
        <item x="10"/>
        <item x="188"/>
        <item x="172"/>
        <item x="159"/>
        <item x="92"/>
        <item x="122"/>
        <item x="26"/>
        <item x="193"/>
        <item x="57"/>
        <item x="3"/>
        <item x="177"/>
        <item x="110"/>
        <item x="4"/>
        <item x="79"/>
        <item x="169"/>
        <item x="145"/>
        <item x="186"/>
        <item x="165"/>
        <item x="70"/>
        <item x="189"/>
        <item x="137"/>
        <item x="171"/>
        <item x="226"/>
        <item x="207"/>
        <item x="160"/>
        <item x="204"/>
        <item x="174"/>
        <item x="32"/>
        <item x="73"/>
        <item x="17"/>
        <item x="30"/>
        <item x="156"/>
        <item x="196"/>
        <item x="59"/>
        <item x="74"/>
        <item x="198"/>
        <item x="176"/>
        <item x="14"/>
        <item x="19"/>
        <item x="104"/>
        <item x="209"/>
        <item x="190"/>
        <item x="60"/>
        <item x="96"/>
        <item x="150"/>
        <item x="33"/>
        <item x="138"/>
        <item x="18"/>
        <item x="106"/>
        <item x="133"/>
        <item x="105"/>
        <item x="132"/>
        <item x="15"/>
        <item x="158"/>
        <item x="127"/>
        <item x="7"/>
        <item x="163"/>
        <item x="58"/>
        <item x="75"/>
        <item x="102"/>
        <item x="81"/>
        <item x="157"/>
        <item x="197"/>
        <item x="16"/>
        <item x="200"/>
        <item x="225"/>
        <item x="185"/>
        <item x="232"/>
        <item x="195"/>
        <item x="11"/>
        <item t="default"/>
      </items>
    </pivotField>
    <pivotField numFmtId="164" showAll="0"/>
    <pivotField numFmtId="164" showAll="0"/>
    <pivotField numFmtId="164" showAll="0"/>
    <pivotField numFmtId="164" showAll="0"/>
    <pivotField dataField="1" numFmtId="164" showAll="0"/>
  </pivotFields>
  <rowFields count="1">
    <field x="-2"/>
  </rowFields>
  <rowItems count="3">
    <i>
      <x/>
    </i>
    <i i="1">
      <x v="1"/>
    </i>
    <i i="2">
      <x v="2"/>
    </i>
  </rowItems>
  <colFields count="1">
    <field x="0"/>
  </colFields>
  <colItems count="12">
    <i>
      <x/>
    </i>
    <i>
      <x v="1"/>
    </i>
    <i>
      <x v="2"/>
    </i>
    <i>
      <x v="3"/>
    </i>
    <i>
      <x v="4"/>
    </i>
    <i>
      <x v="5"/>
    </i>
    <i>
      <x v="6"/>
    </i>
    <i>
      <x v="7"/>
    </i>
    <i>
      <x v="8"/>
    </i>
    <i>
      <x v="9"/>
    </i>
    <i>
      <x v="10"/>
    </i>
    <i t="grand">
      <x/>
    </i>
  </colItems>
  <dataFields count="3">
    <dataField name="ADMINISTRACION" fld="8" baseField="0" baseItem="0" numFmtId="41"/>
    <dataField name="IMPREVISTO" fld="7" baseField="0" baseItem="0" numFmtId="41"/>
    <dataField name="VALOR TOTAL OBRA " fld="13" baseField="0" baseItem="0" numFmtId="41"/>
  </dataFields>
  <formats count="14">
    <format dxfId="33">
      <pivotArea field="0" type="button" dataOnly="0" labelOnly="1" outline="0" axis="axisCol" fieldPosition="0"/>
    </format>
    <format dxfId="32">
      <pivotArea dataOnly="0" labelOnly="1" outline="0" fieldPosition="0">
        <references count="1">
          <reference field="4294967294" count="3">
            <x v="0"/>
            <x v="1"/>
            <x v="2"/>
          </reference>
        </references>
      </pivotArea>
    </format>
    <format dxfId="31">
      <pivotArea field="-2" type="button" dataOnly="0" labelOnly="1" outline="0" axis="axisRow" fieldPosition="0"/>
    </format>
    <format dxfId="30">
      <pivotArea dataOnly="0" labelOnly="1" grandCol="1" outline="0" fieldPosition="0"/>
    </format>
    <format dxfId="29">
      <pivotArea outline="0" collapsedLevelsAreSubtotals="1" fieldPosition="0"/>
    </format>
    <format dxfId="28">
      <pivotArea collapsedLevelsAreSubtotals="1" fieldPosition="0">
        <references count="1">
          <reference field="4294967294" count="1">
            <x v="2"/>
          </reference>
        </references>
      </pivotArea>
    </format>
    <format dxfId="27">
      <pivotArea dataOnly="0" labelOnly="1" outline="0" fieldPosition="0">
        <references count="1">
          <reference field="4294967294" count="1">
            <x v="2"/>
          </reference>
        </references>
      </pivotArea>
    </format>
    <format dxfId="26">
      <pivotArea collapsedLevelsAreSubtotals="1" fieldPosition="0">
        <references count="1">
          <reference field="4294967294" count="1">
            <x v="2"/>
          </reference>
        </references>
      </pivotArea>
    </format>
    <format dxfId="25">
      <pivotArea dataOnly="0" labelOnly="1" outline="0" fieldPosition="0">
        <references count="1">
          <reference field="4294967294" count="1">
            <x v="2"/>
          </reference>
        </references>
      </pivotArea>
    </format>
    <format dxfId="24">
      <pivotArea outline="0" collapsedLevelsAreSubtotals="1" fieldPosition="0"/>
    </format>
    <format dxfId="23">
      <pivotArea dataOnly="0" labelOnly="1" outline="0" fieldPosition="0">
        <references count="1">
          <reference field="4294967294" count="3">
            <x v="0"/>
            <x v="1"/>
            <x v="2"/>
          </reference>
        </references>
      </pivotArea>
    </format>
    <format dxfId="22">
      <pivotArea field="-2" type="button" dataOnly="0" labelOnly="1" outline="0" axis="axisRow" fieldPosition="0"/>
    </format>
    <format dxfId="21">
      <pivotArea dataOnly="0" labelOnly="1" fieldPosition="0">
        <references count="1">
          <reference field="0" count="0"/>
        </references>
      </pivotArea>
    </format>
    <format dxfId="2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2E72D3-FDF2-4CCD-B83E-C745EC5A689D}" name="TablaDinámica17" cacheId="60" applyNumberFormats="0" applyBorderFormats="0" applyFontFormats="0" applyPatternFormats="0" applyAlignmentFormats="0" applyWidthHeightFormats="1" dataCaption="Valores" updatedVersion="8" minRefreshableVersion="3" rowGrandTotals="0" colGrandTotals="0" itemPrintTitles="1" createdVersion="8" indent="0" outline="1" outlineData="1" multipleFieldFilters="0" rowHeaderCaption="TIPO LUMINARIA" colHeaderCaption=" ">
  <location ref="C31:M51" firstHeaderRow="1" firstDataRow="2" firstDataCol="1"/>
  <pivotFields count="14">
    <pivotField axis="axisCol" showAll="0">
      <items count="12">
        <item x="0"/>
        <item x="1"/>
        <item x="2"/>
        <item x="3"/>
        <item x="4"/>
        <item x="5"/>
        <item x="6"/>
        <item x="7"/>
        <item x="8"/>
        <item x="9"/>
        <item x="10"/>
        <item t="default"/>
      </items>
    </pivotField>
    <pivotField showAll="0"/>
    <pivotField axis="axisRow" showAll="0">
      <items count="167">
        <item h="1" x="116"/>
        <item h="1" x="84"/>
        <item h="1" x="129"/>
        <item h="1" x="117"/>
        <item h="1" x="151"/>
        <item h="1" x="152"/>
        <item h="1" x="153"/>
        <item h="1" x="118"/>
        <item h="1" x="134"/>
        <item h="1" x="119"/>
        <item h="1" x="120"/>
        <item h="1" x="121"/>
        <item h="1" x="95"/>
        <item h="1" x="111"/>
        <item h="1" x="17"/>
        <item h="1" x="75"/>
        <item h="1" x="30"/>
        <item h="1" x="31"/>
        <item h="1" x="32"/>
        <item h="1" x="21"/>
        <item h="1" x="33"/>
        <item h="1" x="56"/>
        <item h="1" x="85"/>
        <item h="1" x="79"/>
        <item h="1" x="1"/>
        <item h="1" x="92"/>
        <item h="1" x="123"/>
        <item h="1" x="154"/>
        <item h="1" x="70"/>
        <item h="1" x="41"/>
        <item h="1" x="60"/>
        <item h="1" x="42"/>
        <item h="1" x="57"/>
        <item h="1" x="34"/>
        <item h="1" x="48"/>
        <item h="1" x="18"/>
        <item h="1" x="49"/>
        <item h="1" x="76"/>
        <item h="1" x="77"/>
        <item h="1" x="2"/>
        <item h="1" x="71"/>
        <item h="1" x="3"/>
        <item h="1" x="9"/>
        <item h="1" x="72"/>
        <item h="1" x="145"/>
        <item h="1" x="22"/>
        <item h="1" x="52"/>
        <item h="1" x="155"/>
        <item h="1" x="4"/>
        <item h="1" x="7"/>
        <item h="1" x="10"/>
        <item h="1" x="158"/>
        <item h="1" x="156"/>
        <item h="1" x="80"/>
        <item n="BRAZO LUMINARIA HORIZ" h="1" x="160"/>
        <item h="1" x="53"/>
        <item h="1" x="136"/>
        <item h="1" x="23"/>
        <item h="1" x="112"/>
        <item h="1" x="86"/>
        <item h="1" x="0"/>
        <item h="1" x="67"/>
        <item h="1" x="61"/>
        <item h="1" x="104"/>
        <item h="1" x="43"/>
        <item h="1" x="35"/>
        <item h="1" x="58"/>
        <item h="1" x="68"/>
        <item h="1" x="36"/>
        <item h="1" x="96"/>
        <item h="1" x="159"/>
        <item h="1" x="126"/>
        <item h="1" x="161"/>
        <item h="1" x="143"/>
        <item h="1" x="69"/>
        <item h="1" x="105"/>
        <item h="1" x="59"/>
        <item h="1" x="113"/>
        <item h="1" x="148"/>
        <item h="1" x="87"/>
        <item h="1" x="106"/>
        <item h="1" x="107"/>
        <item h="1" x="62"/>
        <item h="1" x="44"/>
        <item h="1" x="63"/>
        <item h="1" x="162"/>
        <item h="1" x="114"/>
        <item h="1" x="24"/>
        <item h="1" x="81"/>
        <item h="1" x="157"/>
        <item h="1" x="78"/>
        <item h="1" x="144"/>
        <item h="1" x="132"/>
        <item h="1" x="45"/>
        <item h="1" x="141"/>
        <item h="1" x="93"/>
        <item h="1" x="127"/>
        <item h="1" x="146"/>
        <item h="1" x="124"/>
        <item h="1" x="94"/>
        <item h="1" x="64"/>
        <item h="1" x="5"/>
        <item h="1" x="25"/>
        <item h="1" x="73"/>
        <item h="1" x="130"/>
        <item h="1" x="163"/>
        <item h="1" x="37"/>
        <item h="1" x="50"/>
        <item h="1" x="38"/>
        <item h="1" x="164"/>
        <item h="1" x="26"/>
        <item h="1" x="82"/>
        <item h="1" x="115"/>
        <item x="128"/>
        <item n="LUMINARIA 144 LED 108" x="131"/>
        <item x="135"/>
        <item x="165"/>
        <item x="142"/>
        <item n="LUMINARIA DE SODIO  70" x="27"/>
        <item x="6"/>
        <item x="8"/>
        <item x="11"/>
        <item n="LUMINARIA DE SODIO 70" x="28"/>
        <item x="122"/>
        <item x="83"/>
        <item x="138"/>
        <item x="139"/>
        <item x="147"/>
        <item x="125"/>
        <item x="54"/>
        <item x="137"/>
        <item x="140"/>
        <item h="1" x="100"/>
        <item h="1" x="19"/>
        <item h="1" x="51"/>
        <item h="1" x="20"/>
        <item h="1" x="101"/>
        <item h="1" x="12"/>
        <item h="1" x="13"/>
        <item h="1" x="15"/>
        <item h="1" x="99"/>
        <item h="1" x="66"/>
        <item h="1" x="29"/>
        <item h="1" x="55"/>
        <item h="1" x="14"/>
        <item h="1" x="16"/>
        <item h="1" x="74"/>
        <item h="1" x="149"/>
        <item h="1" x="133"/>
        <item h="1" x="97"/>
        <item h="1" x="98"/>
        <item h="1" x="102"/>
        <item h="1" x="108"/>
        <item h="1" x="88"/>
        <item h="1" x="150"/>
        <item h="1" x="103"/>
        <item h="1" x="89"/>
        <item h="1" x="90"/>
        <item h="1" x="46"/>
        <item h="1" x="109"/>
        <item h="1" x="65"/>
        <item h="1" x="47"/>
        <item h="1" x="110"/>
        <item h="1" x="91"/>
        <item h="1" x="39"/>
        <item h="1" x="40"/>
        <item t="default"/>
      </items>
    </pivotField>
    <pivotField showAll="0"/>
    <pivotField numFmtId="164" showAll="0"/>
    <pivotField dataField="1"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s>
  <rowFields count="1">
    <field x="2"/>
  </rowFields>
  <rowItems count="19">
    <i>
      <x v="113"/>
    </i>
    <i>
      <x v="114"/>
    </i>
    <i>
      <x v="115"/>
    </i>
    <i>
      <x v="116"/>
    </i>
    <i>
      <x v="117"/>
    </i>
    <i>
      <x v="118"/>
    </i>
    <i>
      <x v="119"/>
    </i>
    <i>
      <x v="120"/>
    </i>
    <i>
      <x v="121"/>
    </i>
    <i>
      <x v="122"/>
    </i>
    <i>
      <x v="123"/>
    </i>
    <i>
      <x v="124"/>
    </i>
    <i>
      <x v="125"/>
    </i>
    <i>
      <x v="126"/>
    </i>
    <i>
      <x v="127"/>
    </i>
    <i>
      <x v="128"/>
    </i>
    <i>
      <x v="129"/>
    </i>
    <i>
      <x v="130"/>
    </i>
    <i>
      <x v="131"/>
    </i>
  </rowItems>
  <colFields count="1">
    <field x="0"/>
  </colFields>
  <colItems count="10">
    <i>
      <x/>
    </i>
    <i>
      <x v="1"/>
    </i>
    <i>
      <x v="2"/>
    </i>
    <i>
      <x v="3"/>
    </i>
    <i>
      <x v="4"/>
    </i>
    <i>
      <x v="5"/>
    </i>
    <i>
      <x v="6"/>
    </i>
    <i>
      <x v="7"/>
    </i>
    <i>
      <x v="9"/>
    </i>
    <i>
      <x v="10"/>
    </i>
  </colItems>
  <dataFields count="1">
    <dataField name="Promedio de Precio" fld="5" subtotal="average" baseField="2" baseItem="113" numFmtId="41"/>
  </dataFields>
  <formats count="3">
    <format dxfId="36">
      <pivotArea outline="0" collapsedLevelsAreSubtotals="1" fieldPosition="0"/>
    </format>
    <format dxfId="35">
      <pivotArea dataOnly="0" labelOnly="1" fieldPosition="0">
        <references count="1">
          <reference field="2" count="0"/>
        </references>
      </pivotArea>
    </format>
    <format dxfId="34">
      <pivotArea field="0" type="button" dataOnly="0" labelOnly="1" outline="0" axis="axisCol"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BDD93E-97CB-4FDF-AA55-ACE992A8EC2C}" name="TablaDinámica15" cacheId="60" applyNumberFormats="0" applyBorderFormats="0" applyFontFormats="0" applyPatternFormats="0" applyAlignmentFormats="0" applyWidthHeightFormats="1" dataCaption="Valores" grandTotalCaption="TOTAL" updatedVersion="8" minRefreshableVersion="3" itemPrintTitles="1" createdVersion="8" indent="0" outline="1" outlineData="1" multipleFieldFilters="0" rowHeaderCaption="AÑO" colHeaderCaption=" ">
  <location ref="C14:F27" firstHeaderRow="1" firstDataRow="2" firstDataCol="1"/>
  <pivotFields count="14">
    <pivotField axis="axisRow" showAll="0">
      <items count="12">
        <item x="0"/>
        <item x="1"/>
        <item x="2"/>
        <item x="3"/>
        <item x="4"/>
        <item x="5"/>
        <item x="6"/>
        <item x="7"/>
        <item x="8"/>
        <item x="9"/>
        <item x="10"/>
        <item t="default"/>
      </items>
    </pivotField>
    <pivotField showAll="0"/>
    <pivotField showAll="0"/>
    <pivotField axis="axisCol" showAll="0">
      <items count="3">
        <item x="1"/>
        <item x="0"/>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s>
  <rowFields count="1">
    <field x="0"/>
  </rowFields>
  <rowItems count="12">
    <i>
      <x/>
    </i>
    <i>
      <x v="1"/>
    </i>
    <i>
      <x v="2"/>
    </i>
    <i>
      <x v="3"/>
    </i>
    <i>
      <x v="4"/>
    </i>
    <i>
      <x v="5"/>
    </i>
    <i>
      <x v="6"/>
    </i>
    <i>
      <x v="7"/>
    </i>
    <i>
      <x v="8"/>
    </i>
    <i>
      <x v="9"/>
    </i>
    <i>
      <x v="10"/>
    </i>
    <i t="grand">
      <x/>
    </i>
  </rowItems>
  <colFields count="1">
    <field x="3"/>
  </colFields>
  <colItems count="3">
    <i>
      <x/>
    </i>
    <i>
      <x v="1"/>
    </i>
    <i t="grand">
      <x/>
    </i>
  </colItems>
  <dataFields count="1">
    <dataField name=" " fld="13" baseField="0" baseItem="0" numFmtId="41"/>
  </dataFields>
  <formats count="12">
    <format dxfId="8">
      <pivotArea field="0" type="button" dataOnly="0" labelOnly="1" outline="0" axis="axisRow" fieldPosition="0"/>
    </format>
    <format dxfId="9">
      <pivotArea dataOnly="0" labelOnly="1" fieldPosition="0">
        <references count="1">
          <reference field="3" count="0"/>
        </references>
      </pivotArea>
    </format>
    <format dxfId="10">
      <pivotArea dataOnly="0" labelOnly="1" fieldPosition="0">
        <references count="1">
          <reference field="0" count="0"/>
        </references>
      </pivotArea>
    </format>
    <format dxfId="11">
      <pivotArea dataOnly="0" labelOnly="1" grandRow="1" outline="0" fieldPosition="0"/>
    </format>
    <format dxfId="12">
      <pivotArea outline="0" collapsedLevelsAreSubtotals="1" fieldPosition="0"/>
    </format>
    <format dxfId="13">
      <pivotArea dataOnly="0" labelOnly="1" grandCol="1" outline="0" fieldPosition="0"/>
    </format>
    <format dxfId="14">
      <pivotArea outline="0" collapsedLevelsAreSubtotals="1" fieldPosition="0"/>
    </format>
    <format dxfId="15">
      <pivotArea field="0" type="button" dataOnly="0" labelOnly="1" outline="0" axis="axisRow" fieldPosition="0"/>
    </format>
    <format dxfId="16">
      <pivotArea dataOnly="0" labelOnly="1" fieldPosition="0">
        <references count="1">
          <reference field="0" count="0"/>
        </references>
      </pivotArea>
    </format>
    <format dxfId="17">
      <pivotArea dataOnly="0" labelOnly="1" grandRow="1" outline="0" fieldPosition="0"/>
    </format>
    <format dxfId="18">
      <pivotArea dataOnly="0" labelOnly="1" fieldPosition="0">
        <references count="1">
          <reference field="3" count="0"/>
        </references>
      </pivotArea>
    </format>
    <format dxfId="19">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0F2D0-A035-42D4-B2C2-96B89F34845C}">
  <sheetPr filterMode="1"/>
  <dimension ref="A1:O387"/>
  <sheetViews>
    <sheetView showGridLines="0" topLeftCell="D12" zoomScale="65" workbookViewId="0">
      <selection activeCell="C15" sqref="C15"/>
    </sheetView>
  </sheetViews>
  <sheetFormatPr baseColWidth="10" defaultColWidth="21.109375" defaultRowHeight="14.4" x14ac:dyDescent="0.3"/>
  <cols>
    <col min="3" max="3" width="164.33203125" style="25" customWidth="1"/>
  </cols>
  <sheetData>
    <row r="1" spans="1:15" ht="21" x14ac:dyDescent="0.4">
      <c r="A1" s="29" t="s">
        <v>185</v>
      </c>
    </row>
    <row r="2" spans="1:15" x14ac:dyDescent="0.3">
      <c r="F2" s="31"/>
      <c r="G2" s="31"/>
    </row>
    <row r="3" spans="1:15" x14ac:dyDescent="0.3">
      <c r="F3" s="31"/>
    </row>
    <row r="4" spans="1:15" ht="57.6" x14ac:dyDescent="0.3">
      <c r="A4" s="1" t="s">
        <v>0</v>
      </c>
      <c r="B4" s="1" t="s">
        <v>186</v>
      </c>
      <c r="C4" s="1" t="s">
        <v>1</v>
      </c>
      <c r="D4" s="1" t="s">
        <v>189</v>
      </c>
      <c r="E4" s="1" t="s">
        <v>190</v>
      </c>
      <c r="F4" s="1" t="s">
        <v>191</v>
      </c>
      <c r="G4" s="1" t="s">
        <v>187</v>
      </c>
      <c r="H4" s="1" t="s">
        <v>2</v>
      </c>
      <c r="I4" s="1" t="s">
        <v>3</v>
      </c>
      <c r="J4" s="1" t="s">
        <v>203</v>
      </c>
      <c r="K4" s="1" t="s">
        <v>202</v>
      </c>
      <c r="L4" s="1" t="s">
        <v>201</v>
      </c>
      <c r="M4" s="1" t="s">
        <v>188</v>
      </c>
      <c r="N4" s="1" t="s">
        <v>4</v>
      </c>
    </row>
    <row r="5" spans="1:15" hidden="1" x14ac:dyDescent="0.3">
      <c r="A5" s="9">
        <v>2012</v>
      </c>
      <c r="B5" s="2">
        <v>1920</v>
      </c>
      <c r="C5" s="26" t="s">
        <v>20</v>
      </c>
      <c r="D5" s="4" t="s">
        <v>8</v>
      </c>
      <c r="E5" s="11">
        <v>1</v>
      </c>
      <c r="F5" s="5">
        <v>1414.04</v>
      </c>
      <c r="G5" s="5">
        <v>1414.04</v>
      </c>
      <c r="H5" s="5">
        <v>575.51427999999999</v>
      </c>
      <c r="I5" s="5">
        <v>172.32359905511814</v>
      </c>
      <c r="J5" s="5">
        <f>B5*H5</f>
        <v>1104987.4176</v>
      </c>
      <c r="K5" s="5">
        <f>I5*B5</f>
        <v>330861.31018582685</v>
      </c>
      <c r="L5" s="5">
        <f t="shared" ref="L5:L36" si="0">(H5+I5)*B5</f>
        <v>1435848.7277858269</v>
      </c>
      <c r="M5" s="5">
        <v>2161.8778790551178</v>
      </c>
      <c r="N5" s="5">
        <v>4150805.527785826</v>
      </c>
      <c r="O5" s="32"/>
    </row>
    <row r="6" spans="1:15" hidden="1" x14ac:dyDescent="0.3">
      <c r="A6" s="9">
        <v>2012</v>
      </c>
      <c r="B6" s="2">
        <v>600</v>
      </c>
      <c r="C6" s="27" t="s">
        <v>20</v>
      </c>
      <c r="D6" s="4" t="s">
        <v>8</v>
      </c>
      <c r="E6" s="11">
        <v>1</v>
      </c>
      <c r="F6" s="5">
        <v>1191.32</v>
      </c>
      <c r="G6" s="5">
        <v>1191.32</v>
      </c>
      <c r="H6" s="5">
        <v>484.86723999999998</v>
      </c>
      <c r="I6" s="5">
        <v>145.18157196850387</v>
      </c>
      <c r="J6" s="5">
        <f t="shared" ref="J6:J69" si="1">B6*H6</f>
        <v>290920.34399999998</v>
      </c>
      <c r="K6" s="5">
        <f t="shared" ref="K6:K69" si="2">I6*B6</f>
        <v>87108.943181102324</v>
      </c>
      <c r="L6" s="5">
        <f t="shared" si="0"/>
        <v>378029.28718110232</v>
      </c>
      <c r="M6" s="5">
        <v>1821.3688119685039</v>
      </c>
      <c r="N6" s="5">
        <v>1092821.2871811024</v>
      </c>
      <c r="O6" s="32"/>
    </row>
    <row r="7" spans="1:15" hidden="1" x14ac:dyDescent="0.3">
      <c r="A7" s="2">
        <v>2012</v>
      </c>
      <c r="B7" s="2">
        <v>339</v>
      </c>
      <c r="C7" s="27" t="s">
        <v>5</v>
      </c>
      <c r="D7" s="8" t="s">
        <v>6</v>
      </c>
      <c r="E7" s="5">
        <v>11</v>
      </c>
      <c r="F7" s="7">
        <v>1257.3</v>
      </c>
      <c r="G7" s="5">
        <v>13830.3</v>
      </c>
      <c r="H7" s="5">
        <v>5628.9321</v>
      </c>
      <c r="I7" s="5">
        <v>1685.4453000000001</v>
      </c>
      <c r="J7" s="5">
        <f t="shared" si="1"/>
        <v>1908207.9819</v>
      </c>
      <c r="K7" s="5">
        <f t="shared" si="2"/>
        <v>571365.95669999998</v>
      </c>
      <c r="L7" s="5">
        <f t="shared" si="0"/>
        <v>2479573.9386</v>
      </c>
      <c r="M7" s="5">
        <v>21144.6774</v>
      </c>
      <c r="N7" s="5">
        <v>7168045.6386000002</v>
      </c>
      <c r="O7" s="32"/>
    </row>
    <row r="8" spans="1:15" hidden="1" x14ac:dyDescent="0.3">
      <c r="A8" s="2">
        <v>2012</v>
      </c>
      <c r="B8" s="2">
        <v>339</v>
      </c>
      <c r="C8" s="27" t="s">
        <v>7</v>
      </c>
      <c r="D8" s="8" t="s">
        <v>8</v>
      </c>
      <c r="E8" s="5">
        <v>2</v>
      </c>
      <c r="F8" s="7">
        <v>18586.7</v>
      </c>
      <c r="G8" s="5">
        <v>37173.4</v>
      </c>
      <c r="H8" s="5">
        <v>15129.5738</v>
      </c>
      <c r="I8" s="5">
        <v>4530.1788330708669</v>
      </c>
      <c r="J8" s="5">
        <f t="shared" si="1"/>
        <v>5128925.5181999998</v>
      </c>
      <c r="K8" s="5">
        <f t="shared" si="2"/>
        <v>1535730.6244110239</v>
      </c>
      <c r="L8" s="5">
        <f t="shared" si="0"/>
        <v>6664656.142611024</v>
      </c>
      <c r="M8" s="5">
        <v>56833.152633070866</v>
      </c>
      <c r="N8" s="5">
        <v>19266438.742611025</v>
      </c>
      <c r="O8" s="32"/>
    </row>
    <row r="9" spans="1:15" hidden="1" x14ac:dyDescent="0.3">
      <c r="A9" s="2">
        <v>2012</v>
      </c>
      <c r="B9" s="2">
        <v>339</v>
      </c>
      <c r="C9" s="27" t="s">
        <v>12</v>
      </c>
      <c r="D9" s="8" t="s">
        <v>8</v>
      </c>
      <c r="E9" s="5">
        <v>1</v>
      </c>
      <c r="F9" s="7">
        <v>44660</v>
      </c>
      <c r="G9" s="5">
        <v>44660</v>
      </c>
      <c r="H9" s="5">
        <v>18176.620000000003</v>
      </c>
      <c r="I9" s="5">
        <v>5442.5418897637792</v>
      </c>
      <c r="J9" s="5">
        <f t="shared" si="1"/>
        <v>6161874.1800000006</v>
      </c>
      <c r="K9" s="5">
        <f t="shared" si="2"/>
        <v>1845021.7006299212</v>
      </c>
      <c r="L9" s="5">
        <f t="shared" si="0"/>
        <v>8006895.8806299223</v>
      </c>
      <c r="M9" s="5">
        <v>68279.161889763782</v>
      </c>
      <c r="N9" s="5">
        <v>23146635.880629923</v>
      </c>
      <c r="O9" s="30"/>
    </row>
    <row r="10" spans="1:15" hidden="1" x14ac:dyDescent="0.3">
      <c r="A10" s="2">
        <v>2012</v>
      </c>
      <c r="B10" s="2">
        <v>339</v>
      </c>
      <c r="C10" s="27" t="s">
        <v>13</v>
      </c>
      <c r="D10" s="8" t="s">
        <v>8</v>
      </c>
      <c r="E10" s="5">
        <v>1</v>
      </c>
      <c r="F10" s="7">
        <v>24882</v>
      </c>
      <c r="G10" s="5">
        <v>24882</v>
      </c>
      <c r="H10" s="5">
        <v>10126.974</v>
      </c>
      <c r="I10" s="5">
        <v>3032.2733385826773</v>
      </c>
      <c r="J10" s="5">
        <f t="shared" si="1"/>
        <v>3433044.1860000002</v>
      </c>
      <c r="K10" s="5">
        <f t="shared" si="2"/>
        <v>1027940.6617795276</v>
      </c>
      <c r="L10" s="5">
        <f t="shared" si="0"/>
        <v>4460984.8477795282</v>
      </c>
      <c r="M10" s="5">
        <v>38041.247338582682</v>
      </c>
      <c r="N10" s="5">
        <v>12895982.847779529</v>
      </c>
      <c r="O10" s="30"/>
    </row>
    <row r="11" spans="1:15" hidden="1" x14ac:dyDescent="0.3">
      <c r="A11" s="2">
        <v>2012</v>
      </c>
      <c r="B11" s="2">
        <v>339</v>
      </c>
      <c r="C11" s="27" t="s">
        <v>11</v>
      </c>
      <c r="D11" s="8" t="s">
        <v>8</v>
      </c>
      <c r="E11" s="5">
        <v>1</v>
      </c>
      <c r="F11" s="7">
        <v>18502</v>
      </c>
      <c r="G11" s="5">
        <v>18502</v>
      </c>
      <c r="H11" s="5">
        <v>7530.3140000000003</v>
      </c>
      <c r="I11" s="5">
        <v>2254.7673543307087</v>
      </c>
      <c r="J11" s="5">
        <f t="shared" si="1"/>
        <v>2552776.446</v>
      </c>
      <c r="K11" s="5">
        <f t="shared" si="2"/>
        <v>764366.13311811024</v>
      </c>
      <c r="L11" s="5">
        <f t="shared" si="0"/>
        <v>3317142.5791181102</v>
      </c>
      <c r="M11" s="5">
        <v>28287.081354330709</v>
      </c>
      <c r="N11" s="5">
        <v>9589320.5791181102</v>
      </c>
      <c r="O11" s="30"/>
    </row>
    <row r="12" spans="1:15" x14ac:dyDescent="0.3">
      <c r="A12" s="2">
        <v>2012</v>
      </c>
      <c r="B12" s="2">
        <v>339</v>
      </c>
      <c r="C12" s="27" t="s">
        <v>176</v>
      </c>
      <c r="D12" s="8" t="s">
        <v>8</v>
      </c>
      <c r="E12" s="5">
        <v>1</v>
      </c>
      <c r="F12" s="7">
        <v>400536.4</v>
      </c>
      <c r="G12" s="5">
        <v>400536.4</v>
      </c>
      <c r="H12" s="5">
        <v>163018.31480000002</v>
      </c>
      <c r="I12" s="5">
        <v>48811.825691338578</v>
      </c>
      <c r="J12" s="5">
        <f t="shared" si="1"/>
        <v>55263208.717200011</v>
      </c>
      <c r="K12" s="5">
        <f t="shared" si="2"/>
        <v>16547208.909363778</v>
      </c>
      <c r="L12" s="5">
        <f t="shared" si="0"/>
        <v>71810417.626563787</v>
      </c>
      <c r="M12" s="5">
        <v>612366.5404913387</v>
      </c>
      <c r="N12" s="5">
        <v>207592257.22656381</v>
      </c>
      <c r="O12" s="30"/>
    </row>
    <row r="13" spans="1:15" hidden="1" x14ac:dyDescent="0.3">
      <c r="A13" s="2">
        <v>2012</v>
      </c>
      <c r="B13" s="2">
        <v>2</v>
      </c>
      <c r="C13" s="27" t="s">
        <v>5</v>
      </c>
      <c r="D13" s="8" t="s">
        <v>6</v>
      </c>
      <c r="E13" s="5">
        <v>10</v>
      </c>
      <c r="F13" s="7">
        <v>1257.3</v>
      </c>
      <c r="G13" s="5">
        <v>12573</v>
      </c>
      <c r="H13" s="5">
        <v>5117.2110000000002</v>
      </c>
      <c r="I13" s="5">
        <v>1532.2229999999995</v>
      </c>
      <c r="J13" s="5">
        <f t="shared" si="1"/>
        <v>10234.422</v>
      </c>
      <c r="K13" s="5">
        <f t="shared" si="2"/>
        <v>3064.445999999999</v>
      </c>
      <c r="L13" s="5">
        <f t="shared" si="0"/>
        <v>13298.867999999999</v>
      </c>
      <c r="M13" s="5">
        <v>19222.433999999997</v>
      </c>
      <c r="N13" s="5">
        <v>38444.867999999995</v>
      </c>
      <c r="O13" s="30"/>
    </row>
    <row r="14" spans="1:15" hidden="1" x14ac:dyDescent="0.3">
      <c r="A14" s="2">
        <v>2012</v>
      </c>
      <c r="B14" s="2">
        <v>2</v>
      </c>
      <c r="C14" s="26" t="s">
        <v>7</v>
      </c>
      <c r="D14" s="8" t="s">
        <v>8</v>
      </c>
      <c r="E14" s="5">
        <v>1</v>
      </c>
      <c r="F14" s="7">
        <v>18586.7</v>
      </c>
      <c r="G14" s="5">
        <v>18586.7</v>
      </c>
      <c r="H14" s="5">
        <v>7564.7869000000001</v>
      </c>
      <c r="I14" s="5">
        <v>2265.0894165354334</v>
      </c>
      <c r="J14" s="5">
        <f t="shared" si="1"/>
        <v>15129.5738</v>
      </c>
      <c r="K14" s="5">
        <f t="shared" si="2"/>
        <v>4530.1788330708669</v>
      </c>
      <c r="L14" s="5">
        <f t="shared" si="0"/>
        <v>19659.752633070868</v>
      </c>
      <c r="M14" s="5">
        <v>28416.576316535433</v>
      </c>
      <c r="N14" s="5">
        <v>56833.152633070866</v>
      </c>
      <c r="O14" s="30"/>
    </row>
    <row r="15" spans="1:15" hidden="1" x14ac:dyDescent="0.3">
      <c r="A15" s="2">
        <v>2012</v>
      </c>
      <c r="B15" s="2">
        <v>2</v>
      </c>
      <c r="C15" s="26" t="s">
        <v>14</v>
      </c>
      <c r="D15" s="8" t="s">
        <v>8</v>
      </c>
      <c r="E15" s="5">
        <v>1</v>
      </c>
      <c r="F15" s="7">
        <v>29348</v>
      </c>
      <c r="G15" s="5">
        <v>29348</v>
      </c>
      <c r="H15" s="5">
        <v>11944.636</v>
      </c>
      <c r="I15" s="5">
        <v>3576.5275275590548</v>
      </c>
      <c r="J15" s="5">
        <f t="shared" si="1"/>
        <v>23889.272000000001</v>
      </c>
      <c r="K15" s="5">
        <f t="shared" si="2"/>
        <v>7153.0550551181095</v>
      </c>
      <c r="L15" s="5">
        <f t="shared" si="0"/>
        <v>31042.327055118112</v>
      </c>
      <c r="M15" s="5">
        <v>44869.163527559052</v>
      </c>
      <c r="N15" s="5">
        <v>89738.327055118105</v>
      </c>
      <c r="O15" s="30"/>
    </row>
    <row r="16" spans="1:15" hidden="1" x14ac:dyDescent="0.3">
      <c r="A16" s="2">
        <v>2012</v>
      </c>
      <c r="B16" s="2">
        <v>2</v>
      </c>
      <c r="C16" s="26" t="s">
        <v>11</v>
      </c>
      <c r="D16" s="8" t="s">
        <v>8</v>
      </c>
      <c r="E16" s="5">
        <v>1</v>
      </c>
      <c r="F16" s="7">
        <v>18502</v>
      </c>
      <c r="G16" s="5">
        <v>18502</v>
      </c>
      <c r="H16" s="5">
        <v>7530.3140000000003</v>
      </c>
      <c r="I16" s="5">
        <v>2254.7673543307087</v>
      </c>
      <c r="J16" s="5">
        <f t="shared" si="1"/>
        <v>15060.628000000001</v>
      </c>
      <c r="K16" s="5">
        <f t="shared" si="2"/>
        <v>4509.5347086614174</v>
      </c>
      <c r="L16" s="5">
        <f t="shared" si="0"/>
        <v>19570.162708661417</v>
      </c>
      <c r="M16" s="5">
        <v>28287.081354330709</v>
      </c>
      <c r="N16" s="5">
        <v>56574.162708661417</v>
      </c>
      <c r="O16" s="30"/>
    </row>
    <row r="17" spans="1:15" x14ac:dyDescent="0.3">
      <c r="A17" s="2">
        <v>2012</v>
      </c>
      <c r="B17" s="2">
        <v>2</v>
      </c>
      <c r="C17" s="26" t="s">
        <v>177</v>
      </c>
      <c r="D17" s="8" t="s">
        <v>8</v>
      </c>
      <c r="E17" s="5">
        <v>1</v>
      </c>
      <c r="F17" s="7">
        <v>2860000</v>
      </c>
      <c r="G17" s="5">
        <v>2860000</v>
      </c>
      <c r="H17" s="5">
        <v>1164020</v>
      </c>
      <c r="I17" s="5">
        <v>348537.16535433067</v>
      </c>
      <c r="J17" s="5">
        <f t="shared" si="1"/>
        <v>2328040</v>
      </c>
      <c r="K17" s="5">
        <f t="shared" si="2"/>
        <v>697074.33070866135</v>
      </c>
      <c r="L17" s="5">
        <f t="shared" si="0"/>
        <v>3025114.3307086611</v>
      </c>
      <c r="M17" s="5">
        <v>4372557.165354331</v>
      </c>
      <c r="N17" s="5">
        <v>8745114.330708662</v>
      </c>
      <c r="O17" s="30"/>
    </row>
    <row r="18" spans="1:15" hidden="1" x14ac:dyDescent="0.3">
      <c r="A18" s="2">
        <v>2012</v>
      </c>
      <c r="B18" s="2">
        <v>1181</v>
      </c>
      <c r="C18" s="26" t="s">
        <v>5</v>
      </c>
      <c r="D18" s="4" t="s">
        <v>6</v>
      </c>
      <c r="E18" s="5">
        <v>11</v>
      </c>
      <c r="F18" s="5">
        <v>1257.3</v>
      </c>
      <c r="G18" s="5">
        <v>13830.3</v>
      </c>
      <c r="H18" s="5">
        <v>5628.9321</v>
      </c>
      <c r="I18" s="5">
        <v>1685.4453000000001</v>
      </c>
      <c r="J18" s="5">
        <f t="shared" si="1"/>
        <v>6647768.8101000004</v>
      </c>
      <c r="K18" s="5">
        <f t="shared" si="2"/>
        <v>1990510.8993000002</v>
      </c>
      <c r="L18" s="5">
        <f t="shared" si="0"/>
        <v>8638279.7094000001</v>
      </c>
      <c r="M18" s="5">
        <v>21144.6774</v>
      </c>
      <c r="N18" s="5">
        <v>24971864.009399999</v>
      </c>
      <c r="O18" s="30"/>
    </row>
    <row r="19" spans="1:15" hidden="1" x14ac:dyDescent="0.3">
      <c r="A19" s="2">
        <v>2012</v>
      </c>
      <c r="B19" s="2">
        <v>1181</v>
      </c>
      <c r="C19" s="26" t="s">
        <v>7</v>
      </c>
      <c r="D19" s="4" t="s">
        <v>8</v>
      </c>
      <c r="E19" s="5">
        <v>2</v>
      </c>
      <c r="F19" s="5">
        <v>18586.7</v>
      </c>
      <c r="G19" s="5">
        <v>37173.4</v>
      </c>
      <c r="H19" s="5">
        <v>15129.5738</v>
      </c>
      <c r="I19" s="5">
        <v>4530.1788330708669</v>
      </c>
      <c r="J19" s="5">
        <f t="shared" si="1"/>
        <v>17868026.6578</v>
      </c>
      <c r="K19" s="5">
        <f t="shared" si="2"/>
        <v>5350141.2018566942</v>
      </c>
      <c r="L19" s="5">
        <f t="shared" si="0"/>
        <v>23218167.859656695</v>
      </c>
      <c r="M19" s="5">
        <v>56833.152633070866</v>
      </c>
      <c r="N19" s="5">
        <v>67119953.259656698</v>
      </c>
      <c r="O19" s="30"/>
    </row>
    <row r="20" spans="1:15" hidden="1" x14ac:dyDescent="0.3">
      <c r="A20" s="2">
        <v>2012</v>
      </c>
      <c r="B20" s="2">
        <v>1181</v>
      </c>
      <c r="C20" s="26" t="s">
        <v>9</v>
      </c>
      <c r="D20" s="4" t="s">
        <v>8</v>
      </c>
      <c r="E20" s="5">
        <v>1</v>
      </c>
      <c r="F20" s="5">
        <v>28072</v>
      </c>
      <c r="G20" s="5">
        <v>28072</v>
      </c>
      <c r="H20" s="5">
        <v>11425.304</v>
      </c>
      <c r="I20" s="5">
        <v>3421.0263307086611</v>
      </c>
      <c r="J20" s="5">
        <f t="shared" si="1"/>
        <v>13493284.024</v>
      </c>
      <c r="K20" s="5">
        <f t="shared" si="2"/>
        <v>4040232.096566929</v>
      </c>
      <c r="L20" s="5">
        <f t="shared" si="0"/>
        <v>17533516.120566927</v>
      </c>
      <c r="M20" s="5">
        <v>42918.330330708668</v>
      </c>
      <c r="N20" s="5">
        <v>50686548.120566934</v>
      </c>
      <c r="O20" s="30"/>
    </row>
    <row r="21" spans="1:15" hidden="1" x14ac:dyDescent="0.3">
      <c r="A21" s="2">
        <v>2012</v>
      </c>
      <c r="B21" s="2">
        <v>1181</v>
      </c>
      <c r="C21" s="26" t="s">
        <v>10</v>
      </c>
      <c r="D21" s="4" t="s">
        <v>8</v>
      </c>
      <c r="E21" s="5">
        <v>1</v>
      </c>
      <c r="F21" s="7">
        <v>21054</v>
      </c>
      <c r="G21" s="5">
        <v>21054</v>
      </c>
      <c r="H21" s="5">
        <v>8568.978000000001</v>
      </c>
      <c r="I21" s="5">
        <v>2565.7697480314964</v>
      </c>
      <c r="J21" s="5">
        <f t="shared" si="1"/>
        <v>10119963.018000001</v>
      </c>
      <c r="K21" s="5">
        <f t="shared" si="2"/>
        <v>3030174.0724251973</v>
      </c>
      <c r="L21" s="5">
        <f t="shared" si="0"/>
        <v>13150137.090425199</v>
      </c>
      <c r="M21" s="5">
        <v>32188.747748031499</v>
      </c>
      <c r="N21" s="5">
        <v>38014911.090425201</v>
      </c>
      <c r="O21" s="30"/>
    </row>
    <row r="22" spans="1:15" hidden="1" x14ac:dyDescent="0.3">
      <c r="A22" s="2">
        <v>2012</v>
      </c>
      <c r="B22" s="2">
        <v>1181</v>
      </c>
      <c r="C22" s="26" t="s">
        <v>11</v>
      </c>
      <c r="D22" s="4" t="s">
        <v>8</v>
      </c>
      <c r="E22" s="5">
        <v>1</v>
      </c>
      <c r="F22" s="7">
        <v>18502</v>
      </c>
      <c r="G22" s="5">
        <v>18502</v>
      </c>
      <c r="H22" s="5">
        <v>7530.3140000000003</v>
      </c>
      <c r="I22" s="5">
        <v>2254.7673543307087</v>
      </c>
      <c r="J22" s="5">
        <f t="shared" si="1"/>
        <v>8893300.8340000007</v>
      </c>
      <c r="K22" s="5">
        <f t="shared" si="2"/>
        <v>2662880.2454645671</v>
      </c>
      <c r="L22" s="5">
        <f t="shared" si="0"/>
        <v>11556181.079464566</v>
      </c>
      <c r="M22" s="5">
        <v>28287.081354330709</v>
      </c>
      <c r="N22" s="5">
        <v>33407043.079464566</v>
      </c>
      <c r="O22" s="30"/>
    </row>
    <row r="23" spans="1:15" x14ac:dyDescent="0.3">
      <c r="A23" s="2">
        <v>2012</v>
      </c>
      <c r="B23" s="2">
        <v>1181</v>
      </c>
      <c r="C23" s="26" t="s">
        <v>175</v>
      </c>
      <c r="D23" s="4" t="s">
        <v>8</v>
      </c>
      <c r="E23" s="5">
        <v>1</v>
      </c>
      <c r="F23" s="5">
        <v>236953.2</v>
      </c>
      <c r="G23" s="5">
        <v>236953.2</v>
      </c>
      <c r="H23" s="5">
        <v>96439.952400000009</v>
      </c>
      <c r="I23" s="5">
        <v>28876.572255118113</v>
      </c>
      <c r="J23" s="5">
        <f t="shared" si="1"/>
        <v>113895583.78440002</v>
      </c>
      <c r="K23" s="5">
        <f t="shared" si="2"/>
        <v>34103231.833294488</v>
      </c>
      <c r="L23" s="5">
        <f t="shared" si="0"/>
        <v>147998815.6176945</v>
      </c>
      <c r="M23" s="5">
        <v>362269.72465511813</v>
      </c>
      <c r="N23" s="5">
        <v>427840544.81769449</v>
      </c>
      <c r="O23" s="30"/>
    </row>
    <row r="24" spans="1:15" hidden="1" x14ac:dyDescent="0.3">
      <c r="A24" s="2">
        <v>2012</v>
      </c>
      <c r="B24" s="2">
        <v>2</v>
      </c>
      <c r="C24" s="26" t="s">
        <v>16</v>
      </c>
      <c r="D24" s="10" t="s">
        <v>8</v>
      </c>
      <c r="E24" s="5">
        <v>1</v>
      </c>
      <c r="F24" s="7">
        <v>357280</v>
      </c>
      <c r="G24" s="5">
        <v>357280</v>
      </c>
      <c r="H24" s="5">
        <v>145412.96000000002</v>
      </c>
      <c r="I24" s="5">
        <v>43540.335118110233</v>
      </c>
      <c r="J24" s="5">
        <f t="shared" si="1"/>
        <v>290825.92000000004</v>
      </c>
      <c r="K24" s="5">
        <f t="shared" si="2"/>
        <v>87080.670236220467</v>
      </c>
      <c r="L24" s="5">
        <f t="shared" si="0"/>
        <v>377906.59023622051</v>
      </c>
      <c r="M24" s="5">
        <v>546233.29511811025</v>
      </c>
      <c r="N24" s="5">
        <v>1092466.5902362205</v>
      </c>
      <c r="O24" s="30"/>
    </row>
    <row r="25" spans="1:15" hidden="1" x14ac:dyDescent="0.3">
      <c r="A25" s="2">
        <v>2012</v>
      </c>
      <c r="B25" s="2"/>
      <c r="C25" s="26" t="s">
        <v>17</v>
      </c>
      <c r="D25" s="10" t="s">
        <v>8</v>
      </c>
      <c r="E25" s="5">
        <v>1</v>
      </c>
      <c r="F25" s="7">
        <v>765600</v>
      </c>
      <c r="G25" s="5">
        <v>765600</v>
      </c>
      <c r="H25" s="5">
        <v>311599.2</v>
      </c>
      <c r="I25" s="5">
        <v>93300.718110236237</v>
      </c>
      <c r="J25" s="5">
        <f t="shared" si="1"/>
        <v>0</v>
      </c>
      <c r="K25" s="5">
        <f t="shared" si="2"/>
        <v>0</v>
      </c>
      <c r="L25" s="5">
        <f t="shared" si="0"/>
        <v>0</v>
      </c>
      <c r="M25" s="5">
        <v>1170499.9181102363</v>
      </c>
      <c r="N25" s="5">
        <v>0</v>
      </c>
      <c r="O25" s="30"/>
    </row>
    <row r="26" spans="1:15" hidden="1" x14ac:dyDescent="0.3">
      <c r="A26" s="2">
        <v>2012</v>
      </c>
      <c r="B26" s="2"/>
      <c r="C26" s="26" t="s">
        <v>18</v>
      </c>
      <c r="D26" s="10" t="s">
        <v>8</v>
      </c>
      <c r="E26" s="5">
        <v>1</v>
      </c>
      <c r="F26" s="7">
        <v>191400</v>
      </c>
      <c r="G26" s="5">
        <v>191400</v>
      </c>
      <c r="H26" s="5">
        <v>77899.8</v>
      </c>
      <c r="I26" s="5">
        <v>23325.179527559059</v>
      </c>
      <c r="J26" s="5">
        <f t="shared" si="1"/>
        <v>0</v>
      </c>
      <c r="K26" s="5">
        <f t="shared" si="2"/>
        <v>0</v>
      </c>
      <c r="L26" s="5">
        <f t="shared" si="0"/>
        <v>0</v>
      </c>
      <c r="M26" s="5">
        <v>292624.97952755907</v>
      </c>
      <c r="N26" s="5">
        <v>0</v>
      </c>
      <c r="O26" s="30"/>
    </row>
    <row r="27" spans="1:15" hidden="1" x14ac:dyDescent="0.3">
      <c r="A27" s="2">
        <v>2012</v>
      </c>
      <c r="B27" s="2">
        <v>14</v>
      </c>
      <c r="C27" s="26" t="s">
        <v>15</v>
      </c>
      <c r="D27" s="10" t="s">
        <v>8</v>
      </c>
      <c r="E27" s="5">
        <v>1</v>
      </c>
      <c r="F27" s="7">
        <v>319000</v>
      </c>
      <c r="G27" s="5">
        <v>319000</v>
      </c>
      <c r="H27" s="5">
        <v>129833</v>
      </c>
      <c r="I27" s="5">
        <v>38875.299212598424</v>
      </c>
      <c r="J27" s="5">
        <f t="shared" si="1"/>
        <v>1817662</v>
      </c>
      <c r="K27" s="5">
        <f t="shared" si="2"/>
        <v>544254.18897637795</v>
      </c>
      <c r="L27" s="5">
        <f t="shared" si="0"/>
        <v>2361916.1889763777</v>
      </c>
      <c r="M27" s="5">
        <v>487708.29921259842</v>
      </c>
      <c r="N27" s="5">
        <v>6827916.1889763782</v>
      </c>
      <c r="O27" s="30"/>
    </row>
    <row r="28" spans="1:15" hidden="1" x14ac:dyDescent="0.3">
      <c r="A28" s="2">
        <v>2012</v>
      </c>
      <c r="B28" s="2"/>
      <c r="C28" s="26" t="s">
        <v>19</v>
      </c>
      <c r="D28" s="4" t="s">
        <v>8</v>
      </c>
      <c r="E28" s="11">
        <v>1</v>
      </c>
      <c r="F28" s="5">
        <v>255200</v>
      </c>
      <c r="G28" s="5">
        <v>255200</v>
      </c>
      <c r="H28" s="5">
        <v>103866.4</v>
      </c>
      <c r="I28" s="5">
        <v>31100.239370078743</v>
      </c>
      <c r="J28" s="5">
        <f t="shared" si="1"/>
        <v>0</v>
      </c>
      <c r="K28" s="5">
        <f t="shared" si="2"/>
        <v>0</v>
      </c>
      <c r="L28" s="5">
        <f t="shared" si="0"/>
        <v>0</v>
      </c>
      <c r="M28" s="5">
        <v>390166.63937007874</v>
      </c>
      <c r="N28" s="5">
        <v>0</v>
      </c>
      <c r="O28" s="30"/>
    </row>
    <row r="29" spans="1:15" hidden="1" x14ac:dyDescent="0.3">
      <c r="A29" s="9">
        <v>2013</v>
      </c>
      <c r="B29" s="2">
        <v>82</v>
      </c>
      <c r="C29" s="26" t="s">
        <v>29</v>
      </c>
      <c r="D29" s="4" t="s">
        <v>8</v>
      </c>
      <c r="E29" s="11">
        <v>1</v>
      </c>
      <c r="F29" s="5">
        <v>3330.3599999999997</v>
      </c>
      <c r="G29" s="5">
        <v>3330.3599999999997</v>
      </c>
      <c r="H29" s="5">
        <v>66.607199999999992</v>
      </c>
      <c r="I29" s="5">
        <v>366.33959999999996</v>
      </c>
      <c r="J29" s="5">
        <f t="shared" si="1"/>
        <v>5461.790399999999</v>
      </c>
      <c r="K29" s="5">
        <f t="shared" si="2"/>
        <v>30039.847199999997</v>
      </c>
      <c r="L29" s="5">
        <f t="shared" si="0"/>
        <v>35501.637599999995</v>
      </c>
      <c r="M29" s="5">
        <v>4595.8967999999995</v>
      </c>
      <c r="N29" s="5">
        <v>376863.53759999998</v>
      </c>
      <c r="O29" s="30"/>
    </row>
    <row r="30" spans="1:15" hidden="1" x14ac:dyDescent="0.3">
      <c r="A30" s="9">
        <v>2013</v>
      </c>
      <c r="B30" s="2">
        <v>82</v>
      </c>
      <c r="C30" s="26" t="s">
        <v>30</v>
      </c>
      <c r="D30" s="4" t="s">
        <v>8</v>
      </c>
      <c r="E30" s="11">
        <v>1</v>
      </c>
      <c r="F30" s="5">
        <v>293</v>
      </c>
      <c r="G30" s="5">
        <v>293</v>
      </c>
      <c r="H30" s="5">
        <v>5.86</v>
      </c>
      <c r="I30" s="5">
        <v>32.229999999999997</v>
      </c>
      <c r="J30" s="5">
        <f t="shared" si="1"/>
        <v>480.52000000000004</v>
      </c>
      <c r="K30" s="5">
        <f t="shared" si="2"/>
        <v>2642.8599999999997</v>
      </c>
      <c r="L30" s="5">
        <f t="shared" si="0"/>
        <v>3123.3799999999997</v>
      </c>
      <c r="M30" s="5">
        <v>404.34000000000003</v>
      </c>
      <c r="N30" s="5">
        <v>33155.880000000005</v>
      </c>
      <c r="O30" s="30"/>
    </row>
    <row r="31" spans="1:15" hidden="1" x14ac:dyDescent="0.3">
      <c r="A31" s="9">
        <v>2013</v>
      </c>
      <c r="B31" s="2">
        <v>82</v>
      </c>
      <c r="C31" s="26" t="s">
        <v>27</v>
      </c>
      <c r="D31" s="4" t="s">
        <v>8</v>
      </c>
      <c r="E31" s="11">
        <v>1</v>
      </c>
      <c r="F31" s="5">
        <v>14674</v>
      </c>
      <c r="G31" s="5">
        <v>14674</v>
      </c>
      <c r="H31" s="5">
        <v>293.48</v>
      </c>
      <c r="I31" s="5">
        <v>1614.14</v>
      </c>
      <c r="J31" s="5">
        <f t="shared" si="1"/>
        <v>24065.360000000001</v>
      </c>
      <c r="K31" s="5">
        <f t="shared" si="2"/>
        <v>132359.48000000001</v>
      </c>
      <c r="L31" s="5">
        <f t="shared" si="0"/>
        <v>156424.84</v>
      </c>
      <c r="M31" s="5">
        <v>20250.12</v>
      </c>
      <c r="N31" s="5">
        <v>1660509.8399999999</v>
      </c>
      <c r="O31" s="30"/>
    </row>
    <row r="32" spans="1:15" hidden="1" x14ac:dyDescent="0.3">
      <c r="A32" s="9">
        <v>2013</v>
      </c>
      <c r="B32" s="2">
        <v>82</v>
      </c>
      <c r="C32" s="27" t="s">
        <v>28</v>
      </c>
      <c r="D32" s="4" t="s">
        <v>8</v>
      </c>
      <c r="E32" s="11">
        <v>1</v>
      </c>
      <c r="F32" s="5">
        <v>4083.2</v>
      </c>
      <c r="G32" s="5">
        <v>4083.2</v>
      </c>
      <c r="H32" s="5">
        <v>81.664000000000001</v>
      </c>
      <c r="I32" s="5">
        <v>449.15199999999999</v>
      </c>
      <c r="J32" s="5">
        <f t="shared" si="1"/>
        <v>6696.4480000000003</v>
      </c>
      <c r="K32" s="5">
        <f t="shared" si="2"/>
        <v>36830.464</v>
      </c>
      <c r="L32" s="5">
        <f t="shared" si="0"/>
        <v>43526.912000000004</v>
      </c>
      <c r="M32" s="5">
        <v>5634.8159999999998</v>
      </c>
      <c r="N32" s="5">
        <v>462054.91200000001</v>
      </c>
      <c r="O32" s="30"/>
    </row>
    <row r="33" spans="1:15" hidden="1" x14ac:dyDescent="0.3">
      <c r="A33" s="9">
        <v>2013</v>
      </c>
      <c r="B33" s="2">
        <v>111</v>
      </c>
      <c r="C33" s="26" t="s">
        <v>26</v>
      </c>
      <c r="D33" s="3" t="s">
        <v>6</v>
      </c>
      <c r="E33" s="12">
        <v>3</v>
      </c>
      <c r="F33" s="5">
        <v>2927.1439999999998</v>
      </c>
      <c r="G33" s="5">
        <v>8781.4319999999989</v>
      </c>
      <c r="H33" s="5">
        <v>175.62863999999999</v>
      </c>
      <c r="I33" s="5">
        <v>965.95751999999993</v>
      </c>
      <c r="J33" s="5">
        <f t="shared" si="1"/>
        <v>19494.779039999998</v>
      </c>
      <c r="K33" s="5">
        <f t="shared" si="2"/>
        <v>107221.28472</v>
      </c>
      <c r="L33" s="5">
        <f t="shared" si="0"/>
        <v>126716.06375999998</v>
      </c>
      <c r="M33" s="5">
        <v>12118.376159999998</v>
      </c>
      <c r="N33" s="5">
        <v>1345139.7537599998</v>
      </c>
      <c r="O33" s="30"/>
    </row>
    <row r="34" spans="1:15" hidden="1" x14ac:dyDescent="0.3">
      <c r="A34" s="9">
        <v>2013</v>
      </c>
      <c r="B34" s="2">
        <v>111</v>
      </c>
      <c r="C34" s="26" t="s">
        <v>21</v>
      </c>
      <c r="D34" s="4" t="s">
        <v>8</v>
      </c>
      <c r="E34" s="11">
        <v>1</v>
      </c>
      <c r="F34" s="5">
        <v>21054</v>
      </c>
      <c r="G34" s="5">
        <v>21054</v>
      </c>
      <c r="H34" s="5">
        <v>421.08</v>
      </c>
      <c r="I34" s="5">
        <v>2315.94</v>
      </c>
      <c r="J34" s="5">
        <f t="shared" si="1"/>
        <v>46739.88</v>
      </c>
      <c r="K34" s="5">
        <f t="shared" si="2"/>
        <v>257069.34</v>
      </c>
      <c r="L34" s="5">
        <f t="shared" si="0"/>
        <v>303809.21999999997</v>
      </c>
      <c r="M34" s="5">
        <v>29054.52</v>
      </c>
      <c r="N34" s="5">
        <v>3225051.72</v>
      </c>
      <c r="O34" s="30"/>
    </row>
    <row r="35" spans="1:15" hidden="1" x14ac:dyDescent="0.3">
      <c r="A35" s="9">
        <v>2013</v>
      </c>
      <c r="B35" s="2">
        <v>111</v>
      </c>
      <c r="C35" s="26" t="s">
        <v>22</v>
      </c>
      <c r="D35" s="3" t="s">
        <v>8</v>
      </c>
      <c r="E35" s="11">
        <v>1</v>
      </c>
      <c r="F35" s="5">
        <v>35728</v>
      </c>
      <c r="G35" s="5">
        <v>35728</v>
      </c>
      <c r="H35" s="5">
        <v>714.56000000000006</v>
      </c>
      <c r="I35" s="5">
        <v>3930.08</v>
      </c>
      <c r="J35" s="5">
        <f t="shared" si="1"/>
        <v>79316.160000000003</v>
      </c>
      <c r="K35" s="5">
        <f t="shared" si="2"/>
        <v>436238.88</v>
      </c>
      <c r="L35" s="5">
        <f t="shared" si="0"/>
        <v>515555.04000000004</v>
      </c>
      <c r="M35" s="5">
        <v>49304.639999999999</v>
      </c>
      <c r="N35" s="5">
        <v>5472815.04</v>
      </c>
      <c r="O35" s="30"/>
    </row>
    <row r="36" spans="1:15" hidden="1" x14ac:dyDescent="0.3">
      <c r="A36" s="9">
        <v>2013</v>
      </c>
      <c r="B36" s="2">
        <v>111</v>
      </c>
      <c r="C36" s="26" t="s">
        <v>23</v>
      </c>
      <c r="D36" s="4" t="s">
        <v>6</v>
      </c>
      <c r="E36" s="13">
        <v>2</v>
      </c>
      <c r="F36" s="5">
        <v>2871</v>
      </c>
      <c r="G36" s="5">
        <v>5742</v>
      </c>
      <c r="H36" s="5">
        <v>114.84</v>
      </c>
      <c r="I36" s="5">
        <v>631.62</v>
      </c>
      <c r="J36" s="5">
        <f t="shared" si="1"/>
        <v>12747.24</v>
      </c>
      <c r="K36" s="5">
        <f t="shared" si="2"/>
        <v>70109.820000000007</v>
      </c>
      <c r="L36" s="5">
        <f t="shared" si="0"/>
        <v>82857.06</v>
      </c>
      <c r="M36" s="5">
        <v>7923.96</v>
      </c>
      <c r="N36" s="5">
        <v>879559.56</v>
      </c>
      <c r="O36" s="30"/>
    </row>
    <row r="37" spans="1:15" hidden="1" x14ac:dyDescent="0.3">
      <c r="A37" s="9">
        <v>2013</v>
      </c>
      <c r="B37" s="2">
        <v>111</v>
      </c>
      <c r="C37" s="27" t="s">
        <v>24</v>
      </c>
      <c r="D37" s="4" t="s">
        <v>8</v>
      </c>
      <c r="E37" s="11">
        <v>1</v>
      </c>
      <c r="F37" s="5">
        <v>18502</v>
      </c>
      <c r="G37" s="5">
        <v>18502</v>
      </c>
      <c r="H37" s="5">
        <v>370.04</v>
      </c>
      <c r="I37" s="5">
        <v>2035.22</v>
      </c>
      <c r="J37" s="5">
        <f t="shared" si="1"/>
        <v>41074.44</v>
      </c>
      <c r="K37" s="5">
        <f t="shared" si="2"/>
        <v>225909.42</v>
      </c>
      <c r="L37" s="5">
        <f t="shared" ref="L37:L69" si="3">(H37+I37)*B37</f>
        <v>266983.86000000004</v>
      </c>
      <c r="M37" s="5">
        <v>25532.760000000002</v>
      </c>
      <c r="N37" s="5">
        <v>2834136.3600000003</v>
      </c>
      <c r="O37" s="30"/>
    </row>
    <row r="38" spans="1:15" hidden="1" x14ac:dyDescent="0.3">
      <c r="A38" s="9">
        <v>2013</v>
      </c>
      <c r="B38" s="2">
        <v>111</v>
      </c>
      <c r="C38" s="26" t="s">
        <v>25</v>
      </c>
      <c r="D38" s="4" t="s">
        <v>8</v>
      </c>
      <c r="E38" s="11">
        <v>2</v>
      </c>
      <c r="F38" s="5">
        <v>740.07999999999993</v>
      </c>
      <c r="G38" s="5">
        <v>1480.1599999999999</v>
      </c>
      <c r="H38" s="5">
        <v>29.603199999999998</v>
      </c>
      <c r="I38" s="5">
        <v>162.8176</v>
      </c>
      <c r="J38" s="5">
        <f t="shared" si="1"/>
        <v>3285.9551999999999</v>
      </c>
      <c r="K38" s="5">
        <f t="shared" si="2"/>
        <v>18072.7536</v>
      </c>
      <c r="L38" s="5">
        <f t="shared" si="3"/>
        <v>21358.708799999997</v>
      </c>
      <c r="M38" s="5">
        <v>2042.6207999999997</v>
      </c>
      <c r="N38" s="5">
        <v>226730.90879999998</v>
      </c>
      <c r="O38" s="30"/>
    </row>
    <row r="39" spans="1:15" x14ac:dyDescent="0.3">
      <c r="A39" s="9">
        <v>2013</v>
      </c>
      <c r="B39" s="2">
        <v>111</v>
      </c>
      <c r="C39" s="26" t="s">
        <v>172</v>
      </c>
      <c r="D39" s="4" t="s">
        <v>8</v>
      </c>
      <c r="E39" s="11">
        <v>1</v>
      </c>
      <c r="F39" s="5">
        <v>215133.6</v>
      </c>
      <c r="G39" s="5">
        <v>215133.6</v>
      </c>
      <c r="H39" s="5">
        <v>4302.6720000000005</v>
      </c>
      <c r="I39" s="5">
        <v>23664.696</v>
      </c>
      <c r="J39" s="5">
        <f t="shared" si="1"/>
        <v>477596.59200000006</v>
      </c>
      <c r="K39" s="5">
        <f t="shared" si="2"/>
        <v>2626781.2560000001</v>
      </c>
      <c r="L39" s="5">
        <f t="shared" si="3"/>
        <v>3104377.8480000002</v>
      </c>
      <c r="M39" s="5">
        <v>296884.36800000002</v>
      </c>
      <c r="N39" s="5">
        <v>32954164.848000001</v>
      </c>
      <c r="O39" s="30"/>
    </row>
    <row r="40" spans="1:15" hidden="1" x14ac:dyDescent="0.3">
      <c r="A40" s="9">
        <v>2013</v>
      </c>
      <c r="B40" s="2">
        <v>46</v>
      </c>
      <c r="C40" s="27" t="s">
        <v>26</v>
      </c>
      <c r="D40" s="4" t="s">
        <v>6</v>
      </c>
      <c r="E40" s="11">
        <v>3.5</v>
      </c>
      <c r="F40" s="5">
        <v>2927.1439999999998</v>
      </c>
      <c r="G40" s="5">
        <v>10245.003999999999</v>
      </c>
      <c r="H40" s="5">
        <v>204.90007999999997</v>
      </c>
      <c r="I40" s="5">
        <v>1126.9504399999998</v>
      </c>
      <c r="J40" s="5">
        <f t="shared" si="1"/>
        <v>9425.4036799999994</v>
      </c>
      <c r="K40" s="5">
        <f t="shared" si="2"/>
        <v>51839.720239999995</v>
      </c>
      <c r="L40" s="5">
        <f t="shared" si="3"/>
        <v>61265.123919999991</v>
      </c>
      <c r="M40" s="5">
        <v>14138.105519999997</v>
      </c>
      <c r="N40" s="5">
        <v>650352.85391999991</v>
      </c>
      <c r="O40" s="30"/>
    </row>
    <row r="41" spans="1:15" hidden="1" x14ac:dyDescent="0.3">
      <c r="A41" s="9">
        <v>2013</v>
      </c>
      <c r="B41" s="2">
        <v>46</v>
      </c>
      <c r="C41" s="26" t="s">
        <v>21</v>
      </c>
      <c r="D41" s="4" t="s">
        <v>8</v>
      </c>
      <c r="E41" s="11">
        <v>1</v>
      </c>
      <c r="F41" s="5">
        <v>21054</v>
      </c>
      <c r="G41" s="5">
        <v>21054</v>
      </c>
      <c r="H41" s="5">
        <v>421.08</v>
      </c>
      <c r="I41" s="5">
        <v>2315.94</v>
      </c>
      <c r="J41" s="5">
        <f t="shared" si="1"/>
        <v>19369.68</v>
      </c>
      <c r="K41" s="5">
        <f t="shared" si="2"/>
        <v>106533.24</v>
      </c>
      <c r="L41" s="5">
        <f t="shared" si="3"/>
        <v>125902.92</v>
      </c>
      <c r="M41" s="5">
        <v>29054.52</v>
      </c>
      <c r="N41" s="5">
        <v>1336507.92</v>
      </c>
      <c r="O41" s="30"/>
    </row>
    <row r="42" spans="1:15" hidden="1" x14ac:dyDescent="0.3">
      <c r="A42" s="9">
        <v>2013</v>
      </c>
      <c r="B42" s="2">
        <v>46</v>
      </c>
      <c r="C42" s="26" t="s">
        <v>22</v>
      </c>
      <c r="D42" s="3" t="s">
        <v>8</v>
      </c>
      <c r="E42" s="12">
        <v>1</v>
      </c>
      <c r="F42" s="5">
        <v>35728</v>
      </c>
      <c r="G42" s="5">
        <v>35728</v>
      </c>
      <c r="H42" s="5">
        <v>714.56000000000006</v>
      </c>
      <c r="I42" s="5">
        <v>3930.08</v>
      </c>
      <c r="J42" s="5">
        <f t="shared" si="1"/>
        <v>32869.760000000002</v>
      </c>
      <c r="K42" s="5">
        <f t="shared" si="2"/>
        <v>180783.68</v>
      </c>
      <c r="L42" s="5">
        <f t="shared" si="3"/>
        <v>213653.44</v>
      </c>
      <c r="M42" s="5">
        <v>49304.639999999999</v>
      </c>
      <c r="N42" s="5">
        <v>2268013.44</v>
      </c>
      <c r="O42" s="30"/>
    </row>
    <row r="43" spans="1:15" hidden="1" x14ac:dyDescent="0.3">
      <c r="A43" s="9">
        <v>2013</v>
      </c>
      <c r="B43" s="2">
        <v>46</v>
      </c>
      <c r="C43" s="26" t="s">
        <v>23</v>
      </c>
      <c r="D43" s="4" t="s">
        <v>6</v>
      </c>
      <c r="E43" s="13">
        <v>2</v>
      </c>
      <c r="F43" s="5">
        <v>2871</v>
      </c>
      <c r="G43" s="5">
        <v>5742</v>
      </c>
      <c r="H43" s="5">
        <v>114.84</v>
      </c>
      <c r="I43" s="5">
        <v>631.62</v>
      </c>
      <c r="J43" s="5">
        <f t="shared" si="1"/>
        <v>5282.64</v>
      </c>
      <c r="K43" s="5">
        <f t="shared" si="2"/>
        <v>29054.52</v>
      </c>
      <c r="L43" s="5">
        <f t="shared" si="3"/>
        <v>34337.160000000003</v>
      </c>
      <c r="M43" s="5">
        <v>7923.96</v>
      </c>
      <c r="N43" s="5">
        <v>364502.16</v>
      </c>
      <c r="O43" s="30"/>
    </row>
    <row r="44" spans="1:15" hidden="1" x14ac:dyDescent="0.3">
      <c r="A44" s="9">
        <v>2013</v>
      </c>
      <c r="B44" s="2">
        <v>46</v>
      </c>
      <c r="C44" s="27" t="s">
        <v>24</v>
      </c>
      <c r="D44" s="14" t="s">
        <v>8</v>
      </c>
      <c r="E44" s="11">
        <v>1</v>
      </c>
      <c r="F44" s="5">
        <v>18502</v>
      </c>
      <c r="G44" s="5">
        <v>18502</v>
      </c>
      <c r="H44" s="5">
        <v>370.04</v>
      </c>
      <c r="I44" s="5">
        <v>2035.22</v>
      </c>
      <c r="J44" s="5">
        <f t="shared" si="1"/>
        <v>17021.84</v>
      </c>
      <c r="K44" s="5">
        <f t="shared" si="2"/>
        <v>93620.12</v>
      </c>
      <c r="L44" s="5">
        <f t="shared" si="3"/>
        <v>110641.96</v>
      </c>
      <c r="M44" s="5">
        <v>25532.760000000002</v>
      </c>
      <c r="N44" s="5">
        <v>1174506.9600000002</v>
      </c>
      <c r="O44" s="30"/>
    </row>
    <row r="45" spans="1:15" hidden="1" x14ac:dyDescent="0.3">
      <c r="A45" s="9">
        <v>2013</v>
      </c>
      <c r="B45" s="2">
        <v>46</v>
      </c>
      <c r="C45" s="26" t="s">
        <v>25</v>
      </c>
      <c r="D45" s="4" t="s">
        <v>8</v>
      </c>
      <c r="E45" s="11">
        <v>2</v>
      </c>
      <c r="F45" s="5">
        <v>740.07999999999993</v>
      </c>
      <c r="G45" s="5">
        <v>1480.1599999999999</v>
      </c>
      <c r="H45" s="5">
        <v>29.603199999999998</v>
      </c>
      <c r="I45" s="5">
        <v>162.8176</v>
      </c>
      <c r="J45" s="5">
        <f t="shared" si="1"/>
        <v>1361.7471999999998</v>
      </c>
      <c r="K45" s="5">
        <f t="shared" si="2"/>
        <v>7489.6095999999998</v>
      </c>
      <c r="L45" s="5">
        <f t="shared" si="3"/>
        <v>8851.3567999999996</v>
      </c>
      <c r="M45" s="5">
        <v>2042.6207999999997</v>
      </c>
      <c r="N45" s="5">
        <v>93960.556799999991</v>
      </c>
      <c r="O45" s="30"/>
    </row>
    <row r="46" spans="1:15" x14ac:dyDescent="0.3">
      <c r="A46" s="9">
        <v>2013</v>
      </c>
      <c r="B46" s="2">
        <v>46</v>
      </c>
      <c r="C46" s="26" t="s">
        <v>181</v>
      </c>
      <c r="D46" s="4" t="s">
        <v>8</v>
      </c>
      <c r="E46" s="11">
        <v>1</v>
      </c>
      <c r="F46" s="5">
        <v>188018.6</v>
      </c>
      <c r="G46" s="5">
        <v>188018.6</v>
      </c>
      <c r="H46" s="5">
        <v>3760.3720000000003</v>
      </c>
      <c r="I46" s="5">
        <v>20682.046000000002</v>
      </c>
      <c r="J46" s="5">
        <f t="shared" si="1"/>
        <v>172977.11200000002</v>
      </c>
      <c r="K46" s="5">
        <f t="shared" si="2"/>
        <v>951374.11600000015</v>
      </c>
      <c r="L46" s="5">
        <f t="shared" si="3"/>
        <v>1124351.2280000001</v>
      </c>
      <c r="M46" s="5">
        <v>259465.66800000001</v>
      </c>
      <c r="N46" s="5">
        <v>11935420.728</v>
      </c>
      <c r="O46" s="30"/>
    </row>
    <row r="47" spans="1:15" hidden="1" x14ac:dyDescent="0.3">
      <c r="A47" s="9">
        <v>2013</v>
      </c>
      <c r="B47" s="2">
        <v>42</v>
      </c>
      <c r="C47" s="27" t="s">
        <v>42</v>
      </c>
      <c r="D47" s="4" t="s">
        <v>8</v>
      </c>
      <c r="E47" s="15">
        <v>1</v>
      </c>
      <c r="F47" s="5">
        <v>344520</v>
      </c>
      <c r="G47" s="5">
        <v>344520</v>
      </c>
      <c r="H47" s="5">
        <v>6890.4000000000005</v>
      </c>
      <c r="I47" s="5">
        <v>37897.199999999997</v>
      </c>
      <c r="J47" s="5">
        <f t="shared" si="1"/>
        <v>289396.80000000005</v>
      </c>
      <c r="K47" s="5">
        <f t="shared" si="2"/>
        <v>1591682.4</v>
      </c>
      <c r="L47" s="5">
        <f t="shared" si="3"/>
        <v>1881079.2</v>
      </c>
      <c r="M47" s="5">
        <v>475437.6</v>
      </c>
      <c r="N47" s="5">
        <v>19968379.199999999</v>
      </c>
      <c r="O47" s="30"/>
    </row>
    <row r="48" spans="1:15" hidden="1" x14ac:dyDescent="0.3">
      <c r="A48" s="9">
        <v>2013</v>
      </c>
      <c r="B48" s="2">
        <v>29</v>
      </c>
      <c r="C48" s="26" t="s">
        <v>35</v>
      </c>
      <c r="D48" s="4" t="s">
        <v>8</v>
      </c>
      <c r="E48" s="15">
        <v>1</v>
      </c>
      <c r="F48" s="5">
        <v>11875.732</v>
      </c>
      <c r="G48" s="5">
        <v>11875.732</v>
      </c>
      <c r="H48" s="5">
        <v>237.51464000000001</v>
      </c>
      <c r="I48" s="5">
        <v>1306.33052</v>
      </c>
      <c r="J48" s="5">
        <f t="shared" si="1"/>
        <v>6887.9245600000004</v>
      </c>
      <c r="K48" s="5">
        <f t="shared" si="2"/>
        <v>37883.585079999997</v>
      </c>
      <c r="L48" s="5">
        <f t="shared" si="3"/>
        <v>44771.509640000004</v>
      </c>
      <c r="M48" s="5">
        <v>16388.510159999998</v>
      </c>
      <c r="N48" s="5">
        <v>475266.79463999992</v>
      </c>
      <c r="O48" s="30"/>
    </row>
    <row r="49" spans="1:15" hidden="1" x14ac:dyDescent="0.3">
      <c r="A49" s="9">
        <v>2013</v>
      </c>
      <c r="B49" s="2">
        <v>220</v>
      </c>
      <c r="C49" s="27" t="s">
        <v>45</v>
      </c>
      <c r="D49" s="4" t="s">
        <v>6</v>
      </c>
      <c r="E49" s="7">
        <v>1</v>
      </c>
      <c r="F49" s="5">
        <v>4210.8</v>
      </c>
      <c r="G49" s="5">
        <v>4210.8</v>
      </c>
      <c r="H49" s="5">
        <v>84.216000000000008</v>
      </c>
      <c r="I49" s="5">
        <v>463.18800000000005</v>
      </c>
      <c r="J49" s="5">
        <f t="shared" si="1"/>
        <v>18527.52</v>
      </c>
      <c r="K49" s="5">
        <f t="shared" si="2"/>
        <v>101901.36000000002</v>
      </c>
      <c r="L49" s="5">
        <f t="shared" si="3"/>
        <v>120428.88</v>
      </c>
      <c r="M49" s="5">
        <v>5810.9040000000005</v>
      </c>
      <c r="N49" s="5">
        <v>1278398.8800000001</v>
      </c>
      <c r="O49" s="30"/>
    </row>
    <row r="50" spans="1:15" hidden="1" x14ac:dyDescent="0.3">
      <c r="A50" s="9">
        <v>2013</v>
      </c>
      <c r="B50" s="2">
        <v>860</v>
      </c>
      <c r="C50" s="26" t="s">
        <v>44</v>
      </c>
      <c r="D50" s="4" t="s">
        <v>6</v>
      </c>
      <c r="E50" s="7">
        <v>1</v>
      </c>
      <c r="F50" s="5">
        <v>1841.268</v>
      </c>
      <c r="G50" s="5">
        <v>1841.268</v>
      </c>
      <c r="H50" s="5">
        <v>36.825360000000003</v>
      </c>
      <c r="I50" s="5">
        <v>202.53948</v>
      </c>
      <c r="J50" s="5">
        <f t="shared" si="1"/>
        <v>31669.809600000004</v>
      </c>
      <c r="K50" s="5">
        <f t="shared" si="2"/>
        <v>174183.9528</v>
      </c>
      <c r="L50" s="5">
        <f t="shared" si="3"/>
        <v>205853.76240000001</v>
      </c>
      <c r="M50" s="5">
        <v>2540.9498400000002</v>
      </c>
      <c r="N50" s="5">
        <v>2185216.8624</v>
      </c>
      <c r="O50" s="30"/>
    </row>
    <row r="51" spans="1:15" hidden="1" x14ac:dyDescent="0.3">
      <c r="A51" s="9">
        <v>2013</v>
      </c>
      <c r="B51" s="2">
        <v>80</v>
      </c>
      <c r="C51" s="27" t="s">
        <v>38</v>
      </c>
      <c r="D51" s="16" t="s">
        <v>6</v>
      </c>
      <c r="E51" s="11">
        <v>1</v>
      </c>
      <c r="F51" s="5">
        <v>1658.8</v>
      </c>
      <c r="G51" s="5">
        <v>1658.8</v>
      </c>
      <c r="H51" s="5">
        <v>33.176000000000002</v>
      </c>
      <c r="I51" s="5">
        <v>182.46799999999999</v>
      </c>
      <c r="J51" s="5">
        <f t="shared" si="1"/>
        <v>2654.08</v>
      </c>
      <c r="K51" s="5">
        <f t="shared" si="2"/>
        <v>14597.439999999999</v>
      </c>
      <c r="L51" s="5">
        <f t="shared" si="3"/>
        <v>17251.52</v>
      </c>
      <c r="M51" s="5">
        <v>2289.1439999999998</v>
      </c>
      <c r="N51" s="5">
        <v>183131.51999999999</v>
      </c>
      <c r="O51" s="30"/>
    </row>
    <row r="52" spans="1:15" hidden="1" x14ac:dyDescent="0.3">
      <c r="A52" s="9">
        <v>2013</v>
      </c>
      <c r="B52" s="2">
        <v>29</v>
      </c>
      <c r="C52" s="26" t="s">
        <v>36</v>
      </c>
      <c r="D52" s="4" t="s">
        <v>8</v>
      </c>
      <c r="E52" s="15">
        <v>1</v>
      </c>
      <c r="F52" s="5">
        <v>4338.3999999999996</v>
      </c>
      <c r="G52" s="5">
        <v>4338.3999999999996</v>
      </c>
      <c r="H52" s="5">
        <v>86.768000000000001</v>
      </c>
      <c r="I52" s="5">
        <v>477.22399999999999</v>
      </c>
      <c r="J52" s="5">
        <f t="shared" si="1"/>
        <v>2516.2719999999999</v>
      </c>
      <c r="K52" s="5">
        <f t="shared" si="2"/>
        <v>13839.495999999999</v>
      </c>
      <c r="L52" s="5">
        <f t="shared" si="3"/>
        <v>16355.767999999998</v>
      </c>
      <c r="M52" s="5">
        <v>5986.9919999999993</v>
      </c>
      <c r="N52" s="5">
        <v>173622.76799999998</v>
      </c>
      <c r="O52" s="30"/>
    </row>
    <row r="53" spans="1:15" hidden="1" x14ac:dyDescent="0.3">
      <c r="A53" s="9">
        <v>2013</v>
      </c>
      <c r="B53" s="2">
        <v>29</v>
      </c>
      <c r="C53" s="26" t="s">
        <v>31</v>
      </c>
      <c r="D53" s="4" t="s">
        <v>6</v>
      </c>
      <c r="E53" s="11">
        <v>3</v>
      </c>
      <c r="F53" s="5">
        <v>1403.6</v>
      </c>
      <c r="G53" s="5">
        <v>4210.7999999999993</v>
      </c>
      <c r="H53" s="5">
        <v>84.215999999999994</v>
      </c>
      <c r="I53" s="5">
        <v>463.18799999999993</v>
      </c>
      <c r="J53" s="5">
        <f t="shared" si="1"/>
        <v>2442.2639999999997</v>
      </c>
      <c r="K53" s="5">
        <f t="shared" si="2"/>
        <v>13432.451999999997</v>
      </c>
      <c r="L53" s="5">
        <f t="shared" si="3"/>
        <v>15874.715999999997</v>
      </c>
      <c r="M53" s="5">
        <v>5810.9039999999986</v>
      </c>
      <c r="N53" s="5">
        <v>168516.21599999996</v>
      </c>
      <c r="O53" s="30"/>
    </row>
    <row r="54" spans="1:15" hidden="1" x14ac:dyDescent="0.3">
      <c r="A54" s="9">
        <v>2013</v>
      </c>
      <c r="B54" s="2">
        <v>170</v>
      </c>
      <c r="C54" s="26" t="s">
        <v>43</v>
      </c>
      <c r="D54" s="4" t="s">
        <v>6</v>
      </c>
      <c r="E54" s="7">
        <v>1</v>
      </c>
      <c r="F54" s="5">
        <v>1310.452</v>
      </c>
      <c r="G54" s="5">
        <v>1310.452</v>
      </c>
      <c r="H54" s="5">
        <v>26.209040000000002</v>
      </c>
      <c r="I54" s="5">
        <v>144.14972</v>
      </c>
      <c r="J54" s="5">
        <f t="shared" si="1"/>
        <v>4455.5367999999999</v>
      </c>
      <c r="K54" s="5">
        <f t="shared" si="2"/>
        <v>24505.452400000002</v>
      </c>
      <c r="L54" s="5">
        <f t="shared" si="3"/>
        <v>28960.989200000004</v>
      </c>
      <c r="M54" s="5">
        <v>1808.4237600000001</v>
      </c>
      <c r="N54" s="5">
        <v>307432.0392</v>
      </c>
      <c r="O54" s="30"/>
    </row>
    <row r="55" spans="1:15" hidden="1" x14ac:dyDescent="0.3">
      <c r="A55" s="9">
        <v>2013</v>
      </c>
      <c r="B55" s="2">
        <v>29</v>
      </c>
      <c r="C55" s="27" t="s">
        <v>37</v>
      </c>
      <c r="D55" s="4" t="s">
        <v>8</v>
      </c>
      <c r="E55" s="15">
        <v>2</v>
      </c>
      <c r="F55" s="5">
        <v>8357.7999999999993</v>
      </c>
      <c r="G55" s="5">
        <v>16715.599999999999</v>
      </c>
      <c r="H55" s="5">
        <v>334.31199999999995</v>
      </c>
      <c r="I55" s="5">
        <v>1838.7159999999999</v>
      </c>
      <c r="J55" s="5">
        <f t="shared" si="1"/>
        <v>9695.0479999999989</v>
      </c>
      <c r="K55" s="5">
        <f t="shared" si="2"/>
        <v>53322.763999999996</v>
      </c>
      <c r="L55" s="5">
        <f t="shared" si="3"/>
        <v>63017.811999999991</v>
      </c>
      <c r="M55" s="5">
        <v>23067.527999999998</v>
      </c>
      <c r="N55" s="5">
        <v>668958.31199999992</v>
      </c>
      <c r="O55" s="30"/>
    </row>
    <row r="56" spans="1:15" hidden="1" x14ac:dyDescent="0.3">
      <c r="A56" s="9">
        <v>2013</v>
      </c>
      <c r="B56" s="2">
        <v>29</v>
      </c>
      <c r="C56" s="26" t="s">
        <v>32</v>
      </c>
      <c r="D56" s="4" t="s">
        <v>8</v>
      </c>
      <c r="E56" s="13">
        <v>1</v>
      </c>
      <c r="F56" s="5">
        <v>1020.8</v>
      </c>
      <c r="G56" s="5">
        <v>1020.8</v>
      </c>
      <c r="H56" s="5">
        <v>20.416</v>
      </c>
      <c r="I56" s="5">
        <v>112.288</v>
      </c>
      <c r="J56" s="5">
        <f t="shared" si="1"/>
        <v>592.06399999999996</v>
      </c>
      <c r="K56" s="5">
        <f t="shared" si="2"/>
        <v>3256.3519999999999</v>
      </c>
      <c r="L56" s="5">
        <f t="shared" si="3"/>
        <v>3848.4160000000002</v>
      </c>
      <c r="M56" s="5">
        <v>1408.704</v>
      </c>
      <c r="N56" s="5">
        <v>40852.415999999997</v>
      </c>
      <c r="O56" s="30"/>
    </row>
    <row r="57" spans="1:15" hidden="1" x14ac:dyDescent="0.3">
      <c r="A57" s="9">
        <v>2013</v>
      </c>
      <c r="B57" s="2">
        <v>29</v>
      </c>
      <c r="C57" s="26" t="s">
        <v>33</v>
      </c>
      <c r="D57" s="4" t="s">
        <v>8</v>
      </c>
      <c r="E57" s="11">
        <v>1</v>
      </c>
      <c r="F57" s="5">
        <v>21947.200000000001</v>
      </c>
      <c r="G57" s="5">
        <v>21947.200000000001</v>
      </c>
      <c r="H57" s="5">
        <v>438.94400000000002</v>
      </c>
      <c r="I57" s="5">
        <v>2414.192</v>
      </c>
      <c r="J57" s="5">
        <f t="shared" si="1"/>
        <v>12729.376</v>
      </c>
      <c r="K57" s="5">
        <f t="shared" si="2"/>
        <v>70011.567999999999</v>
      </c>
      <c r="L57" s="5">
        <f t="shared" si="3"/>
        <v>82740.944000000003</v>
      </c>
      <c r="M57" s="5">
        <v>30287.136000000002</v>
      </c>
      <c r="N57" s="5">
        <v>878326.94400000002</v>
      </c>
      <c r="O57" s="30"/>
    </row>
    <row r="58" spans="1:15" hidden="1" x14ac:dyDescent="0.3">
      <c r="A58" s="9">
        <v>2013</v>
      </c>
      <c r="B58" s="2">
        <v>29</v>
      </c>
      <c r="C58" s="26" t="s">
        <v>34</v>
      </c>
      <c r="D58" s="4" t="s">
        <v>8</v>
      </c>
      <c r="E58" s="7">
        <v>1</v>
      </c>
      <c r="F58" s="5">
        <v>9570</v>
      </c>
      <c r="G58" s="5">
        <v>9570</v>
      </c>
      <c r="H58" s="5">
        <v>191.4</v>
      </c>
      <c r="I58" s="5">
        <v>1052.7</v>
      </c>
      <c r="J58" s="5">
        <f t="shared" si="1"/>
        <v>5550.6</v>
      </c>
      <c r="K58" s="5">
        <f t="shared" si="2"/>
        <v>30528.300000000003</v>
      </c>
      <c r="L58" s="5">
        <f t="shared" si="3"/>
        <v>36078.9</v>
      </c>
      <c r="M58" s="5">
        <v>13206.6</v>
      </c>
      <c r="N58" s="5">
        <v>382991.4</v>
      </c>
      <c r="O58" s="30"/>
    </row>
    <row r="59" spans="1:15" hidden="1" x14ac:dyDescent="0.3">
      <c r="A59" s="9">
        <v>2013</v>
      </c>
      <c r="B59" s="2">
        <v>364.60200000000003</v>
      </c>
      <c r="C59" s="26" t="s">
        <v>39</v>
      </c>
      <c r="D59" s="4" t="s">
        <v>6</v>
      </c>
      <c r="E59" s="7">
        <v>1</v>
      </c>
      <c r="F59" s="5">
        <v>2927.1439999999998</v>
      </c>
      <c r="G59" s="5">
        <v>2927.1439999999998</v>
      </c>
      <c r="H59" s="5">
        <v>58.542879999999997</v>
      </c>
      <c r="I59" s="5">
        <v>321.98584</v>
      </c>
      <c r="J59" s="5">
        <f t="shared" si="1"/>
        <v>21344.851133759999</v>
      </c>
      <c r="K59" s="5">
        <f t="shared" si="2"/>
        <v>117396.68123568001</v>
      </c>
      <c r="L59" s="5">
        <f t="shared" si="3"/>
        <v>138741.53236944001</v>
      </c>
      <c r="M59" s="5">
        <v>4039.4587199999996</v>
      </c>
      <c r="N59" s="5">
        <v>1472794.7282294401</v>
      </c>
      <c r="O59" s="30"/>
    </row>
    <row r="60" spans="1:15" hidden="1" x14ac:dyDescent="0.3">
      <c r="A60" s="9">
        <v>2013</v>
      </c>
      <c r="B60" s="2">
        <v>282.52140000000003</v>
      </c>
      <c r="C60" s="27" t="s">
        <v>40</v>
      </c>
      <c r="D60" s="4" t="s">
        <v>6</v>
      </c>
      <c r="E60" s="15">
        <v>1</v>
      </c>
      <c r="F60" s="5">
        <v>5614.4</v>
      </c>
      <c r="G60" s="5">
        <v>5614.4</v>
      </c>
      <c r="H60" s="5">
        <v>112.288</v>
      </c>
      <c r="I60" s="5">
        <v>617.58399999999995</v>
      </c>
      <c r="J60" s="5">
        <f t="shared" si="1"/>
        <v>31723.762963200003</v>
      </c>
      <c r="K60" s="5">
        <f t="shared" si="2"/>
        <v>174480.69629759999</v>
      </c>
      <c r="L60" s="5">
        <f t="shared" si="3"/>
        <v>206204.45926080001</v>
      </c>
      <c r="M60" s="5">
        <v>7747.8719999999994</v>
      </c>
      <c r="N60" s="5">
        <v>2188939.6444608001</v>
      </c>
      <c r="O60" s="30"/>
    </row>
    <row r="61" spans="1:15" hidden="1" x14ac:dyDescent="0.3">
      <c r="A61" s="9">
        <v>2013</v>
      </c>
      <c r="B61" s="2">
        <v>282.52140000000003</v>
      </c>
      <c r="C61" s="27" t="s">
        <v>41</v>
      </c>
      <c r="D61" s="4" t="s">
        <v>6</v>
      </c>
      <c r="E61" s="15">
        <v>1</v>
      </c>
      <c r="F61" s="5">
        <v>1555.444</v>
      </c>
      <c r="G61" s="5">
        <v>1555.444</v>
      </c>
      <c r="H61" s="5">
        <v>31.108879999999999</v>
      </c>
      <c r="I61" s="5">
        <v>171.09884</v>
      </c>
      <c r="J61" s="5">
        <f t="shared" si="1"/>
        <v>8788.9243300320013</v>
      </c>
      <c r="K61" s="5">
        <f t="shared" si="2"/>
        <v>48339.083815176004</v>
      </c>
      <c r="L61" s="5">
        <f t="shared" si="3"/>
        <v>57128.008145208005</v>
      </c>
      <c r="M61" s="5">
        <v>2146.5127199999997</v>
      </c>
      <c r="N61" s="5">
        <v>606435.77877220802</v>
      </c>
      <c r="O61" s="30"/>
    </row>
    <row r="62" spans="1:15" hidden="1" x14ac:dyDescent="0.3">
      <c r="A62" s="6">
        <v>2014</v>
      </c>
      <c r="B62" s="2">
        <v>2</v>
      </c>
      <c r="C62" s="26" t="s">
        <v>61</v>
      </c>
      <c r="D62" s="4" t="s">
        <v>8</v>
      </c>
      <c r="E62" s="11">
        <v>1</v>
      </c>
      <c r="F62" s="5">
        <v>2552</v>
      </c>
      <c r="G62" s="5">
        <v>2552</v>
      </c>
      <c r="H62" s="5">
        <v>51.04</v>
      </c>
      <c r="I62" s="5">
        <v>280.72000000000003</v>
      </c>
      <c r="J62" s="5">
        <f t="shared" si="1"/>
        <v>102.08</v>
      </c>
      <c r="K62" s="5">
        <f t="shared" si="2"/>
        <v>561.44000000000005</v>
      </c>
      <c r="L62" s="5">
        <f t="shared" si="3"/>
        <v>663.5200000000001</v>
      </c>
      <c r="M62" s="5">
        <v>3521.76</v>
      </c>
      <c r="N62" s="5">
        <v>7043.52</v>
      </c>
      <c r="O62" s="30"/>
    </row>
    <row r="63" spans="1:15" hidden="1" x14ac:dyDescent="0.3">
      <c r="A63" s="9">
        <v>2014</v>
      </c>
      <c r="B63" s="2">
        <v>2</v>
      </c>
      <c r="C63" s="26" t="s">
        <v>60</v>
      </c>
      <c r="D63" s="4" t="s">
        <v>8</v>
      </c>
      <c r="E63" s="11">
        <v>2</v>
      </c>
      <c r="F63" s="5">
        <v>3828</v>
      </c>
      <c r="G63" s="5">
        <v>7656</v>
      </c>
      <c r="H63" s="5">
        <v>153.12</v>
      </c>
      <c r="I63" s="5">
        <v>842.16</v>
      </c>
      <c r="J63" s="5">
        <f t="shared" si="1"/>
        <v>306.24</v>
      </c>
      <c r="K63" s="5">
        <f t="shared" si="2"/>
        <v>1684.32</v>
      </c>
      <c r="L63" s="5">
        <f t="shared" si="3"/>
        <v>1990.56</v>
      </c>
      <c r="M63" s="5">
        <v>10565.279999999999</v>
      </c>
      <c r="N63" s="5">
        <v>21130.559999999998</v>
      </c>
      <c r="O63" s="30"/>
    </row>
    <row r="64" spans="1:15" hidden="1" x14ac:dyDescent="0.3">
      <c r="A64" s="6">
        <v>2014</v>
      </c>
      <c r="B64" s="2">
        <v>2</v>
      </c>
      <c r="C64" s="26" t="s">
        <v>62</v>
      </c>
      <c r="D64" s="4" t="s">
        <v>8</v>
      </c>
      <c r="E64" s="11">
        <v>1</v>
      </c>
      <c r="F64" s="5">
        <v>16539.511999999999</v>
      </c>
      <c r="G64" s="5">
        <v>16539.511999999999</v>
      </c>
      <c r="H64" s="5">
        <v>330.79023999999998</v>
      </c>
      <c r="I64" s="5">
        <v>1819.3463199999999</v>
      </c>
      <c r="J64" s="5">
        <f t="shared" si="1"/>
        <v>661.58047999999997</v>
      </c>
      <c r="K64" s="5">
        <f t="shared" si="2"/>
        <v>3638.6926399999998</v>
      </c>
      <c r="L64" s="5">
        <f t="shared" si="3"/>
        <v>4300.2731199999998</v>
      </c>
      <c r="M64" s="5">
        <v>22824.526559999998</v>
      </c>
      <c r="N64" s="5">
        <v>45649.053119999997</v>
      </c>
      <c r="O64" s="30"/>
    </row>
    <row r="65" spans="1:15" hidden="1" x14ac:dyDescent="0.3">
      <c r="A65" s="9">
        <v>2014</v>
      </c>
      <c r="B65" s="2">
        <v>135</v>
      </c>
      <c r="C65" s="26" t="s">
        <v>59</v>
      </c>
      <c r="D65" s="4" t="s">
        <v>8</v>
      </c>
      <c r="E65" s="11">
        <v>1</v>
      </c>
      <c r="F65" s="5">
        <v>4635.7079999999996</v>
      </c>
      <c r="G65" s="5">
        <v>4635.7079999999996</v>
      </c>
      <c r="H65" s="5">
        <v>92.714159999999993</v>
      </c>
      <c r="I65" s="5">
        <v>509.92787999999996</v>
      </c>
      <c r="J65" s="5">
        <f t="shared" si="1"/>
        <v>12516.411599999999</v>
      </c>
      <c r="K65" s="5">
        <f t="shared" si="2"/>
        <v>68840.263800000001</v>
      </c>
      <c r="L65" s="5">
        <f t="shared" si="3"/>
        <v>81356.675399999993</v>
      </c>
      <c r="M65" s="5">
        <v>6397.277039999999</v>
      </c>
      <c r="N65" s="5">
        <v>863632.40039999993</v>
      </c>
      <c r="O65" s="30"/>
    </row>
    <row r="66" spans="1:15" hidden="1" x14ac:dyDescent="0.3">
      <c r="A66" s="9">
        <v>2014</v>
      </c>
      <c r="B66" s="2">
        <v>51</v>
      </c>
      <c r="C66" s="26" t="s">
        <v>55</v>
      </c>
      <c r="D66" s="3" t="s">
        <v>8</v>
      </c>
      <c r="E66" s="7">
        <v>1</v>
      </c>
      <c r="F66" s="5">
        <v>204.16</v>
      </c>
      <c r="G66" s="5">
        <v>204.16</v>
      </c>
      <c r="H66" s="5">
        <v>4.0831999999999997</v>
      </c>
      <c r="I66" s="5">
        <v>22.457599999999999</v>
      </c>
      <c r="J66" s="5">
        <f t="shared" si="1"/>
        <v>208.24319999999997</v>
      </c>
      <c r="K66" s="5">
        <f t="shared" si="2"/>
        <v>1145.3376000000001</v>
      </c>
      <c r="L66" s="5">
        <f t="shared" si="3"/>
        <v>1353.5808</v>
      </c>
      <c r="M66" s="5">
        <v>281.74079999999998</v>
      </c>
      <c r="N66" s="5">
        <v>14368.780799999999</v>
      </c>
      <c r="O66" s="30"/>
    </row>
    <row r="67" spans="1:15" hidden="1" x14ac:dyDescent="0.3">
      <c r="A67" s="9">
        <v>2014</v>
      </c>
      <c r="B67" s="2">
        <v>51</v>
      </c>
      <c r="C67" s="26" t="s">
        <v>54</v>
      </c>
      <c r="D67" s="4" t="s">
        <v>8</v>
      </c>
      <c r="E67" s="7">
        <v>1</v>
      </c>
      <c r="F67" s="5">
        <v>293.48</v>
      </c>
      <c r="G67" s="5">
        <v>293.48</v>
      </c>
      <c r="H67" s="5">
        <v>5.8696000000000002</v>
      </c>
      <c r="I67" s="5">
        <v>32.282800000000002</v>
      </c>
      <c r="J67" s="5">
        <f t="shared" si="1"/>
        <v>299.34960000000001</v>
      </c>
      <c r="K67" s="5">
        <f t="shared" si="2"/>
        <v>1646.4228000000001</v>
      </c>
      <c r="L67" s="5">
        <f t="shared" si="3"/>
        <v>1945.7724000000001</v>
      </c>
      <c r="M67" s="5">
        <v>405.00240000000002</v>
      </c>
      <c r="N67" s="5">
        <v>20655.1224</v>
      </c>
      <c r="O67" s="30"/>
    </row>
    <row r="68" spans="1:15" hidden="1" x14ac:dyDescent="0.3">
      <c r="A68" s="9">
        <v>2014</v>
      </c>
      <c r="B68" s="2">
        <v>51</v>
      </c>
      <c r="C68" s="26" t="s">
        <v>57</v>
      </c>
      <c r="D68" s="4" t="s">
        <v>8</v>
      </c>
      <c r="E68" s="7">
        <v>1</v>
      </c>
      <c r="F68" s="5">
        <v>8357.7999999999993</v>
      </c>
      <c r="G68" s="5">
        <v>8357.7999999999993</v>
      </c>
      <c r="H68" s="5">
        <v>167.15599999999998</v>
      </c>
      <c r="I68" s="5">
        <v>919.35799999999995</v>
      </c>
      <c r="J68" s="5">
        <f t="shared" si="1"/>
        <v>8524.9559999999983</v>
      </c>
      <c r="K68" s="5">
        <f t="shared" si="2"/>
        <v>46887.257999999994</v>
      </c>
      <c r="L68" s="5">
        <f t="shared" si="3"/>
        <v>55412.213999999993</v>
      </c>
      <c r="M68" s="5">
        <v>11533.763999999999</v>
      </c>
      <c r="N68" s="5">
        <v>588221.96399999992</v>
      </c>
      <c r="O68" s="30"/>
    </row>
    <row r="69" spans="1:15" hidden="1" x14ac:dyDescent="0.3">
      <c r="A69" s="9">
        <v>2014</v>
      </c>
      <c r="B69" s="2">
        <v>51</v>
      </c>
      <c r="C69" s="26" t="s">
        <v>56</v>
      </c>
      <c r="D69" s="4" t="s">
        <v>8</v>
      </c>
      <c r="E69" s="7">
        <v>1</v>
      </c>
      <c r="F69" s="5">
        <v>14674</v>
      </c>
      <c r="G69" s="5">
        <v>14674</v>
      </c>
      <c r="H69" s="5">
        <v>293.48</v>
      </c>
      <c r="I69" s="5">
        <v>1614.14</v>
      </c>
      <c r="J69" s="5">
        <f t="shared" si="1"/>
        <v>14967.480000000001</v>
      </c>
      <c r="K69" s="5">
        <f t="shared" si="2"/>
        <v>82321.14</v>
      </c>
      <c r="L69" s="5">
        <f t="shared" si="3"/>
        <v>97288.62000000001</v>
      </c>
      <c r="M69" s="5">
        <v>20250.12</v>
      </c>
      <c r="N69" s="5">
        <v>1032756.12</v>
      </c>
      <c r="O69" s="30"/>
    </row>
    <row r="70" spans="1:15" hidden="1" x14ac:dyDescent="0.3">
      <c r="A70" s="9">
        <v>2014</v>
      </c>
      <c r="B70" s="2">
        <v>51</v>
      </c>
      <c r="C70" s="26" t="s">
        <v>28</v>
      </c>
      <c r="D70" s="4" t="s">
        <v>8</v>
      </c>
      <c r="E70" s="7">
        <v>1</v>
      </c>
      <c r="F70" s="5">
        <v>4083.2</v>
      </c>
      <c r="G70" s="5">
        <v>4083.2</v>
      </c>
      <c r="H70" s="5">
        <v>81.664000000000001</v>
      </c>
      <c r="I70" s="5">
        <v>449.15199999999999</v>
      </c>
      <c r="J70" s="5">
        <f t="shared" ref="J70:J133" si="4">B70*H70</f>
        <v>4164.8640000000005</v>
      </c>
      <c r="K70" s="5">
        <f t="shared" ref="K70:K133" si="5">I70*B70</f>
        <v>22906.752</v>
      </c>
      <c r="L70" s="5">
        <f t="shared" ref="L70:L133" si="6">(H70+I70)*B70</f>
        <v>27071.616000000002</v>
      </c>
      <c r="M70" s="5">
        <v>5634.8159999999998</v>
      </c>
      <c r="N70" s="5">
        <v>287375.61599999998</v>
      </c>
      <c r="O70" s="30"/>
    </row>
    <row r="71" spans="1:15" hidden="1" x14ac:dyDescent="0.3">
      <c r="A71" s="9">
        <v>2014</v>
      </c>
      <c r="B71" s="2">
        <v>8</v>
      </c>
      <c r="C71" s="27" t="s">
        <v>26</v>
      </c>
      <c r="D71" s="4" t="s">
        <v>6</v>
      </c>
      <c r="E71" s="15">
        <v>3</v>
      </c>
      <c r="F71" s="5">
        <v>852</v>
      </c>
      <c r="G71" s="5">
        <v>2556</v>
      </c>
      <c r="H71" s="5">
        <v>51.120000000000005</v>
      </c>
      <c r="I71" s="5">
        <v>281.16000000000003</v>
      </c>
      <c r="J71" s="5">
        <f t="shared" si="4"/>
        <v>408.96000000000004</v>
      </c>
      <c r="K71" s="5">
        <f t="shared" si="5"/>
        <v>2249.2800000000002</v>
      </c>
      <c r="L71" s="5">
        <f t="shared" si="6"/>
        <v>2658.2400000000002</v>
      </c>
      <c r="M71" s="5">
        <v>3527.2799999999997</v>
      </c>
      <c r="N71" s="5">
        <v>28218.239999999998</v>
      </c>
      <c r="O71" s="30"/>
    </row>
    <row r="72" spans="1:15" hidden="1" x14ac:dyDescent="0.3">
      <c r="A72" s="9">
        <v>2014</v>
      </c>
      <c r="B72" s="2">
        <v>8</v>
      </c>
      <c r="C72" s="26" t="s">
        <v>46</v>
      </c>
      <c r="D72" s="4" t="s">
        <v>8</v>
      </c>
      <c r="E72" s="7">
        <v>1</v>
      </c>
      <c r="F72" s="5">
        <v>24882</v>
      </c>
      <c r="G72" s="5">
        <v>24882</v>
      </c>
      <c r="H72" s="5">
        <v>497.64</v>
      </c>
      <c r="I72" s="5">
        <v>2737.02</v>
      </c>
      <c r="J72" s="5">
        <f t="shared" si="4"/>
        <v>3981.12</v>
      </c>
      <c r="K72" s="5">
        <f t="shared" si="5"/>
        <v>21896.16</v>
      </c>
      <c r="L72" s="5">
        <f t="shared" si="6"/>
        <v>25877.279999999999</v>
      </c>
      <c r="M72" s="5">
        <v>34337.160000000003</v>
      </c>
      <c r="N72" s="5">
        <v>274697.28000000003</v>
      </c>
      <c r="O72" s="30"/>
    </row>
    <row r="73" spans="1:15" hidden="1" x14ac:dyDescent="0.3">
      <c r="A73" s="9">
        <v>2014</v>
      </c>
      <c r="B73" s="2">
        <v>8</v>
      </c>
      <c r="C73" s="26" t="s">
        <v>47</v>
      </c>
      <c r="D73" s="3" t="s">
        <v>8</v>
      </c>
      <c r="E73" s="7">
        <v>1</v>
      </c>
      <c r="F73" s="5">
        <v>40832</v>
      </c>
      <c r="G73" s="5">
        <v>40832</v>
      </c>
      <c r="H73" s="5">
        <v>816.64</v>
      </c>
      <c r="I73" s="5">
        <v>4491.5200000000004</v>
      </c>
      <c r="J73" s="5">
        <f t="shared" si="4"/>
        <v>6533.12</v>
      </c>
      <c r="K73" s="5">
        <f t="shared" si="5"/>
        <v>35932.160000000003</v>
      </c>
      <c r="L73" s="5">
        <f t="shared" si="6"/>
        <v>42465.280000000006</v>
      </c>
      <c r="M73" s="5">
        <v>56348.160000000003</v>
      </c>
      <c r="N73" s="5">
        <v>450785.28000000003</v>
      </c>
      <c r="O73" s="30"/>
    </row>
    <row r="74" spans="1:15" hidden="1" x14ac:dyDescent="0.3">
      <c r="A74" s="9">
        <v>2014</v>
      </c>
      <c r="B74" s="2">
        <v>8</v>
      </c>
      <c r="C74" s="26" t="s">
        <v>23</v>
      </c>
      <c r="D74" s="4" t="s">
        <v>6</v>
      </c>
      <c r="E74" s="13">
        <v>2</v>
      </c>
      <c r="F74" s="5">
        <v>2871</v>
      </c>
      <c r="G74" s="5">
        <v>5742</v>
      </c>
      <c r="H74" s="5">
        <v>114.84</v>
      </c>
      <c r="I74" s="5">
        <v>631.62</v>
      </c>
      <c r="J74" s="5">
        <f t="shared" si="4"/>
        <v>918.72</v>
      </c>
      <c r="K74" s="5">
        <f t="shared" si="5"/>
        <v>5052.96</v>
      </c>
      <c r="L74" s="5">
        <f t="shared" si="6"/>
        <v>5971.68</v>
      </c>
      <c r="M74" s="5">
        <v>7923.96</v>
      </c>
      <c r="N74" s="5">
        <v>63391.68</v>
      </c>
      <c r="O74" s="30"/>
    </row>
    <row r="75" spans="1:15" hidden="1" x14ac:dyDescent="0.3">
      <c r="A75" s="9">
        <v>2014</v>
      </c>
      <c r="B75" s="2">
        <v>8</v>
      </c>
      <c r="C75" s="27" t="s">
        <v>24</v>
      </c>
      <c r="D75" s="4" t="s">
        <v>8</v>
      </c>
      <c r="E75" s="7">
        <v>1</v>
      </c>
      <c r="F75" s="5">
        <v>18502</v>
      </c>
      <c r="G75" s="5">
        <v>18502</v>
      </c>
      <c r="H75" s="5">
        <v>370.04</v>
      </c>
      <c r="I75" s="5">
        <v>2035.22</v>
      </c>
      <c r="J75" s="5">
        <f t="shared" si="4"/>
        <v>2960.32</v>
      </c>
      <c r="K75" s="5">
        <f t="shared" si="5"/>
        <v>16281.76</v>
      </c>
      <c r="L75" s="5">
        <f t="shared" si="6"/>
        <v>19242.080000000002</v>
      </c>
      <c r="M75" s="5">
        <v>25532.760000000002</v>
      </c>
      <c r="N75" s="5">
        <v>204262.08000000002</v>
      </c>
      <c r="O75" s="30"/>
    </row>
    <row r="76" spans="1:15" hidden="1" x14ac:dyDescent="0.3">
      <c r="A76" s="9">
        <v>2014</v>
      </c>
      <c r="B76" s="2">
        <v>8</v>
      </c>
      <c r="C76" s="27" t="s">
        <v>25</v>
      </c>
      <c r="D76" s="4" t="s">
        <v>8</v>
      </c>
      <c r="E76" s="7">
        <v>2</v>
      </c>
      <c r="F76" s="5">
        <v>740.07999999999993</v>
      </c>
      <c r="G76" s="5">
        <v>1480.1599999999999</v>
      </c>
      <c r="H76" s="5">
        <v>29.603199999999998</v>
      </c>
      <c r="I76" s="5">
        <v>162.8176</v>
      </c>
      <c r="J76" s="5">
        <f t="shared" si="4"/>
        <v>236.82559999999998</v>
      </c>
      <c r="K76" s="5">
        <f t="shared" si="5"/>
        <v>1302.5408</v>
      </c>
      <c r="L76" s="5">
        <f t="shared" si="6"/>
        <v>1539.3663999999999</v>
      </c>
      <c r="M76" s="5">
        <v>2042.6207999999997</v>
      </c>
      <c r="N76" s="5">
        <v>16340.966399999998</v>
      </c>
      <c r="O76" s="30"/>
    </row>
    <row r="77" spans="1:15" x14ac:dyDescent="0.3">
      <c r="A77" s="9">
        <v>2014</v>
      </c>
      <c r="B77" s="2">
        <v>8</v>
      </c>
      <c r="C77" s="27" t="s">
        <v>182</v>
      </c>
      <c r="D77" s="4" t="s">
        <v>8</v>
      </c>
      <c r="E77" s="15">
        <v>1</v>
      </c>
      <c r="F77" s="5">
        <v>490494.4</v>
      </c>
      <c r="G77" s="5">
        <v>490494.4</v>
      </c>
      <c r="H77" s="5">
        <v>9809.8880000000008</v>
      </c>
      <c r="I77" s="5">
        <v>53954.384000000005</v>
      </c>
      <c r="J77" s="5">
        <f t="shared" si="4"/>
        <v>78479.104000000007</v>
      </c>
      <c r="K77" s="5">
        <f t="shared" si="5"/>
        <v>431635.07200000004</v>
      </c>
      <c r="L77" s="5">
        <f t="shared" si="6"/>
        <v>510114.17600000004</v>
      </c>
      <c r="M77" s="5">
        <v>676882.27200000011</v>
      </c>
      <c r="N77" s="5">
        <v>5415058.1760000009</v>
      </c>
      <c r="O77" s="30"/>
    </row>
    <row r="78" spans="1:15" hidden="1" x14ac:dyDescent="0.3">
      <c r="A78" s="9">
        <v>2014</v>
      </c>
      <c r="B78" s="2">
        <v>145</v>
      </c>
      <c r="C78" s="27" t="s">
        <v>26</v>
      </c>
      <c r="D78" s="4" t="s">
        <v>6</v>
      </c>
      <c r="E78" s="7">
        <v>3</v>
      </c>
      <c r="F78" s="5">
        <v>852</v>
      </c>
      <c r="G78" s="5">
        <v>2556</v>
      </c>
      <c r="H78" s="5">
        <v>51.120000000000005</v>
      </c>
      <c r="I78" s="5">
        <v>281.16000000000003</v>
      </c>
      <c r="J78" s="5">
        <f t="shared" si="4"/>
        <v>7412.4000000000005</v>
      </c>
      <c r="K78" s="5">
        <f t="shared" si="5"/>
        <v>40768.200000000004</v>
      </c>
      <c r="L78" s="5">
        <f t="shared" si="6"/>
        <v>48180.600000000006</v>
      </c>
      <c r="M78" s="5">
        <v>3527.2799999999997</v>
      </c>
      <c r="N78" s="5">
        <v>511455.6</v>
      </c>
      <c r="O78" s="30"/>
    </row>
    <row r="79" spans="1:15" hidden="1" x14ac:dyDescent="0.3">
      <c r="A79" s="9">
        <v>2014</v>
      </c>
      <c r="B79" s="2">
        <v>145</v>
      </c>
      <c r="C79" s="26" t="s">
        <v>21</v>
      </c>
      <c r="D79" s="4" t="s">
        <v>8</v>
      </c>
      <c r="E79" s="7">
        <v>1</v>
      </c>
      <c r="F79" s="5">
        <v>21054</v>
      </c>
      <c r="G79" s="5">
        <v>21054</v>
      </c>
      <c r="H79" s="5">
        <v>421.08</v>
      </c>
      <c r="I79" s="5">
        <v>2315.94</v>
      </c>
      <c r="J79" s="5">
        <f t="shared" si="4"/>
        <v>61056.6</v>
      </c>
      <c r="K79" s="5">
        <f t="shared" si="5"/>
        <v>335811.3</v>
      </c>
      <c r="L79" s="5">
        <f t="shared" si="6"/>
        <v>396867.9</v>
      </c>
      <c r="M79" s="5">
        <v>29054.52</v>
      </c>
      <c r="N79" s="5">
        <v>4212905.4000000004</v>
      </c>
      <c r="O79" s="30"/>
    </row>
    <row r="80" spans="1:15" hidden="1" x14ac:dyDescent="0.3">
      <c r="A80" s="9">
        <v>2014</v>
      </c>
      <c r="B80" s="2">
        <v>145</v>
      </c>
      <c r="C80" s="26" t="s">
        <v>22</v>
      </c>
      <c r="D80" s="3" t="s">
        <v>8</v>
      </c>
      <c r="E80" s="7">
        <v>1</v>
      </c>
      <c r="F80" s="5">
        <v>35728</v>
      </c>
      <c r="G80" s="5">
        <v>35728</v>
      </c>
      <c r="H80" s="5">
        <v>714.56000000000006</v>
      </c>
      <c r="I80" s="5">
        <v>3930.08</v>
      </c>
      <c r="J80" s="5">
        <f t="shared" si="4"/>
        <v>103611.20000000001</v>
      </c>
      <c r="K80" s="5">
        <f t="shared" si="5"/>
        <v>569861.6</v>
      </c>
      <c r="L80" s="5">
        <f t="shared" si="6"/>
        <v>673472.8</v>
      </c>
      <c r="M80" s="5">
        <v>49304.639999999999</v>
      </c>
      <c r="N80" s="5">
        <v>7149172.7999999998</v>
      </c>
      <c r="O80" s="30"/>
    </row>
    <row r="81" spans="1:15" hidden="1" x14ac:dyDescent="0.3">
      <c r="A81" s="9">
        <v>2014</v>
      </c>
      <c r="B81" s="2">
        <v>145</v>
      </c>
      <c r="C81" s="26" t="s">
        <v>23</v>
      </c>
      <c r="D81" s="4" t="s">
        <v>6</v>
      </c>
      <c r="E81" s="13">
        <v>2</v>
      </c>
      <c r="F81" s="5">
        <v>2871</v>
      </c>
      <c r="G81" s="5">
        <v>5742</v>
      </c>
      <c r="H81" s="5">
        <v>114.84</v>
      </c>
      <c r="I81" s="5">
        <v>631.62</v>
      </c>
      <c r="J81" s="5">
        <f t="shared" si="4"/>
        <v>16651.8</v>
      </c>
      <c r="K81" s="5">
        <f t="shared" si="5"/>
        <v>91584.9</v>
      </c>
      <c r="L81" s="5">
        <f t="shared" si="6"/>
        <v>108236.70000000001</v>
      </c>
      <c r="M81" s="5">
        <v>7923.96</v>
      </c>
      <c r="N81" s="5">
        <v>1148974.2</v>
      </c>
      <c r="O81" s="30"/>
    </row>
    <row r="82" spans="1:15" hidden="1" x14ac:dyDescent="0.3">
      <c r="A82" s="9">
        <v>2014</v>
      </c>
      <c r="B82" s="2">
        <v>145</v>
      </c>
      <c r="C82" s="27" t="s">
        <v>24</v>
      </c>
      <c r="D82" s="4" t="s">
        <v>8</v>
      </c>
      <c r="E82" s="7">
        <v>1</v>
      </c>
      <c r="F82" s="5">
        <v>18502</v>
      </c>
      <c r="G82" s="5">
        <v>18502</v>
      </c>
      <c r="H82" s="5">
        <v>370.04</v>
      </c>
      <c r="I82" s="5">
        <v>2035.22</v>
      </c>
      <c r="J82" s="5">
        <f t="shared" si="4"/>
        <v>53655.8</v>
      </c>
      <c r="K82" s="5">
        <f t="shared" si="5"/>
        <v>295106.90000000002</v>
      </c>
      <c r="L82" s="5">
        <f t="shared" si="6"/>
        <v>348762.7</v>
      </c>
      <c r="M82" s="5">
        <v>25532.760000000002</v>
      </c>
      <c r="N82" s="5">
        <v>3702250.2</v>
      </c>
      <c r="O82" s="30"/>
    </row>
    <row r="83" spans="1:15" hidden="1" x14ac:dyDescent="0.3">
      <c r="A83" s="9">
        <v>2014</v>
      </c>
      <c r="B83" s="2">
        <v>145</v>
      </c>
      <c r="C83" s="26" t="s">
        <v>25</v>
      </c>
      <c r="D83" s="4" t="s">
        <v>8</v>
      </c>
      <c r="E83" s="7">
        <v>2</v>
      </c>
      <c r="F83" s="5">
        <v>740.07999999999993</v>
      </c>
      <c r="G83" s="5">
        <v>1480.1599999999999</v>
      </c>
      <c r="H83" s="5">
        <v>29.603199999999998</v>
      </c>
      <c r="I83" s="5">
        <v>162.8176</v>
      </c>
      <c r="J83" s="5">
        <f t="shared" si="4"/>
        <v>4292.4639999999999</v>
      </c>
      <c r="K83" s="5">
        <f t="shared" si="5"/>
        <v>23608.552</v>
      </c>
      <c r="L83" s="5">
        <f t="shared" si="6"/>
        <v>27901.016</v>
      </c>
      <c r="M83" s="5">
        <v>2042.6207999999997</v>
      </c>
      <c r="N83" s="5">
        <v>296180.01599999995</v>
      </c>
      <c r="O83" s="30"/>
    </row>
    <row r="84" spans="1:15" x14ac:dyDescent="0.3">
      <c r="A84" s="9">
        <v>2014</v>
      </c>
      <c r="B84" s="2">
        <v>145</v>
      </c>
      <c r="C84" s="26" t="s">
        <v>172</v>
      </c>
      <c r="D84" s="4" t="s">
        <v>8</v>
      </c>
      <c r="E84" s="7">
        <v>1</v>
      </c>
      <c r="F84" s="5">
        <v>245279</v>
      </c>
      <c r="G84" s="5">
        <v>245279</v>
      </c>
      <c r="H84" s="5">
        <v>4905.58</v>
      </c>
      <c r="I84" s="5">
        <v>26980.69</v>
      </c>
      <c r="J84" s="5">
        <f t="shared" si="4"/>
        <v>711309.1</v>
      </c>
      <c r="K84" s="5">
        <f t="shared" si="5"/>
        <v>3912200.05</v>
      </c>
      <c r="L84" s="5">
        <f t="shared" si="6"/>
        <v>4623509.1499999994</v>
      </c>
      <c r="M84" s="5">
        <v>338485.02</v>
      </c>
      <c r="N84" s="5">
        <v>49080327.900000006</v>
      </c>
      <c r="O84" s="30"/>
    </row>
    <row r="85" spans="1:15" hidden="1" x14ac:dyDescent="0.3">
      <c r="A85" s="6">
        <v>2014</v>
      </c>
      <c r="B85" s="2">
        <v>31</v>
      </c>
      <c r="C85" s="26" t="s">
        <v>42</v>
      </c>
      <c r="D85" s="4" t="s">
        <v>8</v>
      </c>
      <c r="E85" s="11">
        <v>1</v>
      </c>
      <c r="F85" s="5">
        <v>344520</v>
      </c>
      <c r="G85" s="5">
        <v>344520</v>
      </c>
      <c r="H85" s="5">
        <v>6890.4000000000005</v>
      </c>
      <c r="I85" s="5">
        <v>37897.199999999997</v>
      </c>
      <c r="J85" s="5">
        <f t="shared" si="4"/>
        <v>213602.40000000002</v>
      </c>
      <c r="K85" s="5">
        <f t="shared" si="5"/>
        <v>1174813.2</v>
      </c>
      <c r="L85" s="5">
        <f t="shared" si="6"/>
        <v>1388415.5999999999</v>
      </c>
      <c r="M85" s="5">
        <v>475437.6</v>
      </c>
      <c r="N85" s="5">
        <v>14738565.6</v>
      </c>
      <c r="O85" s="30"/>
    </row>
    <row r="86" spans="1:15" hidden="1" x14ac:dyDescent="0.3">
      <c r="A86" s="9">
        <v>2014</v>
      </c>
      <c r="B86" s="2">
        <v>9</v>
      </c>
      <c r="C86" s="26" t="s">
        <v>58</v>
      </c>
      <c r="D86" s="4" t="s">
        <v>8</v>
      </c>
      <c r="E86" s="11">
        <v>1</v>
      </c>
      <c r="F86" s="5">
        <v>319000</v>
      </c>
      <c r="G86" s="5">
        <v>319000</v>
      </c>
      <c r="H86" s="5">
        <v>6380</v>
      </c>
      <c r="I86" s="5">
        <v>35090</v>
      </c>
      <c r="J86" s="5">
        <f t="shared" si="4"/>
        <v>57420</v>
      </c>
      <c r="K86" s="5">
        <f t="shared" si="5"/>
        <v>315810</v>
      </c>
      <c r="L86" s="5">
        <f t="shared" si="6"/>
        <v>373230</v>
      </c>
      <c r="M86" s="5">
        <v>440220</v>
      </c>
      <c r="N86" s="5">
        <v>3961980</v>
      </c>
      <c r="O86" s="30"/>
    </row>
    <row r="87" spans="1:15" hidden="1" x14ac:dyDescent="0.3">
      <c r="A87" s="9">
        <v>2014</v>
      </c>
      <c r="B87" s="2">
        <v>8</v>
      </c>
      <c r="C87" s="26" t="s">
        <v>29</v>
      </c>
      <c r="D87" s="4" t="s">
        <v>6</v>
      </c>
      <c r="E87" s="15">
        <v>2</v>
      </c>
      <c r="F87" s="5">
        <v>3330.3599999999997</v>
      </c>
      <c r="G87" s="5">
        <v>6660.7199999999993</v>
      </c>
      <c r="H87" s="5">
        <v>133.21439999999998</v>
      </c>
      <c r="I87" s="5">
        <v>732.67919999999992</v>
      </c>
      <c r="J87" s="5">
        <f t="shared" si="4"/>
        <v>1065.7151999999999</v>
      </c>
      <c r="K87" s="5">
        <f t="shared" si="5"/>
        <v>5861.4335999999994</v>
      </c>
      <c r="L87" s="5">
        <f t="shared" si="6"/>
        <v>6927.148799999999</v>
      </c>
      <c r="M87" s="5">
        <v>9191.7935999999991</v>
      </c>
      <c r="N87" s="5">
        <v>73534.348799999992</v>
      </c>
      <c r="O87" s="30"/>
    </row>
    <row r="88" spans="1:15" hidden="1" x14ac:dyDescent="0.3">
      <c r="A88" s="9">
        <v>2014</v>
      </c>
      <c r="B88" s="2">
        <v>8</v>
      </c>
      <c r="C88" s="26" t="s">
        <v>35</v>
      </c>
      <c r="D88" s="4" t="s">
        <v>8</v>
      </c>
      <c r="E88" s="7">
        <v>1</v>
      </c>
      <c r="F88" s="5">
        <v>11875.732</v>
      </c>
      <c r="G88" s="5">
        <v>11875.732</v>
      </c>
      <c r="H88" s="5">
        <v>237.51464000000001</v>
      </c>
      <c r="I88" s="5">
        <v>1306.33052</v>
      </c>
      <c r="J88" s="5">
        <f t="shared" si="4"/>
        <v>1900.1171200000001</v>
      </c>
      <c r="K88" s="5">
        <f t="shared" si="5"/>
        <v>10450.64416</v>
      </c>
      <c r="L88" s="5">
        <f t="shared" si="6"/>
        <v>12350.761280000001</v>
      </c>
      <c r="M88" s="5">
        <v>16388.510159999998</v>
      </c>
      <c r="N88" s="5">
        <v>131108.08127999998</v>
      </c>
      <c r="O88" s="30"/>
    </row>
    <row r="89" spans="1:15" hidden="1" x14ac:dyDescent="0.3">
      <c r="A89" s="9">
        <v>2014</v>
      </c>
      <c r="B89" s="2">
        <v>990</v>
      </c>
      <c r="C89" s="26" t="s">
        <v>38</v>
      </c>
      <c r="D89" s="4" t="s">
        <v>6</v>
      </c>
      <c r="E89" s="7">
        <v>1</v>
      </c>
      <c r="F89" s="5">
        <v>1658.8</v>
      </c>
      <c r="G89" s="5">
        <v>1658.8</v>
      </c>
      <c r="H89" s="5">
        <v>33.176000000000002</v>
      </c>
      <c r="I89" s="5">
        <v>182.46799999999999</v>
      </c>
      <c r="J89" s="5">
        <f t="shared" si="4"/>
        <v>32844.240000000005</v>
      </c>
      <c r="K89" s="5">
        <f t="shared" si="5"/>
        <v>180643.31999999998</v>
      </c>
      <c r="L89" s="5">
        <f t="shared" si="6"/>
        <v>213487.56</v>
      </c>
      <c r="M89" s="5">
        <v>2289.1439999999998</v>
      </c>
      <c r="N89" s="5">
        <v>2266252.5599999996</v>
      </c>
      <c r="O89" s="30"/>
    </row>
    <row r="90" spans="1:15" hidden="1" x14ac:dyDescent="0.3">
      <c r="A90" s="9">
        <v>2014</v>
      </c>
      <c r="B90" s="2">
        <v>120.09</v>
      </c>
      <c r="C90" s="26" t="s">
        <v>53</v>
      </c>
      <c r="D90" s="4" t="s">
        <v>6</v>
      </c>
      <c r="E90" s="7">
        <v>1</v>
      </c>
      <c r="F90" s="5">
        <v>527</v>
      </c>
      <c r="G90" s="5">
        <v>527</v>
      </c>
      <c r="H90" s="5">
        <v>10.540000000000001</v>
      </c>
      <c r="I90" s="5">
        <v>57.97</v>
      </c>
      <c r="J90" s="5">
        <f t="shared" si="4"/>
        <v>1265.7486000000001</v>
      </c>
      <c r="K90" s="5">
        <f t="shared" si="5"/>
        <v>6961.6172999999999</v>
      </c>
      <c r="L90" s="5">
        <f t="shared" si="6"/>
        <v>8227.3659000000007</v>
      </c>
      <c r="M90" s="5">
        <v>727.26</v>
      </c>
      <c r="N90" s="5">
        <v>87336.653399999996</v>
      </c>
      <c r="O90" s="30"/>
    </row>
    <row r="91" spans="1:15" hidden="1" x14ac:dyDescent="0.3">
      <c r="A91" s="9">
        <v>2014</v>
      </c>
      <c r="B91" s="2">
        <v>434.52</v>
      </c>
      <c r="C91" s="26" t="s">
        <v>39</v>
      </c>
      <c r="D91" s="4" t="s">
        <v>6</v>
      </c>
      <c r="E91" s="7">
        <v>1</v>
      </c>
      <c r="F91" s="5">
        <v>852</v>
      </c>
      <c r="G91" s="5">
        <v>852</v>
      </c>
      <c r="H91" s="5">
        <v>17.04</v>
      </c>
      <c r="I91" s="5">
        <v>93.72</v>
      </c>
      <c r="J91" s="5">
        <f t="shared" si="4"/>
        <v>7404.2207999999991</v>
      </c>
      <c r="K91" s="5">
        <f t="shared" si="5"/>
        <v>40723.214399999997</v>
      </c>
      <c r="L91" s="5">
        <f t="shared" si="6"/>
        <v>48127.435199999993</v>
      </c>
      <c r="M91" s="5">
        <v>1175.76</v>
      </c>
      <c r="N91" s="5">
        <v>510891.2352</v>
      </c>
      <c r="O91" s="30"/>
    </row>
    <row r="92" spans="1:15" hidden="1" x14ac:dyDescent="0.3">
      <c r="A92" s="9">
        <v>2014</v>
      </c>
      <c r="B92" s="2">
        <v>400</v>
      </c>
      <c r="C92" s="26" t="s">
        <v>50</v>
      </c>
      <c r="D92" s="4" t="s">
        <v>6</v>
      </c>
      <c r="E92" s="15">
        <v>1</v>
      </c>
      <c r="F92" s="5">
        <v>1256.8599999999999</v>
      </c>
      <c r="G92" s="5">
        <v>1256.8599999999999</v>
      </c>
      <c r="H92" s="5">
        <v>25.1372</v>
      </c>
      <c r="I92" s="5">
        <v>138.25459999999998</v>
      </c>
      <c r="J92" s="5">
        <f t="shared" si="4"/>
        <v>10054.879999999999</v>
      </c>
      <c r="K92" s="5">
        <f t="shared" si="5"/>
        <v>55301.84</v>
      </c>
      <c r="L92" s="5">
        <f t="shared" si="6"/>
        <v>65356.719999999994</v>
      </c>
      <c r="M92" s="5">
        <v>1734.4667999999999</v>
      </c>
      <c r="N92" s="5">
        <v>693786.72</v>
      </c>
      <c r="O92" s="30"/>
    </row>
    <row r="93" spans="1:15" hidden="1" x14ac:dyDescent="0.3">
      <c r="A93" s="9">
        <v>2014</v>
      </c>
      <c r="B93" s="2">
        <v>8</v>
      </c>
      <c r="C93" s="26" t="s">
        <v>36</v>
      </c>
      <c r="D93" s="4" t="s">
        <v>8</v>
      </c>
      <c r="E93" s="15">
        <v>1</v>
      </c>
      <c r="F93" s="5">
        <v>4338.3999999999996</v>
      </c>
      <c r="G93" s="5">
        <v>4338.3999999999996</v>
      </c>
      <c r="H93" s="5">
        <v>86.768000000000001</v>
      </c>
      <c r="I93" s="5">
        <v>477.22399999999999</v>
      </c>
      <c r="J93" s="5">
        <f t="shared" si="4"/>
        <v>694.14400000000001</v>
      </c>
      <c r="K93" s="5">
        <f t="shared" si="5"/>
        <v>3817.7919999999999</v>
      </c>
      <c r="L93" s="5">
        <f t="shared" si="6"/>
        <v>4511.9359999999997</v>
      </c>
      <c r="M93" s="5">
        <v>5986.9919999999993</v>
      </c>
      <c r="N93" s="5">
        <v>47895.935999999994</v>
      </c>
      <c r="O93" s="30"/>
    </row>
    <row r="94" spans="1:15" hidden="1" x14ac:dyDescent="0.3">
      <c r="A94" s="9">
        <v>2014</v>
      </c>
      <c r="B94" s="2">
        <v>8</v>
      </c>
      <c r="C94" s="26" t="s">
        <v>31</v>
      </c>
      <c r="D94" s="4" t="s">
        <v>6</v>
      </c>
      <c r="E94" s="7">
        <v>3</v>
      </c>
      <c r="F94" s="5">
        <v>1403.6</v>
      </c>
      <c r="G94" s="5">
        <v>4210.7999999999993</v>
      </c>
      <c r="H94" s="5">
        <v>84.215999999999994</v>
      </c>
      <c r="I94" s="5">
        <v>463.18799999999993</v>
      </c>
      <c r="J94" s="5">
        <f t="shared" si="4"/>
        <v>673.72799999999995</v>
      </c>
      <c r="K94" s="5">
        <f t="shared" si="5"/>
        <v>3705.5039999999995</v>
      </c>
      <c r="L94" s="5">
        <f t="shared" si="6"/>
        <v>4379.2319999999991</v>
      </c>
      <c r="M94" s="5">
        <v>5810.9039999999986</v>
      </c>
      <c r="N94" s="5">
        <v>46487.231999999989</v>
      </c>
      <c r="O94" s="30"/>
    </row>
    <row r="95" spans="1:15" hidden="1" x14ac:dyDescent="0.3">
      <c r="A95" s="9">
        <v>2014</v>
      </c>
      <c r="B95" s="2">
        <v>100</v>
      </c>
      <c r="C95" s="26" t="s">
        <v>52</v>
      </c>
      <c r="D95" s="4" t="s">
        <v>6</v>
      </c>
      <c r="E95" s="7">
        <v>1</v>
      </c>
      <c r="F95" s="5">
        <v>1310.452</v>
      </c>
      <c r="G95" s="5">
        <v>1310.452</v>
      </c>
      <c r="H95" s="5">
        <v>26.209040000000002</v>
      </c>
      <c r="I95" s="5">
        <v>144.14972</v>
      </c>
      <c r="J95" s="5">
        <f t="shared" si="4"/>
        <v>2620.904</v>
      </c>
      <c r="K95" s="5">
        <f t="shared" si="5"/>
        <v>14414.972</v>
      </c>
      <c r="L95" s="5">
        <f t="shared" si="6"/>
        <v>17035.876</v>
      </c>
      <c r="M95" s="5">
        <v>1808.4237600000001</v>
      </c>
      <c r="N95" s="5">
        <v>180842.37600000002</v>
      </c>
      <c r="O95" s="30"/>
    </row>
    <row r="96" spans="1:15" hidden="1" x14ac:dyDescent="0.3">
      <c r="A96" s="9">
        <v>2014</v>
      </c>
      <c r="B96" s="2">
        <v>985.54549999999995</v>
      </c>
      <c r="C96" s="26" t="s">
        <v>51</v>
      </c>
      <c r="D96" s="4" t="s">
        <v>6</v>
      </c>
      <c r="E96" s="7">
        <v>1</v>
      </c>
      <c r="F96" s="5">
        <v>5308.1600000000008</v>
      </c>
      <c r="G96" s="5">
        <v>5308.1600000000008</v>
      </c>
      <c r="H96" s="5">
        <v>106.16320000000002</v>
      </c>
      <c r="I96" s="5">
        <v>583.89760000000012</v>
      </c>
      <c r="J96" s="5">
        <f t="shared" si="4"/>
        <v>104628.66402560001</v>
      </c>
      <c r="K96" s="5">
        <f t="shared" si="5"/>
        <v>575457.65214080014</v>
      </c>
      <c r="L96" s="5">
        <f t="shared" si="6"/>
        <v>680086.31616640021</v>
      </c>
      <c r="M96" s="5">
        <v>7325.2608000000009</v>
      </c>
      <c r="N96" s="5">
        <v>7219377.817766401</v>
      </c>
      <c r="O96" s="30"/>
    </row>
    <row r="97" spans="1:15" hidden="1" x14ac:dyDescent="0.3">
      <c r="A97" s="9">
        <v>2014</v>
      </c>
      <c r="B97" s="2">
        <v>8</v>
      </c>
      <c r="C97" s="26" t="s">
        <v>32</v>
      </c>
      <c r="D97" s="4" t="s">
        <v>8</v>
      </c>
      <c r="E97" s="13">
        <v>1</v>
      </c>
      <c r="F97" s="5">
        <v>1020.8</v>
      </c>
      <c r="G97" s="5">
        <v>1020.8</v>
      </c>
      <c r="H97" s="5">
        <v>20.416</v>
      </c>
      <c r="I97" s="5">
        <v>112.288</v>
      </c>
      <c r="J97" s="5">
        <f t="shared" si="4"/>
        <v>163.328</v>
      </c>
      <c r="K97" s="5">
        <f t="shared" si="5"/>
        <v>898.30399999999997</v>
      </c>
      <c r="L97" s="5">
        <f t="shared" si="6"/>
        <v>1061.6320000000001</v>
      </c>
      <c r="M97" s="5">
        <v>1408.704</v>
      </c>
      <c r="N97" s="5">
        <v>11269.632</v>
      </c>
      <c r="O97" s="30"/>
    </row>
    <row r="98" spans="1:15" hidden="1" x14ac:dyDescent="0.3">
      <c r="A98" s="9">
        <v>2014</v>
      </c>
      <c r="B98" s="2">
        <v>8</v>
      </c>
      <c r="C98" s="26" t="s">
        <v>33</v>
      </c>
      <c r="D98" s="4" t="s">
        <v>8</v>
      </c>
      <c r="E98" s="7">
        <v>1</v>
      </c>
      <c r="F98" s="5">
        <v>21947.200000000001</v>
      </c>
      <c r="G98" s="5">
        <v>21947.200000000001</v>
      </c>
      <c r="H98" s="5">
        <v>438.94400000000002</v>
      </c>
      <c r="I98" s="5">
        <v>2414.192</v>
      </c>
      <c r="J98" s="5">
        <f t="shared" si="4"/>
        <v>3511.5520000000001</v>
      </c>
      <c r="K98" s="5">
        <f t="shared" si="5"/>
        <v>19313.536</v>
      </c>
      <c r="L98" s="5">
        <f t="shared" si="6"/>
        <v>22825.088</v>
      </c>
      <c r="M98" s="5">
        <v>30287.136000000002</v>
      </c>
      <c r="N98" s="5">
        <v>242297.08800000002</v>
      </c>
      <c r="O98" s="30"/>
    </row>
    <row r="99" spans="1:15" hidden="1" x14ac:dyDescent="0.3">
      <c r="A99" s="9">
        <v>2014</v>
      </c>
      <c r="B99" s="2">
        <v>8</v>
      </c>
      <c r="C99" s="26" t="s">
        <v>34</v>
      </c>
      <c r="D99" s="4" t="s">
        <v>8</v>
      </c>
      <c r="E99" s="7">
        <v>1</v>
      </c>
      <c r="F99" s="5">
        <v>9570</v>
      </c>
      <c r="G99" s="5">
        <v>9570</v>
      </c>
      <c r="H99" s="5">
        <v>191.4</v>
      </c>
      <c r="I99" s="5">
        <v>1052.7</v>
      </c>
      <c r="J99" s="5">
        <f t="shared" si="4"/>
        <v>1531.2</v>
      </c>
      <c r="K99" s="5">
        <f t="shared" si="5"/>
        <v>8421.6</v>
      </c>
      <c r="L99" s="5">
        <f t="shared" si="6"/>
        <v>9952.8000000000011</v>
      </c>
      <c r="M99" s="5">
        <v>13206.6</v>
      </c>
      <c r="N99" s="5">
        <v>105652.8</v>
      </c>
      <c r="O99" s="30"/>
    </row>
    <row r="100" spans="1:15" hidden="1" x14ac:dyDescent="0.3">
      <c r="A100" s="9">
        <v>2014</v>
      </c>
      <c r="B100" s="2">
        <v>41.391999999999996</v>
      </c>
      <c r="C100" s="26" t="s">
        <v>48</v>
      </c>
      <c r="D100" s="4" t="s">
        <v>6</v>
      </c>
      <c r="E100" s="15">
        <v>4</v>
      </c>
      <c r="F100" s="5">
        <v>5614.4</v>
      </c>
      <c r="G100" s="5">
        <v>22457.599999999999</v>
      </c>
      <c r="H100" s="5">
        <v>449.15199999999999</v>
      </c>
      <c r="I100" s="5">
        <v>2470.3359999999998</v>
      </c>
      <c r="J100" s="5">
        <f t="shared" si="4"/>
        <v>18591.299583999997</v>
      </c>
      <c r="K100" s="5">
        <f t="shared" si="5"/>
        <v>102252.14771199998</v>
      </c>
      <c r="L100" s="5">
        <f t="shared" si="6"/>
        <v>120843.44729599998</v>
      </c>
      <c r="M100" s="5">
        <v>30991.487999999998</v>
      </c>
      <c r="N100" s="5">
        <v>1282799.6712959998</v>
      </c>
      <c r="O100" s="30"/>
    </row>
    <row r="101" spans="1:15" hidden="1" x14ac:dyDescent="0.3">
      <c r="A101" s="9">
        <v>2014</v>
      </c>
      <c r="B101" s="2">
        <v>41.391999999999996</v>
      </c>
      <c r="C101" s="27" t="s">
        <v>49</v>
      </c>
      <c r="D101" s="4" t="s">
        <v>6</v>
      </c>
      <c r="E101" s="15">
        <v>4</v>
      </c>
      <c r="F101" s="5">
        <v>1555.444</v>
      </c>
      <c r="G101" s="5">
        <v>6221.7759999999998</v>
      </c>
      <c r="H101" s="5">
        <v>124.43552</v>
      </c>
      <c r="I101" s="5">
        <v>684.39535999999998</v>
      </c>
      <c r="J101" s="5">
        <f t="shared" si="4"/>
        <v>5150.6350438399995</v>
      </c>
      <c r="K101" s="5">
        <f t="shared" si="5"/>
        <v>28328.492741119997</v>
      </c>
      <c r="L101" s="5">
        <f t="shared" si="6"/>
        <v>33479.127784959994</v>
      </c>
      <c r="M101" s="5">
        <v>8586.0508799999989</v>
      </c>
      <c r="N101" s="5">
        <v>355393.81802495994</v>
      </c>
      <c r="O101" s="30"/>
    </row>
    <row r="102" spans="1:15" hidden="1" x14ac:dyDescent="0.3">
      <c r="A102" s="6">
        <v>2015</v>
      </c>
      <c r="B102" s="2">
        <v>1</v>
      </c>
      <c r="C102" s="26" t="s">
        <v>71</v>
      </c>
      <c r="D102" s="4" t="s">
        <v>8</v>
      </c>
      <c r="E102" s="17">
        <v>1</v>
      </c>
      <c r="F102" s="5">
        <v>1914</v>
      </c>
      <c r="G102" s="5">
        <v>1914</v>
      </c>
      <c r="H102" s="5">
        <v>38.28</v>
      </c>
      <c r="I102" s="5">
        <v>210.54</v>
      </c>
      <c r="J102" s="5">
        <f t="shared" si="4"/>
        <v>38.28</v>
      </c>
      <c r="K102" s="5">
        <f t="shared" si="5"/>
        <v>210.54</v>
      </c>
      <c r="L102" s="5">
        <f t="shared" si="6"/>
        <v>248.82</v>
      </c>
      <c r="M102" s="5">
        <v>2641.3199999999997</v>
      </c>
      <c r="N102" s="5">
        <v>2641.3199999999997</v>
      </c>
      <c r="O102" s="30"/>
    </row>
    <row r="103" spans="1:15" hidden="1" x14ac:dyDescent="0.3">
      <c r="A103" s="6">
        <v>2015</v>
      </c>
      <c r="B103" s="2">
        <v>1</v>
      </c>
      <c r="C103" s="26" t="s">
        <v>72</v>
      </c>
      <c r="D103" s="4" t="s">
        <v>8</v>
      </c>
      <c r="E103" s="17">
        <v>4</v>
      </c>
      <c r="F103" s="5">
        <v>829.4</v>
      </c>
      <c r="G103" s="5">
        <v>3317.6</v>
      </c>
      <c r="H103" s="5">
        <v>66.352000000000004</v>
      </c>
      <c r="I103" s="5">
        <v>364.93599999999998</v>
      </c>
      <c r="J103" s="5">
        <f t="shared" si="4"/>
        <v>66.352000000000004</v>
      </c>
      <c r="K103" s="5">
        <f t="shared" si="5"/>
        <v>364.93599999999998</v>
      </c>
      <c r="L103" s="5">
        <f t="shared" si="6"/>
        <v>431.28800000000001</v>
      </c>
      <c r="M103" s="5">
        <v>4578.2879999999996</v>
      </c>
      <c r="N103" s="5">
        <v>4578.2879999999996</v>
      </c>
      <c r="O103" s="30"/>
    </row>
    <row r="104" spans="1:15" hidden="1" x14ac:dyDescent="0.3">
      <c r="A104" s="6">
        <v>2015</v>
      </c>
      <c r="B104" s="2">
        <v>1</v>
      </c>
      <c r="C104" s="26" t="s">
        <v>70</v>
      </c>
      <c r="D104" s="4" t="s">
        <v>8</v>
      </c>
      <c r="E104" s="17">
        <v>3</v>
      </c>
      <c r="F104" s="5">
        <v>2552</v>
      </c>
      <c r="G104" s="5">
        <v>7656</v>
      </c>
      <c r="H104" s="5">
        <v>153.12</v>
      </c>
      <c r="I104" s="5">
        <v>842.16</v>
      </c>
      <c r="J104" s="5">
        <f t="shared" si="4"/>
        <v>153.12</v>
      </c>
      <c r="K104" s="5">
        <f t="shared" si="5"/>
        <v>842.16</v>
      </c>
      <c r="L104" s="5">
        <f t="shared" si="6"/>
        <v>995.28</v>
      </c>
      <c r="M104" s="5">
        <v>10565.279999999999</v>
      </c>
      <c r="N104" s="5">
        <v>10565.279999999999</v>
      </c>
      <c r="O104" s="30"/>
    </row>
    <row r="105" spans="1:15" hidden="1" x14ac:dyDescent="0.3">
      <c r="A105" s="6">
        <v>2015</v>
      </c>
      <c r="B105" s="2">
        <v>1</v>
      </c>
      <c r="C105" s="26" t="s">
        <v>69</v>
      </c>
      <c r="D105" s="4" t="s">
        <v>8</v>
      </c>
      <c r="E105" s="11">
        <v>7</v>
      </c>
      <c r="F105" s="5">
        <v>9952.7999999999993</v>
      </c>
      <c r="G105" s="5">
        <v>69669.599999999991</v>
      </c>
      <c r="H105" s="5">
        <v>1393.3919999999998</v>
      </c>
      <c r="I105" s="5">
        <v>7663.655999999999</v>
      </c>
      <c r="J105" s="5">
        <f t="shared" si="4"/>
        <v>1393.3919999999998</v>
      </c>
      <c r="K105" s="5">
        <f t="shared" si="5"/>
        <v>7663.655999999999</v>
      </c>
      <c r="L105" s="5">
        <f t="shared" si="6"/>
        <v>9057.0479999999989</v>
      </c>
      <c r="M105" s="5">
        <v>96144.047999999981</v>
      </c>
      <c r="N105" s="5">
        <v>96144.047999999981</v>
      </c>
      <c r="O105" s="30"/>
    </row>
    <row r="106" spans="1:15" hidden="1" x14ac:dyDescent="0.3">
      <c r="A106" s="6">
        <v>2015</v>
      </c>
      <c r="B106" s="2">
        <v>36</v>
      </c>
      <c r="C106" s="26" t="s">
        <v>55</v>
      </c>
      <c r="D106" s="3" t="s">
        <v>8</v>
      </c>
      <c r="E106" s="11">
        <v>1</v>
      </c>
      <c r="F106" s="5">
        <v>204.16</v>
      </c>
      <c r="G106" s="5">
        <v>204.16</v>
      </c>
      <c r="H106" s="5">
        <v>4.0831999999999997</v>
      </c>
      <c r="I106" s="5">
        <v>22.457599999999999</v>
      </c>
      <c r="J106" s="5">
        <f t="shared" si="4"/>
        <v>146.99519999999998</v>
      </c>
      <c r="K106" s="5">
        <f t="shared" si="5"/>
        <v>808.47360000000003</v>
      </c>
      <c r="L106" s="5">
        <f t="shared" si="6"/>
        <v>955.46879999999987</v>
      </c>
      <c r="M106" s="5">
        <v>281.74079999999998</v>
      </c>
      <c r="N106" s="5">
        <v>10142.668799999999</v>
      </c>
      <c r="O106" s="30"/>
    </row>
    <row r="107" spans="1:15" hidden="1" x14ac:dyDescent="0.3">
      <c r="A107" s="6">
        <v>2015</v>
      </c>
      <c r="B107" s="2">
        <v>36</v>
      </c>
      <c r="C107" s="26" t="s">
        <v>54</v>
      </c>
      <c r="D107" s="4" t="s">
        <v>8</v>
      </c>
      <c r="E107" s="11">
        <v>1</v>
      </c>
      <c r="F107" s="5">
        <v>293.48</v>
      </c>
      <c r="G107" s="5">
        <v>293.48</v>
      </c>
      <c r="H107" s="5">
        <v>5.8696000000000002</v>
      </c>
      <c r="I107" s="5">
        <v>32.282800000000002</v>
      </c>
      <c r="J107" s="5">
        <f t="shared" si="4"/>
        <v>211.3056</v>
      </c>
      <c r="K107" s="5">
        <f t="shared" si="5"/>
        <v>1162.1808000000001</v>
      </c>
      <c r="L107" s="5">
        <f t="shared" si="6"/>
        <v>1373.4864</v>
      </c>
      <c r="M107" s="5">
        <v>405.00240000000002</v>
      </c>
      <c r="N107" s="5">
        <v>14580.0864</v>
      </c>
      <c r="O107" s="30"/>
    </row>
    <row r="108" spans="1:15" hidden="1" x14ac:dyDescent="0.3">
      <c r="A108" s="6">
        <v>2015</v>
      </c>
      <c r="B108" s="2">
        <v>36</v>
      </c>
      <c r="C108" s="26" t="s">
        <v>57</v>
      </c>
      <c r="D108" s="4" t="s">
        <v>8</v>
      </c>
      <c r="E108" s="11">
        <v>1</v>
      </c>
      <c r="F108" s="5">
        <v>8357.7999999999993</v>
      </c>
      <c r="G108" s="5">
        <v>8357.7999999999993</v>
      </c>
      <c r="H108" s="5">
        <v>167.15599999999998</v>
      </c>
      <c r="I108" s="5">
        <v>919.35799999999995</v>
      </c>
      <c r="J108" s="5">
        <f t="shared" si="4"/>
        <v>6017.6159999999991</v>
      </c>
      <c r="K108" s="5">
        <f t="shared" si="5"/>
        <v>33096.887999999999</v>
      </c>
      <c r="L108" s="5">
        <f t="shared" si="6"/>
        <v>39114.503999999994</v>
      </c>
      <c r="M108" s="5">
        <v>11533.763999999999</v>
      </c>
      <c r="N108" s="5">
        <v>415215.50399999996</v>
      </c>
      <c r="O108" s="30"/>
    </row>
    <row r="109" spans="1:15" hidden="1" x14ac:dyDescent="0.3">
      <c r="A109" s="6">
        <v>2015</v>
      </c>
      <c r="B109" s="2">
        <v>36</v>
      </c>
      <c r="C109" s="26" t="s">
        <v>27</v>
      </c>
      <c r="D109" s="4" t="s">
        <v>8</v>
      </c>
      <c r="E109" s="11">
        <v>1</v>
      </c>
      <c r="F109" s="5">
        <v>24244</v>
      </c>
      <c r="G109" s="5">
        <v>24244</v>
      </c>
      <c r="H109" s="5">
        <v>484.88</v>
      </c>
      <c r="I109" s="5">
        <v>2666.84</v>
      </c>
      <c r="J109" s="5">
        <f t="shared" si="4"/>
        <v>17455.68</v>
      </c>
      <c r="K109" s="5">
        <f t="shared" si="5"/>
        <v>96006.24</v>
      </c>
      <c r="L109" s="5">
        <f t="shared" si="6"/>
        <v>113461.92000000001</v>
      </c>
      <c r="M109" s="5">
        <v>33456.720000000001</v>
      </c>
      <c r="N109" s="5">
        <v>1204441.92</v>
      </c>
      <c r="O109" s="30"/>
    </row>
    <row r="110" spans="1:15" hidden="1" x14ac:dyDescent="0.3">
      <c r="A110" s="6">
        <v>2015</v>
      </c>
      <c r="B110" s="2">
        <v>36</v>
      </c>
      <c r="C110" s="26" t="s">
        <v>28</v>
      </c>
      <c r="D110" s="4" t="s">
        <v>8</v>
      </c>
      <c r="E110" s="11">
        <v>1</v>
      </c>
      <c r="F110" s="5">
        <v>4083.2</v>
      </c>
      <c r="G110" s="5">
        <v>4083.2</v>
      </c>
      <c r="H110" s="5">
        <v>81.664000000000001</v>
      </c>
      <c r="I110" s="5">
        <v>449.15199999999999</v>
      </c>
      <c r="J110" s="5">
        <f t="shared" si="4"/>
        <v>2939.904</v>
      </c>
      <c r="K110" s="5">
        <f t="shared" si="5"/>
        <v>16169.472</v>
      </c>
      <c r="L110" s="5">
        <f t="shared" si="6"/>
        <v>19109.376</v>
      </c>
      <c r="M110" s="5">
        <v>5634.8159999999998</v>
      </c>
      <c r="N110" s="5">
        <v>202853.37599999999</v>
      </c>
      <c r="O110" s="30"/>
    </row>
    <row r="111" spans="1:15" hidden="1" x14ac:dyDescent="0.3">
      <c r="A111" s="6">
        <v>2015</v>
      </c>
      <c r="B111" s="2">
        <v>64</v>
      </c>
      <c r="C111" s="26" t="s">
        <v>26</v>
      </c>
      <c r="D111" s="4" t="s">
        <v>6</v>
      </c>
      <c r="E111" s="11">
        <v>2</v>
      </c>
      <c r="F111" s="5">
        <v>852.36799999999994</v>
      </c>
      <c r="G111" s="5">
        <v>1704.7359999999999</v>
      </c>
      <c r="H111" s="5">
        <v>34.094719999999995</v>
      </c>
      <c r="I111" s="5">
        <v>187.52095999999997</v>
      </c>
      <c r="J111" s="5">
        <f t="shared" si="4"/>
        <v>2182.0620799999997</v>
      </c>
      <c r="K111" s="5">
        <f t="shared" si="5"/>
        <v>12001.341439999998</v>
      </c>
      <c r="L111" s="5">
        <f t="shared" si="6"/>
        <v>14183.403519999998</v>
      </c>
      <c r="M111" s="5">
        <v>2352.53568</v>
      </c>
      <c r="N111" s="5">
        <v>150562.28352</v>
      </c>
      <c r="O111" s="30"/>
    </row>
    <row r="112" spans="1:15" hidden="1" x14ac:dyDescent="0.3">
      <c r="A112" s="6">
        <v>2015</v>
      </c>
      <c r="B112" s="2">
        <v>64</v>
      </c>
      <c r="C112" s="26" t="s">
        <v>21</v>
      </c>
      <c r="D112" s="4" t="s">
        <v>8</v>
      </c>
      <c r="E112" s="11">
        <v>1</v>
      </c>
      <c r="F112" s="5">
        <v>21054</v>
      </c>
      <c r="G112" s="5">
        <v>21054</v>
      </c>
      <c r="H112" s="5">
        <v>421.08</v>
      </c>
      <c r="I112" s="5">
        <v>2315.94</v>
      </c>
      <c r="J112" s="5">
        <f t="shared" si="4"/>
        <v>26949.119999999999</v>
      </c>
      <c r="K112" s="5">
        <f t="shared" si="5"/>
        <v>148220.16</v>
      </c>
      <c r="L112" s="5">
        <f t="shared" si="6"/>
        <v>175169.28</v>
      </c>
      <c r="M112" s="5">
        <v>29054.52</v>
      </c>
      <c r="N112" s="5">
        <v>1859489.28</v>
      </c>
      <c r="O112" s="30"/>
    </row>
    <row r="113" spans="1:15" hidden="1" x14ac:dyDescent="0.3">
      <c r="A113" s="6">
        <v>2015</v>
      </c>
      <c r="B113" s="2">
        <v>64</v>
      </c>
      <c r="C113" s="26" t="s">
        <v>22</v>
      </c>
      <c r="D113" s="3" t="s">
        <v>8</v>
      </c>
      <c r="E113" s="11">
        <v>1</v>
      </c>
      <c r="F113" s="5">
        <v>35728</v>
      </c>
      <c r="G113" s="5">
        <v>35728</v>
      </c>
      <c r="H113" s="5">
        <v>714.56000000000006</v>
      </c>
      <c r="I113" s="5">
        <v>3930.08</v>
      </c>
      <c r="J113" s="5">
        <f t="shared" si="4"/>
        <v>45731.840000000004</v>
      </c>
      <c r="K113" s="5">
        <f t="shared" si="5"/>
        <v>251525.12</v>
      </c>
      <c r="L113" s="5">
        <f t="shared" si="6"/>
        <v>297256.96000000002</v>
      </c>
      <c r="M113" s="5">
        <v>49304.639999999999</v>
      </c>
      <c r="N113" s="5">
        <v>3155496.96</v>
      </c>
      <c r="O113" s="30"/>
    </row>
    <row r="114" spans="1:15" hidden="1" x14ac:dyDescent="0.3">
      <c r="A114" s="6">
        <v>2015</v>
      </c>
      <c r="B114" s="2">
        <v>64</v>
      </c>
      <c r="C114" s="26" t="s">
        <v>23</v>
      </c>
      <c r="D114" s="4" t="s">
        <v>6</v>
      </c>
      <c r="E114" s="13">
        <v>2</v>
      </c>
      <c r="F114" s="5">
        <v>2871</v>
      </c>
      <c r="G114" s="5">
        <v>5742</v>
      </c>
      <c r="H114" s="5">
        <v>114.84</v>
      </c>
      <c r="I114" s="5">
        <v>631.62</v>
      </c>
      <c r="J114" s="5">
        <f t="shared" si="4"/>
        <v>7349.76</v>
      </c>
      <c r="K114" s="5">
        <f t="shared" si="5"/>
        <v>40423.68</v>
      </c>
      <c r="L114" s="5">
        <f t="shared" si="6"/>
        <v>47773.440000000002</v>
      </c>
      <c r="M114" s="5">
        <v>7923.96</v>
      </c>
      <c r="N114" s="5">
        <v>507133.44</v>
      </c>
      <c r="O114" s="30"/>
    </row>
    <row r="115" spans="1:15" hidden="1" x14ac:dyDescent="0.3">
      <c r="A115" s="6">
        <v>2015</v>
      </c>
      <c r="B115" s="2">
        <v>64</v>
      </c>
      <c r="C115" s="26" t="s">
        <v>24</v>
      </c>
      <c r="D115" s="4" t="s">
        <v>8</v>
      </c>
      <c r="E115" s="11">
        <v>1</v>
      </c>
      <c r="F115" s="5">
        <v>18502</v>
      </c>
      <c r="G115" s="5">
        <v>18502</v>
      </c>
      <c r="H115" s="5">
        <v>370.04</v>
      </c>
      <c r="I115" s="5">
        <v>2035.22</v>
      </c>
      <c r="J115" s="5">
        <f t="shared" si="4"/>
        <v>23682.560000000001</v>
      </c>
      <c r="K115" s="5">
        <f t="shared" si="5"/>
        <v>130254.08</v>
      </c>
      <c r="L115" s="5">
        <f t="shared" si="6"/>
        <v>153936.64000000001</v>
      </c>
      <c r="M115" s="5">
        <v>25532.760000000002</v>
      </c>
      <c r="N115" s="5">
        <v>1634096.6400000001</v>
      </c>
      <c r="O115" s="30"/>
    </row>
    <row r="116" spans="1:15" hidden="1" x14ac:dyDescent="0.3">
      <c r="A116" s="6">
        <v>2015</v>
      </c>
      <c r="B116" s="2">
        <v>64</v>
      </c>
      <c r="C116" s="26" t="s">
        <v>25</v>
      </c>
      <c r="D116" s="4" t="s">
        <v>8</v>
      </c>
      <c r="E116" s="11">
        <v>2</v>
      </c>
      <c r="F116" s="5">
        <v>740.07999999999993</v>
      </c>
      <c r="G116" s="5">
        <v>1480.1599999999999</v>
      </c>
      <c r="H116" s="5">
        <v>29.603199999999998</v>
      </c>
      <c r="I116" s="5">
        <v>162.8176</v>
      </c>
      <c r="J116" s="5">
        <f t="shared" si="4"/>
        <v>1894.6047999999998</v>
      </c>
      <c r="K116" s="5">
        <f t="shared" si="5"/>
        <v>10420.3264</v>
      </c>
      <c r="L116" s="5">
        <f t="shared" si="6"/>
        <v>12314.931199999999</v>
      </c>
      <c r="M116" s="5">
        <v>2042.6207999999997</v>
      </c>
      <c r="N116" s="5">
        <v>130727.73119999998</v>
      </c>
      <c r="O116" s="30"/>
    </row>
    <row r="117" spans="1:15" x14ac:dyDescent="0.3">
      <c r="A117" s="6">
        <v>2015</v>
      </c>
      <c r="B117" s="2">
        <v>64</v>
      </c>
      <c r="C117" s="26" t="s">
        <v>172</v>
      </c>
      <c r="D117" s="4" t="s">
        <v>8</v>
      </c>
      <c r="E117" s="11">
        <v>1</v>
      </c>
      <c r="F117" s="5">
        <v>188517.516</v>
      </c>
      <c r="G117" s="5">
        <v>188517.516</v>
      </c>
      <c r="H117" s="5">
        <v>3770.35032</v>
      </c>
      <c r="I117" s="5">
        <v>20736.926760000002</v>
      </c>
      <c r="J117" s="5">
        <f t="shared" si="4"/>
        <v>241302.42048</v>
      </c>
      <c r="K117" s="5">
        <f t="shared" si="5"/>
        <v>1327163.3126400001</v>
      </c>
      <c r="L117" s="5">
        <f t="shared" si="6"/>
        <v>1568465.7331200002</v>
      </c>
      <c r="M117" s="5">
        <v>260154.17207999999</v>
      </c>
      <c r="N117" s="5">
        <v>16649867.013119999</v>
      </c>
      <c r="O117" s="30"/>
    </row>
    <row r="118" spans="1:15" hidden="1" x14ac:dyDescent="0.3">
      <c r="A118" s="6">
        <v>2015</v>
      </c>
      <c r="B118" s="2">
        <v>4</v>
      </c>
      <c r="C118" s="26" t="s">
        <v>26</v>
      </c>
      <c r="D118" s="4" t="s">
        <v>6</v>
      </c>
      <c r="E118" s="11">
        <v>2</v>
      </c>
      <c r="F118" s="5">
        <v>852.36799999999994</v>
      </c>
      <c r="G118" s="5">
        <v>1704.7359999999999</v>
      </c>
      <c r="H118" s="5">
        <v>34.094719999999995</v>
      </c>
      <c r="I118" s="5">
        <v>187.52095999999997</v>
      </c>
      <c r="J118" s="5">
        <f t="shared" si="4"/>
        <v>136.37887999999998</v>
      </c>
      <c r="K118" s="5">
        <f t="shared" si="5"/>
        <v>750.0838399999999</v>
      </c>
      <c r="L118" s="5">
        <f t="shared" si="6"/>
        <v>886.46271999999988</v>
      </c>
      <c r="M118" s="5">
        <v>2352.53568</v>
      </c>
      <c r="N118" s="5">
        <v>9410.1427199999998</v>
      </c>
      <c r="O118" s="30"/>
    </row>
    <row r="119" spans="1:15" hidden="1" x14ac:dyDescent="0.3">
      <c r="A119" s="6">
        <v>2015</v>
      </c>
      <c r="B119" s="2">
        <v>4</v>
      </c>
      <c r="C119" s="26" t="s">
        <v>21</v>
      </c>
      <c r="D119" s="4" t="s">
        <v>8</v>
      </c>
      <c r="E119" s="11">
        <v>1</v>
      </c>
      <c r="F119" s="5">
        <v>21054</v>
      </c>
      <c r="G119" s="5">
        <v>21054</v>
      </c>
      <c r="H119" s="5">
        <v>421.08</v>
      </c>
      <c r="I119" s="5">
        <v>2315.94</v>
      </c>
      <c r="J119" s="5">
        <f t="shared" si="4"/>
        <v>1684.32</v>
      </c>
      <c r="K119" s="5">
        <f t="shared" si="5"/>
        <v>9263.76</v>
      </c>
      <c r="L119" s="5">
        <f t="shared" si="6"/>
        <v>10948.08</v>
      </c>
      <c r="M119" s="5">
        <v>29054.52</v>
      </c>
      <c r="N119" s="5">
        <v>116218.08</v>
      </c>
      <c r="O119" s="30"/>
    </row>
    <row r="120" spans="1:15" hidden="1" x14ac:dyDescent="0.3">
      <c r="A120" s="6">
        <v>2015</v>
      </c>
      <c r="B120" s="2">
        <v>4</v>
      </c>
      <c r="C120" s="26" t="s">
        <v>22</v>
      </c>
      <c r="D120" s="3" t="s">
        <v>8</v>
      </c>
      <c r="E120" s="11">
        <v>1</v>
      </c>
      <c r="F120" s="5">
        <v>35728</v>
      </c>
      <c r="G120" s="5">
        <v>35728</v>
      </c>
      <c r="H120" s="5">
        <v>714.56000000000006</v>
      </c>
      <c r="I120" s="5">
        <v>3930.08</v>
      </c>
      <c r="J120" s="5">
        <f t="shared" si="4"/>
        <v>2858.2400000000002</v>
      </c>
      <c r="K120" s="5">
        <f t="shared" si="5"/>
        <v>15720.32</v>
      </c>
      <c r="L120" s="5">
        <f t="shared" si="6"/>
        <v>18578.560000000001</v>
      </c>
      <c r="M120" s="5">
        <v>49304.639999999999</v>
      </c>
      <c r="N120" s="5">
        <v>197218.56</v>
      </c>
      <c r="O120" s="30"/>
    </row>
    <row r="121" spans="1:15" hidden="1" x14ac:dyDescent="0.3">
      <c r="A121" s="6">
        <v>2015</v>
      </c>
      <c r="B121" s="2">
        <v>4</v>
      </c>
      <c r="C121" s="26" t="s">
        <v>23</v>
      </c>
      <c r="D121" s="4" t="s">
        <v>6</v>
      </c>
      <c r="E121" s="13">
        <v>2</v>
      </c>
      <c r="F121" s="5">
        <v>2871</v>
      </c>
      <c r="G121" s="5">
        <v>5742</v>
      </c>
      <c r="H121" s="5">
        <v>114.84</v>
      </c>
      <c r="I121" s="5">
        <v>631.62</v>
      </c>
      <c r="J121" s="5">
        <f t="shared" si="4"/>
        <v>459.36</v>
      </c>
      <c r="K121" s="5">
        <f t="shared" si="5"/>
        <v>2526.48</v>
      </c>
      <c r="L121" s="5">
        <f t="shared" si="6"/>
        <v>2985.84</v>
      </c>
      <c r="M121" s="5">
        <v>7923.96</v>
      </c>
      <c r="N121" s="5">
        <v>31695.84</v>
      </c>
      <c r="O121" s="30"/>
    </row>
    <row r="122" spans="1:15" hidden="1" x14ac:dyDescent="0.3">
      <c r="A122" s="6">
        <v>2015</v>
      </c>
      <c r="B122" s="2">
        <v>4</v>
      </c>
      <c r="C122" s="26" t="s">
        <v>24</v>
      </c>
      <c r="D122" s="4" t="s">
        <v>8</v>
      </c>
      <c r="E122" s="11">
        <v>1</v>
      </c>
      <c r="F122" s="5">
        <v>18502</v>
      </c>
      <c r="G122" s="5">
        <v>18502</v>
      </c>
      <c r="H122" s="5">
        <v>370.04</v>
      </c>
      <c r="I122" s="5">
        <v>2035.22</v>
      </c>
      <c r="J122" s="5">
        <f t="shared" si="4"/>
        <v>1480.16</v>
      </c>
      <c r="K122" s="5">
        <f t="shared" si="5"/>
        <v>8140.88</v>
      </c>
      <c r="L122" s="5">
        <f t="shared" si="6"/>
        <v>9621.0400000000009</v>
      </c>
      <c r="M122" s="5">
        <v>25532.760000000002</v>
      </c>
      <c r="N122" s="5">
        <v>102131.04000000001</v>
      </c>
      <c r="O122" s="30"/>
    </row>
    <row r="123" spans="1:15" hidden="1" x14ac:dyDescent="0.3">
      <c r="A123" s="6">
        <v>2015</v>
      </c>
      <c r="B123" s="2">
        <v>4</v>
      </c>
      <c r="C123" s="26" t="s">
        <v>25</v>
      </c>
      <c r="D123" s="4" t="s">
        <v>8</v>
      </c>
      <c r="E123" s="11">
        <v>2</v>
      </c>
      <c r="F123" s="5">
        <v>740.07999999999993</v>
      </c>
      <c r="G123" s="5">
        <v>1480.1599999999999</v>
      </c>
      <c r="H123" s="5">
        <v>29.603199999999998</v>
      </c>
      <c r="I123" s="5">
        <v>162.8176</v>
      </c>
      <c r="J123" s="5">
        <f t="shared" si="4"/>
        <v>118.41279999999999</v>
      </c>
      <c r="K123" s="5">
        <f t="shared" si="5"/>
        <v>651.2704</v>
      </c>
      <c r="L123" s="5">
        <f t="shared" si="6"/>
        <v>769.68319999999994</v>
      </c>
      <c r="M123" s="5">
        <v>2042.6207999999997</v>
      </c>
      <c r="N123" s="5">
        <v>8170.4831999999988</v>
      </c>
      <c r="O123" s="30"/>
    </row>
    <row r="124" spans="1:15" x14ac:dyDescent="0.3">
      <c r="A124" s="6">
        <v>2015</v>
      </c>
      <c r="B124" s="2">
        <v>4</v>
      </c>
      <c r="C124" s="26" t="s">
        <v>172</v>
      </c>
      <c r="D124" s="4" t="s">
        <v>8</v>
      </c>
      <c r="E124" s="11">
        <v>1</v>
      </c>
      <c r="F124" s="5">
        <v>245279.1</v>
      </c>
      <c r="G124" s="5">
        <v>245279.1</v>
      </c>
      <c r="H124" s="5">
        <v>4905.5820000000003</v>
      </c>
      <c r="I124" s="5">
        <v>26980.701000000001</v>
      </c>
      <c r="J124" s="5">
        <f t="shared" si="4"/>
        <v>19622.328000000001</v>
      </c>
      <c r="K124" s="5">
        <f t="shared" si="5"/>
        <v>107922.804</v>
      </c>
      <c r="L124" s="5">
        <f t="shared" si="6"/>
        <v>127545.13200000001</v>
      </c>
      <c r="M124" s="5">
        <v>338485.158</v>
      </c>
      <c r="N124" s="5">
        <v>1353940.632</v>
      </c>
      <c r="O124" s="30"/>
    </row>
    <row r="125" spans="1:15" hidden="1" x14ac:dyDescent="0.3">
      <c r="A125" s="6">
        <v>2015</v>
      </c>
      <c r="B125" s="2">
        <v>1</v>
      </c>
      <c r="C125" s="26" t="s">
        <v>68</v>
      </c>
      <c r="D125" s="4" t="s">
        <v>8</v>
      </c>
      <c r="E125" s="11">
        <v>1</v>
      </c>
      <c r="F125" s="5">
        <v>497640</v>
      </c>
      <c r="G125" s="5">
        <v>497640</v>
      </c>
      <c r="H125" s="5">
        <v>9952.8000000000011</v>
      </c>
      <c r="I125" s="5">
        <v>54740.4</v>
      </c>
      <c r="J125" s="5">
        <f t="shared" si="4"/>
        <v>9952.8000000000011</v>
      </c>
      <c r="K125" s="5">
        <f t="shared" si="5"/>
        <v>54740.4</v>
      </c>
      <c r="L125" s="5">
        <f t="shared" si="6"/>
        <v>64693.200000000004</v>
      </c>
      <c r="M125" s="5">
        <v>686743.2</v>
      </c>
      <c r="N125" s="5">
        <v>686743.2</v>
      </c>
      <c r="O125" s="30"/>
    </row>
    <row r="126" spans="1:15" hidden="1" x14ac:dyDescent="0.3">
      <c r="A126" s="6">
        <v>2015</v>
      </c>
      <c r="B126" s="2">
        <v>27</v>
      </c>
      <c r="C126" s="26" t="s">
        <v>42</v>
      </c>
      <c r="D126" s="4" t="s">
        <v>8</v>
      </c>
      <c r="E126" s="11">
        <v>1</v>
      </c>
      <c r="F126" s="5">
        <v>344520</v>
      </c>
      <c r="G126" s="5">
        <v>344520</v>
      </c>
      <c r="H126" s="5">
        <v>6890.4000000000005</v>
      </c>
      <c r="I126" s="5">
        <v>37897.199999999997</v>
      </c>
      <c r="J126" s="5">
        <f t="shared" si="4"/>
        <v>186040.80000000002</v>
      </c>
      <c r="K126" s="5">
        <f t="shared" si="5"/>
        <v>1023224.3999999999</v>
      </c>
      <c r="L126" s="5">
        <f t="shared" si="6"/>
        <v>1209265.2</v>
      </c>
      <c r="M126" s="5">
        <v>475437.6</v>
      </c>
      <c r="N126" s="5">
        <v>12836815.199999999</v>
      </c>
      <c r="O126" s="30"/>
    </row>
    <row r="127" spans="1:15" hidden="1" x14ac:dyDescent="0.3">
      <c r="A127" s="6">
        <v>2015</v>
      </c>
      <c r="B127" s="2">
        <v>3</v>
      </c>
      <c r="C127" s="26" t="s">
        <v>29</v>
      </c>
      <c r="D127" s="4" t="s">
        <v>6</v>
      </c>
      <c r="E127" s="11">
        <v>2</v>
      </c>
      <c r="F127" s="5">
        <v>3330.3599999999997</v>
      </c>
      <c r="G127" s="5">
        <v>6660.7199999999993</v>
      </c>
      <c r="H127" s="5">
        <v>133.21439999999998</v>
      </c>
      <c r="I127" s="5">
        <v>732.67919999999992</v>
      </c>
      <c r="J127" s="5">
        <f t="shared" si="4"/>
        <v>399.64319999999998</v>
      </c>
      <c r="K127" s="5">
        <f t="shared" si="5"/>
        <v>2198.0375999999997</v>
      </c>
      <c r="L127" s="5">
        <f t="shared" si="6"/>
        <v>2597.6807999999996</v>
      </c>
      <c r="M127" s="5">
        <v>9191.7935999999991</v>
      </c>
      <c r="N127" s="5">
        <v>27575.380799999999</v>
      </c>
      <c r="O127" s="30"/>
    </row>
    <row r="128" spans="1:15" hidden="1" x14ac:dyDescent="0.3">
      <c r="A128" s="6">
        <v>2015</v>
      </c>
      <c r="B128" s="2">
        <v>3</v>
      </c>
      <c r="C128" s="26" t="s">
        <v>35</v>
      </c>
      <c r="D128" s="4" t="s">
        <v>8</v>
      </c>
      <c r="E128" s="11">
        <v>1</v>
      </c>
      <c r="F128" s="5">
        <v>11875.732</v>
      </c>
      <c r="G128" s="5">
        <v>11875.732</v>
      </c>
      <c r="H128" s="5">
        <v>237.51464000000001</v>
      </c>
      <c r="I128" s="5">
        <v>1306.33052</v>
      </c>
      <c r="J128" s="5">
        <f t="shared" si="4"/>
        <v>712.54392000000007</v>
      </c>
      <c r="K128" s="5">
        <f t="shared" si="5"/>
        <v>3918.9915599999999</v>
      </c>
      <c r="L128" s="5">
        <f t="shared" si="6"/>
        <v>4631.5354800000005</v>
      </c>
      <c r="M128" s="5">
        <v>16388.510159999998</v>
      </c>
      <c r="N128" s="5">
        <v>49165.530479999994</v>
      </c>
      <c r="O128" s="30"/>
    </row>
    <row r="129" spans="1:15" hidden="1" x14ac:dyDescent="0.3">
      <c r="A129" s="6">
        <v>2015</v>
      </c>
      <c r="B129" s="2">
        <v>233</v>
      </c>
      <c r="C129" s="26" t="s">
        <v>26</v>
      </c>
      <c r="D129" s="4" t="s">
        <v>6</v>
      </c>
      <c r="E129" s="11">
        <v>1</v>
      </c>
      <c r="F129" s="5">
        <v>852.36799999999994</v>
      </c>
      <c r="G129" s="5">
        <v>852.36799999999994</v>
      </c>
      <c r="H129" s="5">
        <v>17.047359999999998</v>
      </c>
      <c r="I129" s="5">
        <v>93.760479999999987</v>
      </c>
      <c r="J129" s="5">
        <f t="shared" si="4"/>
        <v>3972.0348799999992</v>
      </c>
      <c r="K129" s="5">
        <f t="shared" si="5"/>
        <v>21846.191839999996</v>
      </c>
      <c r="L129" s="5">
        <f t="shared" si="6"/>
        <v>25818.226719999995</v>
      </c>
      <c r="M129" s="5">
        <v>1176.26784</v>
      </c>
      <c r="N129" s="5">
        <v>274070.40671999997</v>
      </c>
      <c r="O129" s="30"/>
    </row>
    <row r="130" spans="1:15" hidden="1" x14ac:dyDescent="0.3">
      <c r="A130" s="6">
        <v>2015</v>
      </c>
      <c r="B130" s="2">
        <v>36</v>
      </c>
      <c r="C130" s="26" t="s">
        <v>48</v>
      </c>
      <c r="D130" s="4" t="s">
        <v>6</v>
      </c>
      <c r="E130" s="11">
        <v>1</v>
      </c>
      <c r="F130" s="5">
        <v>5614.4</v>
      </c>
      <c r="G130" s="5">
        <v>5614.4</v>
      </c>
      <c r="H130" s="5">
        <v>112.288</v>
      </c>
      <c r="I130" s="5">
        <v>617.58399999999995</v>
      </c>
      <c r="J130" s="5">
        <f t="shared" si="4"/>
        <v>4042.3679999999999</v>
      </c>
      <c r="K130" s="5">
        <f t="shared" si="5"/>
        <v>22233.023999999998</v>
      </c>
      <c r="L130" s="5">
        <f t="shared" si="6"/>
        <v>26275.392</v>
      </c>
      <c r="M130" s="5">
        <v>7747.8719999999994</v>
      </c>
      <c r="N130" s="5">
        <v>278923.39199999999</v>
      </c>
      <c r="O130" s="30"/>
    </row>
    <row r="131" spans="1:15" hidden="1" x14ac:dyDescent="0.3">
      <c r="A131" s="6">
        <v>2015</v>
      </c>
      <c r="B131" s="2">
        <v>3</v>
      </c>
      <c r="C131" s="26" t="s">
        <v>36</v>
      </c>
      <c r="D131" s="4" t="s">
        <v>8</v>
      </c>
      <c r="E131" s="11">
        <v>1</v>
      </c>
      <c r="F131" s="5">
        <v>4338.3999999999996</v>
      </c>
      <c r="G131" s="5">
        <v>4338.3999999999996</v>
      </c>
      <c r="H131" s="5">
        <v>86.768000000000001</v>
      </c>
      <c r="I131" s="5">
        <v>477.22399999999999</v>
      </c>
      <c r="J131" s="5">
        <f t="shared" si="4"/>
        <v>260.30399999999997</v>
      </c>
      <c r="K131" s="5">
        <f t="shared" si="5"/>
        <v>1431.672</v>
      </c>
      <c r="L131" s="5">
        <f t="shared" si="6"/>
        <v>1691.9759999999999</v>
      </c>
      <c r="M131" s="5">
        <v>5986.9919999999993</v>
      </c>
      <c r="N131" s="5">
        <v>17960.975999999999</v>
      </c>
      <c r="O131" s="30"/>
    </row>
    <row r="132" spans="1:15" hidden="1" x14ac:dyDescent="0.3">
      <c r="A132" s="6">
        <v>2015</v>
      </c>
      <c r="B132" s="2">
        <v>450</v>
      </c>
      <c r="C132" s="26" t="s">
        <v>74</v>
      </c>
      <c r="D132" s="4" t="s">
        <v>6</v>
      </c>
      <c r="E132" s="18">
        <v>1</v>
      </c>
      <c r="F132" s="5">
        <v>1555.444</v>
      </c>
      <c r="G132" s="5">
        <v>1555.444</v>
      </c>
      <c r="H132" s="5">
        <v>31.108879999999999</v>
      </c>
      <c r="I132" s="5">
        <v>171.09884</v>
      </c>
      <c r="J132" s="5">
        <f t="shared" si="4"/>
        <v>13998.995999999999</v>
      </c>
      <c r="K132" s="5">
        <f t="shared" si="5"/>
        <v>76994.478000000003</v>
      </c>
      <c r="L132" s="5">
        <f t="shared" si="6"/>
        <v>90993.474000000002</v>
      </c>
      <c r="M132" s="5">
        <v>2146.5127199999997</v>
      </c>
      <c r="N132" s="5">
        <v>965930.72399999993</v>
      </c>
      <c r="O132" s="30"/>
    </row>
    <row r="133" spans="1:15" hidden="1" x14ac:dyDescent="0.3">
      <c r="A133" s="6">
        <v>2015</v>
      </c>
      <c r="B133" s="2">
        <v>3</v>
      </c>
      <c r="C133" s="26" t="s">
        <v>31</v>
      </c>
      <c r="D133" s="4" t="s">
        <v>6</v>
      </c>
      <c r="E133" s="11">
        <v>3</v>
      </c>
      <c r="F133" s="5">
        <v>1403.6</v>
      </c>
      <c r="G133" s="5">
        <v>4210.7999999999993</v>
      </c>
      <c r="H133" s="5">
        <v>84.215999999999994</v>
      </c>
      <c r="I133" s="5">
        <v>463.18799999999993</v>
      </c>
      <c r="J133" s="5">
        <f t="shared" si="4"/>
        <v>252.64799999999997</v>
      </c>
      <c r="K133" s="5">
        <f t="shared" si="5"/>
        <v>1389.5639999999999</v>
      </c>
      <c r="L133" s="5">
        <f t="shared" si="6"/>
        <v>1642.2119999999995</v>
      </c>
      <c r="M133" s="5">
        <v>5810.9039999999986</v>
      </c>
      <c r="N133" s="5">
        <v>17432.711999999996</v>
      </c>
      <c r="O133" s="30"/>
    </row>
    <row r="134" spans="1:15" hidden="1" x14ac:dyDescent="0.3">
      <c r="A134" s="6">
        <v>2015</v>
      </c>
      <c r="B134" s="2">
        <v>20</v>
      </c>
      <c r="C134" s="26" t="s">
        <v>73</v>
      </c>
      <c r="D134" s="4" t="s">
        <v>6</v>
      </c>
      <c r="E134" s="18">
        <v>1</v>
      </c>
      <c r="F134" s="5">
        <v>1310.452</v>
      </c>
      <c r="G134" s="5">
        <v>1310.452</v>
      </c>
      <c r="H134" s="5">
        <v>26.209040000000002</v>
      </c>
      <c r="I134" s="5">
        <v>144.14972</v>
      </c>
      <c r="J134" s="5">
        <f t="shared" ref="J134:J197" si="7">B134*H134</f>
        <v>524.18080000000009</v>
      </c>
      <c r="K134" s="5">
        <f t="shared" ref="K134:K197" si="8">I134*B134</f>
        <v>2882.9944</v>
      </c>
      <c r="L134" s="5">
        <f t="shared" ref="L134:L197" si="9">(H134+I134)*B134</f>
        <v>3407.1752000000006</v>
      </c>
      <c r="M134" s="5">
        <v>1808.4237600000001</v>
      </c>
      <c r="N134" s="5">
        <v>36168.475200000001</v>
      </c>
      <c r="O134" s="30"/>
    </row>
    <row r="135" spans="1:15" hidden="1" x14ac:dyDescent="0.3">
      <c r="A135" s="6">
        <v>2015</v>
      </c>
      <c r="B135" s="2">
        <v>1790</v>
      </c>
      <c r="C135" s="26" t="s">
        <v>75</v>
      </c>
      <c r="D135" s="4" t="s">
        <v>6</v>
      </c>
      <c r="E135" s="11">
        <v>1</v>
      </c>
      <c r="F135" s="5">
        <v>8182.9880000000003</v>
      </c>
      <c r="G135" s="5">
        <v>8182.9880000000003</v>
      </c>
      <c r="H135" s="5">
        <v>163.65976000000001</v>
      </c>
      <c r="I135" s="5">
        <v>900.12868000000003</v>
      </c>
      <c r="J135" s="5">
        <f t="shared" si="7"/>
        <v>292950.97039999999</v>
      </c>
      <c r="K135" s="5">
        <f t="shared" si="8"/>
        <v>1611230.3372</v>
      </c>
      <c r="L135" s="5">
        <f t="shared" si="9"/>
        <v>1904181.3076000002</v>
      </c>
      <c r="M135" s="5">
        <v>11292.523440000001</v>
      </c>
      <c r="N135" s="5">
        <v>20213616.957600001</v>
      </c>
      <c r="O135" s="30"/>
    </row>
    <row r="136" spans="1:15" hidden="1" x14ac:dyDescent="0.3">
      <c r="A136" s="6">
        <v>2015</v>
      </c>
      <c r="B136" s="2">
        <v>3</v>
      </c>
      <c r="C136" s="26" t="s">
        <v>32</v>
      </c>
      <c r="D136" s="4" t="s">
        <v>8</v>
      </c>
      <c r="E136" s="13">
        <v>1</v>
      </c>
      <c r="F136" s="5">
        <v>1020.8</v>
      </c>
      <c r="G136" s="5">
        <v>1020.8</v>
      </c>
      <c r="H136" s="5">
        <v>20.416</v>
      </c>
      <c r="I136" s="5">
        <v>112.288</v>
      </c>
      <c r="J136" s="5">
        <f t="shared" si="7"/>
        <v>61.248000000000005</v>
      </c>
      <c r="K136" s="5">
        <f t="shared" si="8"/>
        <v>336.86399999999998</v>
      </c>
      <c r="L136" s="5">
        <f t="shared" si="9"/>
        <v>398.11200000000002</v>
      </c>
      <c r="M136" s="5">
        <v>1408.704</v>
      </c>
      <c r="N136" s="5">
        <v>4226.1120000000001</v>
      </c>
      <c r="O136" s="30"/>
    </row>
    <row r="137" spans="1:15" hidden="1" x14ac:dyDescent="0.3">
      <c r="A137" s="6">
        <v>2015</v>
      </c>
      <c r="B137" s="2">
        <v>3</v>
      </c>
      <c r="C137" s="26" t="s">
        <v>33</v>
      </c>
      <c r="D137" s="4" t="s">
        <v>8</v>
      </c>
      <c r="E137" s="11">
        <v>1</v>
      </c>
      <c r="F137" s="5">
        <v>21947.200000000001</v>
      </c>
      <c r="G137" s="5">
        <v>21947.200000000001</v>
      </c>
      <c r="H137" s="5">
        <v>438.94400000000002</v>
      </c>
      <c r="I137" s="5">
        <v>2414.192</v>
      </c>
      <c r="J137" s="5">
        <f t="shared" si="7"/>
        <v>1316.8320000000001</v>
      </c>
      <c r="K137" s="5">
        <f t="shared" si="8"/>
        <v>7242.576</v>
      </c>
      <c r="L137" s="5">
        <f t="shared" si="9"/>
        <v>8559.4079999999994</v>
      </c>
      <c r="M137" s="5">
        <v>30287.136000000002</v>
      </c>
      <c r="N137" s="5">
        <v>90861.40800000001</v>
      </c>
      <c r="O137" s="30"/>
    </row>
    <row r="138" spans="1:15" hidden="1" x14ac:dyDescent="0.3">
      <c r="A138" s="6">
        <v>2015</v>
      </c>
      <c r="B138" s="2">
        <v>3</v>
      </c>
      <c r="C138" s="26" t="s">
        <v>34</v>
      </c>
      <c r="D138" s="4" t="s">
        <v>8</v>
      </c>
      <c r="E138" s="11">
        <v>1</v>
      </c>
      <c r="F138" s="5">
        <v>10208</v>
      </c>
      <c r="G138" s="5">
        <v>10208</v>
      </c>
      <c r="H138" s="5">
        <v>204.16</v>
      </c>
      <c r="I138" s="5">
        <v>1122.8800000000001</v>
      </c>
      <c r="J138" s="5">
        <f t="shared" si="7"/>
        <v>612.48</v>
      </c>
      <c r="K138" s="5">
        <f t="shared" si="8"/>
        <v>3368.6400000000003</v>
      </c>
      <c r="L138" s="5">
        <f t="shared" si="9"/>
        <v>3981.1200000000008</v>
      </c>
      <c r="M138" s="5">
        <v>14087.04</v>
      </c>
      <c r="N138" s="5">
        <v>42261.120000000003</v>
      </c>
      <c r="O138" s="30"/>
    </row>
    <row r="139" spans="1:15" hidden="1" x14ac:dyDescent="0.3">
      <c r="A139" s="6">
        <v>2015</v>
      </c>
      <c r="B139" s="2">
        <v>1</v>
      </c>
      <c r="C139" s="26" t="s">
        <v>67</v>
      </c>
      <c r="D139" s="4" t="s">
        <v>6</v>
      </c>
      <c r="E139" s="11">
        <v>40</v>
      </c>
      <c r="F139" s="5">
        <v>1256.8599999999999</v>
      </c>
      <c r="G139" s="5">
        <v>50274.399999999994</v>
      </c>
      <c r="H139" s="5">
        <v>1005.4879999999999</v>
      </c>
      <c r="I139" s="5">
        <v>5530.1839999999993</v>
      </c>
      <c r="J139" s="5">
        <f t="shared" si="7"/>
        <v>1005.4879999999999</v>
      </c>
      <c r="K139" s="5">
        <f t="shared" si="8"/>
        <v>5530.1839999999993</v>
      </c>
      <c r="L139" s="5">
        <f t="shared" si="9"/>
        <v>6535.6719999999996</v>
      </c>
      <c r="M139" s="5">
        <v>69378.671999999991</v>
      </c>
      <c r="N139" s="5">
        <v>69378.671999999991</v>
      </c>
      <c r="O139" s="30"/>
    </row>
    <row r="140" spans="1:15" hidden="1" x14ac:dyDescent="0.3">
      <c r="A140" s="6">
        <v>2015</v>
      </c>
      <c r="B140" s="2">
        <v>1</v>
      </c>
      <c r="C140" s="26" t="s">
        <v>65</v>
      </c>
      <c r="D140" s="4" t="s">
        <v>8</v>
      </c>
      <c r="E140" s="11">
        <v>1</v>
      </c>
      <c r="F140" s="5">
        <v>5104</v>
      </c>
      <c r="G140" s="5">
        <v>5104</v>
      </c>
      <c r="H140" s="5">
        <v>102.08</v>
      </c>
      <c r="I140" s="5">
        <v>561.44000000000005</v>
      </c>
      <c r="J140" s="5">
        <f t="shared" si="7"/>
        <v>102.08</v>
      </c>
      <c r="K140" s="5">
        <f t="shared" si="8"/>
        <v>561.44000000000005</v>
      </c>
      <c r="L140" s="5">
        <f t="shared" si="9"/>
        <v>663.5200000000001</v>
      </c>
      <c r="M140" s="5">
        <v>7043.52</v>
      </c>
      <c r="N140" s="5">
        <v>7043.52</v>
      </c>
      <c r="O140" s="30"/>
    </row>
    <row r="141" spans="1:15" hidden="1" x14ac:dyDescent="0.3">
      <c r="A141" s="6">
        <v>2015</v>
      </c>
      <c r="B141" s="2">
        <v>1</v>
      </c>
      <c r="C141" s="26" t="s">
        <v>64</v>
      </c>
      <c r="D141" s="3" t="s">
        <v>8</v>
      </c>
      <c r="E141" s="11">
        <v>1</v>
      </c>
      <c r="F141" s="5">
        <v>24882</v>
      </c>
      <c r="G141" s="5">
        <v>24882</v>
      </c>
      <c r="H141" s="5">
        <v>497.64</v>
      </c>
      <c r="I141" s="5">
        <v>2737.02</v>
      </c>
      <c r="J141" s="5">
        <f t="shared" si="7"/>
        <v>497.64</v>
      </c>
      <c r="K141" s="5">
        <f t="shared" si="8"/>
        <v>2737.02</v>
      </c>
      <c r="L141" s="5">
        <f t="shared" si="9"/>
        <v>3234.66</v>
      </c>
      <c r="M141" s="5">
        <v>34337.160000000003</v>
      </c>
      <c r="N141" s="5">
        <v>34337.160000000003</v>
      </c>
      <c r="O141" s="30"/>
    </row>
    <row r="142" spans="1:15" hidden="1" x14ac:dyDescent="0.3">
      <c r="A142" s="6">
        <v>2015</v>
      </c>
      <c r="B142" s="2">
        <v>1</v>
      </c>
      <c r="C142" s="26" t="s">
        <v>66</v>
      </c>
      <c r="D142" s="4" t="s">
        <v>8</v>
      </c>
      <c r="E142" s="11">
        <v>1</v>
      </c>
      <c r="F142" s="5">
        <v>18502</v>
      </c>
      <c r="G142" s="5">
        <v>18502</v>
      </c>
      <c r="H142" s="5">
        <v>370.04</v>
      </c>
      <c r="I142" s="5">
        <v>2035.22</v>
      </c>
      <c r="J142" s="5">
        <f t="shared" si="7"/>
        <v>370.04</v>
      </c>
      <c r="K142" s="5">
        <f t="shared" si="8"/>
        <v>2035.22</v>
      </c>
      <c r="L142" s="5">
        <f t="shared" si="9"/>
        <v>2405.2600000000002</v>
      </c>
      <c r="M142" s="5">
        <v>25532.760000000002</v>
      </c>
      <c r="N142" s="5">
        <v>25532.760000000002</v>
      </c>
      <c r="O142" s="30"/>
    </row>
    <row r="143" spans="1:15" hidden="1" x14ac:dyDescent="0.3">
      <c r="A143" s="6">
        <v>2015</v>
      </c>
      <c r="B143" s="2">
        <v>1</v>
      </c>
      <c r="C143" s="26" t="s">
        <v>63</v>
      </c>
      <c r="D143" s="4" t="s">
        <v>8</v>
      </c>
      <c r="E143" s="11">
        <v>1</v>
      </c>
      <c r="F143" s="5">
        <v>618860</v>
      </c>
      <c r="G143" s="5">
        <v>618860</v>
      </c>
      <c r="H143" s="5">
        <v>12377.2</v>
      </c>
      <c r="I143" s="5">
        <v>68074.600000000006</v>
      </c>
      <c r="J143" s="5">
        <f t="shared" si="7"/>
        <v>12377.2</v>
      </c>
      <c r="K143" s="5">
        <f t="shared" si="8"/>
        <v>68074.600000000006</v>
      </c>
      <c r="L143" s="5">
        <f t="shared" si="9"/>
        <v>80451.8</v>
      </c>
      <c r="M143" s="5">
        <v>854026.8</v>
      </c>
      <c r="N143" s="5">
        <v>854026.8</v>
      </c>
      <c r="O143" s="30"/>
    </row>
    <row r="144" spans="1:15" hidden="1" x14ac:dyDescent="0.3">
      <c r="A144" s="6">
        <v>2016</v>
      </c>
      <c r="B144" s="2">
        <v>14</v>
      </c>
      <c r="C144" s="26" t="s">
        <v>55</v>
      </c>
      <c r="D144" s="4" t="s">
        <v>8</v>
      </c>
      <c r="E144" s="7">
        <v>1</v>
      </c>
      <c r="F144" s="5">
        <v>213.09199999999998</v>
      </c>
      <c r="G144" s="5">
        <v>213.09199999999998</v>
      </c>
      <c r="H144" s="5">
        <v>4.2618399999999994</v>
      </c>
      <c r="I144" s="5">
        <v>23.440119999999997</v>
      </c>
      <c r="J144" s="5">
        <f t="shared" si="7"/>
        <v>59.665759999999992</v>
      </c>
      <c r="K144" s="5">
        <f t="shared" si="8"/>
        <v>328.16167999999993</v>
      </c>
      <c r="L144" s="5">
        <f t="shared" si="9"/>
        <v>387.82743999999997</v>
      </c>
      <c r="M144" s="5">
        <v>294.06695999999999</v>
      </c>
      <c r="N144" s="5">
        <v>4116.9374399999997</v>
      </c>
      <c r="O144" s="30"/>
    </row>
    <row r="145" spans="1:15" hidden="1" x14ac:dyDescent="0.3">
      <c r="A145" s="6">
        <v>2016</v>
      </c>
      <c r="B145" s="2">
        <v>14</v>
      </c>
      <c r="C145" s="26" t="s">
        <v>54</v>
      </c>
      <c r="D145" s="4" t="s">
        <v>8</v>
      </c>
      <c r="E145" s="11">
        <v>1</v>
      </c>
      <c r="F145" s="5">
        <v>306.23999999999995</v>
      </c>
      <c r="G145" s="5">
        <v>306.23999999999995</v>
      </c>
      <c r="H145" s="5">
        <v>6.1247999999999996</v>
      </c>
      <c r="I145" s="5">
        <v>33.686399999999992</v>
      </c>
      <c r="J145" s="5">
        <f t="shared" si="7"/>
        <v>85.747199999999992</v>
      </c>
      <c r="K145" s="5">
        <f t="shared" si="8"/>
        <v>471.60959999999989</v>
      </c>
      <c r="L145" s="5">
        <f t="shared" si="9"/>
        <v>557.35679999999991</v>
      </c>
      <c r="M145" s="5">
        <v>422.61119999999994</v>
      </c>
      <c r="N145" s="5">
        <v>5916.5567999999994</v>
      </c>
      <c r="O145" s="30"/>
    </row>
    <row r="146" spans="1:15" hidden="1" x14ac:dyDescent="0.3">
      <c r="A146" s="6">
        <v>2016</v>
      </c>
      <c r="B146" s="2">
        <v>14</v>
      </c>
      <c r="C146" s="26" t="s">
        <v>56</v>
      </c>
      <c r="D146" s="4" t="s">
        <v>8</v>
      </c>
      <c r="E146" s="7">
        <v>1</v>
      </c>
      <c r="F146" s="5">
        <v>11578.424000000001</v>
      </c>
      <c r="G146" s="5">
        <v>11578.424000000001</v>
      </c>
      <c r="H146" s="5">
        <v>231.56848000000002</v>
      </c>
      <c r="I146" s="5">
        <v>1273.6266400000002</v>
      </c>
      <c r="J146" s="5">
        <f t="shared" si="7"/>
        <v>3241.9587200000005</v>
      </c>
      <c r="K146" s="5">
        <f t="shared" si="8"/>
        <v>17830.772960000002</v>
      </c>
      <c r="L146" s="5">
        <f t="shared" si="9"/>
        <v>21072.731680000004</v>
      </c>
      <c r="M146" s="5">
        <v>15978.225120000001</v>
      </c>
      <c r="N146" s="5">
        <v>223695.15168000001</v>
      </c>
      <c r="O146" s="30"/>
    </row>
    <row r="147" spans="1:15" hidden="1" x14ac:dyDescent="0.3">
      <c r="A147" s="6">
        <v>2016</v>
      </c>
      <c r="B147" s="2">
        <v>14</v>
      </c>
      <c r="C147" s="26" t="s">
        <v>28</v>
      </c>
      <c r="D147" s="4" t="s">
        <v>8</v>
      </c>
      <c r="E147" s="7">
        <v>1</v>
      </c>
      <c r="F147" s="5">
        <v>2878.6559999999999</v>
      </c>
      <c r="G147" s="5">
        <v>2878.6559999999999</v>
      </c>
      <c r="H147" s="5">
        <v>57.573120000000003</v>
      </c>
      <c r="I147" s="5">
        <v>316.65215999999998</v>
      </c>
      <c r="J147" s="5">
        <f t="shared" si="7"/>
        <v>806.02368000000001</v>
      </c>
      <c r="K147" s="5">
        <f t="shared" si="8"/>
        <v>4433.1302399999995</v>
      </c>
      <c r="L147" s="5">
        <f t="shared" si="9"/>
        <v>5239.1539199999997</v>
      </c>
      <c r="M147" s="5">
        <v>3972.5452799999998</v>
      </c>
      <c r="N147" s="5">
        <v>55615.63392</v>
      </c>
      <c r="O147" s="30"/>
    </row>
    <row r="148" spans="1:15" hidden="1" x14ac:dyDescent="0.3">
      <c r="A148" s="6">
        <v>2016</v>
      </c>
      <c r="B148" s="2">
        <v>4</v>
      </c>
      <c r="C148" s="26" t="s">
        <v>82</v>
      </c>
      <c r="D148" s="4" t="s">
        <v>8</v>
      </c>
      <c r="E148" s="11">
        <v>1</v>
      </c>
      <c r="F148" s="5">
        <v>3330</v>
      </c>
      <c r="G148" s="5">
        <v>3330</v>
      </c>
      <c r="H148" s="5">
        <v>66.599999999999994</v>
      </c>
      <c r="I148" s="5">
        <v>366.3</v>
      </c>
      <c r="J148" s="5">
        <f t="shared" si="7"/>
        <v>266.39999999999998</v>
      </c>
      <c r="K148" s="5">
        <f t="shared" si="8"/>
        <v>1465.2</v>
      </c>
      <c r="L148" s="5">
        <f t="shared" si="9"/>
        <v>1731.6</v>
      </c>
      <c r="M148" s="5">
        <v>4595.3999999999996</v>
      </c>
      <c r="N148" s="5">
        <v>18381.599999999999</v>
      </c>
      <c r="O148" s="30"/>
    </row>
    <row r="149" spans="1:15" hidden="1" x14ac:dyDescent="0.3">
      <c r="A149" s="6">
        <v>2016</v>
      </c>
      <c r="B149" s="2">
        <v>4</v>
      </c>
      <c r="C149" s="26" t="s">
        <v>83</v>
      </c>
      <c r="D149" s="4" t="s">
        <v>8</v>
      </c>
      <c r="E149" s="15">
        <v>1</v>
      </c>
      <c r="F149" s="5">
        <v>7459</v>
      </c>
      <c r="G149" s="5">
        <v>7459</v>
      </c>
      <c r="H149" s="5">
        <v>149.18</v>
      </c>
      <c r="I149" s="5">
        <v>820.49</v>
      </c>
      <c r="J149" s="5">
        <f t="shared" si="7"/>
        <v>596.72</v>
      </c>
      <c r="K149" s="5">
        <f t="shared" si="8"/>
        <v>3281.96</v>
      </c>
      <c r="L149" s="5">
        <f t="shared" si="9"/>
        <v>3878.6800000000003</v>
      </c>
      <c r="M149" s="5">
        <v>10293.42</v>
      </c>
      <c r="N149" s="5">
        <v>41173.68</v>
      </c>
      <c r="O149" s="30"/>
    </row>
    <row r="150" spans="1:15" hidden="1" x14ac:dyDescent="0.3">
      <c r="A150" s="6">
        <v>2016</v>
      </c>
      <c r="B150" s="2">
        <v>4</v>
      </c>
      <c r="C150" s="26" t="s">
        <v>84</v>
      </c>
      <c r="D150" s="4" t="s">
        <v>8</v>
      </c>
      <c r="E150" s="20">
        <v>1</v>
      </c>
      <c r="F150" s="5">
        <v>26796</v>
      </c>
      <c r="G150" s="5">
        <v>26796</v>
      </c>
      <c r="H150" s="5">
        <v>535.91999999999996</v>
      </c>
      <c r="I150" s="5">
        <v>2947.56</v>
      </c>
      <c r="J150" s="5">
        <f t="shared" si="7"/>
        <v>2143.6799999999998</v>
      </c>
      <c r="K150" s="5">
        <f t="shared" si="8"/>
        <v>11790.24</v>
      </c>
      <c r="L150" s="5">
        <f t="shared" si="9"/>
        <v>13933.92</v>
      </c>
      <c r="M150" s="5">
        <v>36978.479999999996</v>
      </c>
      <c r="N150" s="5">
        <v>147913.91999999998</v>
      </c>
      <c r="O150" s="30"/>
    </row>
    <row r="151" spans="1:15" hidden="1" x14ac:dyDescent="0.3">
      <c r="A151" s="6">
        <v>2016</v>
      </c>
      <c r="B151" s="2">
        <v>4</v>
      </c>
      <c r="C151" s="26" t="s">
        <v>85</v>
      </c>
      <c r="D151" s="4" t="s">
        <v>8</v>
      </c>
      <c r="E151" s="20">
        <v>1</v>
      </c>
      <c r="F151" s="5">
        <v>3768</v>
      </c>
      <c r="G151" s="5">
        <v>3768</v>
      </c>
      <c r="H151" s="5">
        <v>75.36</v>
      </c>
      <c r="I151" s="5">
        <v>414.48</v>
      </c>
      <c r="J151" s="5">
        <f t="shared" si="7"/>
        <v>301.44</v>
      </c>
      <c r="K151" s="5">
        <f t="shared" si="8"/>
        <v>1657.92</v>
      </c>
      <c r="L151" s="5">
        <f t="shared" si="9"/>
        <v>1959.3600000000001</v>
      </c>
      <c r="M151" s="5">
        <v>5199.84</v>
      </c>
      <c r="N151" s="5">
        <v>20799.36</v>
      </c>
      <c r="O151" s="30"/>
    </row>
    <row r="152" spans="1:15" hidden="1" x14ac:dyDescent="0.3">
      <c r="A152" s="6">
        <v>2016</v>
      </c>
      <c r="B152" s="2">
        <v>8</v>
      </c>
      <c r="C152" s="26" t="s">
        <v>81</v>
      </c>
      <c r="D152" s="4" t="s">
        <v>6</v>
      </c>
      <c r="E152" s="11">
        <v>3</v>
      </c>
      <c r="F152" s="5">
        <v>891</v>
      </c>
      <c r="G152" s="5">
        <v>2673</v>
      </c>
      <c r="H152" s="5">
        <v>53.46</v>
      </c>
      <c r="I152" s="5">
        <v>294.03000000000003</v>
      </c>
      <c r="J152" s="5">
        <f t="shared" si="7"/>
        <v>427.68</v>
      </c>
      <c r="K152" s="5">
        <f t="shared" si="8"/>
        <v>2352.2400000000002</v>
      </c>
      <c r="L152" s="5">
        <f t="shared" si="9"/>
        <v>2779.92</v>
      </c>
      <c r="M152" s="5">
        <v>3688.74</v>
      </c>
      <c r="N152" s="5">
        <v>29509.919999999998</v>
      </c>
      <c r="O152" s="30"/>
    </row>
    <row r="153" spans="1:15" hidden="1" x14ac:dyDescent="0.3">
      <c r="A153" s="6">
        <v>2016</v>
      </c>
      <c r="B153" s="2">
        <v>8</v>
      </c>
      <c r="C153" s="26" t="s">
        <v>64</v>
      </c>
      <c r="D153" s="4" t="s">
        <v>8</v>
      </c>
      <c r="E153" s="11">
        <v>1</v>
      </c>
      <c r="F153" s="5">
        <v>28813</v>
      </c>
      <c r="G153" s="5">
        <v>28813</v>
      </c>
      <c r="H153" s="5">
        <v>576.26</v>
      </c>
      <c r="I153" s="5">
        <v>3169.43</v>
      </c>
      <c r="J153" s="5">
        <f t="shared" si="7"/>
        <v>4610.08</v>
      </c>
      <c r="K153" s="5">
        <f t="shared" si="8"/>
        <v>25355.439999999999</v>
      </c>
      <c r="L153" s="5">
        <f t="shared" si="9"/>
        <v>29965.519999999997</v>
      </c>
      <c r="M153" s="5">
        <v>39761.94</v>
      </c>
      <c r="N153" s="5">
        <v>318095.52</v>
      </c>
      <c r="O153" s="30"/>
    </row>
    <row r="154" spans="1:15" hidden="1" x14ac:dyDescent="0.3">
      <c r="A154" s="6">
        <v>2016</v>
      </c>
      <c r="B154" s="2">
        <v>8</v>
      </c>
      <c r="C154" s="26" t="s">
        <v>80</v>
      </c>
      <c r="D154" s="4" t="s">
        <v>8</v>
      </c>
      <c r="E154" s="11">
        <v>1</v>
      </c>
      <c r="F154" s="5">
        <v>34637</v>
      </c>
      <c r="G154" s="5">
        <v>34637</v>
      </c>
      <c r="H154" s="5">
        <v>692.74</v>
      </c>
      <c r="I154" s="5">
        <v>3810.07</v>
      </c>
      <c r="J154" s="5">
        <f t="shared" si="7"/>
        <v>5541.92</v>
      </c>
      <c r="K154" s="5">
        <f t="shared" si="8"/>
        <v>30480.560000000001</v>
      </c>
      <c r="L154" s="5">
        <f t="shared" si="9"/>
        <v>36022.480000000003</v>
      </c>
      <c r="M154" s="5">
        <v>47799.06</v>
      </c>
      <c r="N154" s="5">
        <v>382392.48</v>
      </c>
      <c r="O154" s="30"/>
    </row>
    <row r="155" spans="1:15" hidden="1" x14ac:dyDescent="0.3">
      <c r="A155" s="6">
        <v>2016</v>
      </c>
      <c r="B155" s="2">
        <v>8</v>
      </c>
      <c r="C155" s="26" t="s">
        <v>78</v>
      </c>
      <c r="D155" s="4" t="s">
        <v>6</v>
      </c>
      <c r="E155" s="11">
        <v>2</v>
      </c>
      <c r="F155" s="5">
        <v>1950</v>
      </c>
      <c r="G155" s="5">
        <v>3900</v>
      </c>
      <c r="H155" s="5">
        <v>78</v>
      </c>
      <c r="I155" s="5">
        <v>429</v>
      </c>
      <c r="J155" s="5">
        <f t="shared" si="7"/>
        <v>624</v>
      </c>
      <c r="K155" s="5">
        <f t="shared" si="8"/>
        <v>3432</v>
      </c>
      <c r="L155" s="5">
        <f t="shared" si="9"/>
        <v>4056</v>
      </c>
      <c r="M155" s="5">
        <v>5382</v>
      </c>
      <c r="N155" s="5">
        <v>43056</v>
      </c>
      <c r="O155" s="30"/>
    </row>
    <row r="156" spans="1:15" hidden="1" x14ac:dyDescent="0.3">
      <c r="A156" s="6">
        <v>2016</v>
      </c>
      <c r="B156" s="2">
        <v>8</v>
      </c>
      <c r="C156" s="26" t="s">
        <v>66</v>
      </c>
      <c r="D156" s="4" t="s">
        <v>8</v>
      </c>
      <c r="E156" s="11">
        <v>1</v>
      </c>
      <c r="F156" s="5">
        <v>19353</v>
      </c>
      <c r="G156" s="5">
        <v>19353</v>
      </c>
      <c r="H156" s="5">
        <v>387.06</v>
      </c>
      <c r="I156" s="5">
        <v>2128.83</v>
      </c>
      <c r="J156" s="5">
        <f t="shared" si="7"/>
        <v>3096.48</v>
      </c>
      <c r="K156" s="5">
        <f t="shared" si="8"/>
        <v>17030.64</v>
      </c>
      <c r="L156" s="5">
        <f t="shared" si="9"/>
        <v>20127.12</v>
      </c>
      <c r="M156" s="5">
        <v>26707.14</v>
      </c>
      <c r="N156" s="5">
        <v>213657.12</v>
      </c>
      <c r="O156" s="30"/>
    </row>
    <row r="157" spans="1:15" hidden="1" x14ac:dyDescent="0.3">
      <c r="A157" s="6">
        <v>2016</v>
      </c>
      <c r="B157" s="2">
        <v>8</v>
      </c>
      <c r="C157" s="26" t="s">
        <v>79</v>
      </c>
      <c r="D157" s="4" t="s">
        <v>8</v>
      </c>
      <c r="E157" s="11">
        <v>2</v>
      </c>
      <c r="F157" s="5">
        <v>563</v>
      </c>
      <c r="G157" s="5">
        <v>1126</v>
      </c>
      <c r="H157" s="5">
        <v>22.52</v>
      </c>
      <c r="I157" s="5">
        <v>123.86</v>
      </c>
      <c r="J157" s="5">
        <f t="shared" si="7"/>
        <v>180.16</v>
      </c>
      <c r="K157" s="5">
        <f t="shared" si="8"/>
        <v>990.88</v>
      </c>
      <c r="L157" s="5">
        <f t="shared" si="9"/>
        <v>1171.04</v>
      </c>
      <c r="M157" s="5">
        <v>1553.88</v>
      </c>
      <c r="N157" s="5">
        <v>12431.04</v>
      </c>
      <c r="O157" s="30"/>
    </row>
    <row r="158" spans="1:15" x14ac:dyDescent="0.3">
      <c r="A158" s="6">
        <v>2016</v>
      </c>
      <c r="B158" s="2">
        <v>8</v>
      </c>
      <c r="C158" s="26" t="s">
        <v>176</v>
      </c>
      <c r="D158" s="4" t="s">
        <v>8</v>
      </c>
      <c r="E158" s="11">
        <v>1</v>
      </c>
      <c r="F158" s="5">
        <v>332606</v>
      </c>
      <c r="G158" s="5">
        <v>332606</v>
      </c>
      <c r="H158" s="5">
        <v>6652.12</v>
      </c>
      <c r="I158" s="5">
        <v>36586.660000000003</v>
      </c>
      <c r="J158" s="5">
        <f t="shared" si="7"/>
        <v>53216.959999999999</v>
      </c>
      <c r="K158" s="5">
        <f t="shared" si="8"/>
        <v>292693.28000000003</v>
      </c>
      <c r="L158" s="5">
        <f t="shared" si="9"/>
        <v>345910.24000000005</v>
      </c>
      <c r="M158" s="5">
        <v>458996.28</v>
      </c>
      <c r="N158" s="5">
        <v>3671970.24</v>
      </c>
      <c r="O158" s="30"/>
    </row>
    <row r="159" spans="1:15" hidden="1" x14ac:dyDescent="0.3">
      <c r="A159" s="6">
        <v>2016</v>
      </c>
      <c r="B159" s="2"/>
      <c r="C159" s="26" t="s">
        <v>26</v>
      </c>
      <c r="D159" s="4" t="s">
        <v>6</v>
      </c>
      <c r="E159" s="11">
        <v>2</v>
      </c>
      <c r="F159" s="5">
        <v>890.64800000000014</v>
      </c>
      <c r="G159" s="5">
        <v>1781.2960000000003</v>
      </c>
      <c r="H159" s="5">
        <v>35.625920000000008</v>
      </c>
      <c r="I159" s="5">
        <v>195.94256000000004</v>
      </c>
      <c r="J159" s="5">
        <f t="shared" si="7"/>
        <v>0</v>
      </c>
      <c r="K159" s="5">
        <f t="shared" si="8"/>
        <v>0</v>
      </c>
      <c r="L159" s="5">
        <f t="shared" si="9"/>
        <v>0</v>
      </c>
      <c r="M159" s="5">
        <v>2458.1884800000003</v>
      </c>
      <c r="N159" s="5">
        <v>0</v>
      </c>
      <c r="O159" s="30"/>
    </row>
    <row r="160" spans="1:15" hidden="1" x14ac:dyDescent="0.3">
      <c r="A160" s="6">
        <v>2016</v>
      </c>
      <c r="B160" s="2"/>
      <c r="C160" s="26" t="s">
        <v>22</v>
      </c>
      <c r="D160" s="3" t="s">
        <v>8</v>
      </c>
      <c r="E160" s="11">
        <v>1</v>
      </c>
      <c r="F160" s="5">
        <v>29363.311999999998</v>
      </c>
      <c r="G160" s="5">
        <v>29363.311999999998</v>
      </c>
      <c r="H160" s="5">
        <v>587.26623999999993</v>
      </c>
      <c r="I160" s="5">
        <v>3229.9643199999996</v>
      </c>
      <c r="J160" s="5">
        <f t="shared" si="7"/>
        <v>0</v>
      </c>
      <c r="K160" s="5">
        <f t="shared" si="8"/>
        <v>0</v>
      </c>
      <c r="L160" s="5">
        <f t="shared" si="9"/>
        <v>0</v>
      </c>
      <c r="M160" s="5">
        <v>40521.370559999996</v>
      </c>
      <c r="N160" s="5">
        <v>0</v>
      </c>
      <c r="O160" s="30"/>
    </row>
    <row r="161" spans="1:15" hidden="1" x14ac:dyDescent="0.3">
      <c r="A161" s="6">
        <v>2016</v>
      </c>
      <c r="B161" s="2"/>
      <c r="C161" s="26" t="s">
        <v>23</v>
      </c>
      <c r="D161" s="4" t="s">
        <v>6</v>
      </c>
      <c r="E161" s="13">
        <v>2</v>
      </c>
      <c r="F161" s="5">
        <v>1949.7280000000001</v>
      </c>
      <c r="G161" s="5">
        <v>3899.4560000000001</v>
      </c>
      <c r="H161" s="5">
        <v>77.98912</v>
      </c>
      <c r="I161" s="5">
        <v>428.94015999999999</v>
      </c>
      <c r="J161" s="5">
        <f t="shared" si="7"/>
        <v>0</v>
      </c>
      <c r="K161" s="5">
        <f t="shared" si="8"/>
        <v>0</v>
      </c>
      <c r="L161" s="5">
        <f t="shared" si="9"/>
        <v>0</v>
      </c>
      <c r="M161" s="5">
        <v>5381.24928</v>
      </c>
      <c r="N161" s="5">
        <v>0</v>
      </c>
      <c r="O161" s="30"/>
    </row>
    <row r="162" spans="1:15" hidden="1" x14ac:dyDescent="0.3">
      <c r="A162" s="6">
        <v>2016</v>
      </c>
      <c r="B162" s="2"/>
      <c r="C162" s="26" t="s">
        <v>24</v>
      </c>
      <c r="D162" s="4" t="s">
        <v>8</v>
      </c>
      <c r="E162" s="11">
        <v>1</v>
      </c>
      <c r="F162" s="5">
        <v>19353.092000000001</v>
      </c>
      <c r="G162" s="5">
        <v>19353.092000000001</v>
      </c>
      <c r="H162" s="5">
        <v>387.06184000000002</v>
      </c>
      <c r="I162" s="5">
        <v>2128.8401200000003</v>
      </c>
      <c r="J162" s="5">
        <f t="shared" si="7"/>
        <v>0</v>
      </c>
      <c r="K162" s="5">
        <f t="shared" si="8"/>
        <v>0</v>
      </c>
      <c r="L162" s="5">
        <f t="shared" si="9"/>
        <v>0</v>
      </c>
      <c r="M162" s="5">
        <v>26707.266960000001</v>
      </c>
      <c r="N162" s="5">
        <v>0</v>
      </c>
      <c r="O162" s="30"/>
    </row>
    <row r="163" spans="1:15" hidden="1" x14ac:dyDescent="0.3">
      <c r="A163" s="6">
        <v>2016</v>
      </c>
      <c r="B163" s="2"/>
      <c r="C163" s="26" t="s">
        <v>25</v>
      </c>
      <c r="D163" s="4" t="s">
        <v>8</v>
      </c>
      <c r="E163" s="11">
        <v>2</v>
      </c>
      <c r="F163" s="5">
        <v>562.71600000000001</v>
      </c>
      <c r="G163" s="5">
        <v>1125.432</v>
      </c>
      <c r="H163" s="5">
        <v>22.50864</v>
      </c>
      <c r="I163" s="5">
        <v>123.79752000000001</v>
      </c>
      <c r="J163" s="5">
        <f t="shared" si="7"/>
        <v>0</v>
      </c>
      <c r="K163" s="5">
        <f t="shared" si="8"/>
        <v>0</v>
      </c>
      <c r="L163" s="5">
        <f t="shared" si="9"/>
        <v>0</v>
      </c>
      <c r="M163" s="5">
        <v>1553.0961600000001</v>
      </c>
      <c r="N163" s="5">
        <v>0</v>
      </c>
      <c r="O163" s="30"/>
    </row>
    <row r="164" spans="1:15" x14ac:dyDescent="0.3">
      <c r="A164" s="6">
        <v>2016</v>
      </c>
      <c r="B164" s="2"/>
      <c r="C164" s="26" t="s">
        <v>76</v>
      </c>
      <c r="D164" s="4" t="s">
        <v>8</v>
      </c>
      <c r="E164" s="11">
        <v>1</v>
      </c>
      <c r="F164" s="5">
        <v>502656</v>
      </c>
      <c r="G164" s="5">
        <v>502656</v>
      </c>
      <c r="H164" s="5">
        <v>10053.120000000001</v>
      </c>
      <c r="I164" s="5">
        <v>55292.160000000003</v>
      </c>
      <c r="J164" s="5">
        <f t="shared" si="7"/>
        <v>0</v>
      </c>
      <c r="K164" s="5">
        <f t="shared" si="8"/>
        <v>0</v>
      </c>
      <c r="L164" s="5">
        <f t="shared" si="9"/>
        <v>0</v>
      </c>
      <c r="M164" s="5">
        <v>693665.28000000003</v>
      </c>
      <c r="N164" s="5">
        <v>0</v>
      </c>
      <c r="O164" s="30"/>
    </row>
    <row r="165" spans="1:15" hidden="1" x14ac:dyDescent="0.3">
      <c r="A165" s="6">
        <v>2016</v>
      </c>
      <c r="B165" s="2">
        <v>42</v>
      </c>
      <c r="C165" s="26" t="s">
        <v>26</v>
      </c>
      <c r="D165" s="4" t="s">
        <v>6</v>
      </c>
      <c r="E165" s="11">
        <v>2</v>
      </c>
      <c r="F165" s="5">
        <v>890.64800000000014</v>
      </c>
      <c r="G165" s="5">
        <v>1781.2960000000003</v>
      </c>
      <c r="H165" s="5">
        <v>35.625920000000008</v>
      </c>
      <c r="I165" s="5">
        <v>195.94256000000004</v>
      </c>
      <c r="J165" s="5">
        <f t="shared" si="7"/>
        <v>1496.2886400000002</v>
      </c>
      <c r="K165" s="5">
        <f t="shared" si="8"/>
        <v>8229.5875200000009</v>
      </c>
      <c r="L165" s="5">
        <f t="shared" si="9"/>
        <v>9725.8761600000016</v>
      </c>
      <c r="M165" s="5">
        <v>2458.1884800000003</v>
      </c>
      <c r="N165" s="5">
        <v>103243.91616000001</v>
      </c>
      <c r="O165" s="30"/>
    </row>
    <row r="166" spans="1:15" hidden="1" x14ac:dyDescent="0.3">
      <c r="A166" s="6">
        <v>2016</v>
      </c>
      <c r="B166" s="2">
        <v>42</v>
      </c>
      <c r="C166" s="26" t="s">
        <v>21</v>
      </c>
      <c r="D166" s="4" t="s">
        <v>8</v>
      </c>
      <c r="E166" s="11">
        <v>1</v>
      </c>
      <c r="F166" s="5">
        <v>20303.712</v>
      </c>
      <c r="G166" s="5">
        <v>20303.712</v>
      </c>
      <c r="H166" s="5">
        <v>406.07423999999997</v>
      </c>
      <c r="I166" s="5">
        <v>2233.40832</v>
      </c>
      <c r="J166" s="5">
        <f t="shared" si="7"/>
        <v>17055.11808</v>
      </c>
      <c r="K166" s="5">
        <f t="shared" si="8"/>
        <v>93803.149439999994</v>
      </c>
      <c r="L166" s="5">
        <f t="shared" si="9"/>
        <v>110858.26751999999</v>
      </c>
      <c r="M166" s="5">
        <v>28019.12256</v>
      </c>
      <c r="N166" s="5">
        <v>1176803.1475199999</v>
      </c>
      <c r="O166" s="30"/>
    </row>
    <row r="167" spans="1:15" hidden="1" x14ac:dyDescent="0.3">
      <c r="A167" s="6">
        <v>2016</v>
      </c>
      <c r="B167" s="2">
        <v>42</v>
      </c>
      <c r="C167" s="26" t="s">
        <v>22</v>
      </c>
      <c r="D167" s="3" t="s">
        <v>8</v>
      </c>
      <c r="E167" s="11">
        <v>1</v>
      </c>
      <c r="F167" s="5">
        <v>29363.311999999998</v>
      </c>
      <c r="G167" s="5">
        <v>29363.311999999998</v>
      </c>
      <c r="H167" s="5">
        <v>587.26623999999993</v>
      </c>
      <c r="I167" s="5">
        <v>3229.9643199999996</v>
      </c>
      <c r="J167" s="5">
        <f t="shared" si="7"/>
        <v>24665.182079999999</v>
      </c>
      <c r="K167" s="5">
        <f t="shared" si="8"/>
        <v>135658.50143999999</v>
      </c>
      <c r="L167" s="5">
        <f t="shared" si="9"/>
        <v>160323.68351999999</v>
      </c>
      <c r="M167" s="5">
        <v>40521.370559999996</v>
      </c>
      <c r="N167" s="5">
        <v>1701897.5635199999</v>
      </c>
      <c r="O167" s="30"/>
    </row>
    <row r="168" spans="1:15" hidden="1" x14ac:dyDescent="0.3">
      <c r="A168" s="6">
        <v>2016</v>
      </c>
      <c r="B168" s="2">
        <v>42</v>
      </c>
      <c r="C168" s="26" t="s">
        <v>23</v>
      </c>
      <c r="D168" s="4" t="s">
        <v>6</v>
      </c>
      <c r="E168" s="13">
        <v>2</v>
      </c>
      <c r="F168" s="5">
        <v>1949.7280000000001</v>
      </c>
      <c r="G168" s="5">
        <v>3899.4560000000001</v>
      </c>
      <c r="H168" s="5">
        <v>77.98912</v>
      </c>
      <c r="I168" s="5">
        <v>428.94015999999999</v>
      </c>
      <c r="J168" s="5">
        <f t="shared" si="7"/>
        <v>3275.54304</v>
      </c>
      <c r="K168" s="5">
        <f t="shared" si="8"/>
        <v>18015.486720000001</v>
      </c>
      <c r="L168" s="5">
        <f t="shared" si="9"/>
        <v>21291.029760000001</v>
      </c>
      <c r="M168" s="5">
        <v>5381.24928</v>
      </c>
      <c r="N168" s="5">
        <v>226012.46976000001</v>
      </c>
      <c r="O168" s="30"/>
    </row>
    <row r="169" spans="1:15" hidden="1" x14ac:dyDescent="0.3">
      <c r="A169" s="6">
        <v>2016</v>
      </c>
      <c r="B169" s="2">
        <v>42</v>
      </c>
      <c r="C169" s="26" t="s">
        <v>24</v>
      </c>
      <c r="D169" s="4" t="s">
        <v>8</v>
      </c>
      <c r="E169" s="11">
        <v>1</v>
      </c>
      <c r="F169" s="5">
        <v>19353.092000000001</v>
      </c>
      <c r="G169" s="5">
        <v>19353.092000000001</v>
      </c>
      <c r="H169" s="5">
        <v>387.06184000000002</v>
      </c>
      <c r="I169" s="5">
        <v>2128.8401200000003</v>
      </c>
      <c r="J169" s="5">
        <f t="shared" si="7"/>
        <v>16256.59728</v>
      </c>
      <c r="K169" s="5">
        <f t="shared" si="8"/>
        <v>89411.285040000017</v>
      </c>
      <c r="L169" s="5">
        <f t="shared" si="9"/>
        <v>105667.88232</v>
      </c>
      <c r="M169" s="5">
        <v>26707.266960000001</v>
      </c>
      <c r="N169" s="5">
        <v>1121705.2123199999</v>
      </c>
      <c r="O169" s="30"/>
    </row>
    <row r="170" spans="1:15" hidden="1" x14ac:dyDescent="0.3">
      <c r="A170" s="6">
        <v>2016</v>
      </c>
      <c r="B170" s="2">
        <v>42</v>
      </c>
      <c r="C170" s="26" t="s">
        <v>25</v>
      </c>
      <c r="D170" s="4" t="s">
        <v>8</v>
      </c>
      <c r="E170" s="11">
        <v>2</v>
      </c>
      <c r="F170" s="5">
        <v>562.71600000000001</v>
      </c>
      <c r="G170" s="5">
        <v>1125.432</v>
      </c>
      <c r="H170" s="5">
        <v>22.50864</v>
      </c>
      <c r="I170" s="5">
        <v>123.79752000000001</v>
      </c>
      <c r="J170" s="5">
        <f t="shared" si="7"/>
        <v>945.36288000000002</v>
      </c>
      <c r="K170" s="5">
        <f t="shared" si="8"/>
        <v>5199.4958400000005</v>
      </c>
      <c r="L170" s="5">
        <f t="shared" si="9"/>
        <v>6144.8587200000002</v>
      </c>
      <c r="M170" s="5">
        <v>1553.0961600000001</v>
      </c>
      <c r="N170" s="5">
        <v>65230.038720000004</v>
      </c>
      <c r="O170" s="30"/>
    </row>
    <row r="171" spans="1:15" x14ac:dyDescent="0.3">
      <c r="A171" s="6">
        <v>2016</v>
      </c>
      <c r="B171" s="2">
        <v>42</v>
      </c>
      <c r="C171" s="26" t="s">
        <v>172</v>
      </c>
      <c r="D171" s="4" t="s">
        <v>8</v>
      </c>
      <c r="E171" s="11">
        <v>1</v>
      </c>
      <c r="F171" s="5">
        <v>296912</v>
      </c>
      <c r="G171" s="5">
        <v>296912</v>
      </c>
      <c r="H171" s="5">
        <v>5938.24</v>
      </c>
      <c r="I171" s="5">
        <v>32660.32</v>
      </c>
      <c r="J171" s="5">
        <f t="shared" si="7"/>
        <v>249406.07999999999</v>
      </c>
      <c r="K171" s="5">
        <f t="shared" si="8"/>
        <v>1371733.44</v>
      </c>
      <c r="L171" s="5">
        <f t="shared" si="9"/>
        <v>1621139.52</v>
      </c>
      <c r="M171" s="5">
        <v>409738.56</v>
      </c>
      <c r="N171" s="5">
        <v>17209019.52</v>
      </c>
      <c r="O171" s="30"/>
    </row>
    <row r="172" spans="1:15" hidden="1" x14ac:dyDescent="0.3">
      <c r="A172" s="6">
        <v>2016</v>
      </c>
      <c r="B172" s="2">
        <v>23</v>
      </c>
      <c r="C172" s="28" t="s">
        <v>26</v>
      </c>
      <c r="D172" s="4" t="s">
        <v>6</v>
      </c>
      <c r="E172" s="11">
        <v>2</v>
      </c>
      <c r="F172" s="5">
        <v>890.64800000000014</v>
      </c>
      <c r="G172" s="5">
        <v>1781.2960000000003</v>
      </c>
      <c r="H172" s="5">
        <v>35.625920000000008</v>
      </c>
      <c r="I172" s="5">
        <v>195.94256000000004</v>
      </c>
      <c r="J172" s="5">
        <f t="shared" si="7"/>
        <v>819.39616000000024</v>
      </c>
      <c r="K172" s="5">
        <f t="shared" si="8"/>
        <v>4506.6788800000013</v>
      </c>
      <c r="L172" s="5">
        <f t="shared" si="9"/>
        <v>5326.0750400000015</v>
      </c>
      <c r="M172" s="5">
        <v>2458.1884800000003</v>
      </c>
      <c r="N172" s="5">
        <v>56538.335040000005</v>
      </c>
      <c r="O172" s="30"/>
    </row>
    <row r="173" spans="1:15" hidden="1" x14ac:dyDescent="0.3">
      <c r="A173" s="6">
        <v>2016</v>
      </c>
      <c r="B173" s="2">
        <v>23</v>
      </c>
      <c r="C173" s="26" t="s">
        <v>21</v>
      </c>
      <c r="D173" s="4" t="s">
        <v>8</v>
      </c>
      <c r="E173" s="11">
        <v>1</v>
      </c>
      <c r="F173" s="5">
        <v>20303.712</v>
      </c>
      <c r="G173" s="5">
        <v>20303.712</v>
      </c>
      <c r="H173" s="5">
        <v>406.07423999999997</v>
      </c>
      <c r="I173" s="5">
        <v>2233.40832</v>
      </c>
      <c r="J173" s="5">
        <f t="shared" si="7"/>
        <v>9339.7075199999999</v>
      </c>
      <c r="K173" s="5">
        <f t="shared" si="8"/>
        <v>51368.391360000001</v>
      </c>
      <c r="L173" s="5">
        <f t="shared" si="9"/>
        <v>60708.098879999998</v>
      </c>
      <c r="M173" s="5">
        <v>28019.12256</v>
      </c>
      <c r="N173" s="5">
        <v>644439.81888000004</v>
      </c>
      <c r="O173" s="30"/>
    </row>
    <row r="174" spans="1:15" hidden="1" x14ac:dyDescent="0.3">
      <c r="A174" s="6">
        <v>2016</v>
      </c>
      <c r="B174" s="2">
        <v>23</v>
      </c>
      <c r="C174" s="26" t="s">
        <v>22</v>
      </c>
      <c r="D174" s="3" t="s">
        <v>8</v>
      </c>
      <c r="E174" s="11">
        <v>1</v>
      </c>
      <c r="F174" s="5">
        <v>29363.311999999998</v>
      </c>
      <c r="G174" s="5">
        <v>29363.311999999998</v>
      </c>
      <c r="H174" s="5">
        <v>587.26623999999993</v>
      </c>
      <c r="I174" s="5">
        <v>3229.9643199999996</v>
      </c>
      <c r="J174" s="5">
        <f t="shared" si="7"/>
        <v>13507.123519999997</v>
      </c>
      <c r="K174" s="5">
        <f t="shared" si="8"/>
        <v>74289.179359999995</v>
      </c>
      <c r="L174" s="5">
        <f t="shared" si="9"/>
        <v>87796.302879999988</v>
      </c>
      <c r="M174" s="5">
        <v>40521.370559999996</v>
      </c>
      <c r="N174" s="5">
        <v>931991.52287999995</v>
      </c>
      <c r="O174" s="30"/>
    </row>
    <row r="175" spans="1:15" hidden="1" x14ac:dyDescent="0.3">
      <c r="A175" s="6">
        <v>2016</v>
      </c>
      <c r="B175" s="2">
        <v>23</v>
      </c>
      <c r="C175" s="26" t="s">
        <v>23</v>
      </c>
      <c r="D175" s="4" t="s">
        <v>6</v>
      </c>
      <c r="E175" s="13">
        <v>2</v>
      </c>
      <c r="F175" s="5">
        <v>1949.7280000000001</v>
      </c>
      <c r="G175" s="5">
        <v>3899.4560000000001</v>
      </c>
      <c r="H175" s="5">
        <v>77.98912</v>
      </c>
      <c r="I175" s="5">
        <v>428.94015999999999</v>
      </c>
      <c r="J175" s="5">
        <f t="shared" si="7"/>
        <v>1793.7497599999999</v>
      </c>
      <c r="K175" s="5">
        <f t="shared" si="8"/>
        <v>9865.6236800000006</v>
      </c>
      <c r="L175" s="5">
        <f t="shared" si="9"/>
        <v>11659.373439999999</v>
      </c>
      <c r="M175" s="5">
        <v>5381.24928</v>
      </c>
      <c r="N175" s="5">
        <v>123768.73344</v>
      </c>
      <c r="O175" s="30"/>
    </row>
    <row r="176" spans="1:15" hidden="1" x14ac:dyDescent="0.3">
      <c r="A176" s="6">
        <v>2016</v>
      </c>
      <c r="B176" s="2">
        <v>23</v>
      </c>
      <c r="C176" s="26" t="s">
        <v>24</v>
      </c>
      <c r="D176" s="4" t="s">
        <v>8</v>
      </c>
      <c r="E176" s="11">
        <v>1</v>
      </c>
      <c r="F176" s="5">
        <v>19353.092000000001</v>
      </c>
      <c r="G176" s="5">
        <v>19353.092000000001</v>
      </c>
      <c r="H176" s="5">
        <v>387.06184000000002</v>
      </c>
      <c r="I176" s="5">
        <v>2128.8401200000003</v>
      </c>
      <c r="J176" s="5">
        <f t="shared" si="7"/>
        <v>8902.4223199999997</v>
      </c>
      <c r="K176" s="5">
        <f t="shared" si="8"/>
        <v>48963.32276000001</v>
      </c>
      <c r="L176" s="5">
        <f t="shared" si="9"/>
        <v>57865.745080000001</v>
      </c>
      <c r="M176" s="5">
        <v>26707.266960000001</v>
      </c>
      <c r="N176" s="5">
        <v>614267.14008000004</v>
      </c>
      <c r="O176" s="30"/>
    </row>
    <row r="177" spans="1:15" hidden="1" x14ac:dyDescent="0.3">
      <c r="A177" s="6">
        <v>2016</v>
      </c>
      <c r="B177" s="2">
        <v>23</v>
      </c>
      <c r="C177" s="28" t="s">
        <v>25</v>
      </c>
      <c r="D177" s="4" t="s">
        <v>8</v>
      </c>
      <c r="E177" s="11">
        <v>2</v>
      </c>
      <c r="F177" s="5">
        <v>562.71600000000001</v>
      </c>
      <c r="G177" s="5">
        <v>1125.432</v>
      </c>
      <c r="H177" s="5">
        <v>22.50864</v>
      </c>
      <c r="I177" s="5">
        <v>123.79752000000001</v>
      </c>
      <c r="J177" s="5">
        <f t="shared" si="7"/>
        <v>517.69871999999998</v>
      </c>
      <c r="K177" s="5">
        <f t="shared" si="8"/>
        <v>2847.3429599999999</v>
      </c>
      <c r="L177" s="5">
        <f t="shared" si="9"/>
        <v>3365.0416800000003</v>
      </c>
      <c r="M177" s="5">
        <v>1553.0961600000001</v>
      </c>
      <c r="N177" s="5">
        <v>35721.21168</v>
      </c>
      <c r="O177" s="30"/>
    </row>
    <row r="178" spans="1:15" x14ac:dyDescent="0.3">
      <c r="A178" s="6">
        <v>2016</v>
      </c>
      <c r="B178" s="2">
        <v>23</v>
      </c>
      <c r="C178" s="26" t="s">
        <v>172</v>
      </c>
      <c r="D178" s="4" t="s">
        <v>8</v>
      </c>
      <c r="E178" s="11">
        <v>1</v>
      </c>
      <c r="F178" s="5">
        <v>378860</v>
      </c>
      <c r="G178" s="5">
        <v>378860</v>
      </c>
      <c r="H178" s="5">
        <v>7577.2</v>
      </c>
      <c r="I178" s="5">
        <v>41674.6</v>
      </c>
      <c r="J178" s="5">
        <f t="shared" si="7"/>
        <v>174275.6</v>
      </c>
      <c r="K178" s="5">
        <f t="shared" si="8"/>
        <v>958515.79999999993</v>
      </c>
      <c r="L178" s="5">
        <f t="shared" si="9"/>
        <v>1132791.3999999999</v>
      </c>
      <c r="M178" s="5">
        <v>522826.8</v>
      </c>
      <c r="N178" s="5">
        <v>12025016.4</v>
      </c>
      <c r="O178" s="30"/>
    </row>
    <row r="179" spans="1:15" hidden="1" x14ac:dyDescent="0.3">
      <c r="A179" s="6">
        <v>2016</v>
      </c>
      <c r="B179" s="2">
        <v>11</v>
      </c>
      <c r="C179" s="28" t="s">
        <v>42</v>
      </c>
      <c r="D179" s="3" t="s">
        <v>77</v>
      </c>
      <c r="E179" s="19">
        <v>1</v>
      </c>
      <c r="F179" s="5">
        <v>354728</v>
      </c>
      <c r="G179" s="5">
        <v>354728</v>
      </c>
      <c r="H179" s="5">
        <v>7094.56</v>
      </c>
      <c r="I179" s="5">
        <v>39020.080000000002</v>
      </c>
      <c r="J179" s="5">
        <f t="shared" si="7"/>
        <v>78040.160000000003</v>
      </c>
      <c r="K179" s="5">
        <f t="shared" si="8"/>
        <v>429220.88</v>
      </c>
      <c r="L179" s="5">
        <f t="shared" si="9"/>
        <v>507261.04</v>
      </c>
      <c r="M179" s="5">
        <v>489524.64</v>
      </c>
      <c r="N179" s="5">
        <v>5384771.04</v>
      </c>
      <c r="O179" s="30"/>
    </row>
    <row r="180" spans="1:15" hidden="1" x14ac:dyDescent="0.3">
      <c r="A180" s="6">
        <v>2016</v>
      </c>
      <c r="B180" s="2">
        <v>305</v>
      </c>
      <c r="C180" s="26" t="s">
        <v>87</v>
      </c>
      <c r="D180" s="4" t="s">
        <v>6</v>
      </c>
      <c r="E180" s="11">
        <v>1</v>
      </c>
      <c r="F180" s="5">
        <v>890.64800000000014</v>
      </c>
      <c r="G180" s="5">
        <v>890.64800000000014</v>
      </c>
      <c r="H180" s="5">
        <v>17.812960000000004</v>
      </c>
      <c r="I180" s="5">
        <v>97.971280000000021</v>
      </c>
      <c r="J180" s="5">
        <f t="shared" si="7"/>
        <v>5432.9528000000009</v>
      </c>
      <c r="K180" s="5">
        <f t="shared" si="8"/>
        <v>29881.240400000006</v>
      </c>
      <c r="L180" s="5">
        <f t="shared" si="9"/>
        <v>35314.193200000009</v>
      </c>
      <c r="M180" s="5">
        <v>1229.0942400000001</v>
      </c>
      <c r="N180" s="5">
        <v>374873.74320000003</v>
      </c>
      <c r="O180" s="30"/>
    </row>
    <row r="181" spans="1:15" hidden="1" x14ac:dyDescent="0.3">
      <c r="A181" s="6">
        <v>2016</v>
      </c>
      <c r="B181" s="2">
        <v>900</v>
      </c>
      <c r="C181" s="26" t="s">
        <v>86</v>
      </c>
      <c r="D181" s="4" t="s">
        <v>6</v>
      </c>
      <c r="E181" s="11">
        <v>1</v>
      </c>
      <c r="F181" s="5">
        <v>4405</v>
      </c>
      <c r="G181" s="5">
        <v>4405</v>
      </c>
      <c r="H181" s="5">
        <v>88.100000000000009</v>
      </c>
      <c r="I181" s="5">
        <v>484.55</v>
      </c>
      <c r="J181" s="5">
        <f t="shared" si="7"/>
        <v>79290.000000000015</v>
      </c>
      <c r="K181" s="5">
        <f t="shared" si="8"/>
        <v>436095</v>
      </c>
      <c r="L181" s="5">
        <f t="shared" si="9"/>
        <v>515385</v>
      </c>
      <c r="M181" s="5">
        <v>6078.9</v>
      </c>
      <c r="N181" s="5">
        <v>5471010</v>
      </c>
      <c r="O181" s="30"/>
    </row>
    <row r="182" spans="1:15" hidden="1" x14ac:dyDescent="0.3">
      <c r="A182" s="6">
        <v>2016</v>
      </c>
      <c r="B182" s="2">
        <v>980</v>
      </c>
      <c r="C182" s="26" t="s">
        <v>75</v>
      </c>
      <c r="D182" s="4" t="s">
        <v>6</v>
      </c>
      <c r="E182" s="11">
        <v>1</v>
      </c>
      <c r="F182" s="5">
        <v>2092.6400000000003</v>
      </c>
      <c r="G182" s="5">
        <v>2092.6400000000003</v>
      </c>
      <c r="H182" s="5">
        <v>41.852800000000009</v>
      </c>
      <c r="I182" s="5">
        <v>230.19040000000004</v>
      </c>
      <c r="J182" s="5">
        <f t="shared" si="7"/>
        <v>41015.744000000006</v>
      </c>
      <c r="K182" s="5">
        <f t="shared" si="8"/>
        <v>225586.59200000003</v>
      </c>
      <c r="L182" s="5">
        <f t="shared" si="9"/>
        <v>266602.33600000007</v>
      </c>
      <c r="M182" s="5">
        <v>2887.8432000000003</v>
      </c>
      <c r="N182" s="5">
        <v>2830086.3360000001</v>
      </c>
      <c r="O182" s="30"/>
    </row>
    <row r="183" spans="1:15" hidden="1" x14ac:dyDescent="0.3">
      <c r="A183" s="6">
        <v>2017</v>
      </c>
      <c r="B183" s="2">
        <v>2</v>
      </c>
      <c r="C183" s="26" t="s">
        <v>95</v>
      </c>
      <c r="D183" s="4" t="s">
        <v>8</v>
      </c>
      <c r="E183" s="7">
        <v>1</v>
      </c>
      <c r="F183" s="5">
        <v>47237.883000000002</v>
      </c>
      <c r="G183" s="5">
        <v>47237.883000000002</v>
      </c>
      <c r="H183" s="5">
        <v>944.7576600000001</v>
      </c>
      <c r="I183" s="5">
        <v>5196.1671299999998</v>
      </c>
      <c r="J183" s="5">
        <f t="shared" si="7"/>
        <v>1889.5153200000002</v>
      </c>
      <c r="K183" s="5">
        <f t="shared" si="8"/>
        <v>10392.33426</v>
      </c>
      <c r="L183" s="5">
        <f t="shared" si="9"/>
        <v>12281.84958</v>
      </c>
      <c r="M183" s="5">
        <v>65188.278539999999</v>
      </c>
      <c r="N183" s="5">
        <v>130376.55708</v>
      </c>
      <c r="O183" s="30"/>
    </row>
    <row r="184" spans="1:15" hidden="1" x14ac:dyDescent="0.3">
      <c r="A184" s="6">
        <v>2017</v>
      </c>
      <c r="B184" s="2">
        <v>2</v>
      </c>
      <c r="C184" s="26" t="s">
        <v>91</v>
      </c>
      <c r="D184" s="4" t="s">
        <v>8</v>
      </c>
      <c r="E184" s="7">
        <v>1</v>
      </c>
      <c r="F184" s="5">
        <v>15745.960999999999</v>
      </c>
      <c r="G184" s="5">
        <v>15745.960999999999</v>
      </c>
      <c r="H184" s="5">
        <v>314.91922</v>
      </c>
      <c r="I184" s="5">
        <v>1732.0557099999999</v>
      </c>
      <c r="J184" s="5">
        <f t="shared" si="7"/>
        <v>629.83843999999999</v>
      </c>
      <c r="K184" s="5">
        <f t="shared" si="8"/>
        <v>3464.1114199999997</v>
      </c>
      <c r="L184" s="5">
        <f t="shared" si="9"/>
        <v>4093.9498599999997</v>
      </c>
      <c r="M184" s="5">
        <v>21729.426179999999</v>
      </c>
      <c r="N184" s="5">
        <v>43458.852359999997</v>
      </c>
      <c r="O184" s="30"/>
    </row>
    <row r="185" spans="1:15" hidden="1" x14ac:dyDescent="0.3">
      <c r="A185" s="6">
        <v>2017</v>
      </c>
      <c r="B185" s="2">
        <v>2</v>
      </c>
      <c r="C185" s="26" t="s">
        <v>94</v>
      </c>
      <c r="D185" s="4" t="s">
        <v>8</v>
      </c>
      <c r="E185" s="7">
        <v>2</v>
      </c>
      <c r="F185" s="5">
        <v>617.84800000000007</v>
      </c>
      <c r="G185" s="5">
        <v>1235.6960000000001</v>
      </c>
      <c r="H185" s="5">
        <v>24.713920000000002</v>
      </c>
      <c r="I185" s="5">
        <v>135.92656000000002</v>
      </c>
      <c r="J185" s="5">
        <f t="shared" si="7"/>
        <v>49.427840000000003</v>
      </c>
      <c r="K185" s="5">
        <f t="shared" si="8"/>
        <v>271.85312000000005</v>
      </c>
      <c r="L185" s="5">
        <f t="shared" si="9"/>
        <v>321.28096000000005</v>
      </c>
      <c r="M185" s="5">
        <v>1705.2604800000001</v>
      </c>
      <c r="N185" s="5">
        <v>3410.5209600000003</v>
      </c>
      <c r="O185" s="30"/>
    </row>
    <row r="186" spans="1:15" hidden="1" x14ac:dyDescent="0.3">
      <c r="A186" s="6">
        <v>2017</v>
      </c>
      <c r="B186" s="2">
        <v>2</v>
      </c>
      <c r="C186" s="26" t="s">
        <v>96</v>
      </c>
      <c r="D186" s="4" t="s">
        <v>8</v>
      </c>
      <c r="E186" s="7">
        <v>2</v>
      </c>
      <c r="F186" s="5">
        <v>2470.0830000000001</v>
      </c>
      <c r="G186" s="5">
        <v>4940.1660000000002</v>
      </c>
      <c r="H186" s="5">
        <v>98.803319999999999</v>
      </c>
      <c r="I186" s="5">
        <v>543.41826000000003</v>
      </c>
      <c r="J186" s="5">
        <f t="shared" si="7"/>
        <v>197.60664</v>
      </c>
      <c r="K186" s="5">
        <f t="shared" si="8"/>
        <v>1086.8365200000001</v>
      </c>
      <c r="L186" s="5">
        <f t="shared" si="9"/>
        <v>1284.44316</v>
      </c>
      <c r="M186" s="5">
        <v>6817.4290799999999</v>
      </c>
      <c r="N186" s="5">
        <v>13634.85816</v>
      </c>
      <c r="O186" s="30"/>
    </row>
    <row r="187" spans="1:15" hidden="1" x14ac:dyDescent="0.3">
      <c r="A187" s="6">
        <v>2017</v>
      </c>
      <c r="B187" s="2">
        <v>2</v>
      </c>
      <c r="C187" s="26" t="s">
        <v>92</v>
      </c>
      <c r="D187" s="4" t="s">
        <v>8</v>
      </c>
      <c r="E187" s="7">
        <v>1</v>
      </c>
      <c r="F187" s="5">
        <v>8922.1440000000002</v>
      </c>
      <c r="G187" s="5">
        <v>8922.1440000000002</v>
      </c>
      <c r="H187" s="5">
        <v>178.44288</v>
      </c>
      <c r="I187" s="5">
        <v>981.43583999999998</v>
      </c>
      <c r="J187" s="5">
        <f t="shared" si="7"/>
        <v>356.88576</v>
      </c>
      <c r="K187" s="5">
        <f t="shared" si="8"/>
        <v>1962.87168</v>
      </c>
      <c r="L187" s="5">
        <f t="shared" si="9"/>
        <v>2319.7574399999999</v>
      </c>
      <c r="M187" s="5">
        <v>12312.558720000001</v>
      </c>
      <c r="N187" s="5">
        <v>24625.117440000002</v>
      </c>
      <c r="O187" s="30"/>
    </row>
    <row r="188" spans="1:15" hidden="1" x14ac:dyDescent="0.3">
      <c r="A188" s="6">
        <v>2017</v>
      </c>
      <c r="B188" s="2">
        <v>2</v>
      </c>
      <c r="C188" s="26" t="s">
        <v>93</v>
      </c>
      <c r="D188" s="4" t="s">
        <v>8</v>
      </c>
      <c r="E188" s="7">
        <v>2</v>
      </c>
      <c r="F188" s="5">
        <v>756.60200000000009</v>
      </c>
      <c r="G188" s="5">
        <v>1513.2040000000002</v>
      </c>
      <c r="H188" s="5">
        <v>30.264080000000003</v>
      </c>
      <c r="I188" s="5">
        <v>166.45244000000002</v>
      </c>
      <c r="J188" s="5">
        <f t="shared" si="7"/>
        <v>60.528160000000007</v>
      </c>
      <c r="K188" s="5">
        <f t="shared" si="8"/>
        <v>332.90488000000005</v>
      </c>
      <c r="L188" s="5">
        <f t="shared" si="9"/>
        <v>393.43304000000006</v>
      </c>
      <c r="M188" s="5">
        <v>2088.2215200000001</v>
      </c>
      <c r="N188" s="5">
        <v>4176.4430400000001</v>
      </c>
      <c r="O188" s="30"/>
    </row>
    <row r="189" spans="1:15" hidden="1" x14ac:dyDescent="0.3">
      <c r="A189" s="6">
        <v>2017</v>
      </c>
      <c r="B189" s="2">
        <v>31</v>
      </c>
      <c r="C189" s="26" t="s">
        <v>55</v>
      </c>
      <c r="D189" s="4" t="s">
        <v>8</v>
      </c>
      <c r="E189" s="20">
        <v>1</v>
      </c>
      <c r="F189" s="5">
        <v>218.60299999999998</v>
      </c>
      <c r="G189" s="5">
        <v>218.60299999999998</v>
      </c>
      <c r="H189" s="5">
        <v>4.3720599999999994</v>
      </c>
      <c r="I189" s="5">
        <v>24.046329999999998</v>
      </c>
      <c r="J189" s="5">
        <f t="shared" si="7"/>
        <v>135.53385999999998</v>
      </c>
      <c r="K189" s="5">
        <f t="shared" si="8"/>
        <v>745.43622999999991</v>
      </c>
      <c r="L189" s="5">
        <f t="shared" si="9"/>
        <v>880.9700899999998</v>
      </c>
      <c r="M189" s="5">
        <v>301.67213999999996</v>
      </c>
      <c r="N189" s="5">
        <v>9351.836339999998</v>
      </c>
      <c r="O189" s="30"/>
    </row>
    <row r="190" spans="1:15" hidden="1" x14ac:dyDescent="0.3">
      <c r="A190" s="6">
        <v>2017</v>
      </c>
      <c r="B190" s="2">
        <v>31</v>
      </c>
      <c r="C190" s="26" t="s">
        <v>54</v>
      </c>
      <c r="D190" s="4" t="s">
        <v>8</v>
      </c>
      <c r="E190" s="7">
        <v>1</v>
      </c>
      <c r="F190" s="5">
        <v>314.16000000000003</v>
      </c>
      <c r="G190" s="5">
        <v>314.16000000000003</v>
      </c>
      <c r="H190" s="5">
        <v>6.2832000000000008</v>
      </c>
      <c r="I190" s="5">
        <v>34.557600000000001</v>
      </c>
      <c r="J190" s="5">
        <f t="shared" si="7"/>
        <v>194.77920000000003</v>
      </c>
      <c r="K190" s="5">
        <f t="shared" si="8"/>
        <v>1071.2855999999999</v>
      </c>
      <c r="L190" s="5">
        <f t="shared" si="9"/>
        <v>1266.0648000000001</v>
      </c>
      <c r="M190" s="5">
        <v>433.54080000000005</v>
      </c>
      <c r="N190" s="5">
        <v>13439.764800000001</v>
      </c>
      <c r="O190" s="30"/>
    </row>
    <row r="191" spans="1:15" hidden="1" x14ac:dyDescent="0.3">
      <c r="A191" s="6">
        <v>2017</v>
      </c>
      <c r="B191" s="2">
        <v>31</v>
      </c>
      <c r="C191" s="26" t="s">
        <v>56</v>
      </c>
      <c r="D191" s="4" t="s">
        <v>8</v>
      </c>
      <c r="E191" s="20">
        <v>2</v>
      </c>
      <c r="F191" s="5">
        <v>11877.866</v>
      </c>
      <c r="G191" s="5">
        <v>23755.732</v>
      </c>
      <c r="H191" s="5">
        <v>475.11464000000001</v>
      </c>
      <c r="I191" s="5">
        <v>2613.1305200000002</v>
      </c>
      <c r="J191" s="5">
        <f t="shared" si="7"/>
        <v>14728.55384</v>
      </c>
      <c r="K191" s="5">
        <f t="shared" si="8"/>
        <v>81007.046119999999</v>
      </c>
      <c r="L191" s="5">
        <f t="shared" si="9"/>
        <v>95735.599960000007</v>
      </c>
      <c r="M191" s="5">
        <v>32782.910159999999</v>
      </c>
      <c r="N191" s="5">
        <v>1016270.21496</v>
      </c>
      <c r="O191" s="30"/>
    </row>
    <row r="192" spans="1:15" hidden="1" x14ac:dyDescent="0.3">
      <c r="A192" s="6">
        <v>2017</v>
      </c>
      <c r="B192" s="2">
        <v>31</v>
      </c>
      <c r="C192" s="26" t="s">
        <v>28</v>
      </c>
      <c r="D192" s="4" t="s">
        <v>8</v>
      </c>
      <c r="E192" s="7">
        <v>1</v>
      </c>
      <c r="F192" s="5">
        <v>2953.1039999999998</v>
      </c>
      <c r="G192" s="5">
        <v>2953.1039999999998</v>
      </c>
      <c r="H192" s="5">
        <v>59.062079999999995</v>
      </c>
      <c r="I192" s="5">
        <v>324.84143999999998</v>
      </c>
      <c r="J192" s="5">
        <f t="shared" si="7"/>
        <v>1830.9244799999999</v>
      </c>
      <c r="K192" s="5">
        <f t="shared" si="8"/>
        <v>10070.084639999999</v>
      </c>
      <c r="L192" s="5">
        <f t="shared" si="9"/>
        <v>11901.009119999999</v>
      </c>
      <c r="M192" s="5">
        <v>4075.28352</v>
      </c>
      <c r="N192" s="5">
        <v>126333.78912</v>
      </c>
      <c r="O192" s="30"/>
    </row>
    <row r="193" spans="1:15" hidden="1" x14ac:dyDescent="0.3">
      <c r="A193" s="6">
        <v>2017</v>
      </c>
      <c r="B193" s="2">
        <v>26</v>
      </c>
      <c r="C193" s="26" t="s">
        <v>88</v>
      </c>
      <c r="D193" s="4" t="s">
        <v>6</v>
      </c>
      <c r="E193" s="7">
        <v>3</v>
      </c>
      <c r="F193" s="5">
        <v>3212.2860000000001</v>
      </c>
      <c r="G193" s="5">
        <v>9636.8580000000002</v>
      </c>
      <c r="H193" s="5">
        <v>192.73716000000002</v>
      </c>
      <c r="I193" s="5">
        <v>1060.05438</v>
      </c>
      <c r="J193" s="5">
        <f t="shared" si="7"/>
        <v>5011.1661600000007</v>
      </c>
      <c r="K193" s="5">
        <f t="shared" si="8"/>
        <v>27561.41388</v>
      </c>
      <c r="L193" s="5">
        <f t="shared" si="9"/>
        <v>32572.580040000004</v>
      </c>
      <c r="M193" s="5">
        <v>13298.86404</v>
      </c>
      <c r="N193" s="5">
        <v>345770.46504000004</v>
      </c>
      <c r="O193" s="30"/>
    </row>
    <row r="194" spans="1:15" hidden="1" x14ac:dyDescent="0.3">
      <c r="A194" s="6">
        <v>2017</v>
      </c>
      <c r="B194" s="2">
        <v>26</v>
      </c>
      <c r="C194" s="26" t="s">
        <v>64</v>
      </c>
      <c r="D194" s="4" t="s">
        <v>8</v>
      </c>
      <c r="E194" s="7">
        <v>1</v>
      </c>
      <c r="F194" s="5">
        <v>30078.202000000001</v>
      </c>
      <c r="G194" s="5">
        <v>30078.202000000001</v>
      </c>
      <c r="H194" s="5">
        <v>601.56404000000009</v>
      </c>
      <c r="I194" s="5">
        <v>3308.6022200000002</v>
      </c>
      <c r="J194" s="5">
        <f t="shared" si="7"/>
        <v>15640.665040000002</v>
      </c>
      <c r="K194" s="5">
        <f t="shared" si="8"/>
        <v>86023.657720000003</v>
      </c>
      <c r="L194" s="5">
        <f t="shared" si="9"/>
        <v>101664.32276000001</v>
      </c>
      <c r="M194" s="5">
        <v>41507.91876</v>
      </c>
      <c r="N194" s="5">
        <v>1079205.8877600001</v>
      </c>
      <c r="O194" s="30"/>
    </row>
    <row r="195" spans="1:15" hidden="1" x14ac:dyDescent="0.3">
      <c r="A195" s="6">
        <v>2017</v>
      </c>
      <c r="B195" s="2">
        <v>26</v>
      </c>
      <c r="C195" s="26" t="s">
        <v>80</v>
      </c>
      <c r="D195" s="4" t="s">
        <v>8</v>
      </c>
      <c r="E195" s="7">
        <v>1</v>
      </c>
      <c r="F195" s="5">
        <v>35532.805</v>
      </c>
      <c r="G195" s="5">
        <v>35532.805</v>
      </c>
      <c r="H195" s="5">
        <v>710.65610000000004</v>
      </c>
      <c r="I195" s="5">
        <v>3908.6085499999999</v>
      </c>
      <c r="J195" s="5">
        <f t="shared" si="7"/>
        <v>18477.0586</v>
      </c>
      <c r="K195" s="5">
        <f t="shared" si="8"/>
        <v>101623.8223</v>
      </c>
      <c r="L195" s="5">
        <f t="shared" si="9"/>
        <v>120100.8809</v>
      </c>
      <c r="M195" s="5">
        <v>49035.270900000003</v>
      </c>
      <c r="N195" s="5">
        <v>1274917.0434000001</v>
      </c>
      <c r="O195" s="30"/>
    </row>
    <row r="196" spans="1:15" hidden="1" x14ac:dyDescent="0.3">
      <c r="A196" s="6">
        <v>2017</v>
      </c>
      <c r="B196" s="2">
        <v>26</v>
      </c>
      <c r="C196" s="26" t="s">
        <v>78</v>
      </c>
      <c r="D196" s="4" t="s">
        <v>6</v>
      </c>
      <c r="E196" s="7">
        <v>1</v>
      </c>
      <c r="F196" s="5">
        <v>2000.152</v>
      </c>
      <c r="G196" s="5">
        <v>2000.152</v>
      </c>
      <c r="H196" s="5">
        <v>40.003039999999999</v>
      </c>
      <c r="I196" s="5">
        <v>220.01671999999999</v>
      </c>
      <c r="J196" s="5">
        <f t="shared" si="7"/>
        <v>1040.0790400000001</v>
      </c>
      <c r="K196" s="5">
        <f t="shared" si="8"/>
        <v>5720.4347200000002</v>
      </c>
      <c r="L196" s="5">
        <f t="shared" si="9"/>
        <v>6760.5137600000007</v>
      </c>
      <c r="M196" s="5">
        <v>2760.2097600000002</v>
      </c>
      <c r="N196" s="5">
        <v>71765.453760000004</v>
      </c>
      <c r="O196" s="30"/>
    </row>
    <row r="197" spans="1:15" hidden="1" x14ac:dyDescent="0.3">
      <c r="A197" s="6">
        <v>2017</v>
      </c>
      <c r="B197" s="2">
        <v>26</v>
      </c>
      <c r="C197" s="26" t="s">
        <v>90</v>
      </c>
      <c r="D197" s="4" t="s">
        <v>8</v>
      </c>
      <c r="E197" s="7">
        <v>1</v>
      </c>
      <c r="F197" s="5">
        <v>6374.83</v>
      </c>
      <c r="G197" s="5">
        <v>6374.83</v>
      </c>
      <c r="H197" s="5">
        <v>127.4966</v>
      </c>
      <c r="I197" s="5">
        <v>701.23130000000003</v>
      </c>
      <c r="J197" s="5">
        <f t="shared" si="7"/>
        <v>3314.9115999999999</v>
      </c>
      <c r="K197" s="5">
        <f t="shared" si="8"/>
        <v>18232.013800000001</v>
      </c>
      <c r="L197" s="5">
        <f t="shared" si="9"/>
        <v>21546.925400000004</v>
      </c>
      <c r="M197" s="5">
        <v>8797.2654000000002</v>
      </c>
      <c r="N197" s="5">
        <v>228728.90040000001</v>
      </c>
      <c r="O197" s="30"/>
    </row>
    <row r="198" spans="1:15" hidden="1" x14ac:dyDescent="0.3">
      <c r="A198" s="6">
        <v>2017</v>
      </c>
      <c r="B198" s="2">
        <v>26</v>
      </c>
      <c r="C198" s="26" t="s">
        <v>66</v>
      </c>
      <c r="D198" s="4" t="s">
        <v>8</v>
      </c>
      <c r="E198" s="7">
        <v>1</v>
      </c>
      <c r="F198" s="5">
        <v>19853.602999999999</v>
      </c>
      <c r="G198" s="5">
        <v>19853.602999999999</v>
      </c>
      <c r="H198" s="5">
        <v>397.07205999999996</v>
      </c>
      <c r="I198" s="5">
        <v>2183.89633</v>
      </c>
      <c r="J198" s="5">
        <f t="shared" ref="J198:J261" si="10">B198*H198</f>
        <v>10323.87356</v>
      </c>
      <c r="K198" s="5">
        <f t="shared" ref="K198:K261" si="11">I198*B198</f>
        <v>56781.304580000004</v>
      </c>
      <c r="L198" s="5">
        <f t="shared" ref="L198:L261" si="12">(H198+I198)*B198</f>
        <v>67105.178140000004</v>
      </c>
      <c r="M198" s="5">
        <v>27397.972139999998</v>
      </c>
      <c r="N198" s="5">
        <v>712347.27563999989</v>
      </c>
      <c r="O198" s="30"/>
    </row>
    <row r="199" spans="1:15" hidden="1" x14ac:dyDescent="0.3">
      <c r="A199" s="6">
        <v>2017</v>
      </c>
      <c r="B199" s="2">
        <v>26</v>
      </c>
      <c r="C199" s="26" t="s">
        <v>79</v>
      </c>
      <c r="D199" s="4" t="s">
        <v>8</v>
      </c>
      <c r="E199" s="7">
        <v>1</v>
      </c>
      <c r="F199" s="5">
        <v>577.26900000000001</v>
      </c>
      <c r="G199" s="5">
        <v>577.26900000000001</v>
      </c>
      <c r="H199" s="5">
        <v>11.54538</v>
      </c>
      <c r="I199" s="5">
        <v>63.499589999999998</v>
      </c>
      <c r="J199" s="5">
        <f t="shared" si="10"/>
        <v>300.17987999999997</v>
      </c>
      <c r="K199" s="5">
        <f t="shared" si="11"/>
        <v>1650.9893399999999</v>
      </c>
      <c r="L199" s="5">
        <f t="shared" si="12"/>
        <v>1951.1692199999998</v>
      </c>
      <c r="M199" s="5">
        <v>796.63121999999998</v>
      </c>
      <c r="N199" s="5">
        <v>20712.41172</v>
      </c>
      <c r="O199" s="30"/>
    </row>
    <row r="200" spans="1:15" x14ac:dyDescent="0.3">
      <c r="A200" s="6">
        <v>2017</v>
      </c>
      <c r="B200" s="2">
        <v>26</v>
      </c>
      <c r="C200" s="26" t="s">
        <v>176</v>
      </c>
      <c r="D200" s="4" t="s">
        <v>8</v>
      </c>
      <c r="E200" s="7">
        <v>1</v>
      </c>
      <c r="F200" s="5">
        <v>426741.85399999999</v>
      </c>
      <c r="G200" s="5">
        <v>426741.85399999999</v>
      </c>
      <c r="H200" s="5">
        <v>8534.8370799999993</v>
      </c>
      <c r="I200" s="5">
        <v>46941.603940000001</v>
      </c>
      <c r="J200" s="5">
        <f t="shared" si="10"/>
        <v>221905.76407999999</v>
      </c>
      <c r="K200" s="5">
        <f t="shared" si="11"/>
        <v>1220481.7024400001</v>
      </c>
      <c r="L200" s="5">
        <f t="shared" si="12"/>
        <v>1442387.46652</v>
      </c>
      <c r="M200" s="5">
        <v>588903.75851999992</v>
      </c>
      <c r="N200" s="5">
        <v>15311497.721519997</v>
      </c>
      <c r="O200" s="30"/>
    </row>
    <row r="201" spans="1:15" hidden="1" x14ac:dyDescent="0.3">
      <c r="A201" s="6">
        <v>2017</v>
      </c>
      <c r="B201" s="2">
        <v>81</v>
      </c>
      <c r="C201" s="28" t="s">
        <v>88</v>
      </c>
      <c r="D201" s="4" t="s">
        <v>6</v>
      </c>
      <c r="E201" s="7">
        <v>3</v>
      </c>
      <c r="F201" s="5">
        <v>3212.2860000000001</v>
      </c>
      <c r="G201" s="5">
        <v>9636.8580000000002</v>
      </c>
      <c r="H201" s="5">
        <v>192.73716000000002</v>
      </c>
      <c r="I201" s="5">
        <v>1060.05438</v>
      </c>
      <c r="J201" s="5">
        <f t="shared" si="10"/>
        <v>15611.709960000002</v>
      </c>
      <c r="K201" s="5">
        <f t="shared" si="11"/>
        <v>85864.404779999997</v>
      </c>
      <c r="L201" s="5">
        <f t="shared" si="12"/>
        <v>101476.11474000002</v>
      </c>
      <c r="M201" s="5">
        <v>13298.86404</v>
      </c>
      <c r="N201" s="5">
        <v>1077207.9872399999</v>
      </c>
      <c r="O201" s="30"/>
    </row>
    <row r="202" spans="1:15" hidden="1" x14ac:dyDescent="0.3">
      <c r="A202" s="6">
        <v>2017</v>
      </c>
      <c r="B202" s="2">
        <v>81</v>
      </c>
      <c r="C202" s="26" t="s">
        <v>21</v>
      </c>
      <c r="D202" s="4" t="s">
        <v>8</v>
      </c>
      <c r="E202" s="7">
        <v>1</v>
      </c>
      <c r="F202" s="5">
        <v>20828.807999999997</v>
      </c>
      <c r="G202" s="5">
        <v>20828.807999999997</v>
      </c>
      <c r="H202" s="5">
        <v>416.57615999999996</v>
      </c>
      <c r="I202" s="5">
        <v>2291.1688799999997</v>
      </c>
      <c r="J202" s="5">
        <f t="shared" si="10"/>
        <v>33742.668959999995</v>
      </c>
      <c r="K202" s="5">
        <f t="shared" si="11"/>
        <v>185584.67927999998</v>
      </c>
      <c r="L202" s="5">
        <f t="shared" si="12"/>
        <v>219327.34823999999</v>
      </c>
      <c r="M202" s="5">
        <v>28743.755039999996</v>
      </c>
      <c r="N202" s="5">
        <v>2328244.1582399998</v>
      </c>
      <c r="O202" s="30"/>
    </row>
    <row r="203" spans="1:15" hidden="1" x14ac:dyDescent="0.3">
      <c r="A203" s="6">
        <v>2017</v>
      </c>
      <c r="B203" s="2">
        <v>81</v>
      </c>
      <c r="C203" s="26" t="s">
        <v>22</v>
      </c>
      <c r="D203" s="3" t="s">
        <v>8</v>
      </c>
      <c r="E203" s="7">
        <v>1</v>
      </c>
      <c r="F203" s="5">
        <v>30122.707999999999</v>
      </c>
      <c r="G203" s="5">
        <v>30122.707999999999</v>
      </c>
      <c r="H203" s="5">
        <v>602.45416</v>
      </c>
      <c r="I203" s="5">
        <v>3313.4978799999999</v>
      </c>
      <c r="J203" s="5">
        <f t="shared" si="10"/>
        <v>48798.786959999998</v>
      </c>
      <c r="K203" s="5">
        <f t="shared" si="11"/>
        <v>268393.32828000002</v>
      </c>
      <c r="L203" s="5">
        <f t="shared" si="12"/>
        <v>317192.11524000001</v>
      </c>
      <c r="M203" s="5">
        <v>41569.337039999999</v>
      </c>
      <c r="N203" s="5">
        <v>3367116.3002399998</v>
      </c>
      <c r="O203" s="30"/>
    </row>
    <row r="204" spans="1:15" hidden="1" x14ac:dyDescent="0.3">
      <c r="A204" s="6">
        <v>2017</v>
      </c>
      <c r="B204" s="2">
        <v>81</v>
      </c>
      <c r="C204" s="26" t="s">
        <v>23</v>
      </c>
      <c r="D204" s="4" t="s">
        <v>6</v>
      </c>
      <c r="E204" s="13">
        <v>2</v>
      </c>
      <c r="F204" s="5">
        <v>2000.152</v>
      </c>
      <c r="G204" s="5">
        <v>4000.3040000000001</v>
      </c>
      <c r="H204" s="5">
        <v>80.006079999999997</v>
      </c>
      <c r="I204" s="5">
        <v>440.03343999999998</v>
      </c>
      <c r="J204" s="5">
        <f t="shared" si="10"/>
        <v>6480.4924799999999</v>
      </c>
      <c r="K204" s="5">
        <f t="shared" si="11"/>
        <v>35642.708639999997</v>
      </c>
      <c r="L204" s="5">
        <f t="shared" si="12"/>
        <v>42123.201120000005</v>
      </c>
      <c r="M204" s="5">
        <v>5520.4195200000004</v>
      </c>
      <c r="N204" s="5">
        <v>447153.98112000001</v>
      </c>
      <c r="O204" s="30"/>
    </row>
    <row r="205" spans="1:15" hidden="1" x14ac:dyDescent="0.3">
      <c r="A205" s="6">
        <v>2017</v>
      </c>
      <c r="B205" s="2">
        <v>81</v>
      </c>
      <c r="C205" s="28" t="s">
        <v>89</v>
      </c>
      <c r="D205" s="3" t="s">
        <v>8</v>
      </c>
      <c r="E205" s="19">
        <v>1</v>
      </c>
      <c r="F205" s="5">
        <v>6374.83</v>
      </c>
      <c r="G205" s="5">
        <v>6374.83</v>
      </c>
      <c r="H205" s="5">
        <v>127.4966</v>
      </c>
      <c r="I205" s="5">
        <v>701.23130000000003</v>
      </c>
      <c r="J205" s="5">
        <f t="shared" si="10"/>
        <v>10327.2246</v>
      </c>
      <c r="K205" s="5">
        <f t="shared" si="11"/>
        <v>56799.7353</v>
      </c>
      <c r="L205" s="5">
        <f t="shared" si="12"/>
        <v>67126.959900000002</v>
      </c>
      <c r="M205" s="5">
        <v>8797.2654000000002</v>
      </c>
      <c r="N205" s="5">
        <v>712578.49739999999</v>
      </c>
      <c r="O205" s="30"/>
    </row>
    <row r="206" spans="1:15" hidden="1" x14ac:dyDescent="0.3">
      <c r="A206" s="6">
        <v>2017</v>
      </c>
      <c r="B206" s="2">
        <v>81</v>
      </c>
      <c r="C206" s="26" t="s">
        <v>24</v>
      </c>
      <c r="D206" s="4" t="s">
        <v>8</v>
      </c>
      <c r="E206" s="7">
        <v>1</v>
      </c>
      <c r="F206" s="5">
        <v>19853.602999999999</v>
      </c>
      <c r="G206" s="5">
        <v>19853.602999999999</v>
      </c>
      <c r="H206" s="5">
        <v>397.07205999999996</v>
      </c>
      <c r="I206" s="5">
        <v>2183.89633</v>
      </c>
      <c r="J206" s="5">
        <f t="shared" si="10"/>
        <v>32162.836859999996</v>
      </c>
      <c r="K206" s="5">
        <f t="shared" si="11"/>
        <v>176895.60273000001</v>
      </c>
      <c r="L206" s="5">
        <f t="shared" si="12"/>
        <v>209058.43958999999</v>
      </c>
      <c r="M206" s="5">
        <v>27397.972139999998</v>
      </c>
      <c r="N206" s="5">
        <v>2219235.74334</v>
      </c>
      <c r="O206" s="30"/>
    </row>
    <row r="207" spans="1:15" hidden="1" x14ac:dyDescent="0.3">
      <c r="A207" s="6">
        <v>2017</v>
      </c>
      <c r="B207" s="2">
        <v>81</v>
      </c>
      <c r="C207" s="28" t="s">
        <v>25</v>
      </c>
      <c r="D207" s="4" t="s">
        <v>8</v>
      </c>
      <c r="E207" s="7">
        <v>2</v>
      </c>
      <c r="F207" s="5">
        <v>577.26900000000001</v>
      </c>
      <c r="G207" s="5">
        <v>1154.538</v>
      </c>
      <c r="H207" s="5">
        <v>23.09076</v>
      </c>
      <c r="I207" s="5">
        <v>126.99918</v>
      </c>
      <c r="J207" s="5">
        <f t="shared" si="10"/>
        <v>1870.3515600000001</v>
      </c>
      <c r="K207" s="5">
        <f t="shared" si="11"/>
        <v>10286.933579999999</v>
      </c>
      <c r="L207" s="5">
        <f t="shared" si="12"/>
        <v>12157.285139999998</v>
      </c>
      <c r="M207" s="5">
        <v>1593.26244</v>
      </c>
      <c r="N207" s="5">
        <v>129054.25764</v>
      </c>
      <c r="O207" s="30"/>
    </row>
    <row r="208" spans="1:15" x14ac:dyDescent="0.3">
      <c r="A208" s="6">
        <v>2017</v>
      </c>
      <c r="B208" s="2">
        <v>81</v>
      </c>
      <c r="C208" s="26" t="s">
        <v>172</v>
      </c>
      <c r="D208" s="4" t="s">
        <v>8</v>
      </c>
      <c r="E208" s="7">
        <v>1</v>
      </c>
      <c r="F208" s="5">
        <v>388657.80800000002</v>
      </c>
      <c r="G208" s="5">
        <v>388657.80800000002</v>
      </c>
      <c r="H208" s="5">
        <v>7773.1561600000005</v>
      </c>
      <c r="I208" s="5">
        <v>42752.35888</v>
      </c>
      <c r="J208" s="5">
        <f t="shared" si="10"/>
        <v>629625.64896000002</v>
      </c>
      <c r="K208" s="5">
        <f t="shared" si="11"/>
        <v>3462941.0692799999</v>
      </c>
      <c r="L208" s="5">
        <f t="shared" si="12"/>
        <v>4092566.7182399998</v>
      </c>
      <c r="M208" s="5">
        <v>536347.77503999998</v>
      </c>
      <c r="N208" s="5">
        <v>43444169.778239995</v>
      </c>
      <c r="O208" s="30"/>
    </row>
    <row r="209" spans="1:15" hidden="1" x14ac:dyDescent="0.3">
      <c r="A209" s="6">
        <v>2017</v>
      </c>
      <c r="B209" s="2">
        <v>11</v>
      </c>
      <c r="C209" s="26" t="s">
        <v>42</v>
      </c>
      <c r="D209" s="4" t="s">
        <v>8</v>
      </c>
      <c r="E209" s="7">
        <v>1</v>
      </c>
      <c r="F209" s="5">
        <v>363902</v>
      </c>
      <c r="G209" s="5">
        <v>363902</v>
      </c>
      <c r="H209" s="5">
        <v>7278.04</v>
      </c>
      <c r="I209" s="5">
        <v>40029.22</v>
      </c>
      <c r="J209" s="5">
        <f t="shared" si="10"/>
        <v>80058.44</v>
      </c>
      <c r="K209" s="5">
        <f t="shared" si="11"/>
        <v>440321.42000000004</v>
      </c>
      <c r="L209" s="5">
        <f t="shared" si="12"/>
        <v>520379.86000000004</v>
      </c>
      <c r="M209" s="5">
        <v>502184.76</v>
      </c>
      <c r="N209" s="5">
        <v>5524032.3600000003</v>
      </c>
      <c r="O209" s="30"/>
    </row>
    <row r="210" spans="1:15" hidden="1" x14ac:dyDescent="0.3">
      <c r="A210" s="6">
        <v>2017</v>
      </c>
      <c r="B210" s="2">
        <v>221</v>
      </c>
      <c r="C210" s="28" t="s">
        <v>87</v>
      </c>
      <c r="D210" s="4" t="s">
        <v>6</v>
      </c>
      <c r="E210" s="7">
        <v>1</v>
      </c>
      <c r="F210" s="5">
        <v>3212.2860000000001</v>
      </c>
      <c r="G210" s="5">
        <v>3212.2860000000001</v>
      </c>
      <c r="H210" s="5">
        <v>64.245720000000006</v>
      </c>
      <c r="I210" s="5">
        <v>353.35146000000003</v>
      </c>
      <c r="J210" s="5">
        <f t="shared" si="10"/>
        <v>14198.304120000001</v>
      </c>
      <c r="K210" s="5">
        <f t="shared" si="11"/>
        <v>78090.672660000011</v>
      </c>
      <c r="L210" s="5">
        <f t="shared" si="12"/>
        <v>92288.976780000012</v>
      </c>
      <c r="M210" s="5">
        <v>4432.9546799999998</v>
      </c>
      <c r="N210" s="5">
        <v>979682.98427999998</v>
      </c>
      <c r="O210" s="30"/>
    </row>
    <row r="211" spans="1:15" hidden="1" x14ac:dyDescent="0.3">
      <c r="A211" s="6">
        <v>2017</v>
      </c>
      <c r="B211" s="2">
        <v>60</v>
      </c>
      <c r="C211" s="28" t="s">
        <v>98</v>
      </c>
      <c r="D211" s="3" t="s">
        <v>6</v>
      </c>
      <c r="E211" s="7">
        <v>1</v>
      </c>
      <c r="F211" s="5">
        <v>5695.4590000000007</v>
      </c>
      <c r="G211" s="5">
        <v>5695.4590000000007</v>
      </c>
      <c r="H211" s="5">
        <v>113.90918000000002</v>
      </c>
      <c r="I211" s="5">
        <v>626.50049000000013</v>
      </c>
      <c r="J211" s="5">
        <f t="shared" si="10"/>
        <v>6834.5508000000009</v>
      </c>
      <c r="K211" s="5">
        <f t="shared" si="11"/>
        <v>37590.029400000007</v>
      </c>
      <c r="L211" s="5">
        <f t="shared" si="12"/>
        <v>44424.580200000004</v>
      </c>
      <c r="M211" s="5">
        <v>7859.7334200000014</v>
      </c>
      <c r="N211" s="5">
        <v>471584.00520000007</v>
      </c>
      <c r="O211" s="30"/>
    </row>
    <row r="212" spans="1:15" hidden="1" x14ac:dyDescent="0.3">
      <c r="A212" s="6">
        <v>2017</v>
      </c>
      <c r="B212" s="2">
        <v>1955</v>
      </c>
      <c r="C212" s="28" t="s">
        <v>97</v>
      </c>
      <c r="D212" s="4" t="s">
        <v>6</v>
      </c>
      <c r="E212" s="7">
        <v>1</v>
      </c>
      <c r="F212" s="5">
        <v>2146.7599999999998</v>
      </c>
      <c r="G212" s="5">
        <v>2146.7599999999998</v>
      </c>
      <c r="H212" s="5">
        <v>42.935199999999995</v>
      </c>
      <c r="I212" s="5">
        <v>236.14359999999996</v>
      </c>
      <c r="J212" s="5">
        <f t="shared" si="10"/>
        <v>83938.315999999992</v>
      </c>
      <c r="K212" s="5">
        <f t="shared" si="11"/>
        <v>461660.73799999995</v>
      </c>
      <c r="L212" s="5">
        <f t="shared" si="12"/>
        <v>545599.05399999989</v>
      </c>
      <c r="M212" s="5">
        <v>2962.5287999999996</v>
      </c>
      <c r="N212" s="5">
        <v>5791743.8039999995</v>
      </c>
      <c r="O212" s="30"/>
    </row>
    <row r="213" spans="1:15" hidden="1" x14ac:dyDescent="0.3">
      <c r="A213" s="6">
        <v>2018</v>
      </c>
      <c r="B213" s="2">
        <v>1</v>
      </c>
      <c r="C213" s="26" t="s">
        <v>106</v>
      </c>
      <c r="D213" s="3" t="s">
        <v>6</v>
      </c>
      <c r="E213" s="7">
        <v>15</v>
      </c>
      <c r="F213" s="5">
        <v>5731.5219500000003</v>
      </c>
      <c r="G213" s="5">
        <v>85972.82925000001</v>
      </c>
      <c r="H213" s="5">
        <v>1719.4565850000001</v>
      </c>
      <c r="I213" s="5">
        <v>9457.0112175000013</v>
      </c>
      <c r="J213" s="5">
        <f t="shared" si="10"/>
        <v>1719.4565850000001</v>
      </c>
      <c r="K213" s="5">
        <f t="shared" si="11"/>
        <v>9457.0112175000013</v>
      </c>
      <c r="L213" s="5">
        <f t="shared" si="12"/>
        <v>11176.467802500001</v>
      </c>
      <c r="M213" s="5">
        <v>118642.50436500002</v>
      </c>
      <c r="N213" s="5">
        <v>118642.50436500002</v>
      </c>
      <c r="O213" s="30"/>
    </row>
    <row r="214" spans="1:15" hidden="1" x14ac:dyDescent="0.3">
      <c r="A214" s="6">
        <v>2018</v>
      </c>
      <c r="B214" s="2">
        <v>1</v>
      </c>
      <c r="C214" s="26" t="s">
        <v>107</v>
      </c>
      <c r="D214" s="4" t="s">
        <v>8</v>
      </c>
      <c r="E214" s="7">
        <v>1</v>
      </c>
      <c r="F214" s="5">
        <v>347523.79199999996</v>
      </c>
      <c r="G214" s="5">
        <v>347523.79199999996</v>
      </c>
      <c r="H214" s="5">
        <v>6950.4758399999992</v>
      </c>
      <c r="I214" s="5">
        <v>38227.617119999995</v>
      </c>
      <c r="J214" s="5">
        <f t="shared" si="10"/>
        <v>6950.4758399999992</v>
      </c>
      <c r="K214" s="5">
        <f t="shared" si="11"/>
        <v>38227.617119999995</v>
      </c>
      <c r="L214" s="5">
        <f t="shared" si="12"/>
        <v>45178.092959999994</v>
      </c>
      <c r="M214" s="5">
        <v>479582.83295999991</v>
      </c>
      <c r="N214" s="5">
        <v>479582.83295999991</v>
      </c>
      <c r="O214" s="30"/>
    </row>
    <row r="215" spans="1:15" hidden="1" x14ac:dyDescent="0.3">
      <c r="A215" s="6">
        <v>2018</v>
      </c>
      <c r="B215" s="2">
        <v>38</v>
      </c>
      <c r="C215" s="26" t="s">
        <v>55</v>
      </c>
      <c r="D215" s="3" t="s">
        <v>8</v>
      </c>
      <c r="E215" s="7">
        <v>1</v>
      </c>
      <c r="F215" s="5">
        <v>196.72961000000001</v>
      </c>
      <c r="G215" s="5">
        <v>196.72961000000001</v>
      </c>
      <c r="H215" s="5">
        <v>3.9345922000000004</v>
      </c>
      <c r="I215" s="5">
        <v>21.640257099999999</v>
      </c>
      <c r="J215" s="5">
        <f t="shared" si="10"/>
        <v>149.51450360000001</v>
      </c>
      <c r="K215" s="5">
        <f t="shared" si="11"/>
        <v>822.32976980000001</v>
      </c>
      <c r="L215" s="5">
        <f t="shared" si="12"/>
        <v>971.84427340000002</v>
      </c>
      <c r="M215" s="5">
        <v>271.48686180000004</v>
      </c>
      <c r="N215" s="5">
        <v>10316.500748400002</v>
      </c>
      <c r="O215" s="30"/>
    </row>
    <row r="216" spans="1:15" hidden="1" x14ac:dyDescent="0.3">
      <c r="A216" s="6">
        <v>2018</v>
      </c>
      <c r="B216" s="2">
        <v>38</v>
      </c>
      <c r="C216" s="26" t="s">
        <v>54</v>
      </c>
      <c r="D216" s="4" t="s">
        <v>8</v>
      </c>
      <c r="E216" s="7">
        <v>1</v>
      </c>
      <c r="F216" s="5">
        <v>239.33756</v>
      </c>
      <c r="G216" s="5">
        <v>239.33756</v>
      </c>
      <c r="H216" s="5">
        <v>4.7867512000000003</v>
      </c>
      <c r="I216" s="5">
        <v>26.327131600000001</v>
      </c>
      <c r="J216" s="5">
        <f t="shared" si="10"/>
        <v>181.89654560000002</v>
      </c>
      <c r="K216" s="5">
        <f t="shared" si="11"/>
        <v>1000.4310008</v>
      </c>
      <c r="L216" s="5">
        <f t="shared" si="12"/>
        <v>1182.3275464000001</v>
      </c>
      <c r="M216" s="5">
        <v>330.28583279999998</v>
      </c>
      <c r="N216" s="5">
        <v>12550.861646399999</v>
      </c>
      <c r="O216" s="30"/>
    </row>
    <row r="217" spans="1:15" hidden="1" x14ac:dyDescent="0.3">
      <c r="A217" s="6">
        <v>2018</v>
      </c>
      <c r="B217" s="2">
        <v>38</v>
      </c>
      <c r="C217" s="28" t="s">
        <v>56</v>
      </c>
      <c r="D217" s="3" t="s">
        <v>8</v>
      </c>
      <c r="E217" s="7">
        <v>1</v>
      </c>
      <c r="F217" s="5">
        <v>6352.5115499999993</v>
      </c>
      <c r="G217" s="5">
        <v>6352.5115499999993</v>
      </c>
      <c r="H217" s="5">
        <v>127.05023099999998</v>
      </c>
      <c r="I217" s="5">
        <v>698.7762704999999</v>
      </c>
      <c r="J217" s="5">
        <f t="shared" si="10"/>
        <v>4827.9087779999991</v>
      </c>
      <c r="K217" s="5">
        <f t="shared" si="11"/>
        <v>26553.498278999996</v>
      </c>
      <c r="L217" s="5">
        <f t="shared" si="12"/>
        <v>31381.407056999993</v>
      </c>
      <c r="M217" s="5">
        <v>8766.4659389999979</v>
      </c>
      <c r="N217" s="5">
        <v>333125.70568199991</v>
      </c>
      <c r="O217" s="30"/>
    </row>
    <row r="218" spans="1:15" hidden="1" x14ac:dyDescent="0.3">
      <c r="A218" s="6">
        <v>2018</v>
      </c>
      <c r="B218" s="2">
        <v>38</v>
      </c>
      <c r="C218" s="26" t="s">
        <v>28</v>
      </c>
      <c r="D218" s="3" t="s">
        <v>8</v>
      </c>
      <c r="E218" s="7">
        <v>1</v>
      </c>
      <c r="F218" s="5">
        <v>3679.2717499999999</v>
      </c>
      <c r="G218" s="5">
        <v>3679.2717499999999</v>
      </c>
      <c r="H218" s="5">
        <v>73.585435000000004</v>
      </c>
      <c r="I218" s="5">
        <v>404.71989250000001</v>
      </c>
      <c r="J218" s="5">
        <f t="shared" si="10"/>
        <v>2796.2465300000003</v>
      </c>
      <c r="K218" s="5">
        <f t="shared" si="11"/>
        <v>15379.355915</v>
      </c>
      <c r="L218" s="5">
        <f t="shared" si="12"/>
        <v>18175.602445</v>
      </c>
      <c r="M218" s="5">
        <v>5077.3950150000001</v>
      </c>
      <c r="N218" s="5">
        <v>192941.01057000001</v>
      </c>
      <c r="O218" s="30"/>
    </row>
    <row r="219" spans="1:15" hidden="1" x14ac:dyDescent="0.3">
      <c r="A219" s="6">
        <v>2018</v>
      </c>
      <c r="B219" s="2">
        <v>10</v>
      </c>
      <c r="C219" s="26" t="s">
        <v>67</v>
      </c>
      <c r="D219" s="4" t="s">
        <v>6</v>
      </c>
      <c r="E219" s="7">
        <v>6</v>
      </c>
      <c r="F219" s="5">
        <v>1357.2366500000001</v>
      </c>
      <c r="G219" s="5">
        <v>8143.4199000000008</v>
      </c>
      <c r="H219" s="5">
        <v>162.86839800000001</v>
      </c>
      <c r="I219" s="5">
        <v>895.77618900000004</v>
      </c>
      <c r="J219" s="5">
        <f t="shared" si="10"/>
        <v>1628.6839800000002</v>
      </c>
      <c r="K219" s="5">
        <f t="shared" si="11"/>
        <v>8957.7618899999998</v>
      </c>
      <c r="L219" s="5">
        <f t="shared" si="12"/>
        <v>10586.44587</v>
      </c>
      <c r="M219" s="5">
        <v>11237.919462000002</v>
      </c>
      <c r="N219" s="5">
        <v>112379.19462000002</v>
      </c>
      <c r="O219" s="30"/>
    </row>
    <row r="220" spans="1:15" hidden="1" x14ac:dyDescent="0.3">
      <c r="A220" s="6">
        <v>2018</v>
      </c>
      <c r="B220" s="2">
        <v>10</v>
      </c>
      <c r="C220" s="26" t="s">
        <v>64</v>
      </c>
      <c r="D220" s="4" t="s">
        <v>8</v>
      </c>
      <c r="E220" s="7">
        <v>1</v>
      </c>
      <c r="F220" s="5">
        <v>23929.043600000005</v>
      </c>
      <c r="G220" s="5">
        <v>23929.043600000005</v>
      </c>
      <c r="H220" s="5">
        <v>478.58087200000011</v>
      </c>
      <c r="I220" s="5">
        <v>2632.1947960000007</v>
      </c>
      <c r="J220" s="5">
        <f t="shared" si="10"/>
        <v>4785.8087200000009</v>
      </c>
      <c r="K220" s="5">
        <f t="shared" si="11"/>
        <v>26321.947960000005</v>
      </c>
      <c r="L220" s="5">
        <f t="shared" si="12"/>
        <v>31107.756680000006</v>
      </c>
      <c r="M220" s="5">
        <v>33022.080168000008</v>
      </c>
      <c r="N220" s="5">
        <v>330220.80168000009</v>
      </c>
      <c r="O220" s="30"/>
    </row>
    <row r="221" spans="1:15" hidden="1" x14ac:dyDescent="0.3">
      <c r="A221" s="6">
        <v>2018</v>
      </c>
      <c r="B221" s="2">
        <v>10</v>
      </c>
      <c r="C221" s="26" t="s">
        <v>80</v>
      </c>
      <c r="D221" s="4" t="s">
        <v>8</v>
      </c>
      <c r="E221" s="7">
        <v>1</v>
      </c>
      <c r="F221" s="5">
        <v>61656.15148</v>
      </c>
      <c r="G221" s="5">
        <v>61656.15148</v>
      </c>
      <c r="H221" s="5">
        <v>1233.1230296000001</v>
      </c>
      <c r="I221" s="5">
        <v>6782.1766628000005</v>
      </c>
      <c r="J221" s="5">
        <f t="shared" si="10"/>
        <v>12331.230296000002</v>
      </c>
      <c r="K221" s="5">
        <f t="shared" si="11"/>
        <v>67821.766628000012</v>
      </c>
      <c r="L221" s="5">
        <f t="shared" si="12"/>
        <v>80152.996924000006</v>
      </c>
      <c r="M221" s="5">
        <v>85085.489042400004</v>
      </c>
      <c r="N221" s="5">
        <v>850854.8904240001</v>
      </c>
      <c r="O221" s="30"/>
    </row>
    <row r="222" spans="1:15" hidden="1" x14ac:dyDescent="0.3">
      <c r="A222" s="6">
        <v>2018</v>
      </c>
      <c r="B222" s="2">
        <v>10</v>
      </c>
      <c r="C222" s="26" t="s">
        <v>78</v>
      </c>
      <c r="D222" s="4" t="s">
        <v>6</v>
      </c>
      <c r="E222" s="7">
        <v>1</v>
      </c>
      <c r="F222" s="5">
        <v>2149.9408699999999</v>
      </c>
      <c r="G222" s="5">
        <v>2149.9408699999999</v>
      </c>
      <c r="H222" s="5">
        <v>42.9988174</v>
      </c>
      <c r="I222" s="5">
        <v>236.49349569999998</v>
      </c>
      <c r="J222" s="5">
        <f t="shared" si="10"/>
        <v>429.98817400000001</v>
      </c>
      <c r="K222" s="5">
        <f t="shared" si="11"/>
        <v>2364.9349569999999</v>
      </c>
      <c r="L222" s="5">
        <f t="shared" si="12"/>
        <v>2794.923131</v>
      </c>
      <c r="M222" s="5">
        <v>2966.9184005999996</v>
      </c>
      <c r="N222" s="5">
        <v>29669.184005999996</v>
      </c>
      <c r="O222" s="30"/>
    </row>
    <row r="223" spans="1:15" hidden="1" x14ac:dyDescent="0.3">
      <c r="A223" s="6">
        <v>2018</v>
      </c>
      <c r="B223" s="2">
        <v>10</v>
      </c>
      <c r="C223" s="26" t="s">
        <v>90</v>
      </c>
      <c r="D223" s="4" t="s">
        <v>8</v>
      </c>
      <c r="E223" s="7">
        <v>2</v>
      </c>
      <c r="F223" s="5">
        <v>11339.866999999998</v>
      </c>
      <c r="G223" s="5">
        <v>22679.733999999997</v>
      </c>
      <c r="H223" s="5">
        <v>453.59467999999993</v>
      </c>
      <c r="I223" s="5">
        <v>2494.7707399999995</v>
      </c>
      <c r="J223" s="5">
        <f t="shared" si="10"/>
        <v>4535.9467999999997</v>
      </c>
      <c r="K223" s="5">
        <f t="shared" si="11"/>
        <v>24947.707399999996</v>
      </c>
      <c r="L223" s="5">
        <f t="shared" si="12"/>
        <v>29483.65419999999</v>
      </c>
      <c r="M223" s="5">
        <v>31298.032919999998</v>
      </c>
      <c r="N223" s="5">
        <v>312980.32919999998</v>
      </c>
      <c r="O223" s="30"/>
    </row>
    <row r="224" spans="1:15" hidden="1" x14ac:dyDescent="0.3">
      <c r="A224" s="6">
        <v>2018</v>
      </c>
      <c r="B224" s="2">
        <v>10</v>
      </c>
      <c r="C224" s="26" t="s">
        <v>66</v>
      </c>
      <c r="D224" s="4" t="s">
        <v>8</v>
      </c>
      <c r="E224" s="7">
        <v>1</v>
      </c>
      <c r="F224" s="5">
        <v>14542.492580000002</v>
      </c>
      <c r="G224" s="5">
        <v>14542.492580000002</v>
      </c>
      <c r="H224" s="5">
        <v>290.84985160000002</v>
      </c>
      <c r="I224" s="5">
        <v>1599.6741838000003</v>
      </c>
      <c r="J224" s="5">
        <f t="shared" si="10"/>
        <v>2908.4985160000001</v>
      </c>
      <c r="K224" s="5">
        <f t="shared" si="11"/>
        <v>15996.741838000002</v>
      </c>
      <c r="L224" s="5">
        <f t="shared" si="12"/>
        <v>18905.240354000001</v>
      </c>
      <c r="M224" s="5">
        <v>20068.639760400001</v>
      </c>
      <c r="N224" s="5">
        <v>200686.397604</v>
      </c>
      <c r="O224" s="30"/>
    </row>
    <row r="225" spans="1:15" hidden="1" x14ac:dyDescent="0.3">
      <c r="A225" s="6">
        <v>2018</v>
      </c>
      <c r="B225" s="2">
        <v>10</v>
      </c>
      <c r="C225" s="26" t="s">
        <v>79</v>
      </c>
      <c r="D225" s="4" t="s">
        <v>8</v>
      </c>
      <c r="E225" s="7">
        <v>1</v>
      </c>
      <c r="F225" s="5">
        <v>565.33091999999999</v>
      </c>
      <c r="G225" s="5">
        <v>565.33091999999999</v>
      </c>
      <c r="H225" s="5">
        <v>11.3066184</v>
      </c>
      <c r="I225" s="5">
        <v>62.186401199999999</v>
      </c>
      <c r="J225" s="5">
        <f t="shared" si="10"/>
        <v>113.06618399999999</v>
      </c>
      <c r="K225" s="5">
        <f t="shared" si="11"/>
        <v>621.864012</v>
      </c>
      <c r="L225" s="5">
        <f t="shared" si="12"/>
        <v>734.93019600000002</v>
      </c>
      <c r="M225" s="5">
        <v>780.15666959999999</v>
      </c>
      <c r="N225" s="5">
        <v>7801.5666959999999</v>
      </c>
      <c r="O225" s="30"/>
    </row>
    <row r="226" spans="1:15" x14ac:dyDescent="0.3">
      <c r="A226" s="6">
        <v>2018</v>
      </c>
      <c r="B226" s="2">
        <v>10</v>
      </c>
      <c r="C226" s="26" t="s">
        <v>176</v>
      </c>
      <c r="D226" s="4" t="s">
        <v>8</v>
      </c>
      <c r="E226" s="7">
        <v>1</v>
      </c>
      <c r="F226" s="5">
        <v>332668.38296999998</v>
      </c>
      <c r="G226" s="5">
        <v>332668.38296999998</v>
      </c>
      <c r="H226" s="5">
        <v>6653.3676593999999</v>
      </c>
      <c r="I226" s="5">
        <v>36593.522126699994</v>
      </c>
      <c r="J226" s="5">
        <f t="shared" si="10"/>
        <v>66533.676594000004</v>
      </c>
      <c r="K226" s="5">
        <f t="shared" si="11"/>
        <v>365935.22126699996</v>
      </c>
      <c r="L226" s="5">
        <f t="shared" si="12"/>
        <v>432468.89786099992</v>
      </c>
      <c r="M226" s="5">
        <v>459082.36849859997</v>
      </c>
      <c r="N226" s="5">
        <v>4590823.6849859999</v>
      </c>
      <c r="O226" s="30"/>
    </row>
    <row r="227" spans="1:15" hidden="1" x14ac:dyDescent="0.3">
      <c r="A227" s="6">
        <v>2018</v>
      </c>
      <c r="B227" s="2">
        <v>89</v>
      </c>
      <c r="C227" s="26" t="s">
        <v>67</v>
      </c>
      <c r="D227" s="4" t="s">
        <v>6</v>
      </c>
      <c r="E227" s="7">
        <v>6</v>
      </c>
      <c r="F227" s="5">
        <v>1357.2366500000001</v>
      </c>
      <c r="G227" s="5">
        <v>8143.4199000000008</v>
      </c>
      <c r="H227" s="5">
        <v>162.86839800000001</v>
      </c>
      <c r="I227" s="5">
        <v>895.77618900000004</v>
      </c>
      <c r="J227" s="5">
        <f t="shared" si="10"/>
        <v>14495.287422000001</v>
      </c>
      <c r="K227" s="5">
        <f t="shared" si="11"/>
        <v>79724.08082100001</v>
      </c>
      <c r="L227" s="5">
        <f t="shared" si="12"/>
        <v>94219.368243000004</v>
      </c>
      <c r="M227" s="5">
        <v>11237.919462000002</v>
      </c>
      <c r="N227" s="5">
        <v>1000174.8321180001</v>
      </c>
      <c r="O227" s="30"/>
    </row>
    <row r="228" spans="1:15" hidden="1" x14ac:dyDescent="0.3">
      <c r="A228" s="6">
        <v>2018</v>
      </c>
      <c r="B228" s="2">
        <v>89</v>
      </c>
      <c r="C228" s="26" t="s">
        <v>21</v>
      </c>
      <c r="D228" s="4" t="s">
        <v>8</v>
      </c>
      <c r="E228" s="7">
        <v>1</v>
      </c>
      <c r="F228" s="5">
        <v>18518.998960000001</v>
      </c>
      <c r="G228" s="5">
        <v>18518.998960000001</v>
      </c>
      <c r="H228" s="5">
        <v>370.37997920000004</v>
      </c>
      <c r="I228" s="5">
        <v>2037.0898856000001</v>
      </c>
      <c r="J228" s="5">
        <f t="shared" si="10"/>
        <v>32963.818148800005</v>
      </c>
      <c r="K228" s="5">
        <f t="shared" si="11"/>
        <v>181300.99981840001</v>
      </c>
      <c r="L228" s="5">
        <f t="shared" si="12"/>
        <v>214264.81796720004</v>
      </c>
      <c r="M228" s="5">
        <v>25556.218564800001</v>
      </c>
      <c r="N228" s="5">
        <v>2274503.4522672002</v>
      </c>
      <c r="O228" s="30"/>
    </row>
    <row r="229" spans="1:15" hidden="1" x14ac:dyDescent="0.3">
      <c r="A229" s="6">
        <v>2018</v>
      </c>
      <c r="B229" s="2">
        <v>89</v>
      </c>
      <c r="C229" s="26" t="s">
        <v>22</v>
      </c>
      <c r="D229" s="3" t="s">
        <v>8</v>
      </c>
      <c r="E229" s="7">
        <v>1</v>
      </c>
      <c r="F229" s="5">
        <v>18348.253000000001</v>
      </c>
      <c r="G229" s="5">
        <v>18348.253000000001</v>
      </c>
      <c r="H229" s="5">
        <v>366.96505999999999</v>
      </c>
      <c r="I229" s="5">
        <v>2018.30783</v>
      </c>
      <c r="J229" s="5">
        <f t="shared" si="10"/>
        <v>32659.890339999998</v>
      </c>
      <c r="K229" s="5">
        <f t="shared" si="11"/>
        <v>179629.39687</v>
      </c>
      <c r="L229" s="5">
        <f t="shared" si="12"/>
        <v>212289.28721000001</v>
      </c>
      <c r="M229" s="5">
        <v>25320.58914</v>
      </c>
      <c r="N229" s="5">
        <v>2253532.43346</v>
      </c>
      <c r="O229" s="30"/>
    </row>
    <row r="230" spans="1:15" hidden="1" x14ac:dyDescent="0.3">
      <c r="A230" s="6">
        <v>2018</v>
      </c>
      <c r="B230" s="2">
        <v>89</v>
      </c>
      <c r="C230" s="26" t="s">
        <v>23</v>
      </c>
      <c r="D230" s="4" t="s">
        <v>6</v>
      </c>
      <c r="E230" s="7">
        <v>2</v>
      </c>
      <c r="F230" s="5">
        <v>2149.9408699999999</v>
      </c>
      <c r="G230" s="5">
        <v>4299.8817399999998</v>
      </c>
      <c r="H230" s="5">
        <v>85.9976348</v>
      </c>
      <c r="I230" s="5">
        <v>472.98699139999997</v>
      </c>
      <c r="J230" s="5">
        <f t="shared" si="10"/>
        <v>7653.7894972000004</v>
      </c>
      <c r="K230" s="5">
        <f t="shared" si="11"/>
        <v>42095.842234599993</v>
      </c>
      <c r="L230" s="5">
        <f t="shared" si="12"/>
        <v>49749.6317318</v>
      </c>
      <c r="M230" s="5">
        <v>5933.8368011999992</v>
      </c>
      <c r="N230" s="5">
        <v>528111.47530679987</v>
      </c>
      <c r="O230" s="30"/>
    </row>
    <row r="231" spans="1:15" hidden="1" x14ac:dyDescent="0.3">
      <c r="A231" s="6">
        <v>2018</v>
      </c>
      <c r="B231" s="2">
        <v>89</v>
      </c>
      <c r="C231" s="26" t="s">
        <v>89</v>
      </c>
      <c r="D231" s="4" t="s">
        <v>8</v>
      </c>
      <c r="E231" s="7">
        <v>1</v>
      </c>
      <c r="F231" s="5">
        <v>11339.866999999998</v>
      </c>
      <c r="G231" s="5">
        <v>11339.866999999998</v>
      </c>
      <c r="H231" s="5">
        <v>226.79733999999996</v>
      </c>
      <c r="I231" s="5">
        <v>1247.3853699999997</v>
      </c>
      <c r="J231" s="5">
        <f t="shared" si="10"/>
        <v>20184.963259999997</v>
      </c>
      <c r="K231" s="5">
        <f t="shared" si="11"/>
        <v>111017.29792999997</v>
      </c>
      <c r="L231" s="5">
        <f t="shared" si="12"/>
        <v>131202.26118999996</v>
      </c>
      <c r="M231" s="5">
        <v>15649.016459999999</v>
      </c>
      <c r="N231" s="5">
        <v>1392762.4649399999</v>
      </c>
      <c r="O231" s="30"/>
    </row>
    <row r="232" spans="1:15" hidden="1" x14ac:dyDescent="0.3">
      <c r="A232" s="6">
        <v>2018</v>
      </c>
      <c r="B232" s="2">
        <v>89</v>
      </c>
      <c r="C232" s="26" t="s">
        <v>24</v>
      </c>
      <c r="D232" s="4" t="s">
        <v>8</v>
      </c>
      <c r="E232" s="7">
        <v>1</v>
      </c>
      <c r="F232" s="5">
        <v>14542.492580000002</v>
      </c>
      <c r="G232" s="5">
        <v>14542.492580000002</v>
      </c>
      <c r="H232" s="5">
        <v>290.84985160000002</v>
      </c>
      <c r="I232" s="5">
        <v>1599.6741838000003</v>
      </c>
      <c r="J232" s="5">
        <f t="shared" si="10"/>
        <v>25885.636792400001</v>
      </c>
      <c r="K232" s="5">
        <f t="shared" si="11"/>
        <v>142371.00235820003</v>
      </c>
      <c r="L232" s="5">
        <f t="shared" si="12"/>
        <v>168256.63915060001</v>
      </c>
      <c r="M232" s="5">
        <v>20068.639760400001</v>
      </c>
      <c r="N232" s="5">
        <v>1786108.9386756001</v>
      </c>
      <c r="O232" s="30"/>
    </row>
    <row r="233" spans="1:15" hidden="1" x14ac:dyDescent="0.3">
      <c r="A233" s="6">
        <v>2018</v>
      </c>
      <c r="B233" s="2">
        <v>89</v>
      </c>
      <c r="C233" s="26" t="s">
        <v>25</v>
      </c>
      <c r="D233" s="4" t="s">
        <v>8</v>
      </c>
      <c r="E233" s="20">
        <v>2</v>
      </c>
      <c r="F233" s="5">
        <v>565.33091999999999</v>
      </c>
      <c r="G233" s="5">
        <v>1130.66184</v>
      </c>
      <c r="H233" s="5">
        <v>22.613236799999999</v>
      </c>
      <c r="I233" s="5">
        <v>124.3728024</v>
      </c>
      <c r="J233" s="5">
        <f t="shared" si="10"/>
        <v>2012.5780751999998</v>
      </c>
      <c r="K233" s="5">
        <f t="shared" si="11"/>
        <v>11069.179413599999</v>
      </c>
      <c r="L233" s="5">
        <f t="shared" si="12"/>
        <v>13081.7574888</v>
      </c>
      <c r="M233" s="5">
        <v>1560.3133392</v>
      </c>
      <c r="N233" s="5">
        <v>138867.8871888</v>
      </c>
      <c r="O233" s="30"/>
    </row>
    <row r="234" spans="1:15" x14ac:dyDescent="0.3">
      <c r="A234" s="6">
        <v>2018</v>
      </c>
      <c r="B234" s="2">
        <v>89</v>
      </c>
      <c r="C234" s="26" t="s">
        <v>172</v>
      </c>
      <c r="D234" s="4" t="s">
        <v>8</v>
      </c>
      <c r="E234" s="7">
        <v>1</v>
      </c>
      <c r="F234" s="5">
        <v>235168.39500000002</v>
      </c>
      <c r="G234" s="5">
        <v>235168.39500000002</v>
      </c>
      <c r="H234" s="5">
        <v>4703.3679000000002</v>
      </c>
      <c r="I234" s="5">
        <v>25868.523450000001</v>
      </c>
      <c r="J234" s="5">
        <f t="shared" si="10"/>
        <v>418599.74310000002</v>
      </c>
      <c r="K234" s="5">
        <f t="shared" si="11"/>
        <v>2302298.5870500002</v>
      </c>
      <c r="L234" s="5">
        <f t="shared" si="12"/>
        <v>2720898.3301500003</v>
      </c>
      <c r="M234" s="5">
        <v>324532.38510000001</v>
      </c>
      <c r="N234" s="5">
        <v>28883382.273900002</v>
      </c>
      <c r="O234" s="30"/>
    </row>
    <row r="235" spans="1:15" hidden="1" x14ac:dyDescent="0.3">
      <c r="A235" s="6">
        <v>2018</v>
      </c>
      <c r="B235" s="2">
        <v>4</v>
      </c>
      <c r="C235" s="26" t="s">
        <v>112</v>
      </c>
      <c r="D235" s="4" t="s">
        <v>8</v>
      </c>
      <c r="E235" s="7">
        <v>1</v>
      </c>
      <c r="F235" s="5">
        <v>628320</v>
      </c>
      <c r="G235" s="5">
        <v>628320</v>
      </c>
      <c r="H235" s="5">
        <v>12566.4</v>
      </c>
      <c r="I235" s="5">
        <v>69115.199999999997</v>
      </c>
      <c r="J235" s="5">
        <f t="shared" si="10"/>
        <v>50265.599999999999</v>
      </c>
      <c r="K235" s="5">
        <f t="shared" si="11"/>
        <v>276460.79999999999</v>
      </c>
      <c r="L235" s="5">
        <f t="shared" si="12"/>
        <v>326726.39999999997</v>
      </c>
      <c r="M235" s="5">
        <v>867081.6</v>
      </c>
      <c r="N235" s="5">
        <v>3468326.4</v>
      </c>
      <c r="O235" s="30"/>
    </row>
    <row r="236" spans="1:15" hidden="1" x14ac:dyDescent="0.3">
      <c r="A236" s="6">
        <v>2018</v>
      </c>
      <c r="B236" s="2">
        <v>18</v>
      </c>
      <c r="C236" s="26" t="s">
        <v>42</v>
      </c>
      <c r="D236" s="4" t="s">
        <v>8</v>
      </c>
      <c r="E236" s="7">
        <v>1</v>
      </c>
      <c r="F236" s="5">
        <v>408390.47248999996</v>
      </c>
      <c r="G236" s="5">
        <v>408390.47248999996</v>
      </c>
      <c r="H236" s="5">
        <v>8167.8094497999991</v>
      </c>
      <c r="I236" s="5">
        <v>44922.951973899995</v>
      </c>
      <c r="J236" s="5">
        <f t="shared" si="10"/>
        <v>147020.57009639998</v>
      </c>
      <c r="K236" s="5">
        <f t="shared" si="11"/>
        <v>808613.13553019986</v>
      </c>
      <c r="L236" s="5">
        <f t="shared" si="12"/>
        <v>955633.70562659996</v>
      </c>
      <c r="M236" s="5">
        <v>563578.8520362</v>
      </c>
      <c r="N236" s="5">
        <v>10144419.336651601</v>
      </c>
      <c r="O236" s="30"/>
    </row>
    <row r="237" spans="1:15" hidden="1" x14ac:dyDescent="0.3">
      <c r="A237" s="6">
        <v>2018</v>
      </c>
      <c r="B237" s="2">
        <v>1</v>
      </c>
      <c r="C237" s="26" t="s">
        <v>108</v>
      </c>
      <c r="D237" s="4" t="s">
        <v>8</v>
      </c>
      <c r="E237" s="7">
        <v>1</v>
      </c>
      <c r="F237" s="5">
        <v>34107.133829999999</v>
      </c>
      <c r="G237" s="5">
        <v>34107.133829999999</v>
      </c>
      <c r="H237" s="5">
        <v>682.14267659999996</v>
      </c>
      <c r="I237" s="5">
        <v>3751.7847213</v>
      </c>
      <c r="J237" s="5">
        <f t="shared" si="10"/>
        <v>682.14267659999996</v>
      </c>
      <c r="K237" s="5">
        <f t="shared" si="11"/>
        <v>3751.7847213</v>
      </c>
      <c r="L237" s="5">
        <f t="shared" si="12"/>
        <v>4433.9273979</v>
      </c>
      <c r="M237" s="5">
        <v>47067.844685399999</v>
      </c>
      <c r="N237" s="5">
        <v>47067.844685399999</v>
      </c>
      <c r="O237" s="30"/>
    </row>
    <row r="238" spans="1:15" hidden="1" x14ac:dyDescent="0.3">
      <c r="A238" s="6">
        <v>2018</v>
      </c>
      <c r="B238" s="2">
        <v>1</v>
      </c>
      <c r="C238" s="26" t="s">
        <v>109</v>
      </c>
      <c r="D238" s="4" t="s">
        <v>8</v>
      </c>
      <c r="E238" s="7">
        <v>1</v>
      </c>
      <c r="F238" s="5">
        <v>176838.04599999997</v>
      </c>
      <c r="G238" s="5">
        <v>176838.04599999997</v>
      </c>
      <c r="H238" s="5">
        <v>3536.7609199999997</v>
      </c>
      <c r="I238" s="5">
        <v>19452.185059999996</v>
      </c>
      <c r="J238" s="5">
        <f t="shared" si="10"/>
        <v>3536.7609199999997</v>
      </c>
      <c r="K238" s="5">
        <f t="shared" si="11"/>
        <v>19452.185059999996</v>
      </c>
      <c r="L238" s="5">
        <f t="shared" si="12"/>
        <v>22988.945979999997</v>
      </c>
      <c r="M238" s="5">
        <v>244036.50347999996</v>
      </c>
      <c r="N238" s="5">
        <v>244036.50347999996</v>
      </c>
      <c r="O238" s="30"/>
    </row>
    <row r="239" spans="1:15" hidden="1" x14ac:dyDescent="0.3">
      <c r="A239" s="6">
        <v>2018</v>
      </c>
      <c r="B239" s="2">
        <v>1</v>
      </c>
      <c r="C239" s="26" t="s">
        <v>110</v>
      </c>
      <c r="D239" s="4" t="s">
        <v>8</v>
      </c>
      <c r="E239" s="7">
        <v>1</v>
      </c>
      <c r="F239" s="5">
        <v>962.11500000000001</v>
      </c>
      <c r="G239" s="5">
        <v>962.11500000000001</v>
      </c>
      <c r="H239" s="5">
        <v>19.2423</v>
      </c>
      <c r="I239" s="5">
        <v>105.83265</v>
      </c>
      <c r="J239" s="5">
        <f t="shared" si="10"/>
        <v>19.2423</v>
      </c>
      <c r="K239" s="5">
        <f t="shared" si="11"/>
        <v>105.83265</v>
      </c>
      <c r="L239" s="5">
        <f t="shared" si="12"/>
        <v>125.07495</v>
      </c>
      <c r="M239" s="5">
        <v>1327.7186999999999</v>
      </c>
      <c r="N239" s="5">
        <v>1327.7186999999999</v>
      </c>
      <c r="O239" s="30"/>
    </row>
    <row r="240" spans="1:15" hidden="1" x14ac:dyDescent="0.3">
      <c r="A240" s="6">
        <v>2018</v>
      </c>
      <c r="B240" s="2">
        <v>1</v>
      </c>
      <c r="C240" s="26" t="s">
        <v>111</v>
      </c>
      <c r="D240" s="4" t="s">
        <v>8</v>
      </c>
      <c r="E240" s="7">
        <v>1</v>
      </c>
      <c r="F240" s="5">
        <v>9147.0171100000007</v>
      </c>
      <c r="G240" s="5">
        <v>9147.0171100000007</v>
      </c>
      <c r="H240" s="5">
        <v>182.9403422</v>
      </c>
      <c r="I240" s="5">
        <v>1006.1718821000001</v>
      </c>
      <c r="J240" s="5">
        <f t="shared" si="10"/>
        <v>182.9403422</v>
      </c>
      <c r="K240" s="5">
        <f t="shared" si="11"/>
        <v>1006.1718821000001</v>
      </c>
      <c r="L240" s="5">
        <f t="shared" si="12"/>
        <v>1189.1122243</v>
      </c>
      <c r="M240" s="5">
        <v>12622.8836118</v>
      </c>
      <c r="N240" s="5">
        <v>12622.8836118</v>
      </c>
      <c r="O240" s="30"/>
    </row>
    <row r="241" spans="1:15" hidden="1" x14ac:dyDescent="0.3">
      <c r="A241" s="6">
        <v>2018</v>
      </c>
      <c r="B241" s="2">
        <v>1</v>
      </c>
      <c r="C241" s="26" t="s">
        <v>99</v>
      </c>
      <c r="D241" s="4" t="s">
        <v>6</v>
      </c>
      <c r="E241" s="7">
        <v>25</v>
      </c>
      <c r="F241" s="5">
        <v>19551.224000000002</v>
      </c>
      <c r="G241" s="5">
        <v>488780.60000000003</v>
      </c>
      <c r="H241" s="5">
        <v>9775.612000000001</v>
      </c>
      <c r="I241" s="5">
        <v>53765.866000000002</v>
      </c>
      <c r="J241" s="5">
        <f t="shared" si="10"/>
        <v>9775.612000000001</v>
      </c>
      <c r="K241" s="5">
        <f t="shared" si="11"/>
        <v>53765.866000000002</v>
      </c>
      <c r="L241" s="5">
        <f t="shared" si="12"/>
        <v>63541.478000000003</v>
      </c>
      <c r="M241" s="5">
        <v>674517.22800000012</v>
      </c>
      <c r="N241" s="5">
        <v>674517.22800000012</v>
      </c>
      <c r="O241" s="30"/>
    </row>
    <row r="242" spans="1:15" hidden="1" x14ac:dyDescent="0.3">
      <c r="A242" s="6">
        <v>2018</v>
      </c>
      <c r="B242" s="2">
        <v>2824</v>
      </c>
      <c r="C242" s="26" t="s">
        <v>97</v>
      </c>
      <c r="D242" s="4" t="s">
        <v>6</v>
      </c>
      <c r="E242" s="7">
        <v>1</v>
      </c>
      <c r="F242" s="5">
        <v>2080.4329699999998</v>
      </c>
      <c r="G242" s="5">
        <v>2080.4329699999998</v>
      </c>
      <c r="H242" s="5">
        <v>41.608659400000001</v>
      </c>
      <c r="I242" s="5">
        <v>228.84762669999998</v>
      </c>
      <c r="J242" s="5">
        <f t="shared" si="10"/>
        <v>117502.85414559999</v>
      </c>
      <c r="K242" s="5">
        <f t="shared" si="11"/>
        <v>646265.69780079997</v>
      </c>
      <c r="L242" s="5">
        <f t="shared" si="12"/>
        <v>763768.55194639997</v>
      </c>
      <c r="M242" s="5">
        <v>2870.9974985999997</v>
      </c>
      <c r="N242" s="5">
        <v>8107696.9360463992</v>
      </c>
      <c r="O242" s="30"/>
    </row>
    <row r="243" spans="1:15" hidden="1" x14ac:dyDescent="0.3">
      <c r="A243" s="6">
        <v>2018</v>
      </c>
      <c r="B243" s="2">
        <v>1</v>
      </c>
      <c r="C243" s="26" t="s">
        <v>100</v>
      </c>
      <c r="D243" s="4" t="s">
        <v>6</v>
      </c>
      <c r="E243" s="7">
        <v>1</v>
      </c>
      <c r="F243" s="5">
        <v>2080.4329699999998</v>
      </c>
      <c r="G243" s="5">
        <v>2080.4329699999998</v>
      </c>
      <c r="H243" s="5">
        <v>41.608659400000001</v>
      </c>
      <c r="I243" s="5">
        <v>228.84762669999998</v>
      </c>
      <c r="J243" s="5">
        <f t="shared" si="10"/>
        <v>41.608659400000001</v>
      </c>
      <c r="K243" s="5">
        <f t="shared" si="11"/>
        <v>228.84762669999998</v>
      </c>
      <c r="L243" s="5">
        <f t="shared" si="12"/>
        <v>270.4562861</v>
      </c>
      <c r="M243" s="5">
        <v>2870.9974985999997</v>
      </c>
      <c r="N243" s="5">
        <v>2870.9974985999997</v>
      </c>
      <c r="O243" s="30"/>
    </row>
    <row r="244" spans="1:15" hidden="1" x14ac:dyDescent="0.3">
      <c r="A244" s="6">
        <v>2018</v>
      </c>
      <c r="B244" s="2">
        <v>1</v>
      </c>
      <c r="C244" s="26" t="s">
        <v>101</v>
      </c>
      <c r="D244" s="4" t="s">
        <v>8</v>
      </c>
      <c r="E244" s="7">
        <v>1</v>
      </c>
      <c r="F244" s="5">
        <v>69185.885999999999</v>
      </c>
      <c r="G244" s="5">
        <v>69185.885999999999</v>
      </c>
      <c r="H244" s="5">
        <v>1383.7177200000001</v>
      </c>
      <c r="I244" s="5">
        <v>7610.4474600000003</v>
      </c>
      <c r="J244" s="5">
        <f t="shared" si="10"/>
        <v>1383.7177200000001</v>
      </c>
      <c r="K244" s="5">
        <f t="shared" si="11"/>
        <v>7610.4474600000003</v>
      </c>
      <c r="L244" s="5">
        <f t="shared" si="12"/>
        <v>8994.16518</v>
      </c>
      <c r="M244" s="5">
        <v>95476.522679999995</v>
      </c>
      <c r="N244" s="5">
        <v>95476.522679999995</v>
      </c>
      <c r="O244" s="30"/>
    </row>
    <row r="245" spans="1:15" hidden="1" x14ac:dyDescent="0.3">
      <c r="A245" s="6">
        <v>2018</v>
      </c>
      <c r="B245" s="2">
        <v>1</v>
      </c>
      <c r="C245" s="26" t="s">
        <v>102</v>
      </c>
      <c r="D245" s="4" t="s">
        <v>8</v>
      </c>
      <c r="E245" s="7">
        <v>2</v>
      </c>
      <c r="F245" s="5">
        <v>2566.05888</v>
      </c>
      <c r="G245" s="5">
        <v>5132.1177600000001</v>
      </c>
      <c r="H245" s="5">
        <v>102.6423552</v>
      </c>
      <c r="I245" s="5">
        <v>564.53295360000004</v>
      </c>
      <c r="J245" s="5">
        <f t="shared" si="10"/>
        <v>102.6423552</v>
      </c>
      <c r="K245" s="5">
        <f t="shared" si="11"/>
        <v>564.53295360000004</v>
      </c>
      <c r="L245" s="5">
        <f t="shared" si="12"/>
        <v>667.17530880000004</v>
      </c>
      <c r="M245" s="5">
        <v>7082.3225087999999</v>
      </c>
      <c r="N245" s="5">
        <v>7082.3225087999999</v>
      </c>
      <c r="O245" s="30"/>
    </row>
    <row r="246" spans="1:15" hidden="1" x14ac:dyDescent="0.3">
      <c r="A246" s="6">
        <v>2018</v>
      </c>
      <c r="B246" s="2">
        <v>1</v>
      </c>
      <c r="C246" s="26" t="s">
        <v>103</v>
      </c>
      <c r="D246" s="4" t="s">
        <v>8</v>
      </c>
      <c r="E246" s="7">
        <v>2</v>
      </c>
      <c r="F246" s="5">
        <v>1079.925</v>
      </c>
      <c r="G246" s="5">
        <v>2159.85</v>
      </c>
      <c r="H246" s="5">
        <v>43.196999999999996</v>
      </c>
      <c r="I246" s="5">
        <v>237.58349999999999</v>
      </c>
      <c r="J246" s="5">
        <f t="shared" si="10"/>
        <v>43.196999999999996</v>
      </c>
      <c r="K246" s="5">
        <f t="shared" si="11"/>
        <v>237.58349999999999</v>
      </c>
      <c r="L246" s="5">
        <f t="shared" si="12"/>
        <v>280.78049999999996</v>
      </c>
      <c r="M246" s="5">
        <v>2980.5929999999998</v>
      </c>
      <c r="N246" s="5">
        <v>2980.5929999999998</v>
      </c>
      <c r="O246" s="30"/>
    </row>
    <row r="247" spans="1:15" hidden="1" x14ac:dyDescent="0.3">
      <c r="A247" s="6">
        <v>2018</v>
      </c>
      <c r="B247" s="2">
        <v>1</v>
      </c>
      <c r="C247" s="26" t="s">
        <v>104</v>
      </c>
      <c r="D247" s="4" t="s">
        <v>6</v>
      </c>
      <c r="E247" s="7">
        <v>2</v>
      </c>
      <c r="F247" s="5">
        <v>13993.903770000001</v>
      </c>
      <c r="G247" s="5">
        <v>27987.807540000002</v>
      </c>
      <c r="H247" s="5">
        <v>559.7561508</v>
      </c>
      <c r="I247" s="5">
        <v>3078.6588294000003</v>
      </c>
      <c r="J247" s="5">
        <f t="shared" si="10"/>
        <v>559.7561508</v>
      </c>
      <c r="K247" s="5">
        <f t="shared" si="11"/>
        <v>3078.6588294000003</v>
      </c>
      <c r="L247" s="5">
        <f t="shared" si="12"/>
        <v>3638.4149802000002</v>
      </c>
      <c r="M247" s="5">
        <v>38623.174405199999</v>
      </c>
      <c r="N247" s="5">
        <v>38623.174405199999</v>
      </c>
      <c r="O247" s="30"/>
    </row>
    <row r="248" spans="1:15" hidden="1" x14ac:dyDescent="0.3">
      <c r="A248" s="6">
        <v>2018</v>
      </c>
      <c r="B248" s="2">
        <v>1</v>
      </c>
      <c r="C248" s="26" t="s">
        <v>105</v>
      </c>
      <c r="D248" s="4" t="s">
        <v>8</v>
      </c>
      <c r="E248" s="7">
        <v>1</v>
      </c>
      <c r="F248" s="5">
        <v>57788.423000000003</v>
      </c>
      <c r="G248" s="5">
        <v>57788.423000000003</v>
      </c>
      <c r="H248" s="5">
        <v>1155.76846</v>
      </c>
      <c r="I248" s="5">
        <v>6356.7265299999999</v>
      </c>
      <c r="J248" s="5">
        <f t="shared" si="10"/>
        <v>1155.76846</v>
      </c>
      <c r="K248" s="5">
        <f t="shared" si="11"/>
        <v>6356.7265299999999</v>
      </c>
      <c r="L248" s="5">
        <f t="shared" si="12"/>
        <v>7512.4949900000001</v>
      </c>
      <c r="M248" s="5">
        <v>79748.023740000004</v>
      </c>
      <c r="N248" s="5">
        <v>79748.023740000004</v>
      </c>
      <c r="O248" s="30"/>
    </row>
    <row r="249" spans="1:15" hidden="1" x14ac:dyDescent="0.3">
      <c r="A249" s="6">
        <v>2019</v>
      </c>
      <c r="B249" s="2">
        <v>1</v>
      </c>
      <c r="C249" s="28" t="s">
        <v>144</v>
      </c>
      <c r="D249" s="3" t="s">
        <v>8</v>
      </c>
      <c r="E249" s="7">
        <v>1</v>
      </c>
      <c r="F249" s="5">
        <v>9839.3118670000003</v>
      </c>
      <c r="G249" s="5">
        <v>9839.3118670000003</v>
      </c>
      <c r="H249" s="5">
        <v>196.78623734000001</v>
      </c>
      <c r="I249" s="5">
        <v>1082.32430537</v>
      </c>
      <c r="J249" s="5">
        <f t="shared" si="10"/>
        <v>196.78623734000001</v>
      </c>
      <c r="K249" s="5">
        <f t="shared" si="11"/>
        <v>1082.32430537</v>
      </c>
      <c r="L249" s="5">
        <f t="shared" si="12"/>
        <v>1279.1105427100001</v>
      </c>
      <c r="M249" s="5">
        <v>13578.250376460001</v>
      </c>
      <c r="N249" s="5">
        <v>13578.250376460001</v>
      </c>
      <c r="O249" s="30"/>
    </row>
    <row r="250" spans="1:15" hidden="1" x14ac:dyDescent="0.3">
      <c r="A250" s="6">
        <v>2019</v>
      </c>
      <c r="B250" s="2">
        <v>1</v>
      </c>
      <c r="C250" s="26" t="s">
        <v>141</v>
      </c>
      <c r="D250" s="4" t="s">
        <v>8</v>
      </c>
      <c r="E250" s="19">
        <v>4</v>
      </c>
      <c r="F250" s="5">
        <v>24145</v>
      </c>
      <c r="G250" s="5">
        <v>96580</v>
      </c>
      <c r="H250" s="5">
        <v>1931.6000000000001</v>
      </c>
      <c r="I250" s="5">
        <v>10623.8</v>
      </c>
      <c r="J250" s="5">
        <f t="shared" si="10"/>
        <v>1931.6000000000001</v>
      </c>
      <c r="K250" s="5">
        <f t="shared" si="11"/>
        <v>10623.8</v>
      </c>
      <c r="L250" s="5">
        <f t="shared" si="12"/>
        <v>12555.4</v>
      </c>
      <c r="M250" s="5">
        <v>133280.4</v>
      </c>
      <c r="N250" s="5">
        <v>133280.4</v>
      </c>
      <c r="O250" s="30"/>
    </row>
    <row r="251" spans="1:15" hidden="1" x14ac:dyDescent="0.3">
      <c r="A251" s="6">
        <v>2019</v>
      </c>
      <c r="B251" s="2">
        <v>1</v>
      </c>
      <c r="C251" s="26" t="s">
        <v>142</v>
      </c>
      <c r="D251" s="4" t="s">
        <v>8</v>
      </c>
      <c r="E251" s="19">
        <v>1</v>
      </c>
      <c r="F251" s="5">
        <v>33706.75</v>
      </c>
      <c r="G251" s="5">
        <v>33706.75</v>
      </c>
      <c r="H251" s="5">
        <v>674.13499999999999</v>
      </c>
      <c r="I251" s="5">
        <v>3707.7424999999998</v>
      </c>
      <c r="J251" s="5">
        <f t="shared" si="10"/>
        <v>674.13499999999999</v>
      </c>
      <c r="K251" s="5">
        <f t="shared" si="11"/>
        <v>3707.7424999999998</v>
      </c>
      <c r="L251" s="5">
        <f t="shared" si="12"/>
        <v>4381.8774999999996</v>
      </c>
      <c r="M251" s="5">
        <v>46515.315000000002</v>
      </c>
      <c r="N251" s="5">
        <v>46515.315000000002</v>
      </c>
      <c r="O251" s="30"/>
    </row>
    <row r="252" spans="1:15" hidden="1" x14ac:dyDescent="0.3">
      <c r="A252" s="6">
        <v>2019</v>
      </c>
      <c r="B252" s="2">
        <v>1</v>
      </c>
      <c r="C252" s="28" t="s">
        <v>143</v>
      </c>
      <c r="D252" s="4" t="s">
        <v>6</v>
      </c>
      <c r="E252" s="7">
        <v>1</v>
      </c>
      <c r="F252" s="5">
        <v>19635</v>
      </c>
      <c r="G252" s="5">
        <v>19635</v>
      </c>
      <c r="H252" s="5">
        <v>392.7</v>
      </c>
      <c r="I252" s="5">
        <v>2159.85</v>
      </c>
      <c r="J252" s="5">
        <f t="shared" si="10"/>
        <v>392.7</v>
      </c>
      <c r="K252" s="5">
        <f t="shared" si="11"/>
        <v>2159.85</v>
      </c>
      <c r="L252" s="5">
        <f t="shared" si="12"/>
        <v>2552.5499999999997</v>
      </c>
      <c r="M252" s="5">
        <v>27096.3</v>
      </c>
      <c r="N252" s="5">
        <v>27096.3</v>
      </c>
      <c r="O252" s="30"/>
    </row>
    <row r="253" spans="1:15" hidden="1" x14ac:dyDescent="0.3">
      <c r="A253" s="6">
        <v>2019</v>
      </c>
      <c r="B253" s="2">
        <v>1</v>
      </c>
      <c r="C253" s="26" t="s">
        <v>145</v>
      </c>
      <c r="D253" s="4" t="s">
        <v>8</v>
      </c>
      <c r="E253" s="19">
        <v>1</v>
      </c>
      <c r="F253" s="5">
        <v>182461.49586280002</v>
      </c>
      <c r="G253" s="5">
        <v>182461.49586280002</v>
      </c>
      <c r="H253" s="5">
        <v>3649.2299172560006</v>
      </c>
      <c r="I253" s="5">
        <v>20070.764544908001</v>
      </c>
      <c r="J253" s="5">
        <f t="shared" si="10"/>
        <v>3649.2299172560006</v>
      </c>
      <c r="K253" s="5">
        <f t="shared" si="11"/>
        <v>20070.764544908001</v>
      </c>
      <c r="L253" s="5">
        <f t="shared" si="12"/>
        <v>23719.994462164002</v>
      </c>
      <c r="M253" s="5">
        <v>251796.86429066403</v>
      </c>
      <c r="N253" s="5">
        <v>251796.86429066403</v>
      </c>
      <c r="O253" s="30"/>
    </row>
    <row r="254" spans="1:15" hidden="1" x14ac:dyDescent="0.3">
      <c r="A254" s="6">
        <v>2019</v>
      </c>
      <c r="B254" s="2">
        <v>13</v>
      </c>
      <c r="C254" s="28" t="s">
        <v>124</v>
      </c>
      <c r="D254" s="3" t="s">
        <v>6</v>
      </c>
      <c r="E254" s="7">
        <v>6</v>
      </c>
      <c r="F254" s="5">
        <v>1357.2366500000001</v>
      </c>
      <c r="G254" s="5">
        <v>8143.4199000000008</v>
      </c>
      <c r="H254" s="5">
        <v>162.86839800000001</v>
      </c>
      <c r="I254" s="5">
        <v>895.77618900000004</v>
      </c>
      <c r="J254" s="5">
        <f t="shared" si="10"/>
        <v>2117.289174</v>
      </c>
      <c r="K254" s="5">
        <f t="shared" si="11"/>
        <v>11645.090457</v>
      </c>
      <c r="L254" s="5">
        <f t="shared" si="12"/>
        <v>13762.379631</v>
      </c>
      <c r="M254" s="5">
        <v>11237.919462000002</v>
      </c>
      <c r="N254" s="5">
        <v>146092.95300600003</v>
      </c>
      <c r="O254" s="30"/>
    </row>
    <row r="255" spans="1:15" hidden="1" x14ac:dyDescent="0.3">
      <c r="A255" s="6">
        <v>2019</v>
      </c>
      <c r="B255" s="2">
        <v>13</v>
      </c>
      <c r="C255" s="28" t="s">
        <v>113</v>
      </c>
      <c r="D255" s="3" t="s">
        <v>8</v>
      </c>
      <c r="E255" s="19">
        <v>1</v>
      </c>
      <c r="F255" s="5">
        <v>18348.253000000001</v>
      </c>
      <c r="G255" s="5">
        <v>18348.253000000001</v>
      </c>
      <c r="H255" s="5">
        <v>366.96505999999999</v>
      </c>
      <c r="I255" s="5">
        <v>2018.30783</v>
      </c>
      <c r="J255" s="5">
        <f t="shared" si="10"/>
        <v>4770.5457800000004</v>
      </c>
      <c r="K255" s="5">
        <f t="shared" si="11"/>
        <v>26238.001789999998</v>
      </c>
      <c r="L255" s="5">
        <f t="shared" si="12"/>
        <v>31008.547570000002</v>
      </c>
      <c r="M255" s="5">
        <v>25320.58914</v>
      </c>
      <c r="N255" s="5">
        <v>329167.65882000001</v>
      </c>
      <c r="O255" s="30"/>
    </row>
    <row r="256" spans="1:15" hidden="1" x14ac:dyDescent="0.3">
      <c r="A256" s="6">
        <v>2019</v>
      </c>
      <c r="B256" s="2">
        <v>13</v>
      </c>
      <c r="C256" s="28" t="s">
        <v>114</v>
      </c>
      <c r="D256" s="3" t="s">
        <v>6</v>
      </c>
      <c r="E256" s="7">
        <v>2</v>
      </c>
      <c r="F256" s="5">
        <v>2149.9408699999999</v>
      </c>
      <c r="G256" s="5">
        <v>4299.8817399999998</v>
      </c>
      <c r="H256" s="5">
        <v>85.9976348</v>
      </c>
      <c r="I256" s="5">
        <v>472.98699139999997</v>
      </c>
      <c r="J256" s="5">
        <f t="shared" si="10"/>
        <v>1117.9692524</v>
      </c>
      <c r="K256" s="5">
        <f t="shared" si="11"/>
        <v>6148.8308881999992</v>
      </c>
      <c r="L256" s="5">
        <f t="shared" si="12"/>
        <v>7266.8001405999994</v>
      </c>
      <c r="M256" s="5">
        <v>5933.8368011999992</v>
      </c>
      <c r="N256" s="5">
        <v>77139.878415599989</v>
      </c>
      <c r="O256" s="30"/>
    </row>
    <row r="257" spans="1:15" hidden="1" x14ac:dyDescent="0.3">
      <c r="A257" s="6">
        <v>2019</v>
      </c>
      <c r="B257" s="2">
        <v>13</v>
      </c>
      <c r="C257" s="28" t="s">
        <v>125</v>
      </c>
      <c r="D257" s="4" t="s">
        <v>8</v>
      </c>
      <c r="E257" s="7">
        <v>2</v>
      </c>
      <c r="F257" s="5">
        <v>1306.3819999999998</v>
      </c>
      <c r="G257" s="5">
        <v>2612.7639999999997</v>
      </c>
      <c r="H257" s="5">
        <v>52.255279999999992</v>
      </c>
      <c r="I257" s="5">
        <v>287.40403999999995</v>
      </c>
      <c r="J257" s="5">
        <f t="shared" si="10"/>
        <v>679.31863999999985</v>
      </c>
      <c r="K257" s="5">
        <f t="shared" si="11"/>
        <v>3736.2525199999995</v>
      </c>
      <c r="L257" s="5">
        <f t="shared" si="12"/>
        <v>4415.5711599999986</v>
      </c>
      <c r="M257" s="5">
        <v>3605.6143199999997</v>
      </c>
      <c r="N257" s="5">
        <v>46872.986159999993</v>
      </c>
      <c r="O257" s="30"/>
    </row>
    <row r="258" spans="1:15" hidden="1" x14ac:dyDescent="0.3">
      <c r="A258" s="6">
        <v>2019</v>
      </c>
      <c r="B258" s="2">
        <v>13</v>
      </c>
      <c r="C258" s="28" t="s">
        <v>115</v>
      </c>
      <c r="D258" s="3" t="s">
        <v>8</v>
      </c>
      <c r="E258" s="21">
        <v>1</v>
      </c>
      <c r="F258" s="5">
        <v>14542.492580000002</v>
      </c>
      <c r="G258" s="5">
        <v>14542.492580000002</v>
      </c>
      <c r="H258" s="5">
        <v>290.84985160000002</v>
      </c>
      <c r="I258" s="5">
        <v>1599.6741838000003</v>
      </c>
      <c r="J258" s="5">
        <f t="shared" si="10"/>
        <v>3781.0480708000005</v>
      </c>
      <c r="K258" s="5">
        <f t="shared" si="11"/>
        <v>20795.764389400003</v>
      </c>
      <c r="L258" s="5">
        <f t="shared" si="12"/>
        <v>24576.812460200003</v>
      </c>
      <c r="M258" s="5">
        <v>20068.639760400001</v>
      </c>
      <c r="N258" s="5">
        <v>260892.31688520001</v>
      </c>
      <c r="O258" s="30"/>
    </row>
    <row r="259" spans="1:15" hidden="1" x14ac:dyDescent="0.3">
      <c r="A259" s="6">
        <v>2019</v>
      </c>
      <c r="B259" s="2">
        <v>13</v>
      </c>
      <c r="C259" s="28" t="s">
        <v>117</v>
      </c>
      <c r="D259" s="3" t="s">
        <v>8</v>
      </c>
      <c r="E259" s="7">
        <v>2</v>
      </c>
      <c r="F259" s="5">
        <v>565.33091999999999</v>
      </c>
      <c r="G259" s="5">
        <v>1130.66184</v>
      </c>
      <c r="H259" s="5">
        <v>22.613236799999999</v>
      </c>
      <c r="I259" s="5">
        <v>124.3728024</v>
      </c>
      <c r="J259" s="5">
        <f t="shared" si="10"/>
        <v>293.97207839999999</v>
      </c>
      <c r="K259" s="5">
        <f t="shared" si="11"/>
        <v>1616.8464311999999</v>
      </c>
      <c r="L259" s="5">
        <f t="shared" si="12"/>
        <v>1910.8185096</v>
      </c>
      <c r="M259" s="5">
        <v>1560.3133392</v>
      </c>
      <c r="N259" s="5">
        <v>20284.073409600001</v>
      </c>
      <c r="O259" s="30"/>
    </row>
    <row r="260" spans="1:15" x14ac:dyDescent="0.3">
      <c r="A260" s="6">
        <v>2019</v>
      </c>
      <c r="B260" s="2">
        <v>13</v>
      </c>
      <c r="C260" s="28" t="s">
        <v>180</v>
      </c>
      <c r="D260" s="3" t="s">
        <v>8</v>
      </c>
      <c r="E260" s="7">
        <v>1</v>
      </c>
      <c r="F260" s="5">
        <v>261800</v>
      </c>
      <c r="G260" s="5">
        <v>261800</v>
      </c>
      <c r="H260" s="5">
        <v>5236</v>
      </c>
      <c r="I260" s="5">
        <v>28798</v>
      </c>
      <c r="J260" s="5">
        <f t="shared" si="10"/>
        <v>68068</v>
      </c>
      <c r="K260" s="5">
        <f t="shared" si="11"/>
        <v>374374</v>
      </c>
      <c r="L260" s="5">
        <f t="shared" si="12"/>
        <v>442442</v>
      </c>
      <c r="M260" s="5">
        <v>361284</v>
      </c>
      <c r="N260" s="5">
        <v>4696692</v>
      </c>
      <c r="O260" s="30"/>
    </row>
    <row r="261" spans="1:15" hidden="1" x14ac:dyDescent="0.3">
      <c r="A261" s="6">
        <v>2019</v>
      </c>
      <c r="B261" s="2">
        <v>22</v>
      </c>
      <c r="C261" s="26" t="s">
        <v>113</v>
      </c>
      <c r="D261" s="3" t="s">
        <v>8</v>
      </c>
      <c r="E261" s="19">
        <v>1</v>
      </c>
      <c r="F261" s="5">
        <v>41888</v>
      </c>
      <c r="G261" s="5">
        <v>41888</v>
      </c>
      <c r="H261" s="5">
        <v>837.76</v>
      </c>
      <c r="I261" s="5">
        <v>4607.68</v>
      </c>
      <c r="J261" s="5">
        <f t="shared" si="10"/>
        <v>18430.72</v>
      </c>
      <c r="K261" s="5">
        <f t="shared" si="11"/>
        <v>101368.96000000001</v>
      </c>
      <c r="L261" s="5">
        <f t="shared" si="12"/>
        <v>119799.68000000001</v>
      </c>
      <c r="M261" s="5">
        <v>57805.440000000002</v>
      </c>
      <c r="N261" s="5">
        <v>1271719.6800000002</v>
      </c>
      <c r="O261" s="30"/>
    </row>
    <row r="262" spans="1:15" hidden="1" x14ac:dyDescent="0.3">
      <c r="A262" s="6">
        <v>2019</v>
      </c>
      <c r="B262" s="2">
        <v>22</v>
      </c>
      <c r="C262" s="26" t="s">
        <v>114</v>
      </c>
      <c r="D262" s="3" t="s">
        <v>6</v>
      </c>
      <c r="E262" s="7">
        <v>2</v>
      </c>
      <c r="F262" s="5">
        <v>3796.1</v>
      </c>
      <c r="G262" s="5">
        <v>7592.2</v>
      </c>
      <c r="H262" s="5">
        <v>151.84399999999999</v>
      </c>
      <c r="I262" s="5">
        <v>835.14199999999994</v>
      </c>
      <c r="J262" s="5">
        <f t="shared" ref="J262:J325" si="13">B262*H262</f>
        <v>3340.5679999999998</v>
      </c>
      <c r="K262" s="5">
        <f t="shared" ref="K262:K325" si="14">I262*B262</f>
        <v>18373.124</v>
      </c>
      <c r="L262" s="5">
        <f t="shared" ref="L262:L325" si="15">(H262+I262)*B262</f>
        <v>21713.691999999995</v>
      </c>
      <c r="M262" s="5">
        <v>10477.235999999999</v>
      </c>
      <c r="N262" s="5">
        <v>230499.19199999998</v>
      </c>
      <c r="O262" s="30"/>
    </row>
    <row r="263" spans="1:15" hidden="1" x14ac:dyDescent="0.3">
      <c r="A263" s="6">
        <v>2019</v>
      </c>
      <c r="B263" s="2">
        <v>22</v>
      </c>
      <c r="C263" s="26" t="s">
        <v>115</v>
      </c>
      <c r="D263" s="3" t="s">
        <v>8</v>
      </c>
      <c r="E263" s="21">
        <v>1</v>
      </c>
      <c r="F263" s="5">
        <v>23562</v>
      </c>
      <c r="G263" s="5">
        <v>23562</v>
      </c>
      <c r="H263" s="5">
        <v>471.24</v>
      </c>
      <c r="I263" s="5">
        <v>2591.8200000000002</v>
      </c>
      <c r="J263" s="5">
        <f t="shared" si="13"/>
        <v>10367.280000000001</v>
      </c>
      <c r="K263" s="5">
        <f t="shared" si="14"/>
        <v>57020.04</v>
      </c>
      <c r="L263" s="5">
        <f t="shared" si="15"/>
        <v>67387.320000000007</v>
      </c>
      <c r="M263" s="5">
        <v>32515.559999999998</v>
      </c>
      <c r="N263" s="5">
        <v>715342.32</v>
      </c>
      <c r="O263" s="30"/>
    </row>
    <row r="264" spans="1:15" hidden="1" x14ac:dyDescent="0.3">
      <c r="A264" s="6">
        <v>2019</v>
      </c>
      <c r="B264" s="2">
        <v>22</v>
      </c>
      <c r="C264" s="26" t="s">
        <v>117</v>
      </c>
      <c r="D264" s="4" t="s">
        <v>8</v>
      </c>
      <c r="E264" s="22">
        <v>2</v>
      </c>
      <c r="F264" s="5">
        <v>916.3</v>
      </c>
      <c r="G264" s="5">
        <v>1832.6</v>
      </c>
      <c r="H264" s="5">
        <v>36.652000000000001</v>
      </c>
      <c r="I264" s="5">
        <v>201.58599999999998</v>
      </c>
      <c r="J264" s="5">
        <f t="shared" si="13"/>
        <v>806.34400000000005</v>
      </c>
      <c r="K264" s="5">
        <f t="shared" si="14"/>
        <v>4434.8919999999998</v>
      </c>
      <c r="L264" s="5">
        <f t="shared" si="15"/>
        <v>5241.2359999999999</v>
      </c>
      <c r="M264" s="5">
        <v>2528.9879999999998</v>
      </c>
      <c r="N264" s="5">
        <v>55637.735999999997</v>
      </c>
      <c r="O264" s="30"/>
    </row>
    <row r="265" spans="1:15" hidden="1" x14ac:dyDescent="0.3">
      <c r="A265" s="6">
        <v>2019</v>
      </c>
      <c r="B265" s="2">
        <v>22</v>
      </c>
      <c r="C265" s="26" t="s">
        <v>119</v>
      </c>
      <c r="D265" s="4" t="s">
        <v>6</v>
      </c>
      <c r="E265" s="22">
        <v>2</v>
      </c>
      <c r="F265" s="5">
        <v>3575</v>
      </c>
      <c r="G265" s="5">
        <v>7150</v>
      </c>
      <c r="H265" s="5">
        <v>143</v>
      </c>
      <c r="I265" s="5">
        <v>786.5</v>
      </c>
      <c r="J265" s="5">
        <f t="shared" si="13"/>
        <v>3146</v>
      </c>
      <c r="K265" s="5">
        <f t="shared" si="14"/>
        <v>17303</v>
      </c>
      <c r="L265" s="5">
        <f t="shared" si="15"/>
        <v>20449</v>
      </c>
      <c r="M265" s="5">
        <v>9867</v>
      </c>
      <c r="N265" s="5">
        <v>217074</v>
      </c>
      <c r="O265" s="30"/>
    </row>
    <row r="266" spans="1:15" hidden="1" x14ac:dyDescent="0.3">
      <c r="A266" s="6">
        <v>2019</v>
      </c>
      <c r="B266" s="2">
        <v>22</v>
      </c>
      <c r="C266" s="26" t="s">
        <v>116</v>
      </c>
      <c r="D266" s="4" t="s">
        <v>8</v>
      </c>
      <c r="E266" s="7">
        <v>2</v>
      </c>
      <c r="F266" s="5">
        <v>3010.7</v>
      </c>
      <c r="G266" s="5">
        <v>6021.4</v>
      </c>
      <c r="H266" s="5">
        <v>120.428</v>
      </c>
      <c r="I266" s="5">
        <v>662.35399999999993</v>
      </c>
      <c r="J266" s="5">
        <f t="shared" si="13"/>
        <v>2649.4160000000002</v>
      </c>
      <c r="K266" s="5">
        <f t="shared" si="14"/>
        <v>14571.787999999999</v>
      </c>
      <c r="L266" s="5">
        <f t="shared" si="15"/>
        <v>17221.203999999998</v>
      </c>
      <c r="M266" s="5">
        <v>8309.5319999999992</v>
      </c>
      <c r="N266" s="5">
        <v>182809.70399999997</v>
      </c>
      <c r="O266" s="30"/>
    </row>
    <row r="267" spans="1:15" x14ac:dyDescent="0.3">
      <c r="A267" s="6">
        <v>2019</v>
      </c>
      <c r="B267" s="2">
        <v>22</v>
      </c>
      <c r="C267" s="26" t="s">
        <v>118</v>
      </c>
      <c r="D267" s="4" t="s">
        <v>8</v>
      </c>
      <c r="E267" s="22">
        <v>1</v>
      </c>
      <c r="F267" s="5">
        <v>261800</v>
      </c>
      <c r="G267" s="5">
        <v>261800</v>
      </c>
      <c r="H267" s="5">
        <v>5236</v>
      </c>
      <c r="I267" s="5">
        <v>28798</v>
      </c>
      <c r="J267" s="5">
        <f t="shared" si="13"/>
        <v>115192</v>
      </c>
      <c r="K267" s="5">
        <f t="shared" si="14"/>
        <v>633556</v>
      </c>
      <c r="L267" s="5">
        <f t="shared" si="15"/>
        <v>748748</v>
      </c>
      <c r="M267" s="5">
        <v>361284</v>
      </c>
      <c r="N267" s="5">
        <v>7948248</v>
      </c>
      <c r="O267" s="30"/>
    </row>
    <row r="268" spans="1:15" hidden="1" x14ac:dyDescent="0.3">
      <c r="A268" s="6">
        <v>2019</v>
      </c>
      <c r="B268" s="2"/>
      <c r="C268" s="26" t="s">
        <v>22</v>
      </c>
      <c r="D268" s="4" t="s">
        <v>8</v>
      </c>
      <c r="E268" s="19">
        <v>1</v>
      </c>
      <c r="F268" s="5">
        <v>41888</v>
      </c>
      <c r="G268" s="5">
        <v>41888</v>
      </c>
      <c r="H268" s="5">
        <v>837.76</v>
      </c>
      <c r="I268" s="5">
        <v>4607.68</v>
      </c>
      <c r="J268" s="5">
        <f t="shared" si="13"/>
        <v>0</v>
      </c>
      <c r="K268" s="5">
        <f t="shared" si="14"/>
        <v>0</v>
      </c>
      <c r="L268" s="5">
        <f t="shared" si="15"/>
        <v>0</v>
      </c>
      <c r="M268" s="5">
        <v>57805.440000000002</v>
      </c>
      <c r="N268" s="5">
        <v>0</v>
      </c>
      <c r="O268" s="30"/>
    </row>
    <row r="269" spans="1:15" hidden="1" x14ac:dyDescent="0.3">
      <c r="A269" s="6">
        <v>2019</v>
      </c>
      <c r="B269" s="2"/>
      <c r="C269" s="28" t="s">
        <v>147</v>
      </c>
      <c r="D269" s="4" t="s">
        <v>6</v>
      </c>
      <c r="E269" s="7">
        <v>3</v>
      </c>
      <c r="F269" s="5">
        <v>5039.6499999999996</v>
      </c>
      <c r="G269" s="5">
        <v>15118.949999999999</v>
      </c>
      <c r="H269" s="5">
        <v>302.37899999999996</v>
      </c>
      <c r="I269" s="5">
        <v>1663.0844999999999</v>
      </c>
      <c r="J269" s="5">
        <f t="shared" si="13"/>
        <v>0</v>
      </c>
      <c r="K269" s="5">
        <f t="shared" si="14"/>
        <v>0</v>
      </c>
      <c r="L269" s="5">
        <f t="shared" si="15"/>
        <v>0</v>
      </c>
      <c r="M269" s="5">
        <v>20864.150999999998</v>
      </c>
      <c r="N269" s="5">
        <v>0</v>
      </c>
      <c r="O269" s="30"/>
    </row>
    <row r="270" spans="1:15" hidden="1" x14ac:dyDescent="0.3">
      <c r="A270" s="6">
        <v>2019</v>
      </c>
      <c r="B270" s="2"/>
      <c r="C270" s="26" t="s">
        <v>78</v>
      </c>
      <c r="D270" s="4" t="s">
        <v>6</v>
      </c>
      <c r="E270" s="19">
        <v>2</v>
      </c>
      <c r="F270" s="5">
        <v>3796.1</v>
      </c>
      <c r="G270" s="5">
        <v>7592.2</v>
      </c>
      <c r="H270" s="5">
        <v>151.84399999999999</v>
      </c>
      <c r="I270" s="5">
        <v>835.14199999999994</v>
      </c>
      <c r="J270" s="5">
        <f t="shared" si="13"/>
        <v>0</v>
      </c>
      <c r="K270" s="5">
        <f t="shared" si="14"/>
        <v>0</v>
      </c>
      <c r="L270" s="5">
        <f t="shared" si="15"/>
        <v>0</v>
      </c>
      <c r="M270" s="5">
        <v>10477.235999999999</v>
      </c>
      <c r="N270" s="5">
        <v>0</v>
      </c>
      <c r="O270" s="30"/>
    </row>
    <row r="271" spans="1:15" hidden="1" x14ac:dyDescent="0.3">
      <c r="A271" s="6">
        <v>2019</v>
      </c>
      <c r="B271" s="2"/>
      <c r="C271" s="26" t="s">
        <v>146</v>
      </c>
      <c r="D271" s="4" t="s">
        <v>8</v>
      </c>
      <c r="E271" s="19">
        <v>1</v>
      </c>
      <c r="F271" s="5">
        <v>11781</v>
      </c>
      <c r="G271" s="5">
        <v>11781</v>
      </c>
      <c r="H271" s="5">
        <v>235.62</v>
      </c>
      <c r="I271" s="5">
        <v>1295.9100000000001</v>
      </c>
      <c r="J271" s="5">
        <f t="shared" si="13"/>
        <v>0</v>
      </c>
      <c r="K271" s="5">
        <f t="shared" si="14"/>
        <v>0</v>
      </c>
      <c r="L271" s="5">
        <f t="shared" si="15"/>
        <v>0</v>
      </c>
      <c r="M271" s="5">
        <v>16257.779999999999</v>
      </c>
      <c r="N271" s="5">
        <v>0</v>
      </c>
      <c r="O271" s="30"/>
    </row>
    <row r="272" spans="1:15" hidden="1" x14ac:dyDescent="0.3">
      <c r="A272" s="6">
        <v>2019</v>
      </c>
      <c r="B272" s="2"/>
      <c r="C272" s="26" t="s">
        <v>66</v>
      </c>
      <c r="D272" s="4" t="s">
        <v>8</v>
      </c>
      <c r="E272" s="19">
        <v>1</v>
      </c>
      <c r="F272" s="5">
        <v>23562</v>
      </c>
      <c r="G272" s="5">
        <v>23562</v>
      </c>
      <c r="H272" s="5">
        <v>471.24</v>
      </c>
      <c r="I272" s="5">
        <v>2591.8200000000002</v>
      </c>
      <c r="J272" s="5">
        <f t="shared" si="13"/>
        <v>0</v>
      </c>
      <c r="K272" s="5">
        <f t="shared" si="14"/>
        <v>0</v>
      </c>
      <c r="L272" s="5">
        <f t="shared" si="15"/>
        <v>0</v>
      </c>
      <c r="M272" s="5">
        <v>32515.559999999998</v>
      </c>
      <c r="N272" s="5">
        <v>0</v>
      </c>
      <c r="O272" s="30"/>
    </row>
    <row r="273" spans="1:15" hidden="1" x14ac:dyDescent="0.3">
      <c r="A273" s="6">
        <v>2019</v>
      </c>
      <c r="B273" s="2"/>
      <c r="C273" s="28" t="s">
        <v>79</v>
      </c>
      <c r="D273" s="4" t="s">
        <v>8</v>
      </c>
      <c r="E273" s="7">
        <v>2</v>
      </c>
      <c r="F273" s="5">
        <v>916.3</v>
      </c>
      <c r="G273" s="5">
        <v>1832.6</v>
      </c>
      <c r="H273" s="5">
        <v>36.652000000000001</v>
      </c>
      <c r="I273" s="5">
        <v>201.58599999999998</v>
      </c>
      <c r="J273" s="5">
        <f t="shared" si="13"/>
        <v>0</v>
      </c>
      <c r="K273" s="5">
        <f t="shared" si="14"/>
        <v>0</v>
      </c>
      <c r="L273" s="5">
        <f t="shared" si="15"/>
        <v>0</v>
      </c>
      <c r="M273" s="5">
        <v>2528.9879999999998</v>
      </c>
      <c r="N273" s="5">
        <v>0</v>
      </c>
      <c r="O273" s="30"/>
    </row>
    <row r="274" spans="1:15" x14ac:dyDescent="0.3">
      <c r="A274" s="6">
        <v>2019</v>
      </c>
      <c r="B274" s="2"/>
      <c r="C274" s="26" t="s">
        <v>174</v>
      </c>
      <c r="D274" s="3" t="s">
        <v>8</v>
      </c>
      <c r="E274" s="7">
        <v>1</v>
      </c>
      <c r="F274" s="5">
        <v>998767</v>
      </c>
      <c r="G274" s="5">
        <v>998767</v>
      </c>
      <c r="H274" s="5">
        <v>19975.34</v>
      </c>
      <c r="I274" s="5">
        <v>109864.37</v>
      </c>
      <c r="J274" s="5">
        <f t="shared" si="13"/>
        <v>0</v>
      </c>
      <c r="K274" s="5">
        <f t="shared" si="14"/>
        <v>0</v>
      </c>
      <c r="L274" s="5">
        <f t="shared" si="15"/>
        <v>0</v>
      </c>
      <c r="M274" s="5">
        <v>1378298.46</v>
      </c>
      <c r="N274" s="5">
        <v>0</v>
      </c>
      <c r="O274" s="30"/>
    </row>
    <row r="275" spans="1:15" hidden="1" x14ac:dyDescent="0.3">
      <c r="A275" s="6">
        <v>2019</v>
      </c>
      <c r="B275" s="2">
        <v>3</v>
      </c>
      <c r="C275" s="26" t="s">
        <v>123</v>
      </c>
      <c r="D275" s="3" t="s">
        <v>8</v>
      </c>
      <c r="E275" s="7">
        <v>1</v>
      </c>
      <c r="F275" s="5">
        <v>66759</v>
      </c>
      <c r="G275" s="5">
        <v>66759</v>
      </c>
      <c r="H275" s="5">
        <v>1335.18</v>
      </c>
      <c r="I275" s="5">
        <v>7343.49</v>
      </c>
      <c r="J275" s="5">
        <f t="shared" si="13"/>
        <v>4005.54</v>
      </c>
      <c r="K275" s="5">
        <f t="shared" si="14"/>
        <v>22030.47</v>
      </c>
      <c r="L275" s="5">
        <f t="shared" si="15"/>
        <v>26036.010000000002</v>
      </c>
      <c r="M275" s="5">
        <v>92127.42</v>
      </c>
      <c r="N275" s="5">
        <v>276382.26</v>
      </c>
      <c r="O275" s="30"/>
    </row>
    <row r="276" spans="1:15" hidden="1" x14ac:dyDescent="0.3">
      <c r="A276" s="6">
        <v>2019</v>
      </c>
      <c r="B276" s="2">
        <v>3</v>
      </c>
      <c r="C276" s="28" t="s">
        <v>121</v>
      </c>
      <c r="D276" s="3" t="s">
        <v>8</v>
      </c>
      <c r="E276" s="7">
        <v>1</v>
      </c>
      <c r="F276" s="5">
        <v>23562</v>
      </c>
      <c r="G276" s="5">
        <v>23562</v>
      </c>
      <c r="H276" s="5">
        <v>471.24</v>
      </c>
      <c r="I276" s="5">
        <v>2591.8200000000002</v>
      </c>
      <c r="J276" s="5">
        <f t="shared" si="13"/>
        <v>1413.72</v>
      </c>
      <c r="K276" s="5">
        <f t="shared" si="14"/>
        <v>7775.4600000000009</v>
      </c>
      <c r="L276" s="5">
        <f t="shared" si="15"/>
        <v>9189.18</v>
      </c>
      <c r="M276" s="5">
        <v>32515.559999999998</v>
      </c>
      <c r="N276" s="5">
        <v>97546.68</v>
      </c>
      <c r="O276" s="30"/>
    </row>
    <row r="277" spans="1:15" x14ac:dyDescent="0.3">
      <c r="A277" s="6">
        <v>2019</v>
      </c>
      <c r="B277" s="2">
        <v>3</v>
      </c>
      <c r="C277" s="28" t="s">
        <v>179</v>
      </c>
      <c r="D277" s="4" t="s">
        <v>8</v>
      </c>
      <c r="E277" s="7">
        <v>1</v>
      </c>
      <c r="F277" s="5">
        <v>998767</v>
      </c>
      <c r="G277" s="5">
        <v>998767</v>
      </c>
      <c r="H277" s="5">
        <v>19975.34</v>
      </c>
      <c r="I277" s="5">
        <v>109864.37</v>
      </c>
      <c r="J277" s="5">
        <f t="shared" si="13"/>
        <v>59926.020000000004</v>
      </c>
      <c r="K277" s="5">
        <f t="shared" si="14"/>
        <v>329593.11</v>
      </c>
      <c r="L277" s="5">
        <f t="shared" si="15"/>
        <v>389519.13</v>
      </c>
      <c r="M277" s="5">
        <v>1378298.46</v>
      </c>
      <c r="N277" s="5">
        <v>4134895.38</v>
      </c>
      <c r="O277" s="30"/>
    </row>
    <row r="278" spans="1:15" hidden="1" x14ac:dyDescent="0.3">
      <c r="A278" s="6">
        <v>2019</v>
      </c>
      <c r="B278" s="2">
        <v>2</v>
      </c>
      <c r="C278" s="26" t="s">
        <v>67</v>
      </c>
      <c r="D278" s="3" t="s">
        <v>6</v>
      </c>
      <c r="E278" s="23">
        <v>3</v>
      </c>
      <c r="F278" s="5">
        <v>1636.25</v>
      </c>
      <c r="G278" s="5">
        <v>4908.75</v>
      </c>
      <c r="H278" s="5">
        <v>98.174999999999997</v>
      </c>
      <c r="I278" s="5">
        <v>539.96249999999998</v>
      </c>
      <c r="J278" s="5">
        <f t="shared" si="13"/>
        <v>196.35</v>
      </c>
      <c r="K278" s="5">
        <f t="shared" si="14"/>
        <v>1079.925</v>
      </c>
      <c r="L278" s="5">
        <f t="shared" si="15"/>
        <v>1276.2749999999999</v>
      </c>
      <c r="M278" s="5">
        <v>6774.0749999999998</v>
      </c>
      <c r="N278" s="5">
        <v>13548.15</v>
      </c>
      <c r="O278" s="30"/>
    </row>
    <row r="279" spans="1:15" hidden="1" x14ac:dyDescent="0.3">
      <c r="A279" s="6">
        <v>2019</v>
      </c>
      <c r="B279" s="2">
        <v>2</v>
      </c>
      <c r="C279" s="26" t="s">
        <v>64</v>
      </c>
      <c r="D279" s="4" t="s">
        <v>8</v>
      </c>
      <c r="E279" s="7">
        <v>1</v>
      </c>
      <c r="F279" s="5">
        <v>33117.699999999997</v>
      </c>
      <c r="G279" s="5">
        <v>33117.699999999997</v>
      </c>
      <c r="H279" s="5">
        <v>662.35399999999993</v>
      </c>
      <c r="I279" s="5">
        <v>3642.9469999999997</v>
      </c>
      <c r="J279" s="5">
        <f t="shared" si="13"/>
        <v>1324.7079999999999</v>
      </c>
      <c r="K279" s="5">
        <f t="shared" si="14"/>
        <v>7285.8939999999993</v>
      </c>
      <c r="L279" s="5">
        <f t="shared" si="15"/>
        <v>8610.601999999999</v>
      </c>
      <c r="M279" s="5">
        <v>45702.425999999992</v>
      </c>
      <c r="N279" s="5">
        <v>91404.851999999984</v>
      </c>
      <c r="O279" s="30"/>
    </row>
    <row r="280" spans="1:15" hidden="1" x14ac:dyDescent="0.3">
      <c r="A280" s="6">
        <v>2019</v>
      </c>
      <c r="B280" s="2">
        <v>2</v>
      </c>
      <c r="C280" s="26" t="s">
        <v>80</v>
      </c>
      <c r="D280" s="3" t="s">
        <v>8</v>
      </c>
      <c r="E280" s="23">
        <v>1</v>
      </c>
      <c r="F280" s="5">
        <v>75922</v>
      </c>
      <c r="G280" s="5">
        <v>75922</v>
      </c>
      <c r="H280" s="5">
        <v>1518.44</v>
      </c>
      <c r="I280" s="5">
        <v>8351.42</v>
      </c>
      <c r="J280" s="5">
        <f t="shared" si="13"/>
        <v>3036.88</v>
      </c>
      <c r="K280" s="5">
        <f t="shared" si="14"/>
        <v>16702.84</v>
      </c>
      <c r="L280" s="5">
        <f t="shared" si="15"/>
        <v>19739.72</v>
      </c>
      <c r="M280" s="5">
        <v>104772.36</v>
      </c>
      <c r="N280" s="5">
        <v>209544.72</v>
      </c>
      <c r="O280" s="30"/>
    </row>
    <row r="281" spans="1:15" hidden="1" x14ac:dyDescent="0.3">
      <c r="A281" s="6">
        <v>2019</v>
      </c>
      <c r="B281" s="2">
        <v>2</v>
      </c>
      <c r="C281" s="26" t="s">
        <v>78</v>
      </c>
      <c r="D281" s="4" t="s">
        <v>6</v>
      </c>
      <c r="E281" s="7">
        <v>2</v>
      </c>
      <c r="F281" s="5">
        <v>3796.1</v>
      </c>
      <c r="G281" s="5">
        <v>7592.2</v>
      </c>
      <c r="H281" s="5">
        <v>151.84399999999999</v>
      </c>
      <c r="I281" s="5">
        <v>835.14199999999994</v>
      </c>
      <c r="J281" s="5">
        <f t="shared" si="13"/>
        <v>303.68799999999999</v>
      </c>
      <c r="K281" s="5">
        <f t="shared" si="14"/>
        <v>1670.2839999999999</v>
      </c>
      <c r="L281" s="5">
        <f t="shared" si="15"/>
        <v>1973.9719999999998</v>
      </c>
      <c r="M281" s="5">
        <v>10477.235999999999</v>
      </c>
      <c r="N281" s="5">
        <v>20954.471999999998</v>
      </c>
      <c r="O281" s="30"/>
    </row>
    <row r="282" spans="1:15" hidden="1" x14ac:dyDescent="0.3">
      <c r="A282" s="6">
        <v>2019</v>
      </c>
      <c r="B282" s="2">
        <v>2</v>
      </c>
      <c r="C282" s="26" t="s">
        <v>66</v>
      </c>
      <c r="D282" s="4" t="s">
        <v>8</v>
      </c>
      <c r="E282" s="7">
        <v>1</v>
      </c>
      <c r="F282" s="5">
        <v>23562</v>
      </c>
      <c r="G282" s="5">
        <v>23562</v>
      </c>
      <c r="H282" s="5">
        <v>471.24</v>
      </c>
      <c r="I282" s="5">
        <v>2591.8200000000002</v>
      </c>
      <c r="J282" s="5">
        <f t="shared" si="13"/>
        <v>942.48</v>
      </c>
      <c r="K282" s="5">
        <f t="shared" si="14"/>
        <v>5183.6400000000003</v>
      </c>
      <c r="L282" s="5">
        <f t="shared" si="15"/>
        <v>6126.1200000000008</v>
      </c>
      <c r="M282" s="5">
        <v>32515.559999999998</v>
      </c>
      <c r="N282" s="5">
        <v>65031.119999999995</v>
      </c>
      <c r="O282" s="30"/>
    </row>
    <row r="283" spans="1:15" hidden="1" x14ac:dyDescent="0.3">
      <c r="A283" s="6">
        <v>2019</v>
      </c>
      <c r="B283" s="2">
        <v>2</v>
      </c>
      <c r="C283" s="26" t="s">
        <v>79</v>
      </c>
      <c r="D283" s="4" t="s">
        <v>8</v>
      </c>
      <c r="E283" s="7">
        <v>2</v>
      </c>
      <c r="F283" s="5">
        <v>916.3</v>
      </c>
      <c r="G283" s="5">
        <v>1832.6</v>
      </c>
      <c r="H283" s="5">
        <v>36.652000000000001</v>
      </c>
      <c r="I283" s="5">
        <v>201.58599999999998</v>
      </c>
      <c r="J283" s="5">
        <f t="shared" si="13"/>
        <v>73.304000000000002</v>
      </c>
      <c r="K283" s="5">
        <f t="shared" si="14"/>
        <v>403.17199999999997</v>
      </c>
      <c r="L283" s="5">
        <f t="shared" si="15"/>
        <v>476.476</v>
      </c>
      <c r="M283" s="5">
        <v>2528.9879999999998</v>
      </c>
      <c r="N283" s="5">
        <v>5057.9759999999997</v>
      </c>
      <c r="O283" s="30"/>
    </row>
    <row r="284" spans="1:15" x14ac:dyDescent="0.3">
      <c r="A284" s="6">
        <v>2019</v>
      </c>
      <c r="B284" s="2">
        <v>2</v>
      </c>
      <c r="C284" s="26" t="s">
        <v>176</v>
      </c>
      <c r="D284" s="3" t="s">
        <v>8</v>
      </c>
      <c r="E284" s="23">
        <v>1</v>
      </c>
      <c r="F284" s="5">
        <v>305952.57</v>
      </c>
      <c r="G284" s="5">
        <v>305952.57</v>
      </c>
      <c r="H284" s="5">
        <v>6119.0514000000003</v>
      </c>
      <c r="I284" s="5">
        <v>33654.782700000003</v>
      </c>
      <c r="J284" s="5">
        <f t="shared" si="13"/>
        <v>12238.102800000001</v>
      </c>
      <c r="K284" s="5">
        <f t="shared" si="14"/>
        <v>67309.565400000007</v>
      </c>
      <c r="L284" s="5">
        <f t="shared" si="15"/>
        <v>79547.668200000015</v>
      </c>
      <c r="M284" s="5">
        <v>422214.5466</v>
      </c>
      <c r="N284" s="5">
        <v>844429.0932</v>
      </c>
      <c r="O284" s="30"/>
    </row>
    <row r="285" spans="1:15" hidden="1" x14ac:dyDescent="0.3">
      <c r="A285" s="6">
        <v>2019</v>
      </c>
      <c r="B285" s="2">
        <v>3</v>
      </c>
      <c r="C285" s="26" t="s">
        <v>67</v>
      </c>
      <c r="D285" s="4" t="s">
        <v>6</v>
      </c>
      <c r="E285" s="19">
        <v>6</v>
      </c>
      <c r="F285" s="5">
        <v>1636.25</v>
      </c>
      <c r="G285" s="5">
        <v>9817.5</v>
      </c>
      <c r="H285" s="5">
        <v>196.35</v>
      </c>
      <c r="I285" s="5">
        <v>1079.925</v>
      </c>
      <c r="J285" s="5">
        <f t="shared" si="13"/>
        <v>589.04999999999995</v>
      </c>
      <c r="K285" s="5">
        <f t="shared" si="14"/>
        <v>3239.7749999999996</v>
      </c>
      <c r="L285" s="5">
        <f t="shared" si="15"/>
        <v>3828.8249999999998</v>
      </c>
      <c r="M285" s="5">
        <v>13548.15</v>
      </c>
      <c r="N285" s="5">
        <v>40644.449999999997</v>
      </c>
      <c r="O285" s="30"/>
    </row>
    <row r="286" spans="1:15" hidden="1" x14ac:dyDescent="0.3">
      <c r="A286" s="6">
        <v>2019</v>
      </c>
      <c r="B286" s="2">
        <v>3</v>
      </c>
      <c r="C286" s="26" t="s">
        <v>64</v>
      </c>
      <c r="D286" s="4" t="s">
        <v>8</v>
      </c>
      <c r="E286" s="19">
        <v>1</v>
      </c>
      <c r="F286" s="5">
        <v>33117.699999999997</v>
      </c>
      <c r="G286" s="5">
        <v>33117.699999999997</v>
      </c>
      <c r="H286" s="5">
        <v>662.35399999999993</v>
      </c>
      <c r="I286" s="5">
        <v>3642.9469999999997</v>
      </c>
      <c r="J286" s="5">
        <f t="shared" si="13"/>
        <v>1987.0619999999999</v>
      </c>
      <c r="K286" s="5">
        <f t="shared" si="14"/>
        <v>10928.840999999999</v>
      </c>
      <c r="L286" s="5">
        <f t="shared" si="15"/>
        <v>12915.902999999998</v>
      </c>
      <c r="M286" s="5">
        <v>45702.425999999992</v>
      </c>
      <c r="N286" s="5">
        <v>137107.27799999999</v>
      </c>
      <c r="O286" s="30"/>
    </row>
    <row r="287" spans="1:15" hidden="1" x14ac:dyDescent="0.3">
      <c r="A287" s="6">
        <v>2019</v>
      </c>
      <c r="B287" s="2">
        <v>3</v>
      </c>
      <c r="C287" s="26" t="s">
        <v>22</v>
      </c>
      <c r="D287" s="4" t="s">
        <v>8</v>
      </c>
      <c r="E287" s="19">
        <v>1</v>
      </c>
      <c r="F287" s="5">
        <v>41888</v>
      </c>
      <c r="G287" s="5">
        <v>41888</v>
      </c>
      <c r="H287" s="5">
        <v>837.76</v>
      </c>
      <c r="I287" s="5">
        <v>4607.68</v>
      </c>
      <c r="J287" s="5">
        <f t="shared" si="13"/>
        <v>2513.2799999999997</v>
      </c>
      <c r="K287" s="5">
        <f t="shared" si="14"/>
        <v>13823.04</v>
      </c>
      <c r="L287" s="5">
        <f t="shared" si="15"/>
        <v>16336.320000000002</v>
      </c>
      <c r="M287" s="5">
        <v>57805.440000000002</v>
      </c>
      <c r="N287" s="5">
        <v>173416.32000000001</v>
      </c>
      <c r="O287" s="30"/>
    </row>
    <row r="288" spans="1:15" hidden="1" x14ac:dyDescent="0.3">
      <c r="A288" s="6">
        <v>2019</v>
      </c>
      <c r="B288" s="2">
        <v>3</v>
      </c>
      <c r="C288" s="26" t="s">
        <v>78</v>
      </c>
      <c r="D288" s="4" t="s">
        <v>6</v>
      </c>
      <c r="E288" s="19">
        <v>2</v>
      </c>
      <c r="F288" s="5">
        <v>3796.1</v>
      </c>
      <c r="G288" s="5">
        <v>7592.2</v>
      </c>
      <c r="H288" s="5">
        <v>151.84399999999999</v>
      </c>
      <c r="I288" s="5">
        <v>835.14199999999994</v>
      </c>
      <c r="J288" s="5">
        <f t="shared" si="13"/>
        <v>455.53199999999998</v>
      </c>
      <c r="K288" s="5">
        <f t="shared" si="14"/>
        <v>2505.4259999999999</v>
      </c>
      <c r="L288" s="5">
        <f t="shared" si="15"/>
        <v>2960.9579999999996</v>
      </c>
      <c r="M288" s="5">
        <v>10477.235999999999</v>
      </c>
      <c r="N288" s="5">
        <v>31431.707999999999</v>
      </c>
      <c r="O288" s="30"/>
    </row>
    <row r="289" spans="1:15" hidden="1" x14ac:dyDescent="0.3">
      <c r="A289" s="6">
        <v>2019</v>
      </c>
      <c r="B289" s="2">
        <v>3</v>
      </c>
      <c r="C289" s="26" t="s">
        <v>137</v>
      </c>
      <c r="D289" s="4" t="s">
        <v>8</v>
      </c>
      <c r="E289" s="19">
        <v>2</v>
      </c>
      <c r="F289" s="5">
        <v>3927</v>
      </c>
      <c r="G289" s="5">
        <v>7854</v>
      </c>
      <c r="H289" s="5">
        <v>157.08000000000001</v>
      </c>
      <c r="I289" s="5">
        <v>863.94</v>
      </c>
      <c r="J289" s="5">
        <f t="shared" si="13"/>
        <v>471.24</v>
      </c>
      <c r="K289" s="5">
        <f t="shared" si="14"/>
        <v>2591.8200000000002</v>
      </c>
      <c r="L289" s="5">
        <f t="shared" si="15"/>
        <v>3063.0600000000004</v>
      </c>
      <c r="M289" s="5">
        <v>10838.52</v>
      </c>
      <c r="N289" s="5">
        <v>32515.56</v>
      </c>
      <c r="O289" s="30"/>
    </row>
    <row r="290" spans="1:15" hidden="1" x14ac:dyDescent="0.3">
      <c r="A290" s="6">
        <v>2019</v>
      </c>
      <c r="B290" s="2">
        <v>3</v>
      </c>
      <c r="C290" s="26" t="s">
        <v>66</v>
      </c>
      <c r="D290" s="4" t="s">
        <v>8</v>
      </c>
      <c r="E290" s="7">
        <v>1</v>
      </c>
      <c r="F290" s="5">
        <v>23562</v>
      </c>
      <c r="G290" s="5">
        <v>23562</v>
      </c>
      <c r="H290" s="5">
        <v>471.24</v>
      </c>
      <c r="I290" s="5">
        <v>2591.8200000000002</v>
      </c>
      <c r="J290" s="5">
        <f t="shared" si="13"/>
        <v>1413.72</v>
      </c>
      <c r="K290" s="5">
        <f t="shared" si="14"/>
        <v>7775.4600000000009</v>
      </c>
      <c r="L290" s="5">
        <f t="shared" si="15"/>
        <v>9189.18</v>
      </c>
      <c r="M290" s="5">
        <v>32515.559999999998</v>
      </c>
      <c r="N290" s="5">
        <v>97546.68</v>
      </c>
      <c r="O290" s="30"/>
    </row>
    <row r="291" spans="1:15" hidden="1" x14ac:dyDescent="0.3">
      <c r="A291" s="6">
        <v>2019</v>
      </c>
      <c r="B291" s="2">
        <v>3</v>
      </c>
      <c r="C291" s="26" t="s">
        <v>79</v>
      </c>
      <c r="D291" s="4" t="s">
        <v>8</v>
      </c>
      <c r="E291" s="19">
        <v>2</v>
      </c>
      <c r="F291" s="5">
        <v>916.3</v>
      </c>
      <c r="G291" s="5">
        <v>1832.6</v>
      </c>
      <c r="H291" s="5">
        <v>36.652000000000001</v>
      </c>
      <c r="I291" s="5">
        <v>201.58599999999998</v>
      </c>
      <c r="J291" s="5">
        <f t="shared" si="13"/>
        <v>109.956</v>
      </c>
      <c r="K291" s="5">
        <f t="shared" si="14"/>
        <v>604.75799999999992</v>
      </c>
      <c r="L291" s="5">
        <f t="shared" si="15"/>
        <v>714.71399999999994</v>
      </c>
      <c r="M291" s="5">
        <v>2528.9879999999998</v>
      </c>
      <c r="N291" s="5">
        <v>7586.9639999999999</v>
      </c>
      <c r="O291" s="30"/>
    </row>
    <row r="292" spans="1:15" x14ac:dyDescent="0.3">
      <c r="A292" s="6">
        <v>2019</v>
      </c>
      <c r="B292" s="2">
        <v>3</v>
      </c>
      <c r="C292" s="26" t="s">
        <v>136</v>
      </c>
      <c r="D292" s="14" t="s">
        <v>8</v>
      </c>
      <c r="E292" s="19">
        <v>1</v>
      </c>
      <c r="F292" s="5">
        <v>40407.521000000001</v>
      </c>
      <c r="G292" s="5">
        <v>40407.521000000001</v>
      </c>
      <c r="H292" s="5">
        <v>808.15042000000005</v>
      </c>
      <c r="I292" s="5">
        <v>4444.8273099999997</v>
      </c>
      <c r="J292" s="5">
        <f t="shared" si="13"/>
        <v>2424.4512600000003</v>
      </c>
      <c r="K292" s="5">
        <f t="shared" si="14"/>
        <v>13334.481929999998</v>
      </c>
      <c r="L292" s="5">
        <f t="shared" si="15"/>
        <v>15758.93319</v>
      </c>
      <c r="M292" s="5">
        <v>55762.378980000001</v>
      </c>
      <c r="N292" s="5">
        <v>167287.13694</v>
      </c>
      <c r="O292" s="30"/>
    </row>
    <row r="293" spans="1:15" hidden="1" x14ac:dyDescent="0.3">
      <c r="A293" s="6">
        <v>2019</v>
      </c>
      <c r="B293" s="2"/>
      <c r="C293" s="26" t="s">
        <v>120</v>
      </c>
      <c r="D293" s="4" t="s">
        <v>8</v>
      </c>
      <c r="E293" s="22">
        <v>1</v>
      </c>
      <c r="F293" s="5">
        <v>5314.54</v>
      </c>
      <c r="G293" s="5">
        <v>5314.54</v>
      </c>
      <c r="H293" s="5">
        <v>106.2908</v>
      </c>
      <c r="I293" s="5">
        <v>584.59939999999995</v>
      </c>
      <c r="J293" s="5">
        <f t="shared" si="13"/>
        <v>0</v>
      </c>
      <c r="K293" s="5">
        <f t="shared" si="14"/>
        <v>0</v>
      </c>
      <c r="L293" s="5">
        <f t="shared" si="15"/>
        <v>0</v>
      </c>
      <c r="M293" s="5">
        <v>7334.0652</v>
      </c>
      <c r="N293" s="5">
        <v>0</v>
      </c>
      <c r="O293" s="30"/>
    </row>
    <row r="294" spans="1:15" hidden="1" x14ac:dyDescent="0.3">
      <c r="A294" s="6">
        <v>2019</v>
      </c>
      <c r="B294" s="2"/>
      <c r="C294" s="26" t="s">
        <v>121</v>
      </c>
      <c r="D294" s="4" t="s">
        <v>8</v>
      </c>
      <c r="E294" s="22">
        <v>1</v>
      </c>
      <c r="F294" s="5">
        <v>23562</v>
      </c>
      <c r="G294" s="5">
        <v>23562</v>
      </c>
      <c r="H294" s="5">
        <v>471.24</v>
      </c>
      <c r="I294" s="5">
        <v>2591.8200000000002</v>
      </c>
      <c r="J294" s="5">
        <f t="shared" si="13"/>
        <v>0</v>
      </c>
      <c r="K294" s="5">
        <f t="shared" si="14"/>
        <v>0</v>
      </c>
      <c r="L294" s="5">
        <f t="shared" si="15"/>
        <v>0</v>
      </c>
      <c r="M294" s="5">
        <v>32515.559999999998</v>
      </c>
      <c r="N294" s="5">
        <v>0</v>
      </c>
      <c r="O294" s="30"/>
    </row>
    <row r="295" spans="1:15" x14ac:dyDescent="0.3">
      <c r="A295" s="6">
        <v>2019</v>
      </c>
      <c r="B295" s="2"/>
      <c r="C295" s="26" t="s">
        <v>178</v>
      </c>
      <c r="D295" s="4" t="s">
        <v>8</v>
      </c>
      <c r="E295" s="22">
        <v>1</v>
      </c>
      <c r="F295" s="5">
        <v>1648031</v>
      </c>
      <c r="G295" s="5">
        <v>1648031</v>
      </c>
      <c r="H295" s="5">
        <v>32960.620000000003</v>
      </c>
      <c r="I295" s="5">
        <v>181283.41</v>
      </c>
      <c r="J295" s="5">
        <f t="shared" si="13"/>
        <v>0</v>
      </c>
      <c r="K295" s="5">
        <f t="shared" si="14"/>
        <v>0</v>
      </c>
      <c r="L295" s="5">
        <f t="shared" si="15"/>
        <v>0</v>
      </c>
      <c r="M295" s="5">
        <v>2274282.7800000003</v>
      </c>
      <c r="N295" s="5">
        <v>0</v>
      </c>
      <c r="O295" s="30"/>
    </row>
    <row r="296" spans="1:15" hidden="1" x14ac:dyDescent="0.3">
      <c r="A296" s="6">
        <v>2019</v>
      </c>
      <c r="B296" s="2">
        <v>1</v>
      </c>
      <c r="C296" s="28" t="s">
        <v>67</v>
      </c>
      <c r="D296" s="3" t="s">
        <v>6</v>
      </c>
      <c r="E296" s="11">
        <v>6</v>
      </c>
      <c r="F296" s="5">
        <v>1636.25</v>
      </c>
      <c r="G296" s="5">
        <v>9817.5</v>
      </c>
      <c r="H296" s="5">
        <v>196.35</v>
      </c>
      <c r="I296" s="5">
        <v>1079.925</v>
      </c>
      <c r="J296" s="5">
        <f t="shared" si="13"/>
        <v>196.35</v>
      </c>
      <c r="K296" s="5">
        <f t="shared" si="14"/>
        <v>1079.925</v>
      </c>
      <c r="L296" s="5">
        <f t="shared" si="15"/>
        <v>1276.2749999999999</v>
      </c>
      <c r="M296" s="5">
        <v>13548.15</v>
      </c>
      <c r="N296" s="5">
        <v>13548.15</v>
      </c>
      <c r="O296" s="30"/>
    </row>
    <row r="297" spans="1:15" hidden="1" x14ac:dyDescent="0.3">
      <c r="A297" s="6">
        <v>2019</v>
      </c>
      <c r="B297" s="2">
        <v>1</v>
      </c>
      <c r="C297" s="28" t="s">
        <v>129</v>
      </c>
      <c r="D297" s="3" t="s">
        <v>8</v>
      </c>
      <c r="E297" s="11">
        <v>1</v>
      </c>
      <c r="F297" s="5">
        <v>75922</v>
      </c>
      <c r="G297" s="5">
        <v>75922</v>
      </c>
      <c r="H297" s="5">
        <v>1518.44</v>
      </c>
      <c r="I297" s="5">
        <v>8351.42</v>
      </c>
      <c r="J297" s="5">
        <f t="shared" si="13"/>
        <v>1518.44</v>
      </c>
      <c r="K297" s="5">
        <f t="shared" si="14"/>
        <v>8351.42</v>
      </c>
      <c r="L297" s="5">
        <f t="shared" si="15"/>
        <v>9869.86</v>
      </c>
      <c r="M297" s="5">
        <v>104772.36</v>
      </c>
      <c r="N297" s="5">
        <v>104772.36</v>
      </c>
      <c r="O297" s="30"/>
    </row>
    <row r="298" spans="1:15" hidden="1" x14ac:dyDescent="0.3">
      <c r="A298" s="6">
        <v>2019</v>
      </c>
      <c r="B298" s="2">
        <v>1</v>
      </c>
      <c r="C298" s="28" t="s">
        <v>78</v>
      </c>
      <c r="D298" s="3" t="s">
        <v>6</v>
      </c>
      <c r="E298" s="19">
        <v>2</v>
      </c>
      <c r="F298" s="5">
        <v>3796.1</v>
      </c>
      <c r="G298" s="5">
        <v>7592.2</v>
      </c>
      <c r="H298" s="5">
        <v>151.84399999999999</v>
      </c>
      <c r="I298" s="5">
        <v>835.14199999999994</v>
      </c>
      <c r="J298" s="5">
        <f t="shared" si="13"/>
        <v>151.84399999999999</v>
      </c>
      <c r="K298" s="5">
        <f t="shared" si="14"/>
        <v>835.14199999999994</v>
      </c>
      <c r="L298" s="5">
        <f t="shared" si="15"/>
        <v>986.98599999999988</v>
      </c>
      <c r="M298" s="5">
        <v>10477.235999999999</v>
      </c>
      <c r="N298" s="5">
        <v>10477.235999999999</v>
      </c>
      <c r="O298" s="30"/>
    </row>
    <row r="299" spans="1:15" hidden="1" x14ac:dyDescent="0.3">
      <c r="A299" s="6">
        <v>2019</v>
      </c>
      <c r="B299" s="2">
        <v>1</v>
      </c>
      <c r="C299" s="28" t="s">
        <v>66</v>
      </c>
      <c r="D299" s="3" t="s">
        <v>8</v>
      </c>
      <c r="E299" s="7">
        <v>1</v>
      </c>
      <c r="F299" s="5">
        <v>23562</v>
      </c>
      <c r="G299" s="5">
        <v>23562</v>
      </c>
      <c r="H299" s="5">
        <v>471.24</v>
      </c>
      <c r="I299" s="5">
        <v>2591.8200000000002</v>
      </c>
      <c r="J299" s="5">
        <f t="shared" si="13"/>
        <v>471.24</v>
      </c>
      <c r="K299" s="5">
        <f t="shared" si="14"/>
        <v>2591.8200000000002</v>
      </c>
      <c r="L299" s="5">
        <f t="shared" si="15"/>
        <v>3063.0600000000004</v>
      </c>
      <c r="M299" s="5">
        <v>32515.559999999998</v>
      </c>
      <c r="N299" s="5">
        <v>32515.559999999998</v>
      </c>
      <c r="O299" s="30"/>
    </row>
    <row r="300" spans="1:15" hidden="1" x14ac:dyDescent="0.3">
      <c r="A300" s="6">
        <v>2019</v>
      </c>
      <c r="B300" s="2">
        <v>1</v>
      </c>
      <c r="C300" s="26" t="s">
        <v>79</v>
      </c>
      <c r="D300" s="4" t="s">
        <v>8</v>
      </c>
      <c r="E300" s="7">
        <v>2</v>
      </c>
      <c r="F300" s="5">
        <v>916.3</v>
      </c>
      <c r="G300" s="5">
        <v>1832.6</v>
      </c>
      <c r="H300" s="5">
        <v>36.652000000000001</v>
      </c>
      <c r="I300" s="5">
        <v>201.58599999999998</v>
      </c>
      <c r="J300" s="5">
        <f t="shared" si="13"/>
        <v>36.652000000000001</v>
      </c>
      <c r="K300" s="5">
        <f t="shared" si="14"/>
        <v>201.58599999999998</v>
      </c>
      <c r="L300" s="5">
        <f t="shared" si="15"/>
        <v>238.238</v>
      </c>
      <c r="M300" s="5">
        <v>2528.9879999999998</v>
      </c>
      <c r="N300" s="5">
        <v>2528.9879999999998</v>
      </c>
      <c r="O300" s="30"/>
    </row>
    <row r="301" spans="1:15" x14ac:dyDescent="0.3">
      <c r="A301" s="6">
        <v>2019</v>
      </c>
      <c r="B301" s="2">
        <v>1</v>
      </c>
      <c r="C301" s="26" t="s">
        <v>130</v>
      </c>
      <c r="D301" s="4" t="s">
        <v>8</v>
      </c>
      <c r="E301" s="7">
        <v>1</v>
      </c>
      <c r="F301" s="5">
        <v>235620</v>
      </c>
      <c r="G301" s="5">
        <v>235620</v>
      </c>
      <c r="H301" s="5">
        <v>4712.4000000000005</v>
      </c>
      <c r="I301" s="5">
        <v>25918.2</v>
      </c>
      <c r="J301" s="5">
        <f t="shared" si="13"/>
        <v>4712.4000000000005</v>
      </c>
      <c r="K301" s="5">
        <f t="shared" si="14"/>
        <v>25918.2</v>
      </c>
      <c r="L301" s="5">
        <f t="shared" si="15"/>
        <v>30630.600000000002</v>
      </c>
      <c r="M301" s="5">
        <v>325155.59999999998</v>
      </c>
      <c r="N301" s="5">
        <v>325155.59999999998</v>
      </c>
      <c r="O301" s="30"/>
    </row>
    <row r="302" spans="1:15" hidden="1" x14ac:dyDescent="0.3">
      <c r="A302" s="6">
        <v>2019</v>
      </c>
      <c r="B302" s="2"/>
      <c r="C302" s="28" t="s">
        <v>124</v>
      </c>
      <c r="D302" s="3" t="s">
        <v>6</v>
      </c>
      <c r="E302" s="7">
        <v>6</v>
      </c>
      <c r="F302" s="5">
        <v>1357.2366500000001</v>
      </c>
      <c r="G302" s="5">
        <v>8143.4199000000008</v>
      </c>
      <c r="H302" s="5">
        <v>162.86839800000001</v>
      </c>
      <c r="I302" s="5">
        <v>895.77618900000004</v>
      </c>
      <c r="J302" s="5">
        <f t="shared" si="13"/>
        <v>0</v>
      </c>
      <c r="K302" s="5">
        <f t="shared" si="14"/>
        <v>0</v>
      </c>
      <c r="L302" s="5">
        <f t="shared" si="15"/>
        <v>0</v>
      </c>
      <c r="M302" s="5">
        <v>11237.919462000002</v>
      </c>
      <c r="N302" s="5">
        <v>0</v>
      </c>
      <c r="O302" s="30"/>
    </row>
    <row r="303" spans="1:15" hidden="1" x14ac:dyDescent="0.3">
      <c r="A303" s="6">
        <v>2019</v>
      </c>
      <c r="B303" s="2"/>
      <c r="C303" s="28" t="s">
        <v>113</v>
      </c>
      <c r="D303" s="3" t="s">
        <v>8</v>
      </c>
      <c r="E303" s="19">
        <v>1</v>
      </c>
      <c r="F303" s="5">
        <v>18348.253000000001</v>
      </c>
      <c r="G303" s="5">
        <v>18348.253000000001</v>
      </c>
      <c r="H303" s="5">
        <v>366.96505999999999</v>
      </c>
      <c r="I303" s="5">
        <v>2018.30783</v>
      </c>
      <c r="J303" s="5">
        <f t="shared" si="13"/>
        <v>0</v>
      </c>
      <c r="K303" s="5">
        <f t="shared" si="14"/>
        <v>0</v>
      </c>
      <c r="L303" s="5">
        <f t="shared" si="15"/>
        <v>0</v>
      </c>
      <c r="M303" s="5">
        <v>25320.58914</v>
      </c>
      <c r="N303" s="5">
        <v>0</v>
      </c>
      <c r="O303" s="30"/>
    </row>
    <row r="304" spans="1:15" hidden="1" x14ac:dyDescent="0.3">
      <c r="A304" s="6">
        <v>2019</v>
      </c>
      <c r="B304" s="2"/>
      <c r="C304" s="28" t="s">
        <v>114</v>
      </c>
      <c r="D304" s="3" t="s">
        <v>6</v>
      </c>
      <c r="E304" s="7">
        <v>2</v>
      </c>
      <c r="F304" s="5">
        <v>2149.9408699999999</v>
      </c>
      <c r="G304" s="5">
        <v>4299.8817399999998</v>
      </c>
      <c r="H304" s="5">
        <v>85.9976348</v>
      </c>
      <c r="I304" s="5">
        <v>472.98699139999997</v>
      </c>
      <c r="J304" s="5">
        <f t="shared" si="13"/>
        <v>0</v>
      </c>
      <c r="K304" s="5">
        <f t="shared" si="14"/>
        <v>0</v>
      </c>
      <c r="L304" s="5">
        <f t="shared" si="15"/>
        <v>0</v>
      </c>
      <c r="M304" s="5">
        <v>5933.8368011999992</v>
      </c>
      <c r="N304" s="5">
        <v>0</v>
      </c>
      <c r="O304" s="30"/>
    </row>
    <row r="305" spans="1:15" hidden="1" x14ac:dyDescent="0.3">
      <c r="A305" s="6">
        <v>2019</v>
      </c>
      <c r="B305" s="2"/>
      <c r="C305" s="28" t="s">
        <v>125</v>
      </c>
      <c r="D305" s="4" t="s">
        <v>8</v>
      </c>
      <c r="E305" s="7">
        <v>2</v>
      </c>
      <c r="F305" s="5">
        <v>1306.3819999999998</v>
      </c>
      <c r="G305" s="5">
        <v>2612.7639999999997</v>
      </c>
      <c r="H305" s="5">
        <v>52.255279999999992</v>
      </c>
      <c r="I305" s="5">
        <v>287.40403999999995</v>
      </c>
      <c r="J305" s="5">
        <f t="shared" si="13"/>
        <v>0</v>
      </c>
      <c r="K305" s="5">
        <f t="shared" si="14"/>
        <v>0</v>
      </c>
      <c r="L305" s="5">
        <f t="shared" si="15"/>
        <v>0</v>
      </c>
      <c r="M305" s="5">
        <v>3605.6143199999997</v>
      </c>
      <c r="N305" s="5">
        <v>0</v>
      </c>
      <c r="O305" s="30"/>
    </row>
    <row r="306" spans="1:15" hidden="1" x14ac:dyDescent="0.3">
      <c r="A306" s="6">
        <v>2019</v>
      </c>
      <c r="B306" s="2"/>
      <c r="C306" s="28" t="s">
        <v>115</v>
      </c>
      <c r="D306" s="3" t="s">
        <v>8</v>
      </c>
      <c r="E306" s="21">
        <v>1</v>
      </c>
      <c r="F306" s="5">
        <v>14542.492580000002</v>
      </c>
      <c r="G306" s="5">
        <v>14542.492580000002</v>
      </c>
      <c r="H306" s="5">
        <v>290.84985160000002</v>
      </c>
      <c r="I306" s="5">
        <v>1599.6741838000003</v>
      </c>
      <c r="J306" s="5">
        <f t="shared" si="13"/>
        <v>0</v>
      </c>
      <c r="K306" s="5">
        <f t="shared" si="14"/>
        <v>0</v>
      </c>
      <c r="L306" s="5">
        <f t="shared" si="15"/>
        <v>0</v>
      </c>
      <c r="M306" s="5">
        <v>20068.639760400001</v>
      </c>
      <c r="N306" s="5">
        <v>0</v>
      </c>
      <c r="O306" s="30"/>
    </row>
    <row r="307" spans="1:15" hidden="1" x14ac:dyDescent="0.3">
      <c r="A307" s="6">
        <v>2019</v>
      </c>
      <c r="B307" s="2"/>
      <c r="C307" s="28" t="s">
        <v>117</v>
      </c>
      <c r="D307" s="3" t="s">
        <v>8</v>
      </c>
      <c r="E307" s="7">
        <v>2</v>
      </c>
      <c r="F307" s="5">
        <v>565.33091999999999</v>
      </c>
      <c r="G307" s="5">
        <v>1130.66184</v>
      </c>
      <c r="H307" s="5">
        <v>22.613236799999999</v>
      </c>
      <c r="I307" s="5">
        <v>124.3728024</v>
      </c>
      <c r="J307" s="5">
        <f t="shared" si="13"/>
        <v>0</v>
      </c>
      <c r="K307" s="5">
        <f t="shared" si="14"/>
        <v>0</v>
      </c>
      <c r="L307" s="5">
        <f t="shared" si="15"/>
        <v>0</v>
      </c>
      <c r="M307" s="5">
        <v>1560.3133392</v>
      </c>
      <c r="N307" s="5">
        <v>0</v>
      </c>
      <c r="O307" s="30"/>
    </row>
    <row r="308" spans="1:15" x14ac:dyDescent="0.3">
      <c r="A308" s="6">
        <v>2019</v>
      </c>
      <c r="B308" s="2"/>
      <c r="C308" s="28" t="s">
        <v>126</v>
      </c>
      <c r="D308" s="3" t="s">
        <v>8</v>
      </c>
      <c r="E308" s="7">
        <v>1</v>
      </c>
      <c r="F308" s="5">
        <v>796110</v>
      </c>
      <c r="G308" s="5">
        <v>796110</v>
      </c>
      <c r="H308" s="5">
        <v>15922.2</v>
      </c>
      <c r="I308" s="5">
        <v>87572.1</v>
      </c>
      <c r="J308" s="5">
        <f t="shared" si="13"/>
        <v>0</v>
      </c>
      <c r="K308" s="5">
        <f t="shared" si="14"/>
        <v>0</v>
      </c>
      <c r="L308" s="5">
        <f t="shared" si="15"/>
        <v>0</v>
      </c>
      <c r="M308" s="5">
        <v>1098631.8</v>
      </c>
      <c r="N308" s="5">
        <v>0</v>
      </c>
      <c r="O308" s="30"/>
    </row>
    <row r="309" spans="1:15" hidden="1" x14ac:dyDescent="0.3">
      <c r="A309" s="6">
        <v>2019</v>
      </c>
      <c r="B309" s="2"/>
      <c r="C309" s="28" t="s">
        <v>124</v>
      </c>
      <c r="D309" s="3" t="s">
        <v>6</v>
      </c>
      <c r="E309" s="7">
        <v>6</v>
      </c>
      <c r="F309" s="5">
        <v>1357.2366500000001</v>
      </c>
      <c r="G309" s="5">
        <v>8143.4199000000008</v>
      </c>
      <c r="H309" s="5">
        <v>162.86839800000001</v>
      </c>
      <c r="I309" s="5">
        <v>895.77618900000004</v>
      </c>
      <c r="J309" s="5">
        <f t="shared" si="13"/>
        <v>0</v>
      </c>
      <c r="K309" s="5">
        <f t="shared" si="14"/>
        <v>0</v>
      </c>
      <c r="L309" s="5">
        <f t="shared" si="15"/>
        <v>0</v>
      </c>
      <c r="M309" s="5">
        <v>11237.919462000002</v>
      </c>
      <c r="N309" s="5">
        <v>0</v>
      </c>
      <c r="O309" s="30"/>
    </row>
    <row r="310" spans="1:15" hidden="1" x14ac:dyDescent="0.3">
      <c r="A310" s="6">
        <v>2019</v>
      </c>
      <c r="B310" s="2"/>
      <c r="C310" s="28" t="s">
        <v>113</v>
      </c>
      <c r="D310" s="3" t="s">
        <v>8</v>
      </c>
      <c r="E310" s="19">
        <v>1</v>
      </c>
      <c r="F310" s="5">
        <v>18348.253000000001</v>
      </c>
      <c r="G310" s="5">
        <v>18348.253000000001</v>
      </c>
      <c r="H310" s="5">
        <v>366.96505999999999</v>
      </c>
      <c r="I310" s="5">
        <v>2018.30783</v>
      </c>
      <c r="J310" s="5">
        <f t="shared" si="13"/>
        <v>0</v>
      </c>
      <c r="K310" s="5">
        <f t="shared" si="14"/>
        <v>0</v>
      </c>
      <c r="L310" s="5">
        <f t="shared" si="15"/>
        <v>0</v>
      </c>
      <c r="M310" s="5">
        <v>25320.58914</v>
      </c>
      <c r="N310" s="5">
        <v>0</v>
      </c>
      <c r="O310" s="30"/>
    </row>
    <row r="311" spans="1:15" hidden="1" x14ac:dyDescent="0.3">
      <c r="A311" s="6">
        <v>2019</v>
      </c>
      <c r="B311" s="2"/>
      <c r="C311" s="28" t="s">
        <v>114</v>
      </c>
      <c r="D311" s="3" t="s">
        <v>6</v>
      </c>
      <c r="E311" s="7">
        <v>2</v>
      </c>
      <c r="F311" s="5">
        <v>2149.9408699999999</v>
      </c>
      <c r="G311" s="5">
        <v>4299.8817399999998</v>
      </c>
      <c r="H311" s="5">
        <v>85.9976348</v>
      </c>
      <c r="I311" s="5">
        <v>472.98699139999997</v>
      </c>
      <c r="J311" s="5">
        <f t="shared" si="13"/>
        <v>0</v>
      </c>
      <c r="K311" s="5">
        <f t="shared" si="14"/>
        <v>0</v>
      </c>
      <c r="L311" s="5">
        <f t="shared" si="15"/>
        <v>0</v>
      </c>
      <c r="M311" s="5">
        <v>5933.8368011999992</v>
      </c>
      <c r="N311" s="5">
        <v>0</v>
      </c>
      <c r="O311" s="30"/>
    </row>
    <row r="312" spans="1:15" hidden="1" x14ac:dyDescent="0.3">
      <c r="A312" s="6">
        <v>2019</v>
      </c>
      <c r="B312" s="2"/>
      <c r="C312" s="28" t="s">
        <v>125</v>
      </c>
      <c r="D312" s="4" t="s">
        <v>8</v>
      </c>
      <c r="E312" s="7">
        <v>2</v>
      </c>
      <c r="F312" s="5">
        <v>1306.3819999999998</v>
      </c>
      <c r="G312" s="5">
        <v>2612.7639999999997</v>
      </c>
      <c r="H312" s="5">
        <v>52.255279999999992</v>
      </c>
      <c r="I312" s="5">
        <v>287.40403999999995</v>
      </c>
      <c r="J312" s="5">
        <f t="shared" si="13"/>
        <v>0</v>
      </c>
      <c r="K312" s="5">
        <f t="shared" si="14"/>
        <v>0</v>
      </c>
      <c r="L312" s="5">
        <f t="shared" si="15"/>
        <v>0</v>
      </c>
      <c r="M312" s="5">
        <v>3605.6143199999997</v>
      </c>
      <c r="N312" s="5">
        <v>0</v>
      </c>
      <c r="O312" s="30"/>
    </row>
    <row r="313" spans="1:15" hidden="1" x14ac:dyDescent="0.3">
      <c r="A313" s="6">
        <v>2019</v>
      </c>
      <c r="B313" s="2"/>
      <c r="C313" s="28" t="s">
        <v>115</v>
      </c>
      <c r="D313" s="3" t="s">
        <v>8</v>
      </c>
      <c r="E313" s="21">
        <v>1</v>
      </c>
      <c r="F313" s="5">
        <v>14542.492580000002</v>
      </c>
      <c r="G313" s="5">
        <v>14542.492580000002</v>
      </c>
      <c r="H313" s="5">
        <v>290.84985160000002</v>
      </c>
      <c r="I313" s="5">
        <v>1599.6741838000003</v>
      </c>
      <c r="J313" s="5">
        <f t="shared" si="13"/>
        <v>0</v>
      </c>
      <c r="K313" s="5">
        <f t="shared" si="14"/>
        <v>0</v>
      </c>
      <c r="L313" s="5">
        <f t="shared" si="15"/>
        <v>0</v>
      </c>
      <c r="M313" s="5">
        <v>20068.639760400001</v>
      </c>
      <c r="N313" s="5">
        <v>0</v>
      </c>
      <c r="O313" s="30"/>
    </row>
    <row r="314" spans="1:15" hidden="1" x14ac:dyDescent="0.3">
      <c r="A314" s="6">
        <v>2019</v>
      </c>
      <c r="B314" s="2"/>
      <c r="C314" s="28" t="s">
        <v>117</v>
      </c>
      <c r="D314" s="4" t="s">
        <v>8</v>
      </c>
      <c r="E314" s="7">
        <v>2</v>
      </c>
      <c r="F314" s="5">
        <v>565.33091999999999</v>
      </c>
      <c r="G314" s="5">
        <v>1130.66184</v>
      </c>
      <c r="H314" s="5">
        <v>22.613236799999999</v>
      </c>
      <c r="I314" s="5">
        <v>124.3728024</v>
      </c>
      <c r="J314" s="5">
        <f t="shared" si="13"/>
        <v>0</v>
      </c>
      <c r="K314" s="5">
        <f t="shared" si="14"/>
        <v>0</v>
      </c>
      <c r="L314" s="5">
        <f t="shared" si="15"/>
        <v>0</v>
      </c>
      <c r="M314" s="5">
        <v>1560.3133392</v>
      </c>
      <c r="N314" s="5">
        <v>0</v>
      </c>
      <c r="O314" s="30"/>
    </row>
    <row r="315" spans="1:15" x14ac:dyDescent="0.3">
      <c r="A315" s="6">
        <v>2019</v>
      </c>
      <c r="B315" s="2"/>
      <c r="C315" s="28" t="s">
        <v>128</v>
      </c>
      <c r="D315" s="3" t="s">
        <v>8</v>
      </c>
      <c r="E315" s="7">
        <v>1</v>
      </c>
      <c r="F315" s="5">
        <v>796110</v>
      </c>
      <c r="G315" s="5">
        <v>796110</v>
      </c>
      <c r="H315" s="5">
        <v>15922.2</v>
      </c>
      <c r="I315" s="5">
        <v>87572.1</v>
      </c>
      <c r="J315" s="5">
        <f t="shared" si="13"/>
        <v>0</v>
      </c>
      <c r="K315" s="5">
        <f t="shared" si="14"/>
        <v>0</v>
      </c>
      <c r="L315" s="5">
        <f t="shared" si="15"/>
        <v>0</v>
      </c>
      <c r="M315" s="5">
        <v>1098631.8</v>
      </c>
      <c r="N315" s="5">
        <v>0</v>
      </c>
      <c r="O315" s="30"/>
    </row>
    <row r="316" spans="1:15" hidden="1" x14ac:dyDescent="0.3">
      <c r="A316" s="6">
        <v>2019</v>
      </c>
      <c r="B316" s="2">
        <v>6</v>
      </c>
      <c r="C316" s="28" t="s">
        <v>67</v>
      </c>
      <c r="D316" s="3" t="s">
        <v>6</v>
      </c>
      <c r="E316" s="7">
        <v>6</v>
      </c>
      <c r="F316" s="5">
        <v>1636.25</v>
      </c>
      <c r="G316" s="5">
        <v>9817.5</v>
      </c>
      <c r="H316" s="5">
        <v>196.35</v>
      </c>
      <c r="I316" s="5">
        <v>1079.925</v>
      </c>
      <c r="J316" s="5">
        <f t="shared" si="13"/>
        <v>1178.0999999999999</v>
      </c>
      <c r="K316" s="5">
        <f t="shared" si="14"/>
        <v>6479.5499999999993</v>
      </c>
      <c r="L316" s="5">
        <f t="shared" si="15"/>
        <v>7657.65</v>
      </c>
      <c r="M316" s="5">
        <v>13548.15</v>
      </c>
      <c r="N316" s="5">
        <v>81288.899999999994</v>
      </c>
      <c r="O316" s="30"/>
    </row>
    <row r="317" spans="1:15" hidden="1" x14ac:dyDescent="0.3">
      <c r="A317" s="6">
        <v>2019</v>
      </c>
      <c r="B317" s="2">
        <v>6</v>
      </c>
      <c r="C317" s="28" t="s">
        <v>129</v>
      </c>
      <c r="D317" s="3" t="s">
        <v>8</v>
      </c>
      <c r="E317" s="7">
        <v>1</v>
      </c>
      <c r="F317" s="5">
        <v>75922</v>
      </c>
      <c r="G317" s="5">
        <v>75922</v>
      </c>
      <c r="H317" s="5">
        <v>1518.44</v>
      </c>
      <c r="I317" s="5">
        <v>8351.42</v>
      </c>
      <c r="J317" s="5">
        <f t="shared" si="13"/>
        <v>9110.64</v>
      </c>
      <c r="K317" s="5">
        <f t="shared" si="14"/>
        <v>50108.520000000004</v>
      </c>
      <c r="L317" s="5">
        <f t="shared" si="15"/>
        <v>59219.16</v>
      </c>
      <c r="M317" s="5">
        <v>104772.36</v>
      </c>
      <c r="N317" s="5">
        <v>628634.16</v>
      </c>
      <c r="O317" s="30"/>
    </row>
    <row r="318" spans="1:15" hidden="1" x14ac:dyDescent="0.3">
      <c r="A318" s="6">
        <v>2019</v>
      </c>
      <c r="B318" s="2">
        <v>6</v>
      </c>
      <c r="C318" s="28" t="s">
        <v>78</v>
      </c>
      <c r="D318" s="4" t="s">
        <v>6</v>
      </c>
      <c r="E318" s="11">
        <v>2</v>
      </c>
      <c r="F318" s="5">
        <v>3796.1</v>
      </c>
      <c r="G318" s="5">
        <v>7592.2</v>
      </c>
      <c r="H318" s="5">
        <v>151.84399999999999</v>
      </c>
      <c r="I318" s="5">
        <v>835.14199999999994</v>
      </c>
      <c r="J318" s="5">
        <f t="shared" si="13"/>
        <v>911.06399999999996</v>
      </c>
      <c r="K318" s="5">
        <f t="shared" si="14"/>
        <v>5010.8519999999999</v>
      </c>
      <c r="L318" s="5">
        <f t="shared" si="15"/>
        <v>5921.9159999999993</v>
      </c>
      <c r="M318" s="5">
        <v>10477.235999999999</v>
      </c>
      <c r="N318" s="5">
        <v>62863.415999999997</v>
      </c>
      <c r="O318" s="30"/>
    </row>
    <row r="319" spans="1:15" hidden="1" x14ac:dyDescent="0.3">
      <c r="A319" s="6">
        <v>2019</v>
      </c>
      <c r="B319" s="2">
        <v>6</v>
      </c>
      <c r="C319" s="28" t="s">
        <v>66</v>
      </c>
      <c r="D319" s="4" t="s">
        <v>8</v>
      </c>
      <c r="E319" s="11">
        <v>1</v>
      </c>
      <c r="F319" s="5">
        <v>23562</v>
      </c>
      <c r="G319" s="5">
        <v>23562</v>
      </c>
      <c r="H319" s="5">
        <v>471.24</v>
      </c>
      <c r="I319" s="5">
        <v>2591.8200000000002</v>
      </c>
      <c r="J319" s="5">
        <f t="shared" si="13"/>
        <v>2827.44</v>
      </c>
      <c r="K319" s="5">
        <f t="shared" si="14"/>
        <v>15550.920000000002</v>
      </c>
      <c r="L319" s="5">
        <f t="shared" si="15"/>
        <v>18378.36</v>
      </c>
      <c r="M319" s="5">
        <v>32515.559999999998</v>
      </c>
      <c r="N319" s="5">
        <v>195093.36</v>
      </c>
      <c r="O319" s="30"/>
    </row>
    <row r="320" spans="1:15" hidden="1" x14ac:dyDescent="0.3">
      <c r="A320" s="6">
        <v>2019</v>
      </c>
      <c r="B320" s="2">
        <v>6</v>
      </c>
      <c r="C320" s="28" t="s">
        <v>79</v>
      </c>
      <c r="D320" s="3" t="s">
        <v>8</v>
      </c>
      <c r="E320" s="11">
        <v>2</v>
      </c>
      <c r="F320" s="5">
        <v>916.3</v>
      </c>
      <c r="G320" s="5">
        <v>1832.6</v>
      </c>
      <c r="H320" s="5">
        <v>36.652000000000001</v>
      </c>
      <c r="I320" s="5">
        <v>201.58599999999998</v>
      </c>
      <c r="J320" s="5">
        <f t="shared" si="13"/>
        <v>219.91200000000001</v>
      </c>
      <c r="K320" s="5">
        <f t="shared" si="14"/>
        <v>1209.5159999999998</v>
      </c>
      <c r="L320" s="5">
        <f t="shared" si="15"/>
        <v>1429.4279999999999</v>
      </c>
      <c r="M320" s="5">
        <v>2528.9879999999998</v>
      </c>
      <c r="N320" s="5">
        <v>15173.928</v>
      </c>
      <c r="O320" s="30"/>
    </row>
    <row r="321" spans="1:15" x14ac:dyDescent="0.3">
      <c r="A321" s="6">
        <v>2019</v>
      </c>
      <c r="B321" s="2">
        <v>6</v>
      </c>
      <c r="C321" s="26" t="s">
        <v>131</v>
      </c>
      <c r="D321" s="4" t="s">
        <v>8</v>
      </c>
      <c r="E321" s="7">
        <v>1</v>
      </c>
      <c r="F321" s="5">
        <v>249825.52980000002</v>
      </c>
      <c r="G321" s="5">
        <v>249825.52980000002</v>
      </c>
      <c r="H321" s="5">
        <v>4996.5105960000001</v>
      </c>
      <c r="I321" s="5">
        <v>27480.808278</v>
      </c>
      <c r="J321" s="5">
        <f t="shared" si="13"/>
        <v>29979.063576</v>
      </c>
      <c r="K321" s="5">
        <f t="shared" si="14"/>
        <v>164884.84966800001</v>
      </c>
      <c r="L321" s="5">
        <f t="shared" si="15"/>
        <v>194863.913244</v>
      </c>
      <c r="M321" s="5">
        <v>344759.23112400004</v>
      </c>
      <c r="N321" s="5">
        <v>2068555.3867440003</v>
      </c>
      <c r="O321" s="30"/>
    </row>
    <row r="322" spans="1:15" hidden="1" x14ac:dyDescent="0.3">
      <c r="A322" s="6">
        <v>2019</v>
      </c>
      <c r="B322" s="2"/>
      <c r="C322" s="26" t="s">
        <v>122</v>
      </c>
      <c r="D322" s="4" t="s">
        <v>8</v>
      </c>
      <c r="E322" s="22">
        <v>1</v>
      </c>
      <c r="F322" s="5">
        <v>5366.9</v>
      </c>
      <c r="G322" s="5">
        <v>5366.9</v>
      </c>
      <c r="H322" s="5">
        <v>107.33799999999999</v>
      </c>
      <c r="I322" s="5">
        <v>590.35899999999992</v>
      </c>
      <c r="J322" s="5">
        <f t="shared" si="13"/>
        <v>0</v>
      </c>
      <c r="K322" s="5">
        <f t="shared" si="14"/>
        <v>0</v>
      </c>
      <c r="L322" s="5">
        <f t="shared" si="15"/>
        <v>0</v>
      </c>
      <c r="M322" s="5">
        <v>7406.3219999999992</v>
      </c>
      <c r="N322" s="5">
        <v>0</v>
      </c>
      <c r="O322" s="30"/>
    </row>
    <row r="323" spans="1:15" hidden="1" x14ac:dyDescent="0.3">
      <c r="A323" s="6">
        <v>2019</v>
      </c>
      <c r="B323" s="2"/>
      <c r="C323" s="26" t="s">
        <v>121</v>
      </c>
      <c r="D323" s="4" t="s">
        <v>8</v>
      </c>
      <c r="E323" s="22">
        <v>1</v>
      </c>
      <c r="F323" s="5">
        <v>23562</v>
      </c>
      <c r="G323" s="5">
        <v>23562</v>
      </c>
      <c r="H323" s="5">
        <v>471.24</v>
      </c>
      <c r="I323" s="5">
        <v>2591.8200000000002</v>
      </c>
      <c r="J323" s="5">
        <f t="shared" si="13"/>
        <v>0</v>
      </c>
      <c r="K323" s="5">
        <f t="shared" si="14"/>
        <v>0</v>
      </c>
      <c r="L323" s="5">
        <f t="shared" si="15"/>
        <v>0</v>
      </c>
      <c r="M323" s="5">
        <v>32515.559999999998</v>
      </c>
      <c r="N323" s="5">
        <v>0</v>
      </c>
      <c r="O323" s="30"/>
    </row>
    <row r="324" spans="1:15" x14ac:dyDescent="0.3">
      <c r="A324" s="6">
        <v>2019</v>
      </c>
      <c r="B324" s="2"/>
      <c r="C324" s="26" t="s">
        <v>173</v>
      </c>
      <c r="D324" s="4" t="s">
        <v>8</v>
      </c>
      <c r="E324" s="22">
        <v>1</v>
      </c>
      <c r="F324" s="5">
        <v>875721</v>
      </c>
      <c r="G324" s="5">
        <v>875721</v>
      </c>
      <c r="H324" s="5">
        <v>17514.420000000002</v>
      </c>
      <c r="I324" s="5">
        <v>96329.31</v>
      </c>
      <c r="J324" s="5">
        <f t="shared" si="13"/>
        <v>0</v>
      </c>
      <c r="K324" s="5">
        <f t="shared" si="14"/>
        <v>0</v>
      </c>
      <c r="L324" s="5">
        <f t="shared" si="15"/>
        <v>0</v>
      </c>
      <c r="M324" s="5">
        <v>1208494.98</v>
      </c>
      <c r="N324" s="5">
        <v>0</v>
      </c>
      <c r="O324" s="30"/>
    </row>
    <row r="325" spans="1:15" hidden="1" x14ac:dyDescent="0.3">
      <c r="A325" s="6">
        <v>2019</v>
      </c>
      <c r="B325" s="2">
        <v>18</v>
      </c>
      <c r="C325" s="26" t="s">
        <v>21</v>
      </c>
      <c r="D325" s="4" t="s">
        <v>8</v>
      </c>
      <c r="E325" s="7">
        <v>1</v>
      </c>
      <c r="F325" s="5">
        <v>20106.240000000002</v>
      </c>
      <c r="G325" s="5">
        <v>20106.240000000002</v>
      </c>
      <c r="H325" s="5">
        <v>402.12480000000005</v>
      </c>
      <c r="I325" s="5">
        <v>2211.6864</v>
      </c>
      <c r="J325" s="5">
        <f t="shared" si="13"/>
        <v>7238.2464000000009</v>
      </c>
      <c r="K325" s="5">
        <f t="shared" si="14"/>
        <v>39810.355199999998</v>
      </c>
      <c r="L325" s="5">
        <f t="shared" si="15"/>
        <v>47048.601600000002</v>
      </c>
      <c r="M325" s="5">
        <v>27746.611200000003</v>
      </c>
      <c r="N325" s="5">
        <v>499439.00160000008</v>
      </c>
      <c r="O325" s="30"/>
    </row>
    <row r="326" spans="1:15" hidden="1" x14ac:dyDescent="0.3">
      <c r="A326" s="6">
        <v>2019</v>
      </c>
      <c r="B326" s="2">
        <v>18</v>
      </c>
      <c r="C326" s="26" t="s">
        <v>22</v>
      </c>
      <c r="D326" s="3" t="s">
        <v>8</v>
      </c>
      <c r="E326" s="7">
        <v>1</v>
      </c>
      <c r="F326" s="5">
        <v>41888</v>
      </c>
      <c r="G326" s="5">
        <v>41888</v>
      </c>
      <c r="H326" s="5">
        <v>837.76</v>
      </c>
      <c r="I326" s="5">
        <v>4607.68</v>
      </c>
      <c r="J326" s="5">
        <f t="shared" ref="J326:J387" si="16">B326*H326</f>
        <v>15079.68</v>
      </c>
      <c r="K326" s="5">
        <f t="shared" ref="K326:K387" si="17">I326*B326</f>
        <v>82938.240000000005</v>
      </c>
      <c r="L326" s="5">
        <f t="shared" ref="L326:L387" si="18">(H326+I326)*B326</f>
        <v>98017.920000000013</v>
      </c>
      <c r="M326" s="5">
        <v>57805.440000000002</v>
      </c>
      <c r="N326" s="5">
        <v>1040497.92</v>
      </c>
      <c r="O326" s="30"/>
    </row>
    <row r="327" spans="1:15" hidden="1" x14ac:dyDescent="0.3">
      <c r="A327" s="6">
        <v>2019</v>
      </c>
      <c r="B327" s="2">
        <v>18</v>
      </c>
      <c r="C327" s="28" t="s">
        <v>132</v>
      </c>
      <c r="D327" s="3" t="s">
        <v>6</v>
      </c>
      <c r="E327" s="7">
        <v>0.5</v>
      </c>
      <c r="F327" s="5">
        <v>5039.6499999999996</v>
      </c>
      <c r="G327" s="5">
        <v>2519.8249999999998</v>
      </c>
      <c r="H327" s="5">
        <v>50.396499999999996</v>
      </c>
      <c r="I327" s="5">
        <v>277.18074999999999</v>
      </c>
      <c r="J327" s="5">
        <f t="shared" si="16"/>
        <v>907.13699999999994</v>
      </c>
      <c r="K327" s="5">
        <f t="shared" si="17"/>
        <v>4989.2534999999998</v>
      </c>
      <c r="L327" s="5">
        <f t="shared" si="18"/>
        <v>5896.3904999999995</v>
      </c>
      <c r="M327" s="5">
        <v>3477.3584999999998</v>
      </c>
      <c r="N327" s="5">
        <v>62592.452999999994</v>
      </c>
      <c r="O327" s="30"/>
    </row>
    <row r="328" spans="1:15" hidden="1" x14ac:dyDescent="0.3">
      <c r="A328" s="6">
        <v>2019</v>
      </c>
      <c r="B328" s="2">
        <v>18</v>
      </c>
      <c r="C328" s="26" t="s">
        <v>23</v>
      </c>
      <c r="D328" s="4" t="s">
        <v>6</v>
      </c>
      <c r="E328" s="7">
        <v>2</v>
      </c>
      <c r="F328" s="5">
        <v>3796.1</v>
      </c>
      <c r="G328" s="5">
        <v>7592.2</v>
      </c>
      <c r="H328" s="5">
        <v>151.84399999999999</v>
      </c>
      <c r="I328" s="5">
        <v>835.14199999999994</v>
      </c>
      <c r="J328" s="5">
        <f t="shared" si="16"/>
        <v>2733.192</v>
      </c>
      <c r="K328" s="5">
        <f t="shared" si="17"/>
        <v>15032.555999999999</v>
      </c>
      <c r="L328" s="5">
        <f t="shared" si="18"/>
        <v>17765.748</v>
      </c>
      <c r="M328" s="5">
        <v>10477.235999999999</v>
      </c>
      <c r="N328" s="5">
        <v>188590.24799999999</v>
      </c>
      <c r="O328" s="30"/>
    </row>
    <row r="329" spans="1:15" hidden="1" x14ac:dyDescent="0.3">
      <c r="A329" s="6">
        <v>2019</v>
      </c>
      <c r="B329" s="2">
        <v>18</v>
      </c>
      <c r="C329" s="26" t="s">
        <v>133</v>
      </c>
      <c r="D329" s="4" t="s">
        <v>8</v>
      </c>
      <c r="E329" s="19">
        <v>1</v>
      </c>
      <c r="F329" s="5">
        <v>7199.5</v>
      </c>
      <c r="G329" s="5">
        <v>7199.5</v>
      </c>
      <c r="H329" s="5">
        <v>143.99</v>
      </c>
      <c r="I329" s="5">
        <v>791.94500000000005</v>
      </c>
      <c r="J329" s="5">
        <f t="shared" si="16"/>
        <v>2591.8200000000002</v>
      </c>
      <c r="K329" s="5">
        <f t="shared" si="17"/>
        <v>14255.01</v>
      </c>
      <c r="L329" s="5">
        <f t="shared" si="18"/>
        <v>16846.830000000002</v>
      </c>
      <c r="M329" s="5">
        <v>9935.31</v>
      </c>
      <c r="N329" s="5">
        <v>178835.58</v>
      </c>
      <c r="O329" s="30"/>
    </row>
    <row r="330" spans="1:15" hidden="1" x14ac:dyDescent="0.3">
      <c r="A330" s="6">
        <v>2019</v>
      </c>
      <c r="B330" s="2">
        <v>18</v>
      </c>
      <c r="C330" s="26" t="s">
        <v>24</v>
      </c>
      <c r="D330" s="4" t="s">
        <v>8</v>
      </c>
      <c r="E330" s="7">
        <v>1</v>
      </c>
      <c r="F330" s="5">
        <v>23562</v>
      </c>
      <c r="G330" s="5">
        <v>23562</v>
      </c>
      <c r="H330" s="5">
        <v>471.24</v>
      </c>
      <c r="I330" s="5">
        <v>2591.8200000000002</v>
      </c>
      <c r="J330" s="5">
        <f t="shared" si="16"/>
        <v>8482.32</v>
      </c>
      <c r="K330" s="5">
        <f t="shared" si="17"/>
        <v>46652.76</v>
      </c>
      <c r="L330" s="5">
        <f t="shared" si="18"/>
        <v>55135.080000000009</v>
      </c>
      <c r="M330" s="5">
        <v>32515.559999999998</v>
      </c>
      <c r="N330" s="5">
        <v>585280.07999999996</v>
      </c>
      <c r="O330" s="30"/>
    </row>
    <row r="331" spans="1:15" hidden="1" x14ac:dyDescent="0.3">
      <c r="A331" s="6">
        <v>2019</v>
      </c>
      <c r="B331" s="2">
        <v>18</v>
      </c>
      <c r="C331" s="28" t="s">
        <v>25</v>
      </c>
      <c r="D331" s="4" t="s">
        <v>8</v>
      </c>
      <c r="E331" s="7">
        <v>2</v>
      </c>
      <c r="F331" s="5">
        <v>916.3</v>
      </c>
      <c r="G331" s="5">
        <v>1832.6</v>
      </c>
      <c r="H331" s="5">
        <v>36.652000000000001</v>
      </c>
      <c r="I331" s="5">
        <v>201.58599999999998</v>
      </c>
      <c r="J331" s="5">
        <f t="shared" si="16"/>
        <v>659.73599999999999</v>
      </c>
      <c r="K331" s="5">
        <f t="shared" si="17"/>
        <v>3628.5479999999998</v>
      </c>
      <c r="L331" s="5">
        <f t="shared" si="18"/>
        <v>4288.2839999999997</v>
      </c>
      <c r="M331" s="5">
        <v>2528.9879999999998</v>
      </c>
      <c r="N331" s="5">
        <v>45521.784</v>
      </c>
      <c r="O331" s="30"/>
    </row>
    <row r="332" spans="1:15" x14ac:dyDescent="0.3">
      <c r="A332" s="6">
        <v>2019</v>
      </c>
      <c r="B332" s="2">
        <v>18</v>
      </c>
      <c r="C332" s="26" t="s">
        <v>172</v>
      </c>
      <c r="D332" s="4" t="s">
        <v>8</v>
      </c>
      <c r="E332" s="7">
        <v>1</v>
      </c>
      <c r="F332" s="5">
        <v>177605.12000000002</v>
      </c>
      <c r="G332" s="5">
        <v>177605.12000000002</v>
      </c>
      <c r="H332" s="5">
        <v>3552.1024000000007</v>
      </c>
      <c r="I332" s="5">
        <v>19536.563200000004</v>
      </c>
      <c r="J332" s="5">
        <f t="shared" si="16"/>
        <v>63937.84320000001</v>
      </c>
      <c r="K332" s="5">
        <f t="shared" si="17"/>
        <v>351658.13760000007</v>
      </c>
      <c r="L332" s="5">
        <f t="shared" si="18"/>
        <v>415595.98080000008</v>
      </c>
      <c r="M332" s="5">
        <v>245095.06560000003</v>
      </c>
      <c r="N332" s="5">
        <v>4411711.1808000002</v>
      </c>
      <c r="O332" s="30"/>
    </row>
    <row r="333" spans="1:15" hidden="1" x14ac:dyDescent="0.3">
      <c r="A333" s="6">
        <v>2019</v>
      </c>
      <c r="B333" s="2">
        <v>31</v>
      </c>
      <c r="C333" s="28" t="s">
        <v>124</v>
      </c>
      <c r="D333" s="3" t="s">
        <v>6</v>
      </c>
      <c r="E333" s="11">
        <v>6</v>
      </c>
      <c r="F333" s="5">
        <v>1357.2366500000001</v>
      </c>
      <c r="G333" s="5">
        <v>8143.4199000000008</v>
      </c>
      <c r="H333" s="5">
        <v>162.86839800000001</v>
      </c>
      <c r="I333" s="5">
        <v>895.77618900000004</v>
      </c>
      <c r="J333" s="5">
        <f t="shared" si="16"/>
        <v>5048.9203380000008</v>
      </c>
      <c r="K333" s="5">
        <f t="shared" si="17"/>
        <v>27769.061859000001</v>
      </c>
      <c r="L333" s="5">
        <f t="shared" si="18"/>
        <v>32817.982196999998</v>
      </c>
      <c r="M333" s="5">
        <v>11237.919462000002</v>
      </c>
      <c r="N333" s="5">
        <v>348375.50332200003</v>
      </c>
      <c r="O333" s="30"/>
    </row>
    <row r="334" spans="1:15" hidden="1" x14ac:dyDescent="0.3">
      <c r="A334" s="6">
        <v>2019</v>
      </c>
      <c r="B334" s="2">
        <v>31</v>
      </c>
      <c r="C334" s="26" t="s">
        <v>134</v>
      </c>
      <c r="D334" s="4" t="s">
        <v>8</v>
      </c>
      <c r="E334" s="19">
        <v>1</v>
      </c>
      <c r="F334" s="5">
        <v>20106.240000000002</v>
      </c>
      <c r="G334" s="5">
        <v>20106.240000000002</v>
      </c>
      <c r="H334" s="5">
        <v>402.12480000000005</v>
      </c>
      <c r="I334" s="5">
        <v>2211.6864</v>
      </c>
      <c r="J334" s="5">
        <f t="shared" si="16"/>
        <v>12465.868800000002</v>
      </c>
      <c r="K334" s="5">
        <f t="shared" si="17"/>
        <v>68562.278399999996</v>
      </c>
      <c r="L334" s="5">
        <f t="shared" si="18"/>
        <v>81028.147200000007</v>
      </c>
      <c r="M334" s="5">
        <v>27746.611200000003</v>
      </c>
      <c r="N334" s="5">
        <v>860144.94720000005</v>
      </c>
      <c r="O334" s="30"/>
    </row>
    <row r="335" spans="1:15" hidden="1" x14ac:dyDescent="0.3">
      <c r="A335" s="6">
        <v>2019</v>
      </c>
      <c r="B335" s="2">
        <v>31</v>
      </c>
      <c r="C335" s="26" t="s">
        <v>22</v>
      </c>
      <c r="D335" s="4" t="s">
        <v>8</v>
      </c>
      <c r="E335" s="19">
        <v>1</v>
      </c>
      <c r="F335" s="5">
        <v>41888</v>
      </c>
      <c r="G335" s="5">
        <v>41888</v>
      </c>
      <c r="H335" s="5">
        <v>837.76</v>
      </c>
      <c r="I335" s="5">
        <v>4607.68</v>
      </c>
      <c r="J335" s="5">
        <f t="shared" si="16"/>
        <v>25970.560000000001</v>
      </c>
      <c r="K335" s="5">
        <f t="shared" si="17"/>
        <v>142838.08000000002</v>
      </c>
      <c r="L335" s="5">
        <f t="shared" si="18"/>
        <v>168808.64</v>
      </c>
      <c r="M335" s="5">
        <v>57805.440000000002</v>
      </c>
      <c r="N335" s="5">
        <v>1791968.6400000001</v>
      </c>
      <c r="O335" s="30"/>
    </row>
    <row r="336" spans="1:15" hidden="1" x14ac:dyDescent="0.3">
      <c r="A336" s="6">
        <v>2019</v>
      </c>
      <c r="B336" s="2">
        <v>31</v>
      </c>
      <c r="C336" s="26" t="s">
        <v>78</v>
      </c>
      <c r="D336" s="4" t="s">
        <v>6</v>
      </c>
      <c r="E336" s="19">
        <v>1</v>
      </c>
      <c r="F336" s="5">
        <v>3796.1</v>
      </c>
      <c r="G336" s="5">
        <v>3796.1</v>
      </c>
      <c r="H336" s="5">
        <v>75.921999999999997</v>
      </c>
      <c r="I336" s="5">
        <v>417.57099999999997</v>
      </c>
      <c r="J336" s="5">
        <f t="shared" si="16"/>
        <v>2353.5819999999999</v>
      </c>
      <c r="K336" s="5">
        <f t="shared" si="17"/>
        <v>12944.700999999999</v>
      </c>
      <c r="L336" s="5">
        <f t="shared" si="18"/>
        <v>15298.282999999998</v>
      </c>
      <c r="M336" s="5">
        <v>5238.6179999999995</v>
      </c>
      <c r="N336" s="5">
        <v>162397.158</v>
      </c>
      <c r="O336" s="30"/>
    </row>
    <row r="337" spans="1:15" hidden="1" x14ac:dyDescent="0.3">
      <c r="A337" s="6">
        <v>2019</v>
      </c>
      <c r="B337" s="2">
        <v>31</v>
      </c>
      <c r="C337" s="26" t="s">
        <v>135</v>
      </c>
      <c r="D337" s="4" t="s">
        <v>8</v>
      </c>
      <c r="E337" s="11">
        <v>1</v>
      </c>
      <c r="F337" s="5">
        <v>11781</v>
      </c>
      <c r="G337" s="5">
        <v>11781</v>
      </c>
      <c r="H337" s="5">
        <v>235.62</v>
      </c>
      <c r="I337" s="5">
        <v>1295.9100000000001</v>
      </c>
      <c r="J337" s="5">
        <f t="shared" si="16"/>
        <v>7304.22</v>
      </c>
      <c r="K337" s="5">
        <f t="shared" si="17"/>
        <v>40173.21</v>
      </c>
      <c r="L337" s="5">
        <f t="shared" si="18"/>
        <v>47477.430000000008</v>
      </c>
      <c r="M337" s="5">
        <v>16257.779999999999</v>
      </c>
      <c r="N337" s="5">
        <v>503991.17999999993</v>
      </c>
      <c r="O337" s="30"/>
    </row>
    <row r="338" spans="1:15" hidden="1" x14ac:dyDescent="0.3">
      <c r="A338" s="6">
        <v>2019</v>
      </c>
      <c r="B338" s="2">
        <v>31</v>
      </c>
      <c r="C338" s="26" t="s">
        <v>66</v>
      </c>
      <c r="D338" s="4" t="s">
        <v>8</v>
      </c>
      <c r="E338" s="19">
        <v>1</v>
      </c>
      <c r="F338" s="5">
        <v>23562</v>
      </c>
      <c r="G338" s="5">
        <v>23562</v>
      </c>
      <c r="H338" s="5">
        <v>471.24</v>
      </c>
      <c r="I338" s="5">
        <v>2591.8200000000002</v>
      </c>
      <c r="J338" s="5">
        <f t="shared" si="16"/>
        <v>14608.44</v>
      </c>
      <c r="K338" s="5">
        <f t="shared" si="17"/>
        <v>80346.42</v>
      </c>
      <c r="L338" s="5">
        <f t="shared" si="18"/>
        <v>94954.860000000015</v>
      </c>
      <c r="M338" s="5">
        <v>32515.559999999998</v>
      </c>
      <c r="N338" s="5">
        <v>1007982.3599999999</v>
      </c>
      <c r="O338" s="30"/>
    </row>
    <row r="339" spans="1:15" hidden="1" x14ac:dyDescent="0.3">
      <c r="A339" s="6">
        <v>2019</v>
      </c>
      <c r="B339" s="2">
        <v>31</v>
      </c>
      <c r="C339" s="26" t="s">
        <v>79</v>
      </c>
      <c r="D339" s="4" t="s">
        <v>8</v>
      </c>
      <c r="E339" s="19">
        <v>1</v>
      </c>
      <c r="F339" s="5">
        <v>916.3</v>
      </c>
      <c r="G339" s="5">
        <v>916.3</v>
      </c>
      <c r="H339" s="5">
        <v>18.326000000000001</v>
      </c>
      <c r="I339" s="5">
        <v>100.79299999999999</v>
      </c>
      <c r="J339" s="5">
        <f t="shared" si="16"/>
        <v>568.10599999999999</v>
      </c>
      <c r="K339" s="5">
        <f t="shared" si="17"/>
        <v>3124.5829999999996</v>
      </c>
      <c r="L339" s="5">
        <f t="shared" si="18"/>
        <v>3692.6889999999999</v>
      </c>
      <c r="M339" s="5">
        <v>1264.4939999999999</v>
      </c>
      <c r="N339" s="5">
        <v>39199.313999999998</v>
      </c>
      <c r="O339" s="30"/>
    </row>
    <row r="340" spans="1:15" x14ac:dyDescent="0.3">
      <c r="A340" s="6">
        <v>2019</v>
      </c>
      <c r="B340" s="2">
        <v>31</v>
      </c>
      <c r="C340" s="26" t="s">
        <v>136</v>
      </c>
      <c r="D340" s="4" t="s">
        <v>8</v>
      </c>
      <c r="E340" s="11">
        <v>1</v>
      </c>
      <c r="F340" s="5">
        <v>40407.521000000001</v>
      </c>
      <c r="G340" s="5">
        <v>40407.521000000001</v>
      </c>
      <c r="H340" s="5">
        <v>808.15042000000005</v>
      </c>
      <c r="I340" s="5">
        <v>4444.8273099999997</v>
      </c>
      <c r="J340" s="5">
        <f t="shared" si="16"/>
        <v>25052.66302</v>
      </c>
      <c r="K340" s="5">
        <f t="shared" si="17"/>
        <v>137789.64661</v>
      </c>
      <c r="L340" s="5">
        <f t="shared" si="18"/>
        <v>162842.30962999997</v>
      </c>
      <c r="M340" s="5">
        <v>55762.378980000001</v>
      </c>
      <c r="N340" s="5">
        <v>1728633.74838</v>
      </c>
      <c r="O340" s="30"/>
    </row>
    <row r="341" spans="1:15" hidden="1" x14ac:dyDescent="0.3">
      <c r="A341" s="6">
        <v>2019</v>
      </c>
      <c r="B341" s="2"/>
      <c r="C341" s="28" t="s">
        <v>124</v>
      </c>
      <c r="D341" s="3" t="s">
        <v>6</v>
      </c>
      <c r="E341" s="7">
        <v>6</v>
      </c>
      <c r="F341" s="5">
        <v>1357.2366500000001</v>
      </c>
      <c r="G341" s="5">
        <v>8143.4199000000008</v>
      </c>
      <c r="H341" s="5">
        <v>162.86839800000001</v>
      </c>
      <c r="I341" s="5">
        <v>895.77618900000004</v>
      </c>
      <c r="J341" s="5">
        <f t="shared" si="16"/>
        <v>0</v>
      </c>
      <c r="K341" s="5">
        <f t="shared" si="17"/>
        <v>0</v>
      </c>
      <c r="L341" s="5">
        <f t="shared" si="18"/>
        <v>0</v>
      </c>
      <c r="M341" s="5">
        <v>11237.919462000002</v>
      </c>
      <c r="N341" s="5">
        <v>0</v>
      </c>
      <c r="O341" s="30"/>
    </row>
    <row r="342" spans="1:15" hidden="1" x14ac:dyDescent="0.3">
      <c r="A342" s="6">
        <v>2019</v>
      </c>
      <c r="B342" s="2"/>
      <c r="C342" s="28" t="s">
        <v>113</v>
      </c>
      <c r="D342" s="3" t="s">
        <v>8</v>
      </c>
      <c r="E342" s="19">
        <v>1</v>
      </c>
      <c r="F342" s="5">
        <v>18348.253000000001</v>
      </c>
      <c r="G342" s="5">
        <v>18348.253000000001</v>
      </c>
      <c r="H342" s="5">
        <v>366.96505999999999</v>
      </c>
      <c r="I342" s="5">
        <v>2018.30783</v>
      </c>
      <c r="J342" s="5">
        <f t="shared" si="16"/>
        <v>0</v>
      </c>
      <c r="K342" s="5">
        <f t="shared" si="17"/>
        <v>0</v>
      </c>
      <c r="L342" s="5">
        <f t="shared" si="18"/>
        <v>0</v>
      </c>
      <c r="M342" s="5">
        <v>25320.58914</v>
      </c>
      <c r="N342" s="5">
        <v>0</v>
      </c>
      <c r="O342" s="30"/>
    </row>
    <row r="343" spans="1:15" hidden="1" x14ac:dyDescent="0.3">
      <c r="A343" s="6">
        <v>2019</v>
      </c>
      <c r="B343" s="2"/>
      <c r="C343" s="28" t="s">
        <v>114</v>
      </c>
      <c r="D343" s="3" t="s">
        <v>6</v>
      </c>
      <c r="E343" s="7">
        <v>2</v>
      </c>
      <c r="F343" s="5">
        <v>2149.9408699999999</v>
      </c>
      <c r="G343" s="5">
        <v>4299.8817399999998</v>
      </c>
      <c r="H343" s="5">
        <v>85.9976348</v>
      </c>
      <c r="I343" s="5">
        <v>472.98699139999997</v>
      </c>
      <c r="J343" s="5">
        <f t="shared" si="16"/>
        <v>0</v>
      </c>
      <c r="K343" s="5">
        <f t="shared" si="17"/>
        <v>0</v>
      </c>
      <c r="L343" s="5">
        <f t="shared" si="18"/>
        <v>0</v>
      </c>
      <c r="M343" s="5">
        <v>5933.8368011999992</v>
      </c>
      <c r="N343" s="5">
        <v>0</v>
      </c>
      <c r="O343" s="30"/>
    </row>
    <row r="344" spans="1:15" hidden="1" x14ac:dyDescent="0.3">
      <c r="A344" s="6">
        <v>2019</v>
      </c>
      <c r="B344" s="2"/>
      <c r="C344" s="28" t="s">
        <v>125</v>
      </c>
      <c r="D344" s="4" t="s">
        <v>8</v>
      </c>
      <c r="E344" s="7">
        <v>2</v>
      </c>
      <c r="F344" s="5">
        <v>1306.3819999999998</v>
      </c>
      <c r="G344" s="5">
        <v>2612.7639999999997</v>
      </c>
      <c r="H344" s="5">
        <v>52.255279999999992</v>
      </c>
      <c r="I344" s="5">
        <v>287.40403999999995</v>
      </c>
      <c r="J344" s="5">
        <f t="shared" si="16"/>
        <v>0</v>
      </c>
      <c r="K344" s="5">
        <f t="shared" si="17"/>
        <v>0</v>
      </c>
      <c r="L344" s="5">
        <f t="shared" si="18"/>
        <v>0</v>
      </c>
      <c r="M344" s="5">
        <v>3605.6143199999997</v>
      </c>
      <c r="N344" s="5">
        <v>0</v>
      </c>
      <c r="O344" s="30"/>
    </row>
    <row r="345" spans="1:15" hidden="1" x14ac:dyDescent="0.3">
      <c r="A345" s="6">
        <v>2019</v>
      </c>
      <c r="B345" s="2"/>
      <c r="C345" s="28" t="s">
        <v>115</v>
      </c>
      <c r="D345" s="3" t="s">
        <v>8</v>
      </c>
      <c r="E345" s="21">
        <v>1</v>
      </c>
      <c r="F345" s="5">
        <v>14542.492580000002</v>
      </c>
      <c r="G345" s="5">
        <v>14542.492580000002</v>
      </c>
      <c r="H345" s="5">
        <v>290.84985160000002</v>
      </c>
      <c r="I345" s="5">
        <v>1599.6741838000003</v>
      </c>
      <c r="J345" s="5">
        <f t="shared" si="16"/>
        <v>0</v>
      </c>
      <c r="K345" s="5">
        <f t="shared" si="17"/>
        <v>0</v>
      </c>
      <c r="L345" s="5">
        <f t="shared" si="18"/>
        <v>0</v>
      </c>
      <c r="M345" s="5">
        <v>20068.639760400001</v>
      </c>
      <c r="N345" s="5">
        <v>0</v>
      </c>
      <c r="O345" s="30"/>
    </row>
    <row r="346" spans="1:15" hidden="1" x14ac:dyDescent="0.3">
      <c r="A346" s="6">
        <v>2019</v>
      </c>
      <c r="B346" s="2"/>
      <c r="C346" s="28" t="s">
        <v>117</v>
      </c>
      <c r="D346" s="3" t="s">
        <v>8</v>
      </c>
      <c r="E346" s="7">
        <v>2</v>
      </c>
      <c r="F346" s="5">
        <v>565.33091999999999</v>
      </c>
      <c r="G346" s="5">
        <v>1130.66184</v>
      </c>
      <c r="H346" s="5">
        <v>22.613236799999999</v>
      </c>
      <c r="I346" s="5">
        <v>124.3728024</v>
      </c>
      <c r="J346" s="5">
        <f t="shared" si="16"/>
        <v>0</v>
      </c>
      <c r="K346" s="5">
        <f t="shared" si="17"/>
        <v>0</v>
      </c>
      <c r="L346" s="5">
        <f t="shared" si="18"/>
        <v>0</v>
      </c>
      <c r="M346" s="5">
        <v>1560.3133392</v>
      </c>
      <c r="N346" s="5">
        <v>0</v>
      </c>
      <c r="O346" s="30"/>
    </row>
    <row r="347" spans="1:15" x14ac:dyDescent="0.3">
      <c r="A347" s="6">
        <v>2019</v>
      </c>
      <c r="B347" s="2"/>
      <c r="C347" s="28" t="s">
        <v>127</v>
      </c>
      <c r="D347" s="3" t="s">
        <v>8</v>
      </c>
      <c r="E347" s="7">
        <v>1</v>
      </c>
      <c r="F347" s="5">
        <v>796110</v>
      </c>
      <c r="G347" s="5">
        <v>796110</v>
      </c>
      <c r="H347" s="5">
        <v>15922.2</v>
      </c>
      <c r="I347" s="5">
        <v>87572.1</v>
      </c>
      <c r="J347" s="5">
        <f t="shared" si="16"/>
        <v>0</v>
      </c>
      <c r="K347" s="5">
        <f t="shared" si="17"/>
        <v>0</v>
      </c>
      <c r="L347" s="5">
        <f t="shared" si="18"/>
        <v>0</v>
      </c>
      <c r="M347" s="5">
        <v>1098631.8</v>
      </c>
      <c r="N347" s="5">
        <v>0</v>
      </c>
      <c r="O347" s="30"/>
    </row>
    <row r="348" spans="1:15" hidden="1" x14ac:dyDescent="0.3">
      <c r="A348" s="6">
        <v>2019</v>
      </c>
      <c r="B348" s="2">
        <v>6</v>
      </c>
      <c r="C348" s="28" t="s">
        <v>132</v>
      </c>
      <c r="D348" s="3" t="s">
        <v>6</v>
      </c>
      <c r="E348" s="7">
        <v>26.666666666666668</v>
      </c>
      <c r="F348" s="5">
        <v>5040</v>
      </c>
      <c r="G348" s="5">
        <v>134400</v>
      </c>
      <c r="H348" s="5">
        <v>2688</v>
      </c>
      <c r="I348" s="5">
        <v>14784</v>
      </c>
      <c r="J348" s="5">
        <f t="shared" si="16"/>
        <v>16128</v>
      </c>
      <c r="K348" s="5">
        <f t="shared" si="17"/>
        <v>88704</v>
      </c>
      <c r="L348" s="5">
        <f t="shared" si="18"/>
        <v>104832</v>
      </c>
      <c r="M348" s="5">
        <v>185472</v>
      </c>
      <c r="N348" s="5">
        <v>1112832</v>
      </c>
      <c r="O348" s="30"/>
    </row>
    <row r="349" spans="1:15" hidden="1" x14ac:dyDescent="0.3">
      <c r="A349" s="6">
        <v>2019</v>
      </c>
      <c r="B349" s="2">
        <v>6</v>
      </c>
      <c r="C349" s="26" t="s">
        <v>138</v>
      </c>
      <c r="D349" s="4" t="s">
        <v>8</v>
      </c>
      <c r="E349" s="19">
        <v>1</v>
      </c>
      <c r="F349" s="5">
        <v>14922.6</v>
      </c>
      <c r="G349" s="5">
        <v>14922.6</v>
      </c>
      <c r="H349" s="5">
        <v>298.452</v>
      </c>
      <c r="I349" s="5">
        <v>1641.4860000000001</v>
      </c>
      <c r="J349" s="5">
        <f t="shared" si="16"/>
        <v>1790.712</v>
      </c>
      <c r="K349" s="5">
        <f t="shared" si="17"/>
        <v>9848.9160000000011</v>
      </c>
      <c r="L349" s="5">
        <f t="shared" si="18"/>
        <v>11639.628000000001</v>
      </c>
      <c r="M349" s="5">
        <v>20593.188000000002</v>
      </c>
      <c r="N349" s="5">
        <v>123559.12800000001</v>
      </c>
      <c r="O349" s="30"/>
    </row>
    <row r="350" spans="1:15" hidden="1" x14ac:dyDescent="0.3">
      <c r="A350" s="6">
        <v>2019</v>
      </c>
      <c r="B350" s="2">
        <v>6</v>
      </c>
      <c r="C350" s="28" t="s">
        <v>139</v>
      </c>
      <c r="D350" s="4" t="s">
        <v>8</v>
      </c>
      <c r="E350" s="7">
        <v>1</v>
      </c>
      <c r="F350" s="5">
        <v>301070</v>
      </c>
      <c r="G350" s="5">
        <v>301070</v>
      </c>
      <c r="H350" s="5">
        <v>6021.4000000000005</v>
      </c>
      <c r="I350" s="5">
        <v>33117.699999999997</v>
      </c>
      <c r="J350" s="5">
        <f t="shared" si="16"/>
        <v>36128.400000000001</v>
      </c>
      <c r="K350" s="5">
        <f t="shared" si="17"/>
        <v>198706.19999999998</v>
      </c>
      <c r="L350" s="5">
        <f t="shared" si="18"/>
        <v>234834.59999999998</v>
      </c>
      <c r="M350" s="5">
        <v>415476.6</v>
      </c>
      <c r="N350" s="5">
        <v>2492859.5999999996</v>
      </c>
      <c r="O350" s="30"/>
    </row>
    <row r="351" spans="1:15" hidden="1" x14ac:dyDescent="0.3">
      <c r="A351" s="6">
        <v>2019</v>
      </c>
      <c r="B351" s="2">
        <v>6</v>
      </c>
      <c r="C351" s="26" t="s">
        <v>140</v>
      </c>
      <c r="D351" s="4" t="s">
        <v>8</v>
      </c>
      <c r="E351" s="19">
        <v>1</v>
      </c>
      <c r="F351" s="5">
        <v>3520</v>
      </c>
      <c r="G351" s="5">
        <v>3520</v>
      </c>
      <c r="H351" s="5">
        <v>70.400000000000006</v>
      </c>
      <c r="I351" s="5">
        <v>387.2</v>
      </c>
      <c r="J351" s="5">
        <f t="shared" si="16"/>
        <v>422.40000000000003</v>
      </c>
      <c r="K351" s="5">
        <f t="shared" si="17"/>
        <v>2323.1999999999998</v>
      </c>
      <c r="L351" s="5">
        <f t="shared" si="18"/>
        <v>2745.6000000000004</v>
      </c>
      <c r="M351" s="5">
        <v>4857.6000000000004</v>
      </c>
      <c r="N351" s="5">
        <v>29145.600000000002</v>
      </c>
      <c r="O351" s="30"/>
    </row>
    <row r="352" spans="1:15" hidden="1" x14ac:dyDescent="0.3">
      <c r="A352" s="6">
        <v>2019</v>
      </c>
      <c r="B352" s="2"/>
      <c r="C352" s="26" t="s">
        <v>151</v>
      </c>
      <c r="D352" s="4" t="s">
        <v>6</v>
      </c>
      <c r="E352" s="19">
        <v>1</v>
      </c>
      <c r="F352" s="5">
        <v>3665.2</v>
      </c>
      <c r="G352" s="5">
        <v>3665.2</v>
      </c>
      <c r="H352" s="5">
        <v>73.304000000000002</v>
      </c>
      <c r="I352" s="5">
        <v>403.17199999999997</v>
      </c>
      <c r="J352" s="5">
        <f t="shared" si="16"/>
        <v>0</v>
      </c>
      <c r="K352" s="5">
        <f t="shared" si="17"/>
        <v>0</v>
      </c>
      <c r="L352" s="5">
        <f t="shared" si="18"/>
        <v>0</v>
      </c>
      <c r="M352" s="5">
        <v>5057.9759999999997</v>
      </c>
      <c r="N352" s="5">
        <v>0</v>
      </c>
      <c r="O352" s="30"/>
    </row>
    <row r="353" spans="1:15" hidden="1" x14ac:dyDescent="0.3">
      <c r="A353" s="6">
        <v>2019</v>
      </c>
      <c r="B353" s="2"/>
      <c r="C353" s="26" t="s">
        <v>150</v>
      </c>
      <c r="D353" s="4" t="s">
        <v>6</v>
      </c>
      <c r="E353" s="11">
        <v>1</v>
      </c>
      <c r="F353" s="5">
        <v>5039.6499999999996</v>
      </c>
      <c r="G353" s="5">
        <v>5039.6499999999996</v>
      </c>
      <c r="H353" s="5">
        <v>100.79299999999999</v>
      </c>
      <c r="I353" s="5">
        <v>554.36149999999998</v>
      </c>
      <c r="J353" s="5">
        <f t="shared" si="16"/>
        <v>0</v>
      </c>
      <c r="K353" s="5">
        <f t="shared" si="17"/>
        <v>0</v>
      </c>
      <c r="L353" s="5">
        <f t="shared" si="18"/>
        <v>0</v>
      </c>
      <c r="M353" s="5">
        <v>6954.7169999999996</v>
      </c>
      <c r="N353" s="5">
        <v>0</v>
      </c>
      <c r="O353" s="30"/>
    </row>
    <row r="354" spans="1:15" hidden="1" x14ac:dyDescent="0.3">
      <c r="A354" s="6">
        <v>2019</v>
      </c>
      <c r="B354" s="2">
        <v>900</v>
      </c>
      <c r="C354" s="26" t="s">
        <v>149</v>
      </c>
      <c r="D354" s="4" t="s">
        <v>6</v>
      </c>
      <c r="E354" s="18">
        <v>1</v>
      </c>
      <c r="F354" s="5">
        <v>2487.1</v>
      </c>
      <c r="G354" s="5">
        <v>2487.1</v>
      </c>
      <c r="H354" s="5">
        <v>49.741999999999997</v>
      </c>
      <c r="I354" s="5">
        <v>273.58100000000002</v>
      </c>
      <c r="J354" s="5">
        <f t="shared" si="16"/>
        <v>44767.799999999996</v>
      </c>
      <c r="K354" s="5">
        <f t="shared" si="17"/>
        <v>246222.90000000002</v>
      </c>
      <c r="L354" s="5">
        <f t="shared" si="18"/>
        <v>290990.7</v>
      </c>
      <c r="M354" s="5">
        <v>3432.1979999999999</v>
      </c>
      <c r="N354" s="5">
        <v>3088978.1999999997</v>
      </c>
      <c r="O354" s="30"/>
    </row>
    <row r="355" spans="1:15" hidden="1" x14ac:dyDescent="0.3">
      <c r="A355" s="6">
        <v>2019</v>
      </c>
      <c r="B355" s="2">
        <v>131</v>
      </c>
      <c r="C355" s="26" t="s">
        <v>119</v>
      </c>
      <c r="D355" s="4" t="s">
        <v>6</v>
      </c>
      <c r="E355" s="19">
        <v>1</v>
      </c>
      <c r="F355" s="5">
        <v>3575</v>
      </c>
      <c r="G355" s="5">
        <v>3575</v>
      </c>
      <c r="H355" s="5">
        <v>71.5</v>
      </c>
      <c r="I355" s="5">
        <v>393.25</v>
      </c>
      <c r="J355" s="5">
        <f t="shared" si="16"/>
        <v>9366.5</v>
      </c>
      <c r="K355" s="5">
        <f t="shared" si="17"/>
        <v>51515.75</v>
      </c>
      <c r="L355" s="5">
        <f t="shared" si="18"/>
        <v>60882.25</v>
      </c>
      <c r="M355" s="5">
        <v>4933.5</v>
      </c>
      <c r="N355" s="5">
        <v>646288.5</v>
      </c>
      <c r="O355" s="30"/>
    </row>
    <row r="356" spans="1:15" hidden="1" x14ac:dyDescent="0.3">
      <c r="A356" s="6">
        <v>2019</v>
      </c>
      <c r="B356" s="2"/>
      <c r="C356" s="26" t="s">
        <v>148</v>
      </c>
      <c r="D356" s="3" t="s">
        <v>6</v>
      </c>
      <c r="E356" s="23">
        <v>1</v>
      </c>
      <c r="F356" s="5">
        <v>2255.5457540000002</v>
      </c>
      <c r="G356" s="5">
        <v>2255.5457540000002</v>
      </c>
      <c r="H356" s="5">
        <v>45.110915080000005</v>
      </c>
      <c r="I356" s="5">
        <v>248.11003294000002</v>
      </c>
      <c r="J356" s="5">
        <f t="shared" si="16"/>
        <v>0</v>
      </c>
      <c r="K356" s="5">
        <f t="shared" si="17"/>
        <v>0</v>
      </c>
      <c r="L356" s="5">
        <f t="shared" si="18"/>
        <v>0</v>
      </c>
      <c r="M356" s="5">
        <v>3112.6531405200003</v>
      </c>
      <c r="N356" s="5">
        <v>0</v>
      </c>
      <c r="O356" s="30"/>
    </row>
    <row r="357" spans="1:15" hidden="1" x14ac:dyDescent="0.3">
      <c r="A357" s="6">
        <v>2019</v>
      </c>
      <c r="B357" s="2"/>
      <c r="C357" s="26" t="s">
        <v>75</v>
      </c>
      <c r="D357" s="3" t="s">
        <v>6</v>
      </c>
      <c r="E357" s="19">
        <v>1</v>
      </c>
      <c r="F357" s="5">
        <v>2487.1</v>
      </c>
      <c r="G357" s="5">
        <v>2487.1</v>
      </c>
      <c r="H357" s="5">
        <v>49.741999999999997</v>
      </c>
      <c r="I357" s="5">
        <v>273.58100000000002</v>
      </c>
      <c r="J357" s="5">
        <f t="shared" si="16"/>
        <v>0</v>
      </c>
      <c r="K357" s="5">
        <f t="shared" si="17"/>
        <v>0</v>
      </c>
      <c r="L357" s="5">
        <f t="shared" si="18"/>
        <v>0</v>
      </c>
      <c r="M357" s="5">
        <v>3432.1979999999999</v>
      </c>
      <c r="N357" s="5">
        <v>0</v>
      </c>
      <c r="O357" s="30"/>
    </row>
    <row r="358" spans="1:15" hidden="1" x14ac:dyDescent="0.3">
      <c r="A358" s="6">
        <v>2020</v>
      </c>
      <c r="B358" s="2">
        <v>5</v>
      </c>
      <c r="C358" s="26" t="s">
        <v>81</v>
      </c>
      <c r="D358" s="3" t="s">
        <v>6</v>
      </c>
      <c r="E358" s="19">
        <v>8</v>
      </c>
      <c r="F358" s="5">
        <v>3135</v>
      </c>
      <c r="G358" s="5">
        <v>25080</v>
      </c>
      <c r="H358" s="5">
        <v>501.6</v>
      </c>
      <c r="I358" s="5">
        <v>2758.8</v>
      </c>
      <c r="J358" s="5">
        <f t="shared" si="16"/>
        <v>2508</v>
      </c>
      <c r="K358" s="5">
        <f t="shared" si="17"/>
        <v>13794</v>
      </c>
      <c r="L358" s="5">
        <f t="shared" si="18"/>
        <v>16302</v>
      </c>
      <c r="M358" s="5">
        <v>34610.400000000001</v>
      </c>
      <c r="N358" s="5">
        <v>173052</v>
      </c>
      <c r="O358" s="30"/>
    </row>
    <row r="359" spans="1:15" hidden="1" x14ac:dyDescent="0.3">
      <c r="A359" s="6">
        <v>2020</v>
      </c>
      <c r="B359" s="2">
        <v>5</v>
      </c>
      <c r="C359" s="26" t="s">
        <v>152</v>
      </c>
      <c r="D359" s="4" t="s">
        <v>8</v>
      </c>
      <c r="E359" s="19">
        <v>1</v>
      </c>
      <c r="F359" s="5">
        <v>12419.000000000002</v>
      </c>
      <c r="G359" s="5">
        <v>12419.000000000002</v>
      </c>
      <c r="H359" s="5">
        <v>248.38000000000005</v>
      </c>
      <c r="I359" s="5">
        <v>1366.0900000000001</v>
      </c>
      <c r="J359" s="5">
        <f t="shared" si="16"/>
        <v>1241.9000000000003</v>
      </c>
      <c r="K359" s="5">
        <f t="shared" si="17"/>
        <v>6830.4500000000007</v>
      </c>
      <c r="L359" s="5">
        <f t="shared" si="18"/>
        <v>8072.3500000000013</v>
      </c>
      <c r="M359" s="5">
        <v>17138.22</v>
      </c>
      <c r="N359" s="5">
        <v>85691.1</v>
      </c>
      <c r="O359" s="30"/>
    </row>
    <row r="360" spans="1:15" hidden="1" x14ac:dyDescent="0.3">
      <c r="A360" s="6">
        <v>2020</v>
      </c>
      <c r="B360" s="2">
        <v>5</v>
      </c>
      <c r="C360" s="26" t="s">
        <v>153</v>
      </c>
      <c r="D360" s="4" t="s">
        <v>8</v>
      </c>
      <c r="E360" s="19">
        <v>1</v>
      </c>
      <c r="F360" s="5">
        <v>15180.000000000002</v>
      </c>
      <c r="G360" s="5">
        <v>15180.000000000002</v>
      </c>
      <c r="H360" s="5">
        <v>303.60000000000002</v>
      </c>
      <c r="I360" s="5">
        <v>1669.8000000000002</v>
      </c>
      <c r="J360" s="5">
        <f t="shared" si="16"/>
        <v>1518</v>
      </c>
      <c r="K360" s="5">
        <f t="shared" si="17"/>
        <v>8349</v>
      </c>
      <c r="L360" s="5">
        <f t="shared" si="18"/>
        <v>9867</v>
      </c>
      <c r="M360" s="5">
        <v>20948.400000000001</v>
      </c>
      <c r="N360" s="5">
        <v>104742</v>
      </c>
      <c r="O360" s="30"/>
    </row>
    <row r="361" spans="1:15" hidden="1" x14ac:dyDescent="0.3">
      <c r="A361" s="6">
        <v>2020</v>
      </c>
      <c r="B361" s="2">
        <v>5</v>
      </c>
      <c r="C361" s="26" t="s">
        <v>154</v>
      </c>
      <c r="D361" s="4" t="s">
        <v>6</v>
      </c>
      <c r="E361" s="19">
        <v>2</v>
      </c>
      <c r="F361" s="5">
        <v>1902.9999999999998</v>
      </c>
      <c r="G361" s="5">
        <v>3805.9999999999995</v>
      </c>
      <c r="H361" s="5">
        <v>76.11999999999999</v>
      </c>
      <c r="I361" s="5">
        <v>418.65999999999997</v>
      </c>
      <c r="J361" s="5">
        <f t="shared" si="16"/>
        <v>380.59999999999997</v>
      </c>
      <c r="K361" s="5">
        <f t="shared" si="17"/>
        <v>2093.2999999999997</v>
      </c>
      <c r="L361" s="5">
        <f t="shared" si="18"/>
        <v>2473.8999999999996</v>
      </c>
      <c r="M361" s="5">
        <v>5252.2799999999988</v>
      </c>
      <c r="N361" s="5">
        <v>26261.399999999994</v>
      </c>
      <c r="O361" s="30"/>
    </row>
    <row r="362" spans="1:15" hidden="1" x14ac:dyDescent="0.3">
      <c r="A362" s="6">
        <v>2020</v>
      </c>
      <c r="B362" s="2">
        <v>5</v>
      </c>
      <c r="C362" s="26" t="s">
        <v>24</v>
      </c>
      <c r="D362" s="4" t="s">
        <v>8</v>
      </c>
      <c r="E362" s="19">
        <v>1</v>
      </c>
      <c r="F362" s="5">
        <v>11514.800000000001</v>
      </c>
      <c r="G362" s="5">
        <v>11514.800000000001</v>
      </c>
      <c r="H362" s="5">
        <v>230.29600000000002</v>
      </c>
      <c r="I362" s="5">
        <v>1266.6280000000002</v>
      </c>
      <c r="J362" s="5">
        <f t="shared" si="16"/>
        <v>1151.48</v>
      </c>
      <c r="K362" s="5">
        <f t="shared" si="17"/>
        <v>6333.1400000000012</v>
      </c>
      <c r="L362" s="5">
        <f t="shared" si="18"/>
        <v>7484.6200000000008</v>
      </c>
      <c r="M362" s="5">
        <v>15890.424000000001</v>
      </c>
      <c r="N362" s="5">
        <v>79452.12000000001</v>
      </c>
      <c r="O362" s="30"/>
    </row>
    <row r="363" spans="1:15" hidden="1" x14ac:dyDescent="0.3">
      <c r="A363" s="6">
        <v>2020</v>
      </c>
      <c r="B363" s="2">
        <v>5</v>
      </c>
      <c r="C363" s="26" t="s">
        <v>79</v>
      </c>
      <c r="D363" s="3" t="s">
        <v>8</v>
      </c>
      <c r="E363" s="19">
        <v>2</v>
      </c>
      <c r="F363" s="5">
        <v>519.20000000000005</v>
      </c>
      <c r="G363" s="5">
        <v>1038.4000000000001</v>
      </c>
      <c r="H363" s="5">
        <v>20.768000000000001</v>
      </c>
      <c r="I363" s="5">
        <v>114.224</v>
      </c>
      <c r="J363" s="5">
        <f t="shared" si="16"/>
        <v>103.84</v>
      </c>
      <c r="K363" s="5">
        <f t="shared" si="17"/>
        <v>571.12</v>
      </c>
      <c r="L363" s="5">
        <f t="shared" si="18"/>
        <v>674.96</v>
      </c>
      <c r="M363" s="5">
        <v>1432.9920000000002</v>
      </c>
      <c r="N363" s="5">
        <v>7164.9600000000009</v>
      </c>
      <c r="O363" s="30"/>
    </row>
    <row r="364" spans="1:15" hidden="1" x14ac:dyDescent="0.3">
      <c r="A364" s="6">
        <v>2021</v>
      </c>
      <c r="B364" s="2">
        <v>2</v>
      </c>
      <c r="C364" s="26" t="s">
        <v>155</v>
      </c>
      <c r="D364" s="3" t="s">
        <v>8</v>
      </c>
      <c r="E364" s="19">
        <v>1</v>
      </c>
      <c r="F364" s="5">
        <v>28600</v>
      </c>
      <c r="G364" s="5">
        <v>28600</v>
      </c>
      <c r="H364" s="5">
        <v>572</v>
      </c>
      <c r="I364" s="5">
        <v>3146</v>
      </c>
      <c r="J364" s="5">
        <f t="shared" si="16"/>
        <v>1144</v>
      </c>
      <c r="K364" s="5">
        <f t="shared" si="17"/>
        <v>6292</v>
      </c>
      <c r="L364" s="5">
        <f t="shared" si="18"/>
        <v>7436</v>
      </c>
      <c r="M364" s="5">
        <v>39468</v>
      </c>
      <c r="N364" s="5">
        <v>78936</v>
      </c>
      <c r="O364" s="30"/>
    </row>
    <row r="365" spans="1:15" hidden="1" x14ac:dyDescent="0.3">
      <c r="A365" s="6">
        <v>2021</v>
      </c>
      <c r="B365" s="2">
        <v>2</v>
      </c>
      <c r="C365" s="26" t="s">
        <v>156</v>
      </c>
      <c r="D365" s="3" t="s">
        <v>6</v>
      </c>
      <c r="E365" s="19">
        <v>3</v>
      </c>
      <c r="F365" s="5">
        <v>2628.4500000000003</v>
      </c>
      <c r="G365" s="5">
        <v>7885.35</v>
      </c>
      <c r="H365" s="5">
        <v>157.70700000000002</v>
      </c>
      <c r="I365" s="5">
        <v>867.38850000000002</v>
      </c>
      <c r="J365" s="5">
        <f t="shared" si="16"/>
        <v>315.41400000000004</v>
      </c>
      <c r="K365" s="5">
        <f t="shared" si="17"/>
        <v>1734.777</v>
      </c>
      <c r="L365" s="5">
        <f t="shared" si="18"/>
        <v>2050.1910000000003</v>
      </c>
      <c r="M365" s="5">
        <v>10881.782999999999</v>
      </c>
      <c r="N365" s="5">
        <v>21763.565999999999</v>
      </c>
      <c r="O365" s="30"/>
    </row>
    <row r="366" spans="1:15" hidden="1" x14ac:dyDescent="0.3">
      <c r="A366" s="6">
        <v>2021</v>
      </c>
      <c r="B366" s="2">
        <v>2</v>
      </c>
      <c r="C366" s="26" t="s">
        <v>23</v>
      </c>
      <c r="D366" s="3" t="s">
        <v>6</v>
      </c>
      <c r="E366" s="19">
        <v>2</v>
      </c>
      <c r="F366" s="5">
        <v>1902.9999999999998</v>
      </c>
      <c r="G366" s="5">
        <v>3805.9999999999995</v>
      </c>
      <c r="H366" s="5">
        <v>76.11999999999999</v>
      </c>
      <c r="I366" s="5">
        <v>418.65999999999997</v>
      </c>
      <c r="J366" s="5">
        <f t="shared" si="16"/>
        <v>152.23999999999998</v>
      </c>
      <c r="K366" s="5">
        <f t="shared" si="17"/>
        <v>837.31999999999994</v>
      </c>
      <c r="L366" s="5">
        <f t="shared" si="18"/>
        <v>989.56</v>
      </c>
      <c r="M366" s="5">
        <v>5252.2799999999988</v>
      </c>
      <c r="N366" s="5">
        <v>10504.559999999998</v>
      </c>
      <c r="O366" s="30"/>
    </row>
    <row r="367" spans="1:15" hidden="1" x14ac:dyDescent="0.3">
      <c r="A367" s="6">
        <v>2021</v>
      </c>
      <c r="B367" s="2">
        <v>2</v>
      </c>
      <c r="C367" s="26" t="s">
        <v>135</v>
      </c>
      <c r="D367" s="3" t="s">
        <v>8</v>
      </c>
      <c r="E367" s="19">
        <v>3</v>
      </c>
      <c r="F367" s="5">
        <v>8294.1176470588234</v>
      </c>
      <c r="G367" s="5">
        <v>24882.352941176468</v>
      </c>
      <c r="H367" s="5">
        <v>497.64705882352939</v>
      </c>
      <c r="I367" s="5">
        <v>2737.0588235294117</v>
      </c>
      <c r="J367" s="5">
        <f t="shared" si="16"/>
        <v>995.29411764705878</v>
      </c>
      <c r="K367" s="5">
        <f t="shared" si="17"/>
        <v>5474.1176470588234</v>
      </c>
      <c r="L367" s="5">
        <f t="shared" si="18"/>
        <v>6469.411764705882</v>
      </c>
      <c r="M367" s="5">
        <v>34337.647058823524</v>
      </c>
      <c r="N367" s="5">
        <v>68675.294117647049</v>
      </c>
      <c r="O367" s="30"/>
    </row>
    <row r="368" spans="1:15" hidden="1" x14ac:dyDescent="0.3">
      <c r="A368" s="6">
        <v>2021</v>
      </c>
      <c r="B368" s="2">
        <v>2</v>
      </c>
      <c r="C368" s="26" t="s">
        <v>66</v>
      </c>
      <c r="D368" s="3" t="s">
        <v>8</v>
      </c>
      <c r="E368" s="19">
        <v>1</v>
      </c>
      <c r="F368" s="5">
        <v>11514.800000000001</v>
      </c>
      <c r="G368" s="5">
        <v>11514.800000000001</v>
      </c>
      <c r="H368" s="5">
        <v>230.29600000000002</v>
      </c>
      <c r="I368" s="5">
        <v>1266.6280000000002</v>
      </c>
      <c r="J368" s="5">
        <f t="shared" si="16"/>
        <v>460.59200000000004</v>
      </c>
      <c r="K368" s="5">
        <f t="shared" si="17"/>
        <v>2533.2560000000003</v>
      </c>
      <c r="L368" s="5">
        <f t="shared" si="18"/>
        <v>2993.8480000000004</v>
      </c>
      <c r="M368" s="5">
        <v>15890.424000000001</v>
      </c>
      <c r="N368" s="5">
        <v>31780.848000000002</v>
      </c>
      <c r="O368" s="30"/>
    </row>
    <row r="369" spans="1:15" hidden="1" x14ac:dyDescent="0.3">
      <c r="A369" s="6">
        <v>2021</v>
      </c>
      <c r="B369" s="2">
        <v>2</v>
      </c>
      <c r="C369" s="26" t="s">
        <v>25</v>
      </c>
      <c r="D369" s="4" t="s">
        <v>8</v>
      </c>
      <c r="E369" s="19">
        <v>2</v>
      </c>
      <c r="F369" s="5">
        <v>519.20000000000005</v>
      </c>
      <c r="G369" s="5">
        <v>1038.4000000000001</v>
      </c>
      <c r="H369" s="5">
        <v>20.768000000000001</v>
      </c>
      <c r="I369" s="5">
        <v>114.224</v>
      </c>
      <c r="J369" s="5">
        <f t="shared" si="16"/>
        <v>41.536000000000001</v>
      </c>
      <c r="K369" s="5">
        <f t="shared" si="17"/>
        <v>228.44800000000001</v>
      </c>
      <c r="L369" s="5">
        <f t="shared" si="18"/>
        <v>269.98400000000004</v>
      </c>
      <c r="M369" s="5">
        <v>1432.9920000000002</v>
      </c>
      <c r="N369" s="5">
        <v>2865.9840000000004</v>
      </c>
      <c r="O369" s="30"/>
    </row>
    <row r="370" spans="1:15" x14ac:dyDescent="0.3">
      <c r="A370" s="6">
        <v>2021</v>
      </c>
      <c r="B370" s="2">
        <v>2</v>
      </c>
      <c r="C370" s="26" t="s">
        <v>174</v>
      </c>
      <c r="D370" s="3" t="s">
        <v>8</v>
      </c>
      <c r="E370" s="19">
        <v>1</v>
      </c>
      <c r="F370" s="5">
        <v>926200</v>
      </c>
      <c r="G370" s="5">
        <v>926200</v>
      </c>
      <c r="H370" s="5">
        <v>18524</v>
      </c>
      <c r="I370" s="5">
        <v>101882</v>
      </c>
      <c r="J370" s="5">
        <f t="shared" si="16"/>
        <v>37048</v>
      </c>
      <c r="K370" s="5">
        <f t="shared" si="17"/>
        <v>203764</v>
      </c>
      <c r="L370" s="5">
        <f t="shared" si="18"/>
        <v>240812</v>
      </c>
      <c r="M370" s="5">
        <v>1278156</v>
      </c>
      <c r="N370" s="5">
        <v>2556312</v>
      </c>
      <c r="O370" s="30"/>
    </row>
    <row r="371" spans="1:15" x14ac:dyDescent="0.3">
      <c r="A371" s="6">
        <v>2022</v>
      </c>
      <c r="B371" s="2">
        <v>1</v>
      </c>
      <c r="C371" s="26" t="s">
        <v>160</v>
      </c>
      <c r="D371" s="3" t="s">
        <v>8</v>
      </c>
      <c r="E371" s="19">
        <v>1</v>
      </c>
      <c r="F371" s="5">
        <v>121147.5</v>
      </c>
      <c r="G371" s="5">
        <v>121147.5</v>
      </c>
      <c r="H371" s="5">
        <v>2422.9500000000003</v>
      </c>
      <c r="I371" s="5">
        <v>13326.225</v>
      </c>
      <c r="J371" s="5">
        <f t="shared" si="16"/>
        <v>2422.9500000000003</v>
      </c>
      <c r="K371" s="5">
        <f t="shared" si="17"/>
        <v>13326.225</v>
      </c>
      <c r="L371" s="5">
        <f t="shared" si="18"/>
        <v>15749.175000000001</v>
      </c>
      <c r="M371" s="5">
        <v>167183.54999999999</v>
      </c>
      <c r="N371" s="5">
        <v>167183.54999999999</v>
      </c>
      <c r="O371" s="30"/>
    </row>
    <row r="372" spans="1:15" hidden="1" x14ac:dyDescent="0.3">
      <c r="A372" s="6">
        <v>2022</v>
      </c>
      <c r="B372" s="2">
        <v>1</v>
      </c>
      <c r="C372" s="26" t="s">
        <v>159</v>
      </c>
      <c r="D372" s="4" t="s">
        <v>6</v>
      </c>
      <c r="E372" s="19">
        <v>4</v>
      </c>
      <c r="F372" s="5">
        <v>6735</v>
      </c>
      <c r="G372" s="5">
        <v>26940</v>
      </c>
      <c r="H372" s="5">
        <v>538.79999999999995</v>
      </c>
      <c r="I372" s="5">
        <v>2963.4</v>
      </c>
      <c r="J372" s="5">
        <f t="shared" si="16"/>
        <v>538.79999999999995</v>
      </c>
      <c r="K372" s="5">
        <f t="shared" si="17"/>
        <v>2963.4</v>
      </c>
      <c r="L372" s="5">
        <f t="shared" si="18"/>
        <v>3502.2</v>
      </c>
      <c r="M372" s="5">
        <v>37177.199999999997</v>
      </c>
      <c r="N372" s="5">
        <v>37177.199999999997</v>
      </c>
      <c r="O372" s="30"/>
    </row>
    <row r="373" spans="1:15" hidden="1" x14ac:dyDescent="0.3">
      <c r="A373" s="6">
        <v>2022</v>
      </c>
      <c r="B373" s="2">
        <v>1</v>
      </c>
      <c r="C373" s="26" t="s">
        <v>162</v>
      </c>
      <c r="D373" s="3" t="s">
        <v>6</v>
      </c>
      <c r="E373" s="19">
        <v>3</v>
      </c>
      <c r="F373" s="5">
        <v>4290.375</v>
      </c>
      <c r="G373" s="5">
        <v>12871.125</v>
      </c>
      <c r="H373" s="5">
        <v>257.42250000000001</v>
      </c>
      <c r="I373" s="5">
        <v>1415.82375</v>
      </c>
      <c r="J373" s="5">
        <f t="shared" si="16"/>
        <v>257.42250000000001</v>
      </c>
      <c r="K373" s="5">
        <f t="shared" si="17"/>
        <v>1415.82375</v>
      </c>
      <c r="L373" s="5">
        <f t="shared" si="18"/>
        <v>1673.2462500000001</v>
      </c>
      <c r="M373" s="5">
        <v>17762.1525</v>
      </c>
      <c r="N373" s="5">
        <v>17762.1525</v>
      </c>
      <c r="O373" s="30"/>
    </row>
    <row r="374" spans="1:15" hidden="1" x14ac:dyDescent="0.3">
      <c r="A374" s="6">
        <v>2022</v>
      </c>
      <c r="B374" s="2">
        <v>1</v>
      </c>
      <c r="C374" s="26" t="s">
        <v>135</v>
      </c>
      <c r="D374" s="3" t="s">
        <v>8</v>
      </c>
      <c r="E374" s="19">
        <v>3</v>
      </c>
      <c r="F374" s="5">
        <v>5618.75</v>
      </c>
      <c r="G374" s="5">
        <v>16856.25</v>
      </c>
      <c r="H374" s="5">
        <v>337.125</v>
      </c>
      <c r="I374" s="5">
        <v>1854.1875</v>
      </c>
      <c r="J374" s="5">
        <f t="shared" si="16"/>
        <v>337.125</v>
      </c>
      <c r="K374" s="5">
        <f t="shared" si="17"/>
        <v>1854.1875</v>
      </c>
      <c r="L374" s="5">
        <f t="shared" si="18"/>
        <v>2191.3125</v>
      </c>
      <c r="M374" s="5">
        <v>23261.625</v>
      </c>
      <c r="N374" s="5">
        <v>23261.625</v>
      </c>
      <c r="O374" s="30"/>
    </row>
    <row r="375" spans="1:15" hidden="1" x14ac:dyDescent="0.3">
      <c r="A375" s="6">
        <v>2022</v>
      </c>
      <c r="B375" s="2">
        <v>1</v>
      </c>
      <c r="C375" s="26" t="s">
        <v>158</v>
      </c>
      <c r="D375" s="3" t="s">
        <v>8</v>
      </c>
      <c r="E375" s="19">
        <v>1</v>
      </c>
      <c r="F375" s="5">
        <v>23902.5</v>
      </c>
      <c r="G375" s="5">
        <v>23902.5</v>
      </c>
      <c r="H375" s="5">
        <v>478.05</v>
      </c>
      <c r="I375" s="5">
        <v>2629.2750000000001</v>
      </c>
      <c r="J375" s="5">
        <f t="shared" si="16"/>
        <v>478.05</v>
      </c>
      <c r="K375" s="5">
        <f t="shared" si="17"/>
        <v>2629.2750000000001</v>
      </c>
      <c r="L375" s="5">
        <f t="shared" si="18"/>
        <v>3107.3250000000003</v>
      </c>
      <c r="M375" s="5">
        <v>32985.449999999997</v>
      </c>
      <c r="N375" s="5">
        <v>32985.449999999997</v>
      </c>
      <c r="O375" s="30"/>
    </row>
    <row r="376" spans="1:15" hidden="1" x14ac:dyDescent="0.3">
      <c r="A376" s="6">
        <v>2022</v>
      </c>
      <c r="B376" s="2">
        <v>1</v>
      </c>
      <c r="C376" s="26" t="s">
        <v>161</v>
      </c>
      <c r="D376" s="4" t="s">
        <v>8</v>
      </c>
      <c r="E376" s="19">
        <v>3</v>
      </c>
      <c r="F376" s="5">
        <v>928.74999999999989</v>
      </c>
      <c r="G376" s="5">
        <v>2786.2499999999995</v>
      </c>
      <c r="H376" s="5">
        <v>55.724999999999994</v>
      </c>
      <c r="I376" s="5">
        <v>306.48749999999995</v>
      </c>
      <c r="J376" s="5">
        <f t="shared" si="16"/>
        <v>55.724999999999994</v>
      </c>
      <c r="K376" s="5">
        <f t="shared" si="17"/>
        <v>306.48749999999995</v>
      </c>
      <c r="L376" s="5">
        <f t="shared" si="18"/>
        <v>362.21249999999998</v>
      </c>
      <c r="M376" s="5">
        <v>3845.0249999999996</v>
      </c>
      <c r="N376" s="5">
        <v>3845.0249999999996</v>
      </c>
      <c r="O376" s="30"/>
    </row>
    <row r="377" spans="1:15" x14ac:dyDescent="0.3">
      <c r="A377" s="6">
        <v>2022</v>
      </c>
      <c r="B377" s="2">
        <v>1</v>
      </c>
      <c r="C377" s="26" t="s">
        <v>157</v>
      </c>
      <c r="D377" s="3" t="s">
        <v>8</v>
      </c>
      <c r="E377" s="19">
        <v>1</v>
      </c>
      <c r="F377" s="5">
        <v>1221702.5210084035</v>
      </c>
      <c r="G377" s="5">
        <v>1221702.5210084035</v>
      </c>
      <c r="H377" s="5">
        <v>24434.050420168071</v>
      </c>
      <c r="I377" s="5">
        <v>134387.2773109244</v>
      </c>
      <c r="J377" s="5">
        <f t="shared" si="16"/>
        <v>24434.050420168071</v>
      </c>
      <c r="K377" s="5">
        <f t="shared" si="17"/>
        <v>134387.2773109244</v>
      </c>
      <c r="L377" s="5">
        <f t="shared" si="18"/>
        <v>158821.32773109246</v>
      </c>
      <c r="M377" s="5">
        <v>1685949.478991597</v>
      </c>
      <c r="N377" s="5">
        <v>1685949.478991597</v>
      </c>
      <c r="O377" s="30"/>
    </row>
    <row r="378" spans="1:15" hidden="1" x14ac:dyDescent="0.3">
      <c r="A378" s="6">
        <v>2022</v>
      </c>
      <c r="B378" s="2">
        <v>44</v>
      </c>
      <c r="C378" s="26" t="s">
        <v>159</v>
      </c>
      <c r="D378" s="3" t="s">
        <v>6</v>
      </c>
      <c r="E378" s="19">
        <v>4</v>
      </c>
      <c r="F378" s="5">
        <v>6735</v>
      </c>
      <c r="G378" s="5">
        <v>26940</v>
      </c>
      <c r="H378" s="5">
        <v>538.79999999999995</v>
      </c>
      <c r="I378" s="5">
        <v>2963.4</v>
      </c>
      <c r="J378" s="5">
        <f t="shared" si="16"/>
        <v>23707.199999999997</v>
      </c>
      <c r="K378" s="5">
        <f t="shared" si="17"/>
        <v>130389.6</v>
      </c>
      <c r="L378" s="5">
        <f t="shared" si="18"/>
        <v>154096.79999999999</v>
      </c>
      <c r="M378" s="5">
        <v>37177.199999999997</v>
      </c>
      <c r="N378" s="5">
        <v>1635796.7999999998</v>
      </c>
      <c r="O378" s="30"/>
    </row>
    <row r="379" spans="1:15" hidden="1" x14ac:dyDescent="0.3">
      <c r="A379" s="6">
        <v>2022</v>
      </c>
      <c r="B379" s="2">
        <v>44</v>
      </c>
      <c r="C379" s="26" t="s">
        <v>158</v>
      </c>
      <c r="D379" s="3" t="s">
        <v>8</v>
      </c>
      <c r="E379" s="19">
        <v>1</v>
      </c>
      <c r="F379" s="5">
        <v>23902.5</v>
      </c>
      <c r="G379" s="5">
        <v>23902.5</v>
      </c>
      <c r="H379" s="5">
        <v>478.05</v>
      </c>
      <c r="I379" s="5">
        <v>2629.2750000000001</v>
      </c>
      <c r="J379" s="5">
        <f t="shared" si="16"/>
        <v>21034.2</v>
      </c>
      <c r="K379" s="5">
        <f t="shared" si="17"/>
        <v>115688.1</v>
      </c>
      <c r="L379" s="5">
        <f t="shared" si="18"/>
        <v>136722.30000000002</v>
      </c>
      <c r="M379" s="5">
        <v>32985.449999999997</v>
      </c>
      <c r="N379" s="5">
        <v>1451359.7999999998</v>
      </c>
      <c r="O379" s="30"/>
    </row>
    <row r="380" spans="1:15" x14ac:dyDescent="0.3">
      <c r="A380" s="6">
        <v>2022</v>
      </c>
      <c r="B380" s="2">
        <v>44</v>
      </c>
      <c r="C380" s="26" t="s">
        <v>157</v>
      </c>
      <c r="D380" s="4" t="s">
        <v>8</v>
      </c>
      <c r="E380" s="19">
        <v>1</v>
      </c>
      <c r="F380" s="5">
        <v>1221702.5210084035</v>
      </c>
      <c r="G380" s="5">
        <v>1221702.5210084035</v>
      </c>
      <c r="H380" s="5">
        <v>24434.050420168071</v>
      </c>
      <c r="I380" s="5">
        <v>134387.2773109244</v>
      </c>
      <c r="J380" s="5">
        <f t="shared" si="16"/>
        <v>1075098.2184873952</v>
      </c>
      <c r="K380" s="5">
        <f t="shared" si="17"/>
        <v>5913040.2016806733</v>
      </c>
      <c r="L380" s="5">
        <f t="shared" si="18"/>
        <v>6988138.4201680683</v>
      </c>
      <c r="M380" s="5">
        <v>1685949.478991597</v>
      </c>
      <c r="N380" s="5">
        <v>74181777.075630262</v>
      </c>
      <c r="O380" s="30"/>
    </row>
    <row r="381" spans="1:15" hidden="1" x14ac:dyDescent="0.3">
      <c r="A381" s="6">
        <v>2022</v>
      </c>
      <c r="B381" s="2">
        <v>1</v>
      </c>
      <c r="C381" s="26" t="s">
        <v>164</v>
      </c>
      <c r="D381" s="4" t="s">
        <v>8</v>
      </c>
      <c r="E381" s="19">
        <v>1</v>
      </c>
      <c r="F381" s="5">
        <v>14741.249999999998</v>
      </c>
      <c r="G381" s="5">
        <v>14741.249999999998</v>
      </c>
      <c r="H381" s="5">
        <v>294.82499999999999</v>
      </c>
      <c r="I381" s="5">
        <v>1621.5374999999999</v>
      </c>
      <c r="J381" s="5">
        <f t="shared" si="16"/>
        <v>294.82499999999999</v>
      </c>
      <c r="K381" s="5">
        <f t="shared" si="17"/>
        <v>1621.5374999999999</v>
      </c>
      <c r="L381" s="5">
        <f t="shared" si="18"/>
        <v>1916.3625</v>
      </c>
      <c r="M381" s="5">
        <v>20342.924999999996</v>
      </c>
      <c r="N381" s="5">
        <v>20342.924999999996</v>
      </c>
      <c r="O381" s="30"/>
    </row>
    <row r="382" spans="1:15" hidden="1" x14ac:dyDescent="0.3">
      <c r="A382" s="6">
        <v>2022</v>
      </c>
      <c r="B382" s="2">
        <v>1</v>
      </c>
      <c r="C382" s="26" t="s">
        <v>163</v>
      </c>
      <c r="D382" s="4" t="s">
        <v>8</v>
      </c>
      <c r="E382" s="19">
        <v>1</v>
      </c>
      <c r="F382" s="5">
        <v>27975</v>
      </c>
      <c r="G382" s="5">
        <v>27975</v>
      </c>
      <c r="H382" s="5">
        <v>559.5</v>
      </c>
      <c r="I382" s="5">
        <v>3077.25</v>
      </c>
      <c r="J382" s="5">
        <f t="shared" si="16"/>
        <v>559.5</v>
      </c>
      <c r="K382" s="5">
        <f t="shared" si="17"/>
        <v>3077.25</v>
      </c>
      <c r="L382" s="5">
        <f t="shared" si="18"/>
        <v>3636.75</v>
      </c>
      <c r="M382" s="5">
        <v>38605.5</v>
      </c>
      <c r="N382" s="5">
        <v>38605.5</v>
      </c>
      <c r="O382" s="30"/>
    </row>
    <row r="383" spans="1:15" hidden="1" x14ac:dyDescent="0.3">
      <c r="A383" s="6">
        <v>2022</v>
      </c>
      <c r="B383" s="6">
        <v>1</v>
      </c>
      <c r="C383" s="24" t="s">
        <v>166</v>
      </c>
      <c r="D383" s="6" t="s">
        <v>8</v>
      </c>
      <c r="E383" s="6">
        <v>1</v>
      </c>
      <c r="F383" s="6">
        <v>87180</v>
      </c>
      <c r="G383" s="6">
        <v>87180</v>
      </c>
      <c r="H383" s="6">
        <v>1743.6000000000001</v>
      </c>
      <c r="I383" s="6">
        <v>9589.7999999999993</v>
      </c>
      <c r="J383" s="5">
        <f t="shared" si="16"/>
        <v>1743.6000000000001</v>
      </c>
      <c r="K383" s="5">
        <f t="shared" si="17"/>
        <v>9589.7999999999993</v>
      </c>
      <c r="L383" s="5">
        <f t="shared" si="18"/>
        <v>11333.4</v>
      </c>
      <c r="M383" s="6">
        <v>120308.4</v>
      </c>
      <c r="N383" s="5">
        <v>120308.4</v>
      </c>
      <c r="O383" s="30"/>
    </row>
    <row r="384" spans="1:15" hidden="1" x14ac:dyDescent="0.3">
      <c r="A384" s="6">
        <v>2022</v>
      </c>
      <c r="B384" s="6">
        <v>1</v>
      </c>
      <c r="C384" s="24" t="s">
        <v>167</v>
      </c>
      <c r="D384" s="6" t="s">
        <v>6</v>
      </c>
      <c r="E384" s="6">
        <v>2</v>
      </c>
      <c r="F384" s="6">
        <v>5535</v>
      </c>
      <c r="G384" s="6">
        <v>11070</v>
      </c>
      <c r="H384" s="6">
        <v>221.4</v>
      </c>
      <c r="I384" s="6">
        <v>1217.7</v>
      </c>
      <c r="J384" s="5">
        <f t="shared" si="16"/>
        <v>221.4</v>
      </c>
      <c r="K384" s="5">
        <f t="shared" si="17"/>
        <v>1217.7</v>
      </c>
      <c r="L384" s="5">
        <f t="shared" si="18"/>
        <v>1439.1000000000001</v>
      </c>
      <c r="M384" s="6">
        <v>15276.6</v>
      </c>
      <c r="N384" s="5">
        <v>15276.6</v>
      </c>
      <c r="O384" s="30"/>
    </row>
    <row r="385" spans="1:15" hidden="1" x14ac:dyDescent="0.3">
      <c r="A385" s="6">
        <v>2022</v>
      </c>
      <c r="B385" s="6">
        <v>1</v>
      </c>
      <c r="C385" s="24" t="s">
        <v>165</v>
      </c>
      <c r="D385" s="6" t="s">
        <v>6</v>
      </c>
      <c r="E385" s="6">
        <v>2</v>
      </c>
      <c r="F385" s="6">
        <v>4290</v>
      </c>
      <c r="G385" s="6">
        <v>8580</v>
      </c>
      <c r="H385" s="6">
        <v>171.6</v>
      </c>
      <c r="I385" s="6">
        <v>943.8</v>
      </c>
      <c r="J385" s="5">
        <f t="shared" si="16"/>
        <v>171.6</v>
      </c>
      <c r="K385" s="5">
        <f t="shared" si="17"/>
        <v>943.8</v>
      </c>
      <c r="L385" s="5">
        <f t="shared" si="18"/>
        <v>1115.3999999999999</v>
      </c>
      <c r="M385" s="6">
        <v>11840.4</v>
      </c>
      <c r="N385" s="5">
        <v>11840.4</v>
      </c>
      <c r="O385" s="30"/>
    </row>
    <row r="386" spans="1:15" hidden="1" x14ac:dyDescent="0.3">
      <c r="A386" s="6">
        <v>2022</v>
      </c>
      <c r="B386" s="2">
        <v>1</v>
      </c>
      <c r="C386" s="26" t="s">
        <v>158</v>
      </c>
      <c r="D386" s="4" t="s">
        <v>8</v>
      </c>
      <c r="E386" s="19">
        <v>1</v>
      </c>
      <c r="F386" s="5">
        <v>23902.5</v>
      </c>
      <c r="G386" s="5">
        <v>23902.5</v>
      </c>
      <c r="H386" s="5">
        <v>478.05</v>
      </c>
      <c r="I386" s="5">
        <v>2629.2750000000001</v>
      </c>
      <c r="J386" s="5">
        <f t="shared" si="16"/>
        <v>478.05</v>
      </c>
      <c r="K386" s="5">
        <f t="shared" si="17"/>
        <v>2629.2750000000001</v>
      </c>
      <c r="L386" s="5">
        <f t="shared" si="18"/>
        <v>3107.3250000000003</v>
      </c>
      <c r="M386" s="5">
        <v>32985.449999999997</v>
      </c>
      <c r="N386" s="5">
        <v>32985.449999999997</v>
      </c>
      <c r="O386" s="30"/>
    </row>
    <row r="387" spans="1:15" hidden="1" x14ac:dyDescent="0.3">
      <c r="A387" s="6">
        <v>2022</v>
      </c>
      <c r="B387" s="2">
        <v>1</v>
      </c>
      <c r="C387" s="26" t="s">
        <v>161</v>
      </c>
      <c r="D387" s="4" t="s">
        <v>8</v>
      </c>
      <c r="E387" s="19">
        <v>2</v>
      </c>
      <c r="F387" s="5">
        <v>928.74999999999989</v>
      </c>
      <c r="G387" s="5">
        <v>1857.4999999999998</v>
      </c>
      <c r="H387" s="5">
        <v>37.15</v>
      </c>
      <c r="I387" s="5">
        <v>204.32499999999999</v>
      </c>
      <c r="J387" s="5">
        <f t="shared" si="16"/>
        <v>37.15</v>
      </c>
      <c r="K387" s="5">
        <f t="shared" si="17"/>
        <v>204.32499999999999</v>
      </c>
      <c r="L387" s="5">
        <f t="shared" si="18"/>
        <v>241.47499999999999</v>
      </c>
      <c r="M387" s="5">
        <v>2563.3499999999995</v>
      </c>
      <c r="N387" s="5">
        <v>2563.3499999999995</v>
      </c>
      <c r="O387" s="30"/>
    </row>
  </sheetData>
  <autoFilter ref="A4:O387" xr:uid="{8100F2D0-A035-42D4-B2C2-96B89F34845C}">
    <filterColumn colId="2">
      <filters>
        <filter val="BRAZO LUMINARIA HORIZONTAL 1&quot; X 2.00MTS S/COLLARIN"/>
        <filter val="LUMINARIA 144 LED 108W"/>
        <filter val="LUMINARIA 336 LED 250W"/>
        <filter val="LUMINARIA 64 LED 100 W"/>
        <filter val="LUMINARIA 96 LEDS 70 W"/>
        <filter val="LUMINARIA DE SODIO  70 W PE-VP CON BASE DE FOTOCELDA,SIN BOMBILLO"/>
        <filter val="LUMINARIA DE SODIO 150W"/>
        <filter val="LUMINARIA DE SODIO 400 W"/>
        <filter val="LUMINARIA DE SODIO 70 W"/>
        <filter val="LUMINARIA DE SODIO 70W"/>
        <filter val="LUMINARIA LED 100W"/>
        <filter val="LUMINARIA LED 20W"/>
        <filter val="LUMINARIA LED 50W"/>
        <filter val="LUMINARIA LED 60W"/>
        <filter val="LUMINARIA LED 72W"/>
        <filter val="LUMINARIA LED DE 100W"/>
        <filter val="LUMINARIA SODIO 150W"/>
        <filter val="LUMINARIAS LED 35W"/>
        <filter val="LUMINARIAS LED 65W"/>
        <filter val="REUBICACIÓN LUMINARIA O PROYECTOR"/>
      </filters>
    </filterColumn>
  </autoFilter>
  <sortState xmlns:xlrd2="http://schemas.microsoft.com/office/spreadsheetml/2017/richdata2" ref="A5:N387">
    <sortCondition ref="A5:A38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A76DD-F283-4C03-AD85-722423F88618}">
  <dimension ref="A1:Y127"/>
  <sheetViews>
    <sheetView showGridLines="0" tabSelected="1" zoomScale="81" zoomScaleNormal="70" workbookViewId="0">
      <selection activeCell="D136" sqref="D136"/>
    </sheetView>
  </sheetViews>
  <sheetFormatPr baseColWidth="10" defaultColWidth="15.109375" defaultRowHeight="14.4" x14ac:dyDescent="0.3"/>
  <cols>
    <col min="1" max="1" width="6" customWidth="1"/>
    <col min="3" max="3" width="26.5546875" bestFit="1" customWidth="1"/>
    <col min="4" max="4" width="28.33203125" customWidth="1"/>
    <col min="5" max="5" width="15.44140625" customWidth="1"/>
    <col min="6" max="6" width="14.6640625" customWidth="1"/>
    <col min="7" max="11" width="12.88671875" bestFit="1" customWidth="1"/>
    <col min="12" max="12" width="10.33203125" bestFit="1" customWidth="1"/>
    <col min="13" max="13" width="11.33203125" bestFit="1" customWidth="1"/>
    <col min="14" max="14" width="12.88671875" bestFit="1" customWidth="1"/>
    <col min="15" max="15" width="12.44140625" bestFit="1" customWidth="1"/>
    <col min="25" max="25" width="27.77734375" bestFit="1" customWidth="1"/>
  </cols>
  <sheetData>
    <row r="1" spans="1:6" ht="21" x14ac:dyDescent="0.4">
      <c r="A1" s="29" t="s">
        <v>200</v>
      </c>
    </row>
    <row r="2" spans="1:6" ht="21" x14ac:dyDescent="0.4">
      <c r="A2" s="29"/>
    </row>
    <row r="3" spans="1:6" x14ac:dyDescent="0.3">
      <c r="A3" t="s">
        <v>168</v>
      </c>
      <c r="B3" t="s">
        <v>171</v>
      </c>
    </row>
    <row r="4" spans="1:6" x14ac:dyDescent="0.3">
      <c r="A4" t="s">
        <v>169</v>
      </c>
      <c r="B4" t="s">
        <v>183</v>
      </c>
    </row>
    <row r="5" spans="1:6" x14ac:dyDescent="0.3">
      <c r="A5" t="s">
        <v>170</v>
      </c>
      <c r="B5" t="s">
        <v>184</v>
      </c>
    </row>
    <row r="6" spans="1:6" x14ac:dyDescent="0.3">
      <c r="A6" t="s">
        <v>192</v>
      </c>
      <c r="B6" t="s">
        <v>193</v>
      </c>
    </row>
    <row r="7" spans="1:6" x14ac:dyDescent="0.3">
      <c r="A7" t="s">
        <v>194</v>
      </c>
      <c r="B7" t="s">
        <v>195</v>
      </c>
    </row>
    <row r="8" spans="1:6" x14ac:dyDescent="0.3">
      <c r="A8" t="s">
        <v>196</v>
      </c>
      <c r="B8" t="s">
        <v>198</v>
      </c>
    </row>
    <row r="9" spans="1:6" x14ac:dyDescent="0.3">
      <c r="A9" t="s">
        <v>197</v>
      </c>
      <c r="B9" t="s">
        <v>199</v>
      </c>
    </row>
    <row r="13" spans="1:6" x14ac:dyDescent="0.3">
      <c r="B13" t="s">
        <v>168</v>
      </c>
    </row>
    <row r="14" spans="1:6" hidden="1" x14ac:dyDescent="0.3">
      <c r="C14" s="33" t="s">
        <v>204</v>
      </c>
      <c r="D14" s="33" t="s">
        <v>204</v>
      </c>
    </row>
    <row r="15" spans="1:6" x14ac:dyDescent="0.3">
      <c r="C15" s="43" t="s">
        <v>0</v>
      </c>
      <c r="D15" s="8" t="s">
        <v>6</v>
      </c>
      <c r="E15" s="8" t="s">
        <v>8</v>
      </c>
      <c r="F15" s="8" t="s">
        <v>205</v>
      </c>
    </row>
    <row r="16" spans="1:6" x14ac:dyDescent="0.3">
      <c r="C16" s="8">
        <v>2012</v>
      </c>
      <c r="D16" s="44">
        <v>32178354.515999999</v>
      </c>
      <c r="E16" s="44">
        <v>911671905.21179533</v>
      </c>
      <c r="F16" s="44">
        <v>943850259.72779536</v>
      </c>
    </row>
    <row r="17" spans="2:13" x14ac:dyDescent="0.3">
      <c r="C17" s="8">
        <v>2013</v>
      </c>
      <c r="D17" s="44">
        <v>11630419.99674245</v>
      </c>
      <c r="E17" s="44">
        <v>86642290.485840023</v>
      </c>
      <c r="F17" s="44">
        <v>98272710.48258248</v>
      </c>
    </row>
    <row r="18" spans="2:13" x14ac:dyDescent="0.3">
      <c r="C18" s="8">
        <v>2014</v>
      </c>
      <c r="D18" s="44">
        <v>14468742.15248736</v>
      </c>
      <c r="E18" s="44">
        <v>92921582.372399986</v>
      </c>
      <c r="F18" s="44">
        <v>107390324.52488735</v>
      </c>
    </row>
    <row r="19" spans="2:13" x14ac:dyDescent="0.3">
      <c r="C19" s="8">
        <v>2015</v>
      </c>
      <c r="D19" s="44">
        <v>22581898.42656</v>
      </c>
      <c r="E19" s="44">
        <v>41817492.697199993</v>
      </c>
      <c r="F19" s="44">
        <v>64399391.123759992</v>
      </c>
    </row>
    <row r="20" spans="2:13" x14ac:dyDescent="0.3">
      <c r="C20" s="8">
        <v>2016</v>
      </c>
      <c r="D20" s="44">
        <v>9258099.4536000006</v>
      </c>
      <c r="E20" s="44">
        <v>46027021.855439998</v>
      </c>
      <c r="F20" s="44">
        <v>55285121.309039995</v>
      </c>
    </row>
    <row r="21" spans="2:13" x14ac:dyDescent="0.3">
      <c r="C21" s="8">
        <v>2017</v>
      </c>
      <c r="D21" s="44">
        <v>9184908.680639999</v>
      </c>
      <c r="E21" s="44">
        <v>77736918.289800003</v>
      </c>
      <c r="F21" s="44">
        <v>86921826.97044</v>
      </c>
    </row>
    <row r="22" spans="2:13" x14ac:dyDescent="0.3">
      <c r="C22" s="8">
        <v>2018</v>
      </c>
      <c r="D22" s="44">
        <v>10612685.526365999</v>
      </c>
      <c r="E22" s="44">
        <v>58154130.181685999</v>
      </c>
      <c r="F22" s="44">
        <v>68766815.708051994</v>
      </c>
    </row>
    <row r="23" spans="2:13" x14ac:dyDescent="0.3">
      <c r="C23" s="8">
        <v>2019</v>
      </c>
      <c r="D23" s="44">
        <v>6582712.8677436002</v>
      </c>
      <c r="E23" s="44">
        <v>41023788.731805928</v>
      </c>
      <c r="F23" s="44">
        <v>47606501.599549532</v>
      </c>
    </row>
    <row r="24" spans="2:13" x14ac:dyDescent="0.3">
      <c r="C24" s="8">
        <v>2020</v>
      </c>
      <c r="D24" s="44">
        <v>199313.4</v>
      </c>
      <c r="E24" s="44">
        <v>277050.18000000005</v>
      </c>
      <c r="F24" s="44">
        <v>476363.58000000007</v>
      </c>
    </row>
    <row r="25" spans="2:13" x14ac:dyDescent="0.3">
      <c r="C25" s="8">
        <v>2021</v>
      </c>
      <c r="D25" s="44">
        <v>32268.125999999997</v>
      </c>
      <c r="E25" s="44">
        <v>2738570.1261176472</v>
      </c>
      <c r="F25" s="44">
        <v>2770838.2521176473</v>
      </c>
    </row>
    <row r="26" spans="2:13" x14ac:dyDescent="0.3">
      <c r="C26" s="8">
        <v>2022</v>
      </c>
      <c r="D26" s="44">
        <v>1690736.1524999999</v>
      </c>
      <c r="E26" s="44">
        <v>77546362.004621863</v>
      </c>
      <c r="F26" s="44">
        <v>79237098.157121867</v>
      </c>
    </row>
    <row r="27" spans="2:13" x14ac:dyDescent="0.3">
      <c r="C27" s="8" t="s">
        <v>205</v>
      </c>
      <c r="D27" s="44">
        <v>118420139.29863942</v>
      </c>
      <c r="E27" s="44">
        <v>1436557112.1367068</v>
      </c>
      <c r="F27" s="44">
        <v>1554977251.4353461</v>
      </c>
    </row>
    <row r="31" spans="2:13" x14ac:dyDescent="0.3">
      <c r="B31" t="s">
        <v>169</v>
      </c>
      <c r="C31" s="33" t="s">
        <v>206</v>
      </c>
      <c r="D31" s="35" t="s">
        <v>204</v>
      </c>
    </row>
    <row r="32" spans="2:13" x14ac:dyDescent="0.3">
      <c r="C32" s="33" t="s">
        <v>207</v>
      </c>
      <c r="D32">
        <v>2012</v>
      </c>
      <c r="E32">
        <v>2013</v>
      </c>
      <c r="F32">
        <v>2014</v>
      </c>
      <c r="G32">
        <v>2015</v>
      </c>
      <c r="H32">
        <v>2016</v>
      </c>
      <c r="I32">
        <v>2017</v>
      </c>
      <c r="J32">
        <v>2018</v>
      </c>
      <c r="K32">
        <v>2019</v>
      </c>
      <c r="L32">
        <v>2021</v>
      </c>
      <c r="M32">
        <v>2022</v>
      </c>
    </row>
    <row r="33" spans="3:13" x14ac:dyDescent="0.3">
      <c r="C33" s="24" t="s">
        <v>174</v>
      </c>
      <c r="D33" s="36"/>
      <c r="E33" s="36"/>
      <c r="F33" s="36"/>
      <c r="G33" s="36"/>
      <c r="H33" s="36"/>
      <c r="I33" s="36"/>
      <c r="J33" s="36"/>
      <c r="K33" s="36">
        <v>998767</v>
      </c>
      <c r="L33" s="36">
        <v>926200</v>
      </c>
      <c r="M33" s="36"/>
    </row>
    <row r="34" spans="3:13" x14ac:dyDescent="0.3">
      <c r="C34" s="24" t="s">
        <v>210</v>
      </c>
      <c r="D34" s="36"/>
      <c r="E34" s="36"/>
      <c r="F34" s="36"/>
      <c r="G34" s="36"/>
      <c r="H34" s="36"/>
      <c r="I34" s="36"/>
      <c r="J34" s="36"/>
      <c r="K34" s="36">
        <v>998767</v>
      </c>
      <c r="L34" s="36"/>
      <c r="M34" s="36"/>
    </row>
    <row r="35" spans="3:13" x14ac:dyDescent="0.3">
      <c r="C35" s="24" t="s">
        <v>178</v>
      </c>
      <c r="D35" s="36"/>
      <c r="E35" s="36"/>
      <c r="F35" s="36"/>
      <c r="G35" s="36"/>
      <c r="H35" s="36"/>
      <c r="I35" s="36"/>
      <c r="J35" s="36"/>
      <c r="K35" s="36">
        <v>1648031</v>
      </c>
      <c r="L35" s="36"/>
      <c r="M35" s="36"/>
    </row>
    <row r="36" spans="3:13" x14ac:dyDescent="0.3">
      <c r="C36" s="24" t="s">
        <v>157</v>
      </c>
      <c r="D36" s="36"/>
      <c r="E36" s="36"/>
      <c r="F36" s="36"/>
      <c r="G36" s="36"/>
      <c r="H36" s="36"/>
      <c r="I36" s="36"/>
      <c r="J36" s="36"/>
      <c r="K36" s="36"/>
      <c r="L36" s="36"/>
      <c r="M36" s="36">
        <v>1221702.5210084035</v>
      </c>
    </row>
    <row r="37" spans="3:13" x14ac:dyDescent="0.3">
      <c r="C37" s="24" t="s">
        <v>173</v>
      </c>
      <c r="D37" s="36"/>
      <c r="E37" s="36"/>
      <c r="F37" s="36"/>
      <c r="G37" s="36"/>
      <c r="H37" s="36"/>
      <c r="I37" s="36"/>
      <c r="J37" s="36"/>
      <c r="K37" s="36">
        <v>875721</v>
      </c>
      <c r="L37" s="36"/>
      <c r="M37" s="36"/>
    </row>
    <row r="38" spans="3:13" x14ac:dyDescent="0.3">
      <c r="C38" s="24" t="s">
        <v>208</v>
      </c>
      <c r="D38" s="36"/>
      <c r="E38" s="36">
        <v>215133.6</v>
      </c>
      <c r="F38" s="36">
        <v>245279</v>
      </c>
      <c r="G38" s="36">
        <v>216898.30800000002</v>
      </c>
      <c r="H38" s="36">
        <v>337886</v>
      </c>
      <c r="I38" s="36">
        <v>388657.80800000002</v>
      </c>
      <c r="J38" s="36">
        <v>235168.39500000002</v>
      </c>
      <c r="K38" s="36">
        <v>177605.12000000002</v>
      </c>
      <c r="L38" s="36"/>
      <c r="M38" s="36"/>
    </row>
    <row r="39" spans="3:13" x14ac:dyDescent="0.3">
      <c r="C39" s="24" t="s">
        <v>176</v>
      </c>
      <c r="D39" s="36">
        <v>400536.4</v>
      </c>
      <c r="E39" s="36"/>
      <c r="F39" s="36"/>
      <c r="G39" s="36"/>
      <c r="H39" s="36">
        <v>332606</v>
      </c>
      <c r="I39" s="36">
        <v>426741.85399999999</v>
      </c>
      <c r="J39" s="36">
        <v>332668.38296999998</v>
      </c>
      <c r="K39" s="36">
        <v>305952.57</v>
      </c>
      <c r="L39" s="36"/>
      <c r="M39" s="36"/>
    </row>
    <row r="40" spans="3:13" x14ac:dyDescent="0.3">
      <c r="C40" s="24" t="s">
        <v>177</v>
      </c>
      <c r="D40" s="36">
        <v>2860000</v>
      </c>
      <c r="E40" s="36"/>
      <c r="F40" s="36"/>
      <c r="G40" s="36"/>
      <c r="H40" s="36"/>
      <c r="I40" s="36"/>
      <c r="J40" s="36"/>
      <c r="K40" s="36"/>
      <c r="L40" s="36"/>
      <c r="M40" s="36"/>
    </row>
    <row r="41" spans="3:13" x14ac:dyDescent="0.3">
      <c r="C41" s="24" t="s">
        <v>175</v>
      </c>
      <c r="D41" s="36">
        <v>236953.2</v>
      </c>
      <c r="E41" s="36"/>
      <c r="F41" s="36"/>
      <c r="G41" s="36"/>
      <c r="H41" s="36"/>
      <c r="I41" s="36"/>
      <c r="J41" s="36"/>
      <c r="K41" s="36"/>
      <c r="L41" s="36"/>
      <c r="M41" s="36"/>
    </row>
    <row r="42" spans="3:13" x14ac:dyDescent="0.3">
      <c r="C42" s="24" t="s">
        <v>209</v>
      </c>
      <c r="D42" s="36"/>
      <c r="E42" s="36">
        <v>188018.6</v>
      </c>
      <c r="F42" s="36"/>
      <c r="G42" s="36"/>
      <c r="H42" s="36"/>
      <c r="I42" s="36"/>
      <c r="J42" s="36"/>
      <c r="K42" s="36"/>
      <c r="L42" s="36"/>
      <c r="M42" s="36"/>
    </row>
    <row r="43" spans="3:13" x14ac:dyDescent="0.3">
      <c r="C43" s="24" t="s">
        <v>180</v>
      </c>
      <c r="D43" s="36"/>
      <c r="E43" s="36"/>
      <c r="F43" s="36"/>
      <c r="G43" s="36"/>
      <c r="H43" s="36"/>
      <c r="I43" s="36"/>
      <c r="J43" s="36"/>
      <c r="K43" s="36">
        <v>261800</v>
      </c>
      <c r="L43" s="36"/>
      <c r="M43" s="36"/>
    </row>
    <row r="44" spans="3:13" x14ac:dyDescent="0.3">
      <c r="C44" s="24" t="s">
        <v>76</v>
      </c>
      <c r="D44" s="36"/>
      <c r="E44" s="36"/>
      <c r="F44" s="36"/>
      <c r="G44" s="36"/>
      <c r="H44" s="36">
        <v>502656</v>
      </c>
      <c r="I44" s="36"/>
      <c r="J44" s="36"/>
      <c r="K44" s="36"/>
      <c r="L44" s="36"/>
      <c r="M44" s="36"/>
    </row>
    <row r="45" spans="3:13" x14ac:dyDescent="0.3">
      <c r="C45" s="24" t="s">
        <v>126</v>
      </c>
      <c r="D45" s="36"/>
      <c r="E45" s="36"/>
      <c r="F45" s="36"/>
      <c r="G45" s="36"/>
      <c r="H45" s="36"/>
      <c r="I45" s="36"/>
      <c r="J45" s="36"/>
      <c r="K45" s="36">
        <v>796110</v>
      </c>
      <c r="L45" s="36"/>
      <c r="M45" s="36"/>
    </row>
    <row r="46" spans="3:13" x14ac:dyDescent="0.3">
      <c r="C46" s="24" t="s">
        <v>128</v>
      </c>
      <c r="D46" s="36"/>
      <c r="E46" s="36"/>
      <c r="F46" s="36"/>
      <c r="G46" s="36"/>
      <c r="H46" s="36"/>
      <c r="I46" s="36"/>
      <c r="J46" s="36"/>
      <c r="K46" s="36">
        <v>796110</v>
      </c>
      <c r="L46" s="36"/>
      <c r="M46" s="36"/>
    </row>
    <row r="47" spans="3:13" x14ac:dyDescent="0.3">
      <c r="C47" s="24" t="s">
        <v>127</v>
      </c>
      <c r="D47" s="36"/>
      <c r="E47" s="36"/>
      <c r="F47" s="36"/>
      <c r="G47" s="36"/>
      <c r="H47" s="36"/>
      <c r="I47" s="36"/>
      <c r="J47" s="36"/>
      <c r="K47" s="36">
        <v>796110</v>
      </c>
      <c r="L47" s="36"/>
      <c r="M47" s="36"/>
    </row>
    <row r="48" spans="3:13" x14ac:dyDescent="0.3">
      <c r="C48" s="24" t="s">
        <v>118</v>
      </c>
      <c r="D48" s="36"/>
      <c r="E48" s="36"/>
      <c r="F48" s="36"/>
      <c r="G48" s="36"/>
      <c r="H48" s="36"/>
      <c r="I48" s="36"/>
      <c r="J48" s="36"/>
      <c r="K48" s="36">
        <v>261800</v>
      </c>
      <c r="L48" s="36"/>
      <c r="M48" s="36"/>
    </row>
    <row r="49" spans="2:15" x14ac:dyDescent="0.3">
      <c r="C49" s="24" t="s">
        <v>182</v>
      </c>
      <c r="D49" s="36"/>
      <c r="E49" s="36"/>
      <c r="F49" s="36">
        <v>490494.4</v>
      </c>
      <c r="G49" s="36"/>
      <c r="H49" s="36"/>
      <c r="I49" s="36"/>
      <c r="J49" s="36"/>
      <c r="K49" s="36"/>
      <c r="L49" s="36"/>
      <c r="M49" s="36"/>
    </row>
    <row r="50" spans="2:15" x14ac:dyDescent="0.3">
      <c r="C50" s="24" t="s">
        <v>130</v>
      </c>
      <c r="D50" s="36"/>
      <c r="E50" s="36"/>
      <c r="F50" s="36"/>
      <c r="G50" s="36"/>
      <c r="H50" s="36"/>
      <c r="I50" s="36"/>
      <c r="J50" s="36"/>
      <c r="K50" s="36">
        <v>235620</v>
      </c>
      <c r="L50" s="36"/>
      <c r="M50" s="36"/>
    </row>
    <row r="51" spans="2:15" x14ac:dyDescent="0.3">
      <c r="C51" s="24" t="s">
        <v>131</v>
      </c>
      <c r="D51" s="36"/>
      <c r="E51" s="36"/>
      <c r="F51" s="36"/>
      <c r="G51" s="36"/>
      <c r="H51" s="36"/>
      <c r="I51" s="36"/>
      <c r="J51" s="36"/>
      <c r="K51" s="36">
        <v>249825.52980000002</v>
      </c>
      <c r="L51" s="36"/>
      <c r="M51" s="36"/>
    </row>
    <row r="52" spans="2:15" x14ac:dyDescent="0.3">
      <c r="C52" s="47" t="s">
        <v>205</v>
      </c>
      <c r="D52" s="45">
        <f>SUM(D33:D51)</f>
        <v>3497489.6</v>
      </c>
      <c r="E52" s="45">
        <f t="shared" ref="E52:M52" si="0">SUM(E33:E51)</f>
        <v>403152.2</v>
      </c>
      <c r="F52" s="45">
        <f t="shared" si="0"/>
        <v>735773.4</v>
      </c>
      <c r="G52" s="45">
        <f t="shared" si="0"/>
        <v>216898.30800000002</v>
      </c>
      <c r="H52" s="45">
        <f t="shared" si="0"/>
        <v>1173148</v>
      </c>
      <c r="I52" s="45">
        <f t="shared" si="0"/>
        <v>815399.66200000001</v>
      </c>
      <c r="J52" s="45">
        <f t="shared" si="0"/>
        <v>567836.77796999994</v>
      </c>
      <c r="K52" s="45">
        <f t="shared" si="0"/>
        <v>8402219.219800001</v>
      </c>
      <c r="L52" s="45">
        <f t="shared" si="0"/>
        <v>926200</v>
      </c>
      <c r="M52" s="45">
        <f t="shared" si="0"/>
        <v>1221702.5210084035</v>
      </c>
      <c r="N52" s="46"/>
    </row>
    <row r="55" spans="2:15" x14ac:dyDescent="0.3">
      <c r="B55" t="s">
        <v>170</v>
      </c>
      <c r="D55" s="42" t="s">
        <v>217</v>
      </c>
      <c r="E55" s="42"/>
      <c r="F55" s="42"/>
      <c r="G55" s="42"/>
      <c r="H55" s="42"/>
      <c r="I55" s="42"/>
      <c r="J55" s="42"/>
      <c r="K55" s="42"/>
      <c r="L55" s="42"/>
      <c r="M55" s="42"/>
      <c r="N55" s="42"/>
      <c r="O55" s="42"/>
    </row>
    <row r="56" spans="2:15" hidden="1" x14ac:dyDescent="0.3">
      <c r="D56" s="35" t="s">
        <v>218</v>
      </c>
    </row>
    <row r="57" spans="2:15" x14ac:dyDescent="0.3">
      <c r="C57" s="43" t="s">
        <v>214</v>
      </c>
      <c r="D57" s="6">
        <v>2012</v>
      </c>
      <c r="E57" s="6">
        <v>2013</v>
      </c>
      <c r="F57" s="6">
        <v>2014</v>
      </c>
      <c r="G57" s="6">
        <v>2015</v>
      </c>
      <c r="H57" s="6">
        <v>2016</v>
      </c>
      <c r="I57" s="6">
        <v>2017</v>
      </c>
      <c r="J57" s="6">
        <v>2018</v>
      </c>
      <c r="K57" s="6">
        <v>2019</v>
      </c>
      <c r="L57" s="6">
        <v>2020</v>
      </c>
      <c r="M57" s="6">
        <v>2021</v>
      </c>
      <c r="N57" s="6">
        <v>2022</v>
      </c>
      <c r="O57" s="8" t="s">
        <v>205</v>
      </c>
    </row>
    <row r="58" spans="2:15" x14ac:dyDescent="0.3">
      <c r="C58" s="8" t="s">
        <v>212</v>
      </c>
      <c r="D58" s="38">
        <v>697715.84139070869</v>
      </c>
      <c r="E58" s="38">
        <v>114717.71915999999</v>
      </c>
      <c r="F58" s="38">
        <v>191021.80679999999</v>
      </c>
      <c r="G58" s="38">
        <v>259546.97472</v>
      </c>
      <c r="H58" s="38">
        <v>244987.25767999995</v>
      </c>
      <c r="I58" s="38">
        <v>164254.00068000003</v>
      </c>
      <c r="J58" s="38">
        <v>344822.64000030002</v>
      </c>
      <c r="K58" s="38">
        <v>1161366.9729666181</v>
      </c>
      <c r="L58" s="38">
        <v>7594.2020000000011</v>
      </c>
      <c r="M58" s="38">
        <v>110431.95932352942</v>
      </c>
      <c r="N58" s="38">
        <v>296862.62837184878</v>
      </c>
      <c r="O58" s="38">
        <v>3593322.0030930052</v>
      </c>
    </row>
    <row r="59" spans="2:15" x14ac:dyDescent="0.3">
      <c r="C59" s="8" t="s">
        <v>213</v>
      </c>
      <c r="D59" s="38">
        <v>2330182.47242</v>
      </c>
      <c r="E59" s="38">
        <v>20857.767120000011</v>
      </c>
      <c r="F59" s="38">
        <v>34731.237600000008</v>
      </c>
      <c r="G59" s="38">
        <v>47190.35904000001</v>
      </c>
      <c r="H59" s="38">
        <v>44543.137759999991</v>
      </c>
      <c r="I59" s="38">
        <v>29864.363759999997</v>
      </c>
      <c r="J59" s="38">
        <v>62695.025454599992</v>
      </c>
      <c r="K59" s="38">
        <v>211157.63144847605</v>
      </c>
      <c r="L59" s="38">
        <v>1380.7639999999999</v>
      </c>
      <c r="M59" s="38">
        <v>20078.538058823531</v>
      </c>
      <c r="N59" s="38">
        <v>53975.023340336134</v>
      </c>
      <c r="O59" s="38">
        <v>2856656.3200022355</v>
      </c>
    </row>
    <row r="60" spans="2:15" x14ac:dyDescent="0.3">
      <c r="C60" s="39" t="s">
        <v>211</v>
      </c>
      <c r="D60" s="40">
        <v>943850259.72779524</v>
      </c>
      <c r="E60" s="40">
        <v>98272710.482582435</v>
      </c>
      <c r="F60" s="40">
        <v>107390324.52488735</v>
      </c>
      <c r="G60" s="40">
        <v>64399391.123759978</v>
      </c>
      <c r="H60" s="40">
        <v>55285121.309040003</v>
      </c>
      <c r="I60" s="40">
        <v>86921826.97044</v>
      </c>
      <c r="J60" s="40">
        <v>68766815.708051994</v>
      </c>
      <c r="K60" s="40">
        <v>47606501.599549532</v>
      </c>
      <c r="L60" s="40">
        <v>476363.58</v>
      </c>
      <c r="M60" s="40">
        <v>2770838.2521176469</v>
      </c>
      <c r="N60" s="40">
        <v>79237098.157121867</v>
      </c>
      <c r="O60" s="40">
        <v>1554977251.4353459</v>
      </c>
    </row>
    <row r="61" spans="2:15" x14ac:dyDescent="0.3">
      <c r="C61" s="8" t="s">
        <v>215</v>
      </c>
      <c r="D61" s="41">
        <f>+D58/D$60</f>
        <v>7.3922302208395717E-4</v>
      </c>
      <c r="E61" s="41">
        <f>+E58/E$60</f>
        <v>1.1673405424218173E-3</v>
      </c>
      <c r="F61" s="41">
        <f>+F58/F$60</f>
        <v>1.7787617985615763E-3</v>
      </c>
      <c r="G61" s="41">
        <f>+G58/G$60</f>
        <v>4.030270631304787E-3</v>
      </c>
      <c r="H61" s="41">
        <f>+H58/H$60</f>
        <v>4.4313415956987439E-3</v>
      </c>
      <c r="I61" s="41">
        <f>+I58/I$60</f>
        <v>1.8896749689333936E-3</v>
      </c>
      <c r="J61" s="41">
        <f>+J58/J$60</f>
        <v>5.0143755596338347E-3</v>
      </c>
      <c r="K61" s="41">
        <f>+K58/K$60</f>
        <v>2.4395133730591271E-2</v>
      </c>
      <c r="L61" s="41">
        <f>+L58/L$60</f>
        <v>1.5942028985507249E-2</v>
      </c>
      <c r="M61" s="41">
        <f>+M58/M$60</f>
        <v>3.9855072463768119E-2</v>
      </c>
      <c r="N61" s="41">
        <f>+N58/N$60</f>
        <v>3.7465106026875195E-3</v>
      </c>
      <c r="O61" s="41">
        <f>+O58/O$60</f>
        <v>2.3108518145690772E-3</v>
      </c>
    </row>
    <row r="62" spans="2:15" x14ac:dyDescent="0.3">
      <c r="C62" s="8" t="s">
        <v>216</v>
      </c>
      <c r="D62" s="41">
        <f>+D59/D$60</f>
        <v>2.4688052457516097E-3</v>
      </c>
      <c r="E62" s="41">
        <f>+E59/E$60</f>
        <v>2.122437349857851E-4</v>
      </c>
      <c r="F62" s="41">
        <f>+F59/F$60</f>
        <v>3.2341123610210489E-4</v>
      </c>
      <c r="G62" s="41">
        <f>+G59/G$60</f>
        <v>7.3277647841905229E-4</v>
      </c>
      <c r="H62" s="41">
        <f>+H59/H$60</f>
        <v>8.0569847194522615E-4</v>
      </c>
      <c r="I62" s="41">
        <f>+I59/I$60</f>
        <v>3.4357726707879877E-4</v>
      </c>
      <c r="J62" s="41">
        <f>+J59/J$60</f>
        <v>9.1170464720615168E-4</v>
      </c>
      <c r="K62" s="41">
        <f>+K59/K$60</f>
        <v>4.4354788601075048E-3</v>
      </c>
      <c r="L62" s="41">
        <f>+L59/L$60</f>
        <v>2.8985507246376808E-3</v>
      </c>
      <c r="M62" s="41">
        <f>+M59/M$60</f>
        <v>7.2463768115942039E-3</v>
      </c>
      <c r="N62" s="41">
        <f>+N59/N$60</f>
        <v>6.8118374594318529E-4</v>
      </c>
      <c r="O62" s="41">
        <f>+O59/O$60</f>
        <v>1.8371048948564069E-3</v>
      </c>
    </row>
    <row r="65" spans="2:25" x14ac:dyDescent="0.3">
      <c r="B65" t="s">
        <v>192</v>
      </c>
      <c r="C65" t="s">
        <v>219</v>
      </c>
    </row>
    <row r="68" spans="2:25" x14ac:dyDescent="0.3">
      <c r="C68" s="34" t="s">
        <v>221</v>
      </c>
      <c r="D68" s="48" t="s">
        <v>204</v>
      </c>
      <c r="E68" s="34"/>
      <c r="F68" s="34"/>
      <c r="G68" s="34"/>
      <c r="H68" s="34"/>
      <c r="I68" s="34"/>
      <c r="J68" s="34"/>
      <c r="K68" s="34"/>
      <c r="L68" s="34"/>
      <c r="M68" s="34"/>
    </row>
    <row r="69" spans="2:25" x14ac:dyDescent="0.3">
      <c r="C69" s="49" t="s">
        <v>207</v>
      </c>
      <c r="D69" s="49">
        <v>2012</v>
      </c>
      <c r="E69" s="49">
        <v>2013</v>
      </c>
      <c r="F69" s="49">
        <v>2014</v>
      </c>
      <c r="G69" s="49">
        <v>2015</v>
      </c>
      <c r="H69" s="49">
        <v>2016</v>
      </c>
      <c r="I69" s="49">
        <v>2017</v>
      </c>
      <c r="J69" s="49">
        <v>2018</v>
      </c>
      <c r="K69" s="49">
        <v>2019</v>
      </c>
      <c r="L69" s="49">
        <v>2021</v>
      </c>
      <c r="M69" s="49">
        <v>2022</v>
      </c>
      <c r="O69" s="49">
        <v>2012</v>
      </c>
      <c r="P69" s="49">
        <v>2013</v>
      </c>
      <c r="Q69" s="49">
        <v>2014</v>
      </c>
      <c r="R69" s="49">
        <v>2015</v>
      </c>
      <c r="S69" s="49">
        <v>2016</v>
      </c>
      <c r="T69" s="49">
        <v>2017</v>
      </c>
      <c r="U69" s="49">
        <v>2018</v>
      </c>
      <c r="V69" s="49">
        <v>2019</v>
      </c>
      <c r="W69" s="49">
        <v>2021</v>
      </c>
      <c r="X69" s="49">
        <v>2022</v>
      </c>
      <c r="Y69" t="s">
        <v>222</v>
      </c>
    </row>
    <row r="70" spans="2:25" x14ac:dyDescent="0.3">
      <c r="C70" s="5" t="s">
        <v>174</v>
      </c>
      <c r="D70" s="5"/>
      <c r="E70" s="5"/>
      <c r="F70" s="5"/>
      <c r="G70" s="5"/>
      <c r="H70" s="5"/>
      <c r="I70" s="5"/>
      <c r="J70" s="5"/>
      <c r="K70" s="5">
        <v>998767</v>
      </c>
      <c r="L70" s="5">
        <v>926200</v>
      </c>
      <c r="M70" s="5"/>
      <c r="O70" s="6"/>
      <c r="P70" s="56" t="str">
        <f>+IF(OR(D70=0,E70=0),"",(E70-D70)/E70)</f>
        <v/>
      </c>
      <c r="Q70" s="56" t="str">
        <f t="shared" ref="Q70:X70" si="1">+IF(OR(E70=0,F70=0),"",(F70-E70)/F70)</f>
        <v/>
      </c>
      <c r="R70" s="56" t="str">
        <f t="shared" si="1"/>
        <v/>
      </c>
      <c r="S70" s="56" t="str">
        <f t="shared" si="1"/>
        <v/>
      </c>
      <c r="T70" s="56" t="str">
        <f t="shared" si="1"/>
        <v/>
      </c>
      <c r="U70" s="56" t="str">
        <f t="shared" si="1"/>
        <v/>
      </c>
      <c r="V70" s="56" t="str">
        <f t="shared" si="1"/>
        <v/>
      </c>
      <c r="W70" s="56">
        <f t="shared" si="1"/>
        <v>-7.8349168646080755E-2</v>
      </c>
      <c r="X70" s="56" t="str">
        <f t="shared" si="1"/>
        <v/>
      </c>
      <c r="Y70" s="57">
        <f>+AVERAGE(O70:X70)</f>
        <v>-7.8349168646080755E-2</v>
      </c>
    </row>
    <row r="71" spans="2:25" x14ac:dyDescent="0.3">
      <c r="C71" s="5" t="s">
        <v>210</v>
      </c>
      <c r="D71" s="5"/>
      <c r="E71" s="5"/>
      <c r="F71" s="5"/>
      <c r="G71" s="5"/>
      <c r="H71" s="5"/>
      <c r="I71" s="5"/>
      <c r="J71" s="5"/>
      <c r="K71" s="5">
        <v>998767</v>
      </c>
      <c r="L71" s="5"/>
      <c r="M71" s="5"/>
      <c r="O71" s="6"/>
      <c r="P71" s="56" t="str">
        <f t="shared" ref="P71:P87" si="2">+IF(OR(D71=0,E71=0),"",(E71-D71)/E71)</f>
        <v/>
      </c>
      <c r="Q71" s="56" t="str">
        <f t="shared" ref="Q71:Q87" si="3">+IF(OR(E71=0,F71=0),"",(F71-E71)/F71)</f>
        <v/>
      </c>
      <c r="R71" s="56" t="str">
        <f t="shared" ref="R71:R87" si="4">+IF(OR(F71=0,G71=0),"",(G71-F71)/G71)</f>
        <v/>
      </c>
      <c r="S71" s="56" t="str">
        <f t="shared" ref="S71:S87" si="5">+IF(OR(G71=0,H71=0),"",(H71-G71)/H71)</f>
        <v/>
      </c>
      <c r="T71" s="56" t="str">
        <f t="shared" ref="T71:T87" si="6">+IF(OR(H71=0,I71=0),"",(I71-H71)/I71)</f>
        <v/>
      </c>
      <c r="U71" s="56" t="str">
        <f t="shared" ref="U71:U87" si="7">+IF(OR(I71=0,J71=0),"",(J71-I71)/J71)</f>
        <v/>
      </c>
      <c r="V71" s="56" t="str">
        <f t="shared" ref="V71:V87" si="8">+IF(OR(J71=0,K71=0),"",(K71-J71)/K71)</f>
        <v/>
      </c>
      <c r="W71" s="56" t="str">
        <f t="shared" ref="W71:W87" si="9">+IF(OR(K71=0,L71=0),"",(L71-K71)/L71)</f>
        <v/>
      </c>
      <c r="X71" s="56" t="str">
        <f t="shared" ref="X71:X87" si="10">+IF(OR(L71=0,M71=0),"",(M71-L71)/M71)</f>
        <v/>
      </c>
      <c r="Y71" s="57" t="e">
        <f t="shared" ref="Y71:Y88" si="11">+AVERAGE(O71:X71)</f>
        <v>#DIV/0!</v>
      </c>
    </row>
    <row r="72" spans="2:25" x14ac:dyDescent="0.3">
      <c r="C72" s="5" t="s">
        <v>178</v>
      </c>
      <c r="D72" s="5"/>
      <c r="E72" s="5"/>
      <c r="F72" s="5"/>
      <c r="G72" s="5"/>
      <c r="H72" s="5"/>
      <c r="I72" s="5"/>
      <c r="J72" s="5"/>
      <c r="K72" s="5">
        <v>1648031</v>
      </c>
      <c r="L72" s="5"/>
      <c r="M72" s="5"/>
      <c r="O72" s="6"/>
      <c r="P72" s="56" t="str">
        <f t="shared" si="2"/>
        <v/>
      </c>
      <c r="Q72" s="56" t="str">
        <f t="shared" si="3"/>
        <v/>
      </c>
      <c r="R72" s="56" t="str">
        <f t="shared" si="4"/>
        <v/>
      </c>
      <c r="S72" s="56" t="str">
        <f t="shared" si="5"/>
        <v/>
      </c>
      <c r="T72" s="56" t="str">
        <f t="shared" si="6"/>
        <v/>
      </c>
      <c r="U72" s="56" t="str">
        <f t="shared" si="7"/>
        <v/>
      </c>
      <c r="V72" s="56" t="str">
        <f t="shared" si="8"/>
        <v/>
      </c>
      <c r="W72" s="56" t="str">
        <f t="shared" si="9"/>
        <v/>
      </c>
      <c r="X72" s="56" t="str">
        <f t="shared" si="10"/>
        <v/>
      </c>
      <c r="Y72" s="57" t="e">
        <f t="shared" si="11"/>
        <v>#DIV/0!</v>
      </c>
    </row>
    <row r="73" spans="2:25" x14ac:dyDescent="0.3">
      <c r="C73" s="5" t="s">
        <v>157</v>
      </c>
      <c r="D73" s="5"/>
      <c r="E73" s="5"/>
      <c r="F73" s="5"/>
      <c r="G73" s="5"/>
      <c r="H73" s="5"/>
      <c r="I73" s="5"/>
      <c r="J73" s="5"/>
      <c r="K73" s="5"/>
      <c r="L73" s="5"/>
      <c r="M73" s="5">
        <v>1221702.5210084035</v>
      </c>
      <c r="O73" s="6"/>
      <c r="P73" s="56" t="str">
        <f t="shared" si="2"/>
        <v/>
      </c>
      <c r="Q73" s="56" t="str">
        <f t="shared" si="3"/>
        <v/>
      </c>
      <c r="R73" s="56" t="str">
        <f t="shared" si="4"/>
        <v/>
      </c>
      <c r="S73" s="56" t="str">
        <f t="shared" si="5"/>
        <v/>
      </c>
      <c r="T73" s="56" t="str">
        <f t="shared" si="6"/>
        <v/>
      </c>
      <c r="U73" s="56" t="str">
        <f t="shared" si="7"/>
        <v/>
      </c>
      <c r="V73" s="56" t="str">
        <f t="shared" si="8"/>
        <v/>
      </c>
      <c r="W73" s="56" t="str">
        <f t="shared" si="9"/>
        <v/>
      </c>
      <c r="X73" s="56" t="str">
        <f t="shared" si="10"/>
        <v/>
      </c>
      <c r="Y73" s="57" t="e">
        <f t="shared" si="11"/>
        <v>#DIV/0!</v>
      </c>
    </row>
    <row r="74" spans="2:25" x14ac:dyDescent="0.3">
      <c r="C74" s="5" t="s">
        <v>173</v>
      </c>
      <c r="D74" s="5"/>
      <c r="E74" s="5"/>
      <c r="F74" s="5"/>
      <c r="G74" s="5"/>
      <c r="H74" s="5"/>
      <c r="I74" s="5"/>
      <c r="J74" s="5"/>
      <c r="K74" s="5">
        <v>875721</v>
      </c>
      <c r="L74" s="5"/>
      <c r="M74" s="5"/>
      <c r="O74" s="6"/>
      <c r="P74" s="56" t="str">
        <f t="shared" si="2"/>
        <v/>
      </c>
      <c r="Q74" s="56" t="str">
        <f t="shared" si="3"/>
        <v/>
      </c>
      <c r="R74" s="56" t="str">
        <f t="shared" si="4"/>
        <v/>
      </c>
      <c r="S74" s="56" t="str">
        <f t="shared" si="5"/>
        <v/>
      </c>
      <c r="T74" s="56" t="str">
        <f t="shared" si="6"/>
        <v/>
      </c>
      <c r="U74" s="56" t="str">
        <f t="shared" si="7"/>
        <v/>
      </c>
      <c r="V74" s="56" t="str">
        <f t="shared" si="8"/>
        <v/>
      </c>
      <c r="W74" s="56" t="str">
        <f t="shared" si="9"/>
        <v/>
      </c>
      <c r="X74" s="56" t="str">
        <f t="shared" si="10"/>
        <v/>
      </c>
      <c r="Y74" s="57" t="e">
        <f t="shared" si="11"/>
        <v>#DIV/0!</v>
      </c>
    </row>
    <row r="75" spans="2:25" x14ac:dyDescent="0.3">
      <c r="C75" s="5" t="s">
        <v>208</v>
      </c>
      <c r="D75" s="5"/>
      <c r="E75" s="5">
        <v>215133.6</v>
      </c>
      <c r="F75" s="5">
        <v>245279</v>
      </c>
      <c r="G75" s="5">
        <v>216898.30800000002</v>
      </c>
      <c r="H75" s="5">
        <v>337886</v>
      </c>
      <c r="I75" s="5">
        <v>388657.80800000002</v>
      </c>
      <c r="J75" s="5">
        <v>235168.39500000002</v>
      </c>
      <c r="K75" s="5">
        <v>177605.12000000002</v>
      </c>
      <c r="L75" s="5"/>
      <c r="M75" s="5"/>
      <c r="O75" s="6"/>
      <c r="P75" s="56" t="str">
        <f t="shared" si="2"/>
        <v/>
      </c>
      <c r="Q75" s="58">
        <f t="shared" si="3"/>
        <v>0.12290249063311573</v>
      </c>
      <c r="R75" s="58">
        <f t="shared" si="4"/>
        <v>-0.13084791790999115</v>
      </c>
      <c r="S75" s="58">
        <f t="shared" si="5"/>
        <v>0.35807252150133473</v>
      </c>
      <c r="T75" s="58">
        <f t="shared" si="6"/>
        <v>0.13063370130467061</v>
      </c>
      <c r="U75" s="58">
        <f t="shared" si="7"/>
        <v>-0.65267874537307613</v>
      </c>
      <c r="V75" s="58">
        <f t="shared" si="8"/>
        <v>-0.32410819575471689</v>
      </c>
      <c r="W75" s="56" t="str">
        <f t="shared" si="9"/>
        <v/>
      </c>
      <c r="X75" s="56" t="str">
        <f t="shared" si="10"/>
        <v/>
      </c>
      <c r="Y75" s="57">
        <f t="shared" si="11"/>
        <v>-8.2671024266443849E-2</v>
      </c>
    </row>
    <row r="76" spans="2:25" x14ac:dyDescent="0.3">
      <c r="C76" s="5" t="s">
        <v>176</v>
      </c>
      <c r="D76" s="5">
        <v>400536.4</v>
      </c>
      <c r="E76" s="5"/>
      <c r="F76" s="5"/>
      <c r="G76" s="5"/>
      <c r="H76" s="5">
        <v>332606</v>
      </c>
      <c r="I76" s="5">
        <v>426741.85399999999</v>
      </c>
      <c r="J76" s="5">
        <v>332668.38296999998</v>
      </c>
      <c r="K76" s="5">
        <v>305952.57</v>
      </c>
      <c r="L76" s="5"/>
      <c r="M76" s="5"/>
      <c r="O76" s="6"/>
      <c r="P76" s="56" t="str">
        <f t="shared" si="2"/>
        <v/>
      </c>
      <c r="Q76" s="56" t="str">
        <f t="shared" si="3"/>
        <v/>
      </c>
      <c r="R76" s="56" t="str">
        <f t="shared" si="4"/>
        <v/>
      </c>
      <c r="S76" s="56" t="str">
        <f t="shared" si="5"/>
        <v/>
      </c>
      <c r="T76" s="56">
        <f t="shared" si="6"/>
        <v>0.22059203501515459</v>
      </c>
      <c r="U76" s="56">
        <f t="shared" si="7"/>
        <v>-0.28278452611014604</v>
      </c>
      <c r="V76" s="56">
        <f t="shared" si="8"/>
        <v>-8.732011295084062E-2</v>
      </c>
      <c r="W76" s="56" t="str">
        <f t="shared" si="9"/>
        <v/>
      </c>
      <c r="X76" s="56" t="str">
        <f t="shared" si="10"/>
        <v/>
      </c>
      <c r="Y76" s="57">
        <f t="shared" si="11"/>
        <v>-4.9837534681944018E-2</v>
      </c>
    </row>
    <row r="77" spans="2:25" x14ac:dyDescent="0.3">
      <c r="C77" s="5" t="s">
        <v>177</v>
      </c>
      <c r="D77" s="5">
        <v>2860000</v>
      </c>
      <c r="E77" s="5"/>
      <c r="F77" s="5"/>
      <c r="G77" s="5"/>
      <c r="H77" s="5"/>
      <c r="I77" s="5"/>
      <c r="J77" s="5"/>
      <c r="K77" s="5"/>
      <c r="L77" s="5"/>
      <c r="M77" s="5"/>
      <c r="O77" s="6"/>
      <c r="P77" s="56" t="str">
        <f t="shared" si="2"/>
        <v/>
      </c>
      <c r="Q77" s="56" t="str">
        <f t="shared" si="3"/>
        <v/>
      </c>
      <c r="R77" s="56" t="str">
        <f t="shared" si="4"/>
        <v/>
      </c>
      <c r="S77" s="56" t="str">
        <f t="shared" si="5"/>
        <v/>
      </c>
      <c r="T77" s="56" t="str">
        <f t="shared" si="6"/>
        <v/>
      </c>
      <c r="U77" s="56" t="str">
        <f t="shared" si="7"/>
        <v/>
      </c>
      <c r="V77" s="56" t="str">
        <f t="shared" si="8"/>
        <v/>
      </c>
      <c r="W77" s="56" t="str">
        <f t="shared" si="9"/>
        <v/>
      </c>
      <c r="X77" s="56" t="str">
        <f t="shared" si="10"/>
        <v/>
      </c>
      <c r="Y77" s="57" t="e">
        <f t="shared" si="11"/>
        <v>#DIV/0!</v>
      </c>
    </row>
    <row r="78" spans="2:25" x14ac:dyDescent="0.3">
      <c r="C78" s="5" t="s">
        <v>175</v>
      </c>
      <c r="D78" s="5">
        <v>236953.2</v>
      </c>
      <c r="E78" s="5"/>
      <c r="F78" s="5"/>
      <c r="G78" s="5"/>
      <c r="H78" s="5"/>
      <c r="I78" s="5"/>
      <c r="J78" s="5"/>
      <c r="K78" s="5"/>
      <c r="L78" s="5"/>
      <c r="M78" s="5"/>
      <c r="O78" s="6"/>
      <c r="P78" s="56" t="str">
        <f t="shared" si="2"/>
        <v/>
      </c>
      <c r="Q78" s="56" t="str">
        <f t="shared" si="3"/>
        <v/>
      </c>
      <c r="R78" s="56" t="str">
        <f t="shared" si="4"/>
        <v/>
      </c>
      <c r="S78" s="56" t="str">
        <f t="shared" si="5"/>
        <v/>
      </c>
      <c r="T78" s="56" t="str">
        <f t="shared" si="6"/>
        <v/>
      </c>
      <c r="U78" s="56" t="str">
        <f t="shared" si="7"/>
        <v/>
      </c>
      <c r="V78" s="56" t="str">
        <f t="shared" si="8"/>
        <v/>
      </c>
      <c r="W78" s="56" t="str">
        <f t="shared" si="9"/>
        <v/>
      </c>
      <c r="X78" s="56" t="str">
        <f t="shared" si="10"/>
        <v/>
      </c>
      <c r="Y78" s="57" t="e">
        <f t="shared" si="11"/>
        <v>#DIV/0!</v>
      </c>
    </row>
    <row r="79" spans="2:25" x14ac:dyDescent="0.3">
      <c r="C79" s="5" t="s">
        <v>209</v>
      </c>
      <c r="D79" s="5"/>
      <c r="E79" s="5">
        <v>188018.6</v>
      </c>
      <c r="F79" s="5"/>
      <c r="G79" s="5"/>
      <c r="H79" s="5"/>
      <c r="I79" s="5"/>
      <c r="J79" s="5"/>
      <c r="K79" s="5"/>
      <c r="L79" s="5"/>
      <c r="M79" s="5"/>
      <c r="O79" s="6"/>
      <c r="P79" s="56" t="str">
        <f t="shared" si="2"/>
        <v/>
      </c>
      <c r="Q79" s="56" t="str">
        <f t="shared" si="3"/>
        <v/>
      </c>
      <c r="R79" s="56" t="str">
        <f t="shared" si="4"/>
        <v/>
      </c>
      <c r="S79" s="56" t="str">
        <f t="shared" si="5"/>
        <v/>
      </c>
      <c r="T79" s="56" t="str">
        <f t="shared" si="6"/>
        <v/>
      </c>
      <c r="U79" s="56" t="str">
        <f t="shared" si="7"/>
        <v/>
      </c>
      <c r="V79" s="56" t="str">
        <f t="shared" si="8"/>
        <v/>
      </c>
      <c r="W79" s="56" t="str">
        <f t="shared" si="9"/>
        <v/>
      </c>
      <c r="X79" s="56" t="str">
        <f t="shared" si="10"/>
        <v/>
      </c>
      <c r="Y79" s="57" t="e">
        <f t="shared" si="11"/>
        <v>#DIV/0!</v>
      </c>
    </row>
    <row r="80" spans="2:25" x14ac:dyDescent="0.3">
      <c r="C80" s="5" t="s">
        <v>180</v>
      </c>
      <c r="D80" s="5"/>
      <c r="E80" s="5"/>
      <c r="F80" s="5"/>
      <c r="G80" s="5"/>
      <c r="H80" s="5"/>
      <c r="I80" s="5"/>
      <c r="J80" s="5"/>
      <c r="K80" s="5">
        <v>261800</v>
      </c>
      <c r="L80" s="5"/>
      <c r="M80" s="5"/>
      <c r="O80" s="6"/>
      <c r="P80" s="56" t="str">
        <f t="shared" si="2"/>
        <v/>
      </c>
      <c r="Q80" s="56" t="str">
        <f t="shared" si="3"/>
        <v/>
      </c>
      <c r="R80" s="56" t="str">
        <f t="shared" si="4"/>
        <v/>
      </c>
      <c r="S80" s="56" t="str">
        <f t="shared" si="5"/>
        <v/>
      </c>
      <c r="T80" s="56" t="str">
        <f t="shared" si="6"/>
        <v/>
      </c>
      <c r="U80" s="56" t="str">
        <f t="shared" si="7"/>
        <v/>
      </c>
      <c r="V80" s="56" t="str">
        <f t="shared" si="8"/>
        <v/>
      </c>
      <c r="W80" s="56" t="str">
        <f t="shared" si="9"/>
        <v/>
      </c>
      <c r="X80" s="56" t="str">
        <f t="shared" si="10"/>
        <v/>
      </c>
      <c r="Y80" s="57" t="e">
        <f t="shared" si="11"/>
        <v>#DIV/0!</v>
      </c>
    </row>
    <row r="81" spans="3:25" x14ac:dyDescent="0.3">
      <c r="C81" s="5" t="s">
        <v>76</v>
      </c>
      <c r="D81" s="5"/>
      <c r="E81" s="5"/>
      <c r="F81" s="5"/>
      <c r="G81" s="5"/>
      <c r="H81" s="5">
        <v>502656</v>
      </c>
      <c r="I81" s="5"/>
      <c r="J81" s="5"/>
      <c r="K81" s="5"/>
      <c r="L81" s="5"/>
      <c r="M81" s="5"/>
      <c r="O81" s="6"/>
      <c r="P81" s="56" t="str">
        <f t="shared" si="2"/>
        <v/>
      </c>
      <c r="Q81" s="56" t="str">
        <f t="shared" si="3"/>
        <v/>
      </c>
      <c r="R81" s="56" t="str">
        <f t="shared" si="4"/>
        <v/>
      </c>
      <c r="S81" s="56" t="str">
        <f t="shared" si="5"/>
        <v/>
      </c>
      <c r="T81" s="56" t="str">
        <f t="shared" si="6"/>
        <v/>
      </c>
      <c r="U81" s="56" t="str">
        <f t="shared" si="7"/>
        <v/>
      </c>
      <c r="V81" s="56" t="str">
        <f t="shared" si="8"/>
        <v/>
      </c>
      <c r="W81" s="56" t="str">
        <f t="shared" si="9"/>
        <v/>
      </c>
      <c r="X81" s="56" t="str">
        <f t="shared" si="10"/>
        <v/>
      </c>
      <c r="Y81" s="57" t="e">
        <f t="shared" si="11"/>
        <v>#DIV/0!</v>
      </c>
    </row>
    <row r="82" spans="3:25" x14ac:dyDescent="0.3">
      <c r="C82" s="5" t="s">
        <v>126</v>
      </c>
      <c r="D82" s="5"/>
      <c r="E82" s="5"/>
      <c r="F82" s="5"/>
      <c r="G82" s="5"/>
      <c r="H82" s="5"/>
      <c r="I82" s="5"/>
      <c r="J82" s="5"/>
      <c r="K82" s="5">
        <v>796110</v>
      </c>
      <c r="L82" s="5"/>
      <c r="M82" s="5"/>
      <c r="O82" s="6"/>
      <c r="P82" s="56" t="str">
        <f t="shared" si="2"/>
        <v/>
      </c>
      <c r="Q82" s="56" t="str">
        <f t="shared" si="3"/>
        <v/>
      </c>
      <c r="R82" s="56" t="str">
        <f t="shared" si="4"/>
        <v/>
      </c>
      <c r="S82" s="56" t="str">
        <f t="shared" si="5"/>
        <v/>
      </c>
      <c r="T82" s="56" t="str">
        <f t="shared" si="6"/>
        <v/>
      </c>
      <c r="U82" s="56" t="str">
        <f t="shared" si="7"/>
        <v/>
      </c>
      <c r="V82" s="56" t="str">
        <f t="shared" si="8"/>
        <v/>
      </c>
      <c r="W82" s="56" t="str">
        <f t="shared" si="9"/>
        <v/>
      </c>
      <c r="X82" s="56" t="str">
        <f t="shared" si="10"/>
        <v/>
      </c>
      <c r="Y82" s="57" t="e">
        <f t="shared" si="11"/>
        <v>#DIV/0!</v>
      </c>
    </row>
    <row r="83" spans="3:25" x14ac:dyDescent="0.3">
      <c r="C83" s="5" t="s">
        <v>128</v>
      </c>
      <c r="D83" s="5"/>
      <c r="E83" s="5"/>
      <c r="F83" s="5"/>
      <c r="G83" s="5"/>
      <c r="H83" s="5"/>
      <c r="I83" s="5"/>
      <c r="J83" s="5"/>
      <c r="K83" s="5">
        <v>796110</v>
      </c>
      <c r="L83" s="5"/>
      <c r="M83" s="5"/>
      <c r="O83" s="6"/>
      <c r="P83" s="56" t="str">
        <f t="shared" si="2"/>
        <v/>
      </c>
      <c r="Q83" s="56" t="str">
        <f t="shared" si="3"/>
        <v/>
      </c>
      <c r="R83" s="56" t="str">
        <f t="shared" si="4"/>
        <v/>
      </c>
      <c r="S83" s="56" t="str">
        <f t="shared" si="5"/>
        <v/>
      </c>
      <c r="T83" s="56" t="str">
        <f t="shared" si="6"/>
        <v/>
      </c>
      <c r="U83" s="56" t="str">
        <f t="shared" si="7"/>
        <v/>
      </c>
      <c r="V83" s="56" t="str">
        <f t="shared" si="8"/>
        <v/>
      </c>
      <c r="W83" s="56" t="str">
        <f t="shared" si="9"/>
        <v/>
      </c>
      <c r="X83" s="56" t="str">
        <f t="shared" si="10"/>
        <v/>
      </c>
      <c r="Y83" s="57" t="e">
        <f t="shared" si="11"/>
        <v>#DIV/0!</v>
      </c>
    </row>
    <row r="84" spans="3:25" x14ac:dyDescent="0.3">
      <c r="C84" s="5" t="s">
        <v>127</v>
      </c>
      <c r="D84" s="5"/>
      <c r="E84" s="5"/>
      <c r="F84" s="5"/>
      <c r="G84" s="5"/>
      <c r="H84" s="5"/>
      <c r="I84" s="5"/>
      <c r="J84" s="5"/>
      <c r="K84" s="5">
        <v>796110</v>
      </c>
      <c r="L84" s="5"/>
      <c r="M84" s="5"/>
      <c r="O84" s="6"/>
      <c r="P84" s="56" t="str">
        <f t="shared" si="2"/>
        <v/>
      </c>
      <c r="Q84" s="56" t="str">
        <f t="shared" si="3"/>
        <v/>
      </c>
      <c r="R84" s="56" t="str">
        <f t="shared" si="4"/>
        <v/>
      </c>
      <c r="S84" s="56" t="str">
        <f t="shared" si="5"/>
        <v/>
      </c>
      <c r="T84" s="56" t="str">
        <f t="shared" si="6"/>
        <v/>
      </c>
      <c r="U84" s="56" t="str">
        <f t="shared" si="7"/>
        <v/>
      </c>
      <c r="V84" s="56" t="str">
        <f t="shared" si="8"/>
        <v/>
      </c>
      <c r="W84" s="56" t="str">
        <f t="shared" si="9"/>
        <v/>
      </c>
      <c r="X84" s="56" t="str">
        <f t="shared" si="10"/>
        <v/>
      </c>
      <c r="Y84" s="57" t="e">
        <f t="shared" si="11"/>
        <v>#DIV/0!</v>
      </c>
    </row>
    <row r="85" spans="3:25" x14ac:dyDescent="0.3">
      <c r="C85" s="5" t="s">
        <v>118</v>
      </c>
      <c r="D85" s="5"/>
      <c r="E85" s="5"/>
      <c r="F85" s="5"/>
      <c r="G85" s="5"/>
      <c r="H85" s="5"/>
      <c r="I85" s="5"/>
      <c r="J85" s="5"/>
      <c r="K85" s="5">
        <v>261800</v>
      </c>
      <c r="L85" s="5"/>
      <c r="M85" s="5"/>
      <c r="O85" s="6"/>
      <c r="P85" s="56" t="str">
        <f t="shared" si="2"/>
        <v/>
      </c>
      <c r="Q85" s="56" t="str">
        <f t="shared" si="3"/>
        <v/>
      </c>
      <c r="R85" s="56" t="str">
        <f t="shared" si="4"/>
        <v/>
      </c>
      <c r="S85" s="56" t="str">
        <f t="shared" si="5"/>
        <v/>
      </c>
      <c r="T85" s="56" t="str">
        <f t="shared" si="6"/>
        <v/>
      </c>
      <c r="U85" s="56" t="str">
        <f t="shared" si="7"/>
        <v/>
      </c>
      <c r="V85" s="56" t="str">
        <f t="shared" si="8"/>
        <v/>
      </c>
      <c r="W85" s="56" t="str">
        <f t="shared" si="9"/>
        <v/>
      </c>
      <c r="X85" s="56" t="str">
        <f t="shared" si="10"/>
        <v/>
      </c>
      <c r="Y85" s="57" t="e">
        <f t="shared" si="11"/>
        <v>#DIV/0!</v>
      </c>
    </row>
    <row r="86" spans="3:25" x14ac:dyDescent="0.3">
      <c r="C86" s="5" t="s">
        <v>182</v>
      </c>
      <c r="D86" s="5"/>
      <c r="E86" s="5"/>
      <c r="F86" s="5">
        <v>490494.4</v>
      </c>
      <c r="G86" s="5"/>
      <c r="H86" s="5"/>
      <c r="I86" s="5"/>
      <c r="J86" s="5"/>
      <c r="K86" s="5"/>
      <c r="L86" s="5"/>
      <c r="M86" s="5"/>
      <c r="O86" s="6"/>
      <c r="P86" s="56" t="str">
        <f t="shared" si="2"/>
        <v/>
      </c>
      <c r="Q86" s="56" t="str">
        <f t="shared" si="3"/>
        <v/>
      </c>
      <c r="R86" s="56" t="str">
        <f t="shared" si="4"/>
        <v/>
      </c>
      <c r="S86" s="56" t="str">
        <f t="shared" si="5"/>
        <v/>
      </c>
      <c r="T86" s="56" t="str">
        <f t="shared" si="6"/>
        <v/>
      </c>
      <c r="U86" s="56" t="str">
        <f t="shared" si="7"/>
        <v/>
      </c>
      <c r="V86" s="56" t="str">
        <f t="shared" si="8"/>
        <v/>
      </c>
      <c r="W86" s="56" t="str">
        <f t="shared" si="9"/>
        <v/>
      </c>
      <c r="X86" s="56" t="str">
        <f t="shared" si="10"/>
        <v/>
      </c>
      <c r="Y86" s="57" t="e">
        <f t="shared" si="11"/>
        <v>#DIV/0!</v>
      </c>
    </row>
    <row r="87" spans="3:25" x14ac:dyDescent="0.3">
      <c r="C87" s="5" t="s">
        <v>130</v>
      </c>
      <c r="D87" s="5"/>
      <c r="E87" s="5"/>
      <c r="F87" s="5"/>
      <c r="G87" s="5"/>
      <c r="H87" s="5"/>
      <c r="I87" s="5"/>
      <c r="J87" s="5"/>
      <c r="K87" s="5">
        <v>235620</v>
      </c>
      <c r="L87" s="5"/>
      <c r="M87" s="5"/>
      <c r="O87" s="6"/>
      <c r="P87" s="56" t="str">
        <f t="shared" si="2"/>
        <v/>
      </c>
      <c r="Q87" s="56" t="str">
        <f t="shared" si="3"/>
        <v/>
      </c>
      <c r="R87" s="56" t="str">
        <f t="shared" si="4"/>
        <v/>
      </c>
      <c r="S87" s="56" t="str">
        <f t="shared" si="5"/>
        <v/>
      </c>
      <c r="T87" s="56" t="str">
        <f t="shared" si="6"/>
        <v/>
      </c>
      <c r="U87" s="56" t="str">
        <f t="shared" si="7"/>
        <v/>
      </c>
      <c r="V87" s="56" t="str">
        <f t="shared" si="8"/>
        <v/>
      </c>
      <c r="W87" s="56" t="str">
        <f t="shared" si="9"/>
        <v/>
      </c>
      <c r="X87" s="56" t="str">
        <f t="shared" si="10"/>
        <v/>
      </c>
      <c r="Y87" s="57" t="e">
        <f t="shared" si="11"/>
        <v>#DIV/0!</v>
      </c>
    </row>
    <row r="88" spans="3:25" x14ac:dyDescent="0.3">
      <c r="C88" s="5" t="s">
        <v>131</v>
      </c>
      <c r="D88" s="5"/>
      <c r="E88" s="5"/>
      <c r="F88" s="5"/>
      <c r="G88" s="5"/>
      <c r="H88" s="5"/>
      <c r="I88" s="5"/>
      <c r="J88" s="5"/>
      <c r="K88" s="5">
        <v>249825.52980000002</v>
      </c>
      <c r="L88" s="5"/>
      <c r="M88" s="5"/>
      <c r="O88" s="6"/>
      <c r="P88" s="56" t="str">
        <f t="shared" ref="P88" si="12">+IF(OR(D88=0,E88=0),"",(E88-D88)/E88)</f>
        <v/>
      </c>
      <c r="Q88" s="56" t="str">
        <f t="shared" ref="Q88" si="13">+IF(OR(E88=0,F88=0),"",(F88-E88)/F88)</f>
        <v/>
      </c>
      <c r="R88" s="56" t="str">
        <f t="shared" ref="R88" si="14">+IF(OR(F88=0,G88=0),"",(G88-F88)/G88)</f>
        <v/>
      </c>
      <c r="S88" s="56" t="str">
        <f t="shared" ref="S88" si="15">+IF(OR(G88=0,H88=0),"",(H88-G88)/H88)</f>
        <v/>
      </c>
      <c r="T88" s="56" t="str">
        <f t="shared" ref="T88" si="16">+IF(OR(H88=0,I88=0),"",(I88-H88)/I88)</f>
        <v/>
      </c>
      <c r="U88" s="56" t="str">
        <f t="shared" ref="U88" si="17">+IF(OR(I88=0,J88=0),"",(J88-I88)/J88)</f>
        <v/>
      </c>
      <c r="V88" s="56" t="str">
        <f t="shared" ref="V88" si="18">+IF(OR(J88=0,K88=0),"",(K88-J88)/K88)</f>
        <v/>
      </c>
      <c r="W88" s="56" t="str">
        <f t="shared" ref="W88" si="19">+IF(OR(K88=0,L88=0),"",(L88-K88)/L88)</f>
        <v/>
      </c>
      <c r="X88" s="56" t="str">
        <f t="shared" ref="X88" si="20">+IF(OR(L88=0,M88=0),"",(M88-L88)/M88)</f>
        <v/>
      </c>
      <c r="Y88" s="57" t="e">
        <f t="shared" si="11"/>
        <v>#DIV/0!</v>
      </c>
    </row>
    <row r="89" spans="3:25" x14ac:dyDescent="0.3">
      <c r="C89" s="53" t="s">
        <v>205</v>
      </c>
      <c r="D89" s="51">
        <v>3497489.6</v>
      </c>
      <c r="E89" s="51">
        <v>403152.2</v>
      </c>
      <c r="F89" s="51">
        <v>735773.4</v>
      </c>
      <c r="G89" s="51">
        <v>216898.30800000002</v>
      </c>
      <c r="H89" s="51">
        <v>1173148</v>
      </c>
      <c r="I89" s="51">
        <v>815399.66200000001</v>
      </c>
      <c r="J89" s="51">
        <v>567836.77796999994</v>
      </c>
      <c r="K89" s="51">
        <v>8402219.219800001</v>
      </c>
      <c r="L89" s="51">
        <v>926200</v>
      </c>
      <c r="M89" s="51">
        <v>1221702.5210084035</v>
      </c>
      <c r="O89" t="s">
        <v>225</v>
      </c>
    </row>
    <row r="90" spans="3:25" x14ac:dyDescent="0.3">
      <c r="C90" s="54" t="s">
        <v>220</v>
      </c>
      <c r="D90" s="55"/>
      <c r="E90" s="52">
        <f>+(E89-D89)/E89</f>
        <v>-7.675357842522005</v>
      </c>
      <c r="F90" s="52">
        <f t="shared" ref="F90:M90" si="21">+(F89-E89)/F89</f>
        <v>0.45207016181884258</v>
      </c>
      <c r="G90" s="52">
        <f t="shared" si="21"/>
        <v>-2.3922505287593112</v>
      </c>
      <c r="H90" s="52">
        <f t="shared" si="21"/>
        <v>0.81511428396076202</v>
      </c>
      <c r="I90" s="52">
        <f t="shared" si="21"/>
        <v>-0.43873986545753557</v>
      </c>
      <c r="J90" s="52">
        <f t="shared" si="21"/>
        <v>-0.43597543102972341</v>
      </c>
      <c r="K90" s="52">
        <f t="shared" si="21"/>
        <v>0.93241823819213365</v>
      </c>
      <c r="L90" s="52">
        <f t="shared" si="21"/>
        <v>-8.0717115307708927</v>
      </c>
      <c r="M90" s="52">
        <f t="shared" si="21"/>
        <v>0.24187763872705545</v>
      </c>
      <c r="O90" s="65">
        <f>+AVERAGE(E89:J89)</f>
        <v>652034.72466166655</v>
      </c>
    </row>
    <row r="93" spans="3:25" x14ac:dyDescent="0.3">
      <c r="C93" t="s">
        <v>224</v>
      </c>
    </row>
    <row r="94" spans="3:25" x14ac:dyDescent="0.3">
      <c r="C94" t="s">
        <v>226</v>
      </c>
    </row>
    <row r="95" spans="3:25" x14ac:dyDescent="0.3">
      <c r="C95" t="s">
        <v>227</v>
      </c>
    </row>
    <row r="96" spans="3:25" x14ac:dyDescent="0.3">
      <c r="C96" t="s">
        <v>228</v>
      </c>
    </row>
    <row r="97" spans="2:15" x14ac:dyDescent="0.3">
      <c r="C97" s="59" t="s">
        <v>229</v>
      </c>
    </row>
    <row r="102" spans="2:15" x14ac:dyDescent="0.3">
      <c r="B102" t="s">
        <v>194</v>
      </c>
    </row>
    <row r="104" spans="2:15" x14ac:dyDescent="0.3">
      <c r="D104" s="6" t="s">
        <v>231</v>
      </c>
      <c r="E104" s="50">
        <v>-60000000</v>
      </c>
    </row>
    <row r="106" spans="2:15" hidden="1" x14ac:dyDescent="0.3">
      <c r="E106" s="33" t="s">
        <v>204</v>
      </c>
    </row>
    <row r="107" spans="2:15" x14ac:dyDescent="0.3">
      <c r="D107" s="60"/>
      <c r="E107" s="6">
        <v>2012</v>
      </c>
      <c r="F107" s="6">
        <v>2013</v>
      </c>
      <c r="G107" s="6">
        <v>2014</v>
      </c>
      <c r="H107" s="6">
        <v>2015</v>
      </c>
      <c r="I107" s="6">
        <v>2016</v>
      </c>
      <c r="J107" s="6">
        <v>2017</v>
      </c>
      <c r="K107" s="6">
        <v>2018</v>
      </c>
      <c r="L107" s="6">
        <v>2019</v>
      </c>
      <c r="M107" s="6">
        <v>2020</v>
      </c>
      <c r="N107" s="6">
        <v>2021</v>
      </c>
      <c r="O107" s="6">
        <v>2022</v>
      </c>
    </row>
    <row r="108" spans="2:15" x14ac:dyDescent="0.3">
      <c r="D108" s="6" t="s">
        <v>223</v>
      </c>
      <c r="E108" s="36">
        <v>75234440.992795274</v>
      </c>
      <c r="F108" s="36">
        <v>7833331.9949884564</v>
      </c>
      <c r="G108" s="36">
        <v>8560098.3316939194</v>
      </c>
      <c r="H108" s="36">
        <v>5133284.7997199995</v>
      </c>
      <c r="I108" s="36">
        <v>4406785.0318799997</v>
      </c>
      <c r="J108" s="36">
        <v>6928551.4251799993</v>
      </c>
      <c r="K108" s="36">
        <v>5481412.8462940017</v>
      </c>
      <c r="L108" s="36">
        <v>3794721.1419930784</v>
      </c>
      <c r="M108" s="36">
        <v>37971.01</v>
      </c>
      <c r="N108" s="36">
        <v>220863.91864705883</v>
      </c>
      <c r="O108" s="36">
        <v>6316000.5777415978</v>
      </c>
    </row>
    <row r="109" spans="2:15" x14ac:dyDescent="0.3">
      <c r="C109" s="6" t="s">
        <v>230</v>
      </c>
      <c r="D109" s="61">
        <f>+E104</f>
        <v>-60000000</v>
      </c>
      <c r="E109" s="5">
        <f>+E108*0.7</f>
        <v>52664108.69495669</v>
      </c>
      <c r="F109" s="5">
        <f t="shared" ref="F109:O109" si="22">+F108*0.7</f>
        <v>5483332.3964919187</v>
      </c>
      <c r="G109" s="5">
        <f t="shared" si="22"/>
        <v>5992068.8321857434</v>
      </c>
      <c r="H109" s="5">
        <f t="shared" si="22"/>
        <v>3593299.3598039993</v>
      </c>
      <c r="I109" s="5">
        <f t="shared" si="22"/>
        <v>3084749.5223159995</v>
      </c>
      <c r="J109" s="5">
        <f t="shared" si="22"/>
        <v>4849985.9976259992</v>
      </c>
      <c r="K109" s="5">
        <f t="shared" si="22"/>
        <v>3836988.9924058011</v>
      </c>
      <c r="L109" s="5">
        <f t="shared" si="22"/>
        <v>2656304.7993951547</v>
      </c>
      <c r="M109" s="5">
        <f t="shared" si="22"/>
        <v>26579.706999999999</v>
      </c>
      <c r="N109" s="5">
        <f t="shared" si="22"/>
        <v>154604.74305294116</v>
      </c>
      <c r="O109" s="5">
        <f t="shared" si="22"/>
        <v>4421200.4044191185</v>
      </c>
    </row>
    <row r="112" spans="2:15" x14ac:dyDescent="0.3">
      <c r="D112" s="63" t="s">
        <v>232</v>
      </c>
      <c r="E112" s="64">
        <f>+IRR(D109:O109)</f>
        <v>0.17868758457084488</v>
      </c>
    </row>
    <row r="117" spans="2:4" x14ac:dyDescent="0.3">
      <c r="C117" s="63" t="s">
        <v>232</v>
      </c>
      <c r="D117" s="64">
        <v>0.17868758457084488</v>
      </c>
    </row>
    <row r="118" spans="2:4" x14ac:dyDescent="0.3">
      <c r="B118" t="s">
        <v>196</v>
      </c>
      <c r="C118" t="s">
        <v>236</v>
      </c>
      <c r="D118" s="62">
        <v>2.4400000000000002E-2</v>
      </c>
    </row>
    <row r="119" spans="2:4" x14ac:dyDescent="0.3">
      <c r="C119" t="s">
        <v>233</v>
      </c>
      <c r="D119" s="62">
        <v>0.13120000000000001</v>
      </c>
    </row>
    <row r="120" spans="2:4" x14ac:dyDescent="0.3">
      <c r="C120" t="s">
        <v>235</v>
      </c>
      <c r="D120" s="37">
        <f>+(D119-D118)/D118</f>
        <v>4.3770491803278686</v>
      </c>
    </row>
    <row r="121" spans="2:4" x14ac:dyDescent="0.3">
      <c r="C121" t="s">
        <v>234</v>
      </c>
      <c r="D121" s="37">
        <f>+((1+D117)/(1+D120))-1</f>
        <v>-0.78079285774749529</v>
      </c>
    </row>
    <row r="126" spans="2:4" x14ac:dyDescent="0.3">
      <c r="B126" t="s">
        <v>197</v>
      </c>
      <c r="C126" t="s">
        <v>238</v>
      </c>
    </row>
    <row r="127" spans="2:4" x14ac:dyDescent="0.3">
      <c r="C127" t="s">
        <v>237</v>
      </c>
    </row>
  </sheetData>
  <mergeCells count="2">
    <mergeCell ref="D55:O55"/>
    <mergeCell ref="C90:D90"/>
  </mergeCells>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high="1" low="1" first="1" last="1" xr2:uid="{A02614FF-142B-46E5-B4FD-869768DAFA3A}">
          <x14:colorSeries rgb="FF376092"/>
          <x14:colorNegative rgb="FFD00000"/>
          <x14:colorAxis rgb="FF000000"/>
          <x14:colorMarkers rgb="FFD00000"/>
          <x14:colorFirst rgb="FFD00000"/>
          <x14:colorLast rgb="FFD00000"/>
          <x14:colorHigh rgb="FFD00000"/>
          <x14:colorLow rgb="FFD00000"/>
          <x14:sparklines>
            <x14:sparkline>
              <xm:f>Preguntas!D52:M52</xm:f>
              <xm:sqref>N52</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Ejercicio 1</vt:lpstr>
      <vt:lpstr>Preguntas</vt:lpstr>
      <vt:lpstr>DAT</vt:lpstr>
      <vt:lpstr>datos</vt:lpstr>
      <vt:lpstr>datos2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Gómez Casas</dc:creator>
  <cp:lastModifiedBy>Alexander Pulido</cp:lastModifiedBy>
  <dcterms:created xsi:type="dcterms:W3CDTF">2023-03-07T19:26:59Z</dcterms:created>
  <dcterms:modified xsi:type="dcterms:W3CDTF">2024-09-14T02:31:08Z</dcterms:modified>
</cp:coreProperties>
</file>