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xr:revisionPtr revIDLastSave="0" documentId="13_ncr:1_{428C7B62-721C-42AC-9D29-ECDFE3B5B5FD}" xr6:coauthVersionLast="45" xr6:coauthVersionMax="45" xr10:uidLastSave="{00000000-0000-0000-0000-000000000000}"/>
  <bookViews>
    <workbookView xWindow="-120" yWindow="-120" windowWidth="29040" windowHeight="15840" tabRatio="985" firstSheet="7" activeTab="20" xr2:uid="{00000000-000D-0000-FFFF-FFFF00000000}"/>
  </bookViews>
  <sheets>
    <sheet name="1 закупка" sheetId="2" r:id="rId1"/>
    <sheet name="3 закупка" sheetId="1" r:id="rId2"/>
    <sheet name="4 закупка" sheetId="6" r:id="rId3"/>
    <sheet name="5 закупка" sheetId="7" r:id="rId4"/>
    <sheet name="9 закупка" sheetId="12" r:id="rId5"/>
    <sheet name="10 закупка" sheetId="13" r:id="rId6"/>
    <sheet name="14 закупка" sheetId="18" r:id="rId7"/>
    <sheet name="16 закупка" sheetId="21" r:id="rId8"/>
    <sheet name="8 закупка" sheetId="11" r:id="rId9"/>
    <sheet name="2 закупка" sheetId="5" r:id="rId10"/>
    <sheet name="6 закупка" sheetId="9" r:id="rId11"/>
    <sheet name="7 закупка" sheetId="10" r:id="rId12"/>
    <sheet name="11 закупка" sheetId="14" r:id="rId13"/>
    <sheet name="12 закупка" sheetId="17" r:id="rId14"/>
    <sheet name="13 закупка" sheetId="15" r:id="rId15"/>
    <sheet name="15 закупка" sheetId="20" r:id="rId16"/>
    <sheet name="17 закупка" sheetId="22" r:id="rId17"/>
    <sheet name="18 закупка" sheetId="24" r:id="rId18"/>
    <sheet name="19 закупка " sheetId="25" r:id="rId19"/>
    <sheet name="20 закупка" sheetId="26" r:id="rId20"/>
    <sheet name="21 закупка" sheetId="27" r:id="rId21"/>
    <sheet name="расходы|доходы" sheetId="4" r:id="rId22"/>
    <sheet name="участники конкурса" sheetId="19" r:id="rId23"/>
    <sheet name="22 закупка" sheetId="2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27" l="1"/>
  <c r="C32" i="27" l="1"/>
  <c r="B32" i="27"/>
  <c r="C25" i="27" l="1"/>
  <c r="B25" i="27"/>
  <c r="D32" i="27"/>
  <c r="C16" i="28" l="1"/>
  <c r="D24" i="27" l="1"/>
  <c r="D17" i="27"/>
  <c r="B16" i="28"/>
  <c r="D25" i="27" l="1"/>
  <c r="A34" i="4"/>
  <c r="B34" i="4"/>
  <c r="G45" i="26"/>
  <c r="C45" i="26" l="1"/>
  <c r="C42" i="26"/>
  <c r="C32" i="26"/>
  <c r="C22" i="26"/>
  <c r="C16" i="26"/>
  <c r="C10" i="26"/>
  <c r="C6" i="26"/>
  <c r="D6" i="26"/>
  <c r="D10" i="26"/>
  <c r="D16" i="26"/>
  <c r="D22" i="26"/>
  <c r="B42" i="26"/>
  <c r="D42" i="26"/>
  <c r="B32" i="26"/>
  <c r="D32" i="26"/>
  <c r="B22" i="26"/>
  <c r="B16" i="26"/>
  <c r="B10" i="26"/>
  <c r="B6" i="26"/>
  <c r="G49" i="25" l="1"/>
  <c r="C49" i="25" l="1"/>
  <c r="B49" i="25"/>
  <c r="C45" i="25" l="1"/>
  <c r="B45" i="25"/>
  <c r="C38" i="25"/>
  <c r="B38" i="25"/>
  <c r="C28" i="25"/>
  <c r="B28" i="25"/>
  <c r="C24" i="25"/>
  <c r="B24" i="25"/>
  <c r="C14" i="25"/>
  <c r="B14" i="25"/>
  <c r="B19" i="24" l="1"/>
  <c r="G21" i="24" l="1"/>
  <c r="C19" i="24" l="1"/>
  <c r="G43" i="22" l="1"/>
  <c r="C11" i="22" l="1"/>
  <c r="C43" i="22" s="1"/>
  <c r="B11" i="22"/>
  <c r="C41" i="22"/>
  <c r="B41" i="22"/>
  <c r="C31" i="22"/>
  <c r="B31" i="22"/>
  <c r="C20" i="22" l="1"/>
  <c r="B20" i="22" l="1"/>
  <c r="B43" i="22" l="1"/>
  <c r="G22" i="21"/>
  <c r="B19" i="21"/>
  <c r="G31" i="20" l="1"/>
  <c r="C31" i="20" l="1"/>
  <c r="B31" i="20"/>
  <c r="C29" i="20"/>
  <c r="B29" i="20"/>
  <c r="C24" i="20" l="1"/>
  <c r="C12" i="20"/>
  <c r="B24" i="20"/>
  <c r="B12" i="20"/>
  <c r="G31" i="18" l="1"/>
  <c r="G27" i="15" l="1"/>
  <c r="B21" i="15" l="1"/>
  <c r="G31" i="17" l="1"/>
  <c r="D30" i="17" l="1"/>
  <c r="D10" i="17"/>
  <c r="D21" i="17"/>
  <c r="D12" i="15" l="1"/>
  <c r="B12" i="15" s="1"/>
  <c r="F24" i="15" s="1"/>
  <c r="G23" i="14" l="1"/>
  <c r="G29" i="13" l="1"/>
  <c r="G24" i="12" l="1"/>
  <c r="G32" i="11" l="1"/>
  <c r="G31" i="10" l="1"/>
  <c r="G31" i="9" l="1"/>
  <c r="C31" i="10"/>
  <c r="G43" i="7" l="1"/>
  <c r="C39" i="7" l="1"/>
  <c r="B40" i="7" l="1"/>
  <c r="G22" i="6" l="1"/>
  <c r="G21" i="1"/>
  <c r="G21" i="5"/>
  <c r="G23" i="2"/>
  <c r="C40" i="7" l="1"/>
  <c r="C41" i="7" s="1"/>
  <c r="B41" i="7"/>
  <c r="C43" i="7" l="1"/>
  <c r="C18" i="6"/>
  <c r="C22" i="6" s="1"/>
  <c r="B18" i="6"/>
  <c r="C17" i="1" l="1"/>
  <c r="B17" i="1"/>
  <c r="D17" i="1"/>
  <c r="C21" i="5" l="1"/>
  <c r="D16" i="5"/>
  <c r="C21" i="1" l="1"/>
  <c r="D18" i="2"/>
  <c r="C18" i="2" s="1"/>
  <c r="B18" i="2" l="1"/>
  <c r="D23" i="2" s="1"/>
</calcChain>
</file>

<file path=xl/sharedStrings.xml><?xml version="1.0" encoding="utf-8"?>
<sst xmlns="http://schemas.openxmlformats.org/spreadsheetml/2006/main" count="813" uniqueCount="433">
  <si>
    <t>BOSHKI</t>
  </si>
  <si>
    <t>Название вкус</t>
  </si>
  <si>
    <t>Цена опт</t>
  </si>
  <si>
    <t>Цена розница</t>
  </si>
  <si>
    <t>exotic</t>
  </si>
  <si>
    <t>тропические</t>
  </si>
  <si>
    <t xml:space="preserve">бодрые </t>
  </si>
  <si>
    <t>ягодки</t>
  </si>
  <si>
    <t>кол-во</t>
  </si>
  <si>
    <t>DUALL</t>
  </si>
  <si>
    <t>кислый виноград манго</t>
  </si>
  <si>
    <t>клубника банан</t>
  </si>
  <si>
    <t>ананас киви</t>
  </si>
  <si>
    <t>ледяная кола</t>
  </si>
  <si>
    <t>яблоко малина</t>
  </si>
  <si>
    <t>мг</t>
  </si>
  <si>
    <t>HUSKY</t>
  </si>
  <si>
    <t>Double Ice Salt Frosty Palm (Апельсин Ананас Яблоко Банан Лёд)</t>
  </si>
  <si>
    <t>Husky Mint Series Red Garden (Клубника с мятой)</t>
  </si>
  <si>
    <t>Husky Mint Series Juicy Grapes (Виноград с мятой)</t>
  </si>
  <si>
    <t>Husky Mint Series Blue Up (Голубика с мятой)</t>
  </si>
  <si>
    <t>профит</t>
  </si>
  <si>
    <t>расходы</t>
  </si>
  <si>
    <t>доход</t>
  </si>
  <si>
    <t>1 партия</t>
  </si>
  <si>
    <t>партия</t>
  </si>
  <si>
    <t>дата</t>
  </si>
  <si>
    <t>факт</t>
  </si>
  <si>
    <t>шт</t>
  </si>
  <si>
    <t>neon</t>
  </si>
  <si>
    <t>PODONKI</t>
  </si>
  <si>
    <t>mixed berries ice</t>
  </si>
  <si>
    <t>raspberry lemonade</t>
  </si>
  <si>
    <t>cactus grape bubblegum</t>
  </si>
  <si>
    <t xml:space="preserve">exotic tropic ice </t>
  </si>
  <si>
    <t xml:space="preserve">cherry lime ice </t>
  </si>
  <si>
    <t>BRUSCO</t>
  </si>
  <si>
    <t>ягодный десерт</t>
  </si>
  <si>
    <t>американский десерт</t>
  </si>
  <si>
    <t>энергетик с яблоком и киви</t>
  </si>
  <si>
    <t>2 партия</t>
  </si>
  <si>
    <t>ягодный чай</t>
  </si>
  <si>
    <t>малиновый йогурт</t>
  </si>
  <si>
    <t>реклама зк</t>
  </si>
  <si>
    <t xml:space="preserve">3 партия </t>
  </si>
  <si>
    <t>морозный ананас</t>
  </si>
  <si>
    <t>Double Ice Salt Arctic Strike (Ледяное Манго)</t>
  </si>
  <si>
    <t>Double Ice Salt Siberian Black (Малина Ежевика Лёд)</t>
  </si>
  <si>
    <t>Double Ice Salt North Sweet (Дыня Лёд)</t>
  </si>
  <si>
    <t>Husky Mint Series Berry Hunter (Лесные Ягоды с мятой)</t>
  </si>
  <si>
    <t>осталось/не осталось</t>
  </si>
  <si>
    <t>реклама анш</t>
  </si>
  <si>
    <t>HOTSPOT</t>
  </si>
  <si>
    <t>Ананас кокос</t>
  </si>
  <si>
    <t>Смородина мята</t>
  </si>
  <si>
    <t>Брусника лимон</t>
  </si>
  <si>
    <t>Лесные ягоды со льдом</t>
  </si>
  <si>
    <t>Двойное яблоко лёд</t>
  </si>
  <si>
    <t>Клубника банан лёд</t>
  </si>
  <si>
    <t>Личи виноград мята</t>
  </si>
  <si>
    <t>PODONKI v2</t>
  </si>
  <si>
    <t>Арбузное мороженое</t>
  </si>
  <si>
    <t>Коктейль апероль шприц</t>
  </si>
  <si>
    <t>Ананасовый энергетик</t>
  </si>
  <si>
    <t>Клубничное мороженое</t>
  </si>
  <si>
    <t>Банановое молоко</t>
  </si>
  <si>
    <t>4 партия</t>
  </si>
  <si>
    <t>Смородиновый halls</t>
  </si>
  <si>
    <t>WIPO 4500</t>
  </si>
  <si>
    <t>Манго арбуз</t>
  </si>
  <si>
    <t>Черника малина</t>
  </si>
  <si>
    <t>FIZZ 4000</t>
  </si>
  <si>
    <t>Голубая малина и виноград</t>
  </si>
  <si>
    <t>Гуава манго апельсин</t>
  </si>
  <si>
    <t>Черная смородина лимон с гранатовым соком</t>
  </si>
  <si>
    <t>Chilly kiwi - Ледяное киви</t>
  </si>
  <si>
    <t>North sweet - Ледяная дыня</t>
  </si>
  <si>
    <t>Sweet Buckshot - Гранат, мята</t>
  </si>
  <si>
    <t>Мишка</t>
  </si>
  <si>
    <t>Яблоко, энергетик</t>
  </si>
  <si>
    <t>Cinnabon</t>
  </si>
  <si>
    <t>Чай смородина, лимон</t>
  </si>
  <si>
    <t>Мишка v2</t>
  </si>
  <si>
    <t>Морозная смородина</t>
  </si>
  <si>
    <t>Ягодное мороженое</t>
  </si>
  <si>
    <t>Холодная вишня</t>
  </si>
  <si>
    <t>Ледяной тархун</t>
  </si>
  <si>
    <t>Лесные ягоды</t>
  </si>
  <si>
    <t>Печенье карамель</t>
  </si>
  <si>
    <t>ЖИЖИ</t>
  </si>
  <si>
    <t>ОДНОРАЗКИ</t>
  </si>
  <si>
    <t>ОБЩАЯ ЦЕНА</t>
  </si>
  <si>
    <t>Анархия V2</t>
  </si>
  <si>
    <t>Энергетик с лесными ягодами</t>
  </si>
  <si>
    <t>Холодный барбарис</t>
  </si>
  <si>
    <t>Дынное мороженое</t>
  </si>
  <si>
    <t>Манго, ананас, кокос</t>
  </si>
  <si>
    <t>Бабл гам с арбузом</t>
  </si>
  <si>
    <t>Алоэ виноград клубника</t>
  </si>
  <si>
    <t>Sweet Vale - Конфета с личи</t>
  </si>
  <si>
    <t>Клубника лёд</t>
  </si>
  <si>
    <t>Chew Peak - Холодная жвачка с манго</t>
  </si>
  <si>
    <t>Фруктовые конфеты</t>
  </si>
  <si>
    <t xml:space="preserve">Яблоко, малина </t>
  </si>
  <si>
    <t>Ледяная клубника личи</t>
  </si>
  <si>
    <t xml:space="preserve">5 партия </t>
  </si>
  <si>
    <t>HUSKY double ice</t>
  </si>
  <si>
    <t>Arctic strike - манго, лед</t>
  </si>
  <si>
    <t>Tropic dew - ананас, кокос, лед</t>
  </si>
  <si>
    <t>Frosty palm - апельсин, ананас, яблоко</t>
  </si>
  <si>
    <t>HUSKY mint series</t>
  </si>
  <si>
    <t>Sakura forest - вишня, мята</t>
  </si>
  <si>
    <t>Red garden - клубника, мята</t>
  </si>
  <si>
    <t>Berry hunter - смородина, малина, мята</t>
  </si>
  <si>
    <t>HUSKY premium</t>
  </si>
  <si>
    <t>Smoke Kitchen CONTENT</t>
  </si>
  <si>
    <t>ooh wee formula - cладкая сочная груша в шипучей крем-соде</t>
  </si>
  <si>
    <t>q-theory - вишневая карамель с мармеладом из черной смородины</t>
  </si>
  <si>
    <t>white mirror - освежающий ягодный леденец с пряным анисом и интенсивной ментоловой прохладой</t>
  </si>
  <si>
    <t>let’s rock - цитрусовый лимонад с красными ягодами и сладкой арбузной мякотью.</t>
  </si>
  <si>
    <t>Ледяной личи</t>
  </si>
  <si>
    <t>Манго с холодком</t>
  </si>
  <si>
    <t>Клубника лайм</t>
  </si>
  <si>
    <t>Персик цитрус</t>
  </si>
  <si>
    <t>Персик маракуйя</t>
  </si>
  <si>
    <t>ТРУ ОПТ</t>
  </si>
  <si>
    <t>Холодный виноград</t>
  </si>
  <si>
    <t>Yellow king - медовая дыня, вьетнамская дыня, алоэ, лед</t>
  </si>
  <si>
    <t>Animal jam - лесные ягоды, джем, лед</t>
  </si>
  <si>
    <t>Blood boy - австралийское двойное манго, сладкое манго, лед</t>
  </si>
  <si>
    <t>Сакура виноград лед</t>
  </si>
  <si>
    <t>Черника малина лимон</t>
  </si>
  <si>
    <t>Vapesring Bar 8500</t>
  </si>
  <si>
    <t>Ананас микс ягод</t>
  </si>
  <si>
    <t>Арбуз лёд</t>
  </si>
  <si>
    <t>Манго лёд</t>
  </si>
  <si>
    <t>Клубника киви</t>
  </si>
  <si>
    <t>Радуга</t>
  </si>
  <si>
    <t>Сливочная ваниль</t>
  </si>
  <si>
    <t>реклама барахолка</t>
  </si>
  <si>
    <t>Smoke Kitchen 360</t>
  </si>
  <si>
    <t>6 партия</t>
  </si>
  <si>
    <t>Tropic cream - сливочное мороженое, ананас, лимон</t>
  </si>
  <si>
    <t>Персик клубника</t>
  </si>
  <si>
    <t>Арбузная мятная жевательная резинка</t>
  </si>
  <si>
    <t>Яблочное шампанское</t>
  </si>
  <si>
    <t>Малина хвоя мята</t>
  </si>
  <si>
    <t>Манго ягоды арбуз</t>
  </si>
  <si>
    <t>Лайм личи</t>
  </si>
  <si>
    <t>Манго ананас</t>
  </si>
  <si>
    <t>Одноразки</t>
  </si>
  <si>
    <t>Черная смородина</t>
  </si>
  <si>
    <t xml:space="preserve">Испарители </t>
  </si>
  <si>
    <t>Испаритель Jellybox nano / se (1 ом)</t>
  </si>
  <si>
    <t>7 партия</t>
  </si>
  <si>
    <t>Hotspot FUEL</t>
  </si>
  <si>
    <t>Киви банан</t>
  </si>
  <si>
    <t>Манго персик</t>
  </si>
  <si>
    <t>Дыня черника</t>
  </si>
  <si>
    <t>Ледяное манго</t>
  </si>
  <si>
    <t>Дыня маракуйя</t>
  </si>
  <si>
    <t>Смородина, малина, яблоко</t>
  </si>
  <si>
    <t>Лимонад с грейпфрутом</t>
  </si>
  <si>
    <t>Клубника, апельсин, маракуйа</t>
  </si>
  <si>
    <t>Жижи</t>
  </si>
  <si>
    <t>Виноград</t>
  </si>
  <si>
    <t>Дыня</t>
  </si>
  <si>
    <t>Клубника</t>
  </si>
  <si>
    <t>Aidisi 5000</t>
  </si>
  <si>
    <t>Персиковая радость</t>
  </si>
  <si>
    <t>Банановый энергетик</t>
  </si>
  <si>
    <t>ElfBar 5000(реплика)</t>
  </si>
  <si>
    <t>Стразз (клубника ежевика)</t>
  </si>
  <si>
    <t xml:space="preserve">Кола с лимоном </t>
  </si>
  <si>
    <t>Podonki Ultra V1</t>
  </si>
  <si>
    <t>Podonki Ultra V2</t>
  </si>
  <si>
    <t>Малиново-клубничная жвачка</t>
  </si>
  <si>
    <t>Вишня лайм лёд</t>
  </si>
  <si>
    <t>Черника малина мята лед</t>
  </si>
  <si>
    <t>Малиновый лимонад со льдом</t>
  </si>
  <si>
    <t>Баблгам с арбузом и мятой</t>
  </si>
  <si>
    <t>Яблочная самбука</t>
  </si>
  <si>
    <t>Тархун киви с лаймом</t>
  </si>
  <si>
    <t xml:space="preserve">8 партия </t>
  </si>
  <si>
    <t xml:space="preserve">реклама зк </t>
  </si>
  <si>
    <t>Яблочно - виноградный halls</t>
  </si>
  <si>
    <t>Мармеладные мишки</t>
  </si>
  <si>
    <t>Клубничный заварной крем</t>
  </si>
  <si>
    <t>9 партия</t>
  </si>
  <si>
    <t>JODK 9000</t>
  </si>
  <si>
    <t>Персик лёд</t>
  </si>
  <si>
    <t>Черника лёд</t>
  </si>
  <si>
    <t>Виноград лёд</t>
  </si>
  <si>
    <t>Взрыв фруктов</t>
  </si>
  <si>
    <t>Мороженое</t>
  </si>
  <si>
    <t>Тройной манго</t>
  </si>
  <si>
    <t>Вишневая кола</t>
  </si>
  <si>
    <t>RANDM LEGEND 10000</t>
  </si>
  <si>
    <t>AIDISI 5000</t>
  </si>
  <si>
    <t>Черничный молочный коктейль</t>
  </si>
  <si>
    <t>udn gen 6200</t>
  </si>
  <si>
    <t>Вишня энергетик</t>
  </si>
  <si>
    <t>Манговое мороженое</t>
  </si>
  <si>
    <t>10 партия</t>
  </si>
  <si>
    <t xml:space="preserve">ПОДОНКИ B2 кофе табак </t>
  </si>
  <si>
    <t>Испарик миникан</t>
  </si>
  <si>
    <t>Arctic strike - Ледяной манго</t>
  </si>
  <si>
    <t>Blue Up - Черника, мята</t>
  </si>
  <si>
    <t>Siberian black - Ледяные лесные ягоды</t>
  </si>
  <si>
    <t>Wolf berry - Ледяная волчья ягода</t>
  </si>
  <si>
    <t>Sour beast - Киви, клубника, мята</t>
  </si>
  <si>
    <t>Red warg - Ледяной клубнично-малиновый смузи</t>
  </si>
  <si>
    <t>Berry Hunter - Лесные ягоды, мята</t>
  </si>
  <si>
    <t>Lemon flock - Лимон, грейпфрут, апельсин</t>
  </si>
  <si>
    <t>Tropic hunter - Ананас, дыня, манго</t>
  </si>
  <si>
    <t>Juicy Grapes - Виноград, мята</t>
  </si>
  <si>
    <t>Husky Malaysia</t>
  </si>
  <si>
    <t>Husky Double ice</t>
  </si>
  <si>
    <t>Husky Mint Series</t>
  </si>
  <si>
    <t>11 партия</t>
  </si>
  <si>
    <t>что-нибудь</t>
  </si>
  <si>
    <t>Необычное - марципан, яблоко, клубника</t>
  </si>
  <si>
    <t>С выпечкой - свежая выпечка</t>
  </si>
  <si>
    <t>Сладкое - клубничная карамель</t>
  </si>
  <si>
    <t>Ягодное - микс ягод</t>
  </si>
  <si>
    <t>ГЛЮК</t>
  </si>
  <si>
    <t>Малиновый бабл гам</t>
  </si>
  <si>
    <t>Ежевика черника</t>
  </si>
  <si>
    <t>Малина</t>
  </si>
  <si>
    <t>Черный виноград</t>
  </si>
  <si>
    <t>Энергетический напиток</t>
  </si>
  <si>
    <t>Холодный ананас</t>
  </si>
  <si>
    <t>Ягодный микс</t>
  </si>
  <si>
    <t>Малина клубника</t>
  </si>
  <si>
    <t>Манго грейпфрут</t>
  </si>
  <si>
    <t>Яблоко груша</t>
  </si>
  <si>
    <t>Кислая маракуйя</t>
  </si>
  <si>
    <t>Кислый киви</t>
  </si>
  <si>
    <t>Manta AIO Испаритель 0.15 ohm</t>
  </si>
  <si>
    <t>Toxic</t>
  </si>
  <si>
    <t>Анархия v2</t>
  </si>
  <si>
    <t>12 партия</t>
  </si>
  <si>
    <t>Koopbar 4000</t>
  </si>
  <si>
    <t>Яблоко лёд</t>
  </si>
  <si>
    <t>Черника</t>
  </si>
  <si>
    <t>Вишня лёд</t>
  </si>
  <si>
    <t>Фруктовый микс</t>
  </si>
  <si>
    <t>Pasito 2 - diamond shaper</t>
  </si>
  <si>
    <t>13 партия</t>
  </si>
  <si>
    <t>Ежевика</t>
  </si>
  <si>
    <t>Клубника персик</t>
  </si>
  <si>
    <t>УЯ 5000</t>
  </si>
  <si>
    <t>Малина сосновая шишка мята</t>
  </si>
  <si>
    <t>Черная смородина лимон гранатовый сок</t>
  </si>
  <si>
    <t>Пинаколада</t>
  </si>
  <si>
    <t>Фруктовый коктейль</t>
  </si>
  <si>
    <t xml:space="preserve">Дыня </t>
  </si>
  <si>
    <t>Podonki</t>
  </si>
  <si>
    <t>Классическая кола со льдом</t>
  </si>
  <si>
    <t>Podonki v2</t>
  </si>
  <si>
    <t>Виноградно-кактусовая жвачка</t>
  </si>
  <si>
    <t>Клубника с шампанским</t>
  </si>
  <si>
    <t>Podonki ultra v1</t>
  </si>
  <si>
    <t>14 партия</t>
  </si>
  <si>
    <t>Ник участника</t>
  </si>
  <si>
    <t>Номер</t>
  </si>
  <si>
    <t>@fortnoxpockets_11</t>
  </si>
  <si>
    <t>@MAKC0T_TOP</t>
  </si>
  <si>
    <t>@dashawqu</t>
  </si>
  <si>
    <t>семён</t>
  </si>
  <si>
    <t>@Arturitaa</t>
  </si>
  <si>
    <t>@kilka28</t>
  </si>
  <si>
    <t>randm legeng 10000</t>
  </si>
  <si>
    <t>UDN GEN 6200</t>
  </si>
  <si>
    <t>Микс ягод</t>
  </si>
  <si>
    <t>Манго персик арбуз</t>
  </si>
  <si>
    <t>Виноград лед</t>
  </si>
  <si>
    <t>Смородиновый лимонад</t>
  </si>
  <si>
    <t>Вишня яблоко</t>
  </si>
  <si>
    <t>15 партия</t>
  </si>
  <si>
    <t>@stellaqv</t>
  </si>
  <si>
    <t>@Delaeeinc</t>
  </si>
  <si>
    <t>@Schtob_Ua_Sdoch</t>
  </si>
  <si>
    <t>@OSMINOGKAAAA</t>
  </si>
  <si>
    <t>Aegis Hero rainbow</t>
  </si>
  <si>
    <t xml:space="preserve">Hotspot ACID </t>
  </si>
  <si>
    <t>Кислый ананас</t>
  </si>
  <si>
    <t>@m1xxxxxxxx</t>
  </si>
  <si>
    <t>@kaliboba</t>
  </si>
  <si>
    <t>@stepach26</t>
  </si>
  <si>
    <t>@MK0T_08</t>
  </si>
  <si>
    <t>@fuck1ngcute</t>
  </si>
  <si>
    <t>@Jager_21</t>
  </si>
  <si>
    <t>@polina_chapurina</t>
  </si>
  <si>
    <t>@suokii</t>
  </si>
  <si>
    <t>@drugdellerka</t>
  </si>
  <si>
    <t>@ktytrn</t>
  </si>
  <si>
    <t>иероглифы, сквидвард на аве</t>
  </si>
  <si>
    <t>@kakula228</t>
  </si>
  <si>
    <t>@Dalv_ili</t>
  </si>
  <si>
    <t>@N1ger_b1ger</t>
  </si>
  <si>
    <t>@soIeek</t>
  </si>
  <si>
    <t>@neroxdog</t>
  </si>
  <si>
    <t>@yapid_oras</t>
  </si>
  <si>
    <t>Оставить себе</t>
  </si>
  <si>
    <t>подонки клубничное шампанское</t>
  </si>
  <si>
    <t>подонки кофе орех табак</t>
  </si>
  <si>
    <t>УА на 5к тяг гуава манго апельсин</t>
  </si>
  <si>
    <t>что-нибудь необычное</t>
  </si>
  <si>
    <t>хаски ред варг</t>
  </si>
  <si>
    <t xml:space="preserve">Отдал иероглифам </t>
  </si>
  <si>
    <t>Через неделю, не в зеленограде тип</t>
  </si>
  <si>
    <t>Заберет в августе</t>
  </si>
  <si>
    <t>Csroedaam</t>
  </si>
  <si>
    <t>УА на 5к тяг малина сосновая шишка мята</t>
  </si>
  <si>
    <t>хаски себириан блек</t>
  </si>
  <si>
    <t>хаски сакура форест</t>
  </si>
  <si>
    <t>хаски тропик хантер</t>
  </si>
  <si>
    <t>глюк черный виноград</t>
  </si>
  <si>
    <t>ya_skychala</t>
  </si>
  <si>
    <t>@vponkin1</t>
  </si>
  <si>
    <t>Aegis Hero - Red&amp;White</t>
  </si>
  <si>
    <t>Ананасовый камшот</t>
  </si>
  <si>
    <t>Малиновый фистинг</t>
  </si>
  <si>
    <t>Ягодный гэнг-бэнг</t>
  </si>
  <si>
    <t>Клубничный минет</t>
  </si>
  <si>
    <t>Ежевичный БДСМ</t>
  </si>
  <si>
    <t>Манговый фроттаж</t>
  </si>
  <si>
    <t>Персиковый куни</t>
  </si>
  <si>
    <t>Тропический сквирт</t>
  </si>
  <si>
    <t>Виноградный оргазм</t>
  </si>
  <si>
    <t>XYLINET</t>
  </si>
  <si>
    <t>Что-нибудь</t>
  </si>
  <si>
    <t>16 партия</t>
  </si>
  <si>
    <t>Bounce</t>
  </si>
  <si>
    <t>Клубничный синабон</t>
  </si>
  <si>
    <t>Бабл манго</t>
  </si>
  <si>
    <t>@wanswi</t>
  </si>
  <si>
    <t>@ellip515</t>
  </si>
  <si>
    <t>@loshped72</t>
  </si>
  <si>
    <t>@pinkkmm</t>
  </si>
  <si>
    <t>Aegis Hero - Gunmetall</t>
  </si>
  <si>
    <t>@speedk44au</t>
  </si>
  <si>
    <t>@FONKKER</t>
  </si>
  <si>
    <t>@qupis</t>
  </si>
  <si>
    <t>@mfik0</t>
  </si>
  <si>
    <t>@INOX42</t>
  </si>
  <si>
    <t>@wrrr_mrr</t>
  </si>
  <si>
    <t>@yhnec</t>
  </si>
  <si>
    <t>@babyoxysosa</t>
  </si>
  <si>
    <t>leonidovna_com</t>
  </si>
  <si>
    <t>Саня</t>
  </si>
  <si>
    <t xml:space="preserve">через полчасика </t>
  </si>
  <si>
    <t>через часик</t>
  </si>
  <si>
    <t xml:space="preserve">5 числа </t>
  </si>
  <si>
    <t xml:space="preserve">2 числа </t>
  </si>
  <si>
    <t>Сакура виноград</t>
  </si>
  <si>
    <t>Манго личи</t>
  </si>
  <si>
    <t>Арбуз лед</t>
  </si>
  <si>
    <t>Шоколадное мороженое</t>
  </si>
  <si>
    <t>Лимонная сода</t>
  </si>
  <si>
    <t xml:space="preserve">17 партия </t>
  </si>
  <si>
    <t>Персиковое мороженое</t>
  </si>
  <si>
    <t>Черника малина лед</t>
  </si>
  <si>
    <t>Киви маракуйя гуава</t>
  </si>
  <si>
    <t>Клубника банан</t>
  </si>
  <si>
    <t>Кола со льдом</t>
  </si>
  <si>
    <t>Siberian black - малина ежевика лёд</t>
  </si>
  <si>
    <t>North sweet - дыня лёд</t>
  </si>
  <si>
    <t>Husky mint series</t>
  </si>
  <si>
    <t>Juicy grape - виноград мята</t>
  </si>
  <si>
    <t>Blue up - черника мята</t>
  </si>
  <si>
    <t>Berry hunter - лесные ягоды мята</t>
  </si>
  <si>
    <t>Брусника клюква малина</t>
  </si>
  <si>
    <t>Малина вишня</t>
  </si>
  <si>
    <t>Кактусовый канинг</t>
  </si>
  <si>
    <t>Кинк киви</t>
  </si>
  <si>
    <t>Яблочное проникновение</t>
  </si>
  <si>
    <t>Энергичный свинг</t>
  </si>
  <si>
    <t>Кисло-сладкий фельчинг</t>
  </si>
  <si>
    <t>Апельсиновый дождь</t>
  </si>
  <si>
    <t>18 партия</t>
  </si>
  <si>
    <t>Ананас манго</t>
  </si>
  <si>
    <t>Manta AIO - snakeman</t>
  </si>
  <si>
    <t>Charon Baby / Battelstar (0.6 ом)</t>
  </si>
  <si>
    <t>Клубничный лимонад</t>
  </si>
  <si>
    <t>Киви гуава</t>
  </si>
  <si>
    <t>Печенье банан</t>
  </si>
  <si>
    <t>Морозный личи</t>
  </si>
  <si>
    <t>Грейпфрут малина клубника</t>
  </si>
  <si>
    <t>Черника арбуз</t>
  </si>
  <si>
    <t>Личи гуава</t>
  </si>
  <si>
    <t>Морозная дыня</t>
  </si>
  <si>
    <t>Манго кумкват</t>
  </si>
  <si>
    <t>Энергетик виноград</t>
  </si>
  <si>
    <t>Черника мята</t>
  </si>
  <si>
    <t>Розовый лимонад</t>
  </si>
  <si>
    <t>Ледяное личи</t>
  </si>
  <si>
    <t>Банан со льдом</t>
  </si>
  <si>
    <t>SK 360</t>
  </si>
  <si>
    <t>B-series Испаритель 0.2 ohm</t>
  </si>
  <si>
    <t>B-series Испаритель 0.6 ohm</t>
  </si>
  <si>
    <t>Радужные конфеты</t>
  </si>
  <si>
    <t>Веселый ранчер (микс фруктов)</t>
  </si>
  <si>
    <t>Арбузная жвачка</t>
  </si>
  <si>
    <t>Белый мишка (мармеладные мишки лёд)</t>
  </si>
  <si>
    <t>Mochi 5000</t>
  </si>
  <si>
    <t>Клубника ананас кокос</t>
  </si>
  <si>
    <t>Черника малина лёд</t>
  </si>
  <si>
    <t>Персиковый сок</t>
  </si>
  <si>
    <t>Ainovo 8000</t>
  </si>
  <si>
    <t xml:space="preserve">aegis hero - blue </t>
  </si>
  <si>
    <t xml:space="preserve">личные траты </t>
  </si>
  <si>
    <t>19 закупка</t>
  </si>
  <si>
    <t>20 закупка</t>
  </si>
  <si>
    <t xml:space="preserve">Яблочное проникновение </t>
  </si>
  <si>
    <t>Frosty palm - ледяные тропические фрукты</t>
  </si>
  <si>
    <t>Tropic dew - ананас кокос лёд</t>
  </si>
  <si>
    <t>Red garden - клубника мята</t>
  </si>
  <si>
    <t>AIVONO 8000</t>
  </si>
  <si>
    <t>УЯ 4500</t>
  </si>
  <si>
    <t>Яблоко персик</t>
  </si>
  <si>
    <t>Арбуз жвачка</t>
  </si>
  <si>
    <t>Персик голубая малина</t>
  </si>
  <si>
    <t>Черная смородина лимон гранат</t>
  </si>
  <si>
    <t>Тропические фрукты со льдом</t>
  </si>
  <si>
    <t>Мохито со льдом и мятой</t>
  </si>
  <si>
    <t>Орехи табак</t>
  </si>
  <si>
    <t xml:space="preserve">Xros series Картридж 0.7 ohm </t>
  </si>
  <si>
    <t>21 закупка</t>
  </si>
  <si>
    <t xml:space="preserve">ярик зп </t>
  </si>
  <si>
    <t xml:space="preserve">рамжаев </t>
  </si>
  <si>
    <t>сергей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</si>
</sst>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164" formatCode="#,##0\ &quot;₽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3">
    <xf numFmtId="0" fontId="0" fillId="0" borderId="0" xfId="0"/>
    <xf numFmtId="0" fontId="17" fillId="0" borderId="0" xfId="0" applyFont="1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0" fontId="0" fillId="0" borderId="0" xfId="0" applyNumberFormat="1"/>
    <xf numFmtId="0" fontId="18" fillId="0" borderId="0" xfId="0" applyNumberFormat="1" applyFont="1"/>
    <xf numFmtId="0" fontId="16" fillId="0" borderId="0" xfId="0" applyFont="1"/>
    <xf numFmtId="14" fontId="18" fillId="0" borderId="0" xfId="0" applyNumberFormat="1" applyFont="1"/>
    <xf numFmtId="14" fontId="0" fillId="0" borderId="0" xfId="0" applyNumberFormat="1"/>
    <xf numFmtId="164" fontId="0" fillId="2" borderId="0" xfId="0" applyNumberFormat="1" applyFill="1"/>
    <xf numFmtId="164" fontId="15" fillId="0" borderId="0" xfId="0" applyNumberFormat="1" applyFont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2" borderId="0" xfId="0" applyFill="1"/>
    <xf numFmtId="0" fontId="14" fillId="0" borderId="0" xfId="0" applyFont="1"/>
    <xf numFmtId="164" fontId="14" fillId="0" borderId="0" xfId="0" applyNumberFormat="1" applyFont="1"/>
    <xf numFmtId="0" fontId="17" fillId="0" borderId="0" xfId="0" applyFont="1" applyFill="1"/>
    <xf numFmtId="0" fontId="0" fillId="0" borderId="0" xfId="0" applyNumberFormat="1" applyFill="1"/>
    <xf numFmtId="0" fontId="14" fillId="0" borderId="0" xfId="0" applyFont="1" applyFill="1"/>
    <xf numFmtId="164" fontId="14" fillId="0" borderId="0" xfId="0" applyNumberFormat="1" applyFont="1" applyFill="1"/>
    <xf numFmtId="0" fontId="19" fillId="0" borderId="0" xfId="0" applyFont="1"/>
    <xf numFmtId="164" fontId="13" fillId="0" borderId="0" xfId="0" applyNumberFormat="1" applyFont="1" applyFill="1"/>
    <xf numFmtId="0" fontId="20" fillId="0" borderId="0" xfId="0" applyFont="1"/>
    <xf numFmtId="164" fontId="17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4" fontId="0" fillId="2" borderId="0" xfId="0" applyNumberFormat="1" applyFont="1" applyFill="1"/>
    <xf numFmtId="0" fontId="17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21" fillId="4" borderId="0" xfId="0" applyFont="1" applyFill="1"/>
    <xf numFmtId="0" fontId="12" fillId="4" borderId="0" xfId="0" applyFont="1" applyFill="1"/>
    <xf numFmtId="164" fontId="11" fillId="4" borderId="0" xfId="0" applyNumberFormat="1" applyFont="1" applyFill="1"/>
    <xf numFmtId="0" fontId="11" fillId="4" borderId="0" xfId="0" applyNumberFormat="1" applyFont="1" applyFill="1"/>
    <xf numFmtId="0" fontId="10" fillId="4" borderId="0" xfId="0" applyFont="1" applyFill="1"/>
    <xf numFmtId="164" fontId="18" fillId="4" borderId="0" xfId="0" applyNumberFormat="1" applyFont="1" applyFill="1"/>
    <xf numFmtId="0" fontId="18" fillId="4" borderId="0" xfId="0" applyNumberFormat="1" applyFont="1" applyFill="1"/>
    <xf numFmtId="164" fontId="10" fillId="4" borderId="0" xfId="0" applyNumberFormat="1" applyFont="1" applyFill="1"/>
    <xf numFmtId="0" fontId="10" fillId="4" borderId="0" xfId="0" applyNumberFormat="1" applyFont="1" applyFill="1"/>
    <xf numFmtId="164" fontId="9" fillId="4" borderId="0" xfId="0" applyNumberFormat="1" applyFont="1" applyFill="1"/>
    <xf numFmtId="0" fontId="18" fillId="2" borderId="0" xfId="0" applyFont="1" applyFill="1"/>
    <xf numFmtId="164" fontId="8" fillId="0" borderId="0" xfId="0" applyNumberFormat="1" applyFont="1"/>
    <xf numFmtId="164" fontId="8" fillId="0" borderId="0" xfId="0" applyNumberFormat="1" applyFont="1" applyFill="1"/>
    <xf numFmtId="164" fontId="8" fillId="2" borderId="0" xfId="0" applyNumberFormat="1" applyFont="1" applyFill="1"/>
    <xf numFmtId="0" fontId="22" fillId="3" borderId="0" xfId="0" applyFont="1" applyFill="1"/>
    <xf numFmtId="0" fontId="7" fillId="0" borderId="0" xfId="0" applyFont="1"/>
    <xf numFmtId="164" fontId="6" fillId="2" borderId="0" xfId="0" applyNumberFormat="1" applyFont="1" applyFill="1"/>
    <xf numFmtId="0" fontId="18" fillId="0" borderId="0" xfId="0" applyFont="1" applyFill="1"/>
    <xf numFmtId="164" fontId="21" fillId="2" borderId="0" xfId="0" applyNumberFormat="1" applyFont="1" applyFill="1"/>
    <xf numFmtId="0" fontId="21" fillId="3" borderId="0" xfId="0" applyFont="1" applyFill="1"/>
    <xf numFmtId="0" fontId="5" fillId="0" borderId="0" xfId="0" applyFont="1" applyFill="1"/>
    <xf numFmtId="42" fontId="18" fillId="0" borderId="0" xfId="0" applyNumberFormat="1" applyFont="1"/>
    <xf numFmtId="42" fontId="0" fillId="0" borderId="0" xfId="0" applyNumberFormat="1"/>
    <xf numFmtId="42" fontId="0" fillId="2" borderId="0" xfId="0" applyNumberFormat="1" applyFill="1"/>
    <xf numFmtId="164" fontId="4" fillId="0" borderId="0" xfId="0" applyNumberFormat="1" applyFont="1"/>
    <xf numFmtId="0" fontId="4" fillId="0" borderId="0" xfId="0" applyNumberFormat="1" applyFont="1"/>
    <xf numFmtId="0" fontId="3" fillId="0" borderId="0" xfId="0" applyFont="1"/>
    <xf numFmtId="164" fontId="3" fillId="2" borderId="0" xfId="0" applyNumberFormat="1" applyFont="1" applyFill="1"/>
    <xf numFmtId="0" fontId="3" fillId="3" borderId="0" xfId="0" applyFont="1" applyFill="1"/>
    <xf numFmtId="0" fontId="0" fillId="5" borderId="0" xfId="0" applyFill="1"/>
    <xf numFmtId="0" fontId="23" fillId="0" borderId="0" xfId="1"/>
    <xf numFmtId="0" fontId="0" fillId="2" borderId="0" xfId="0" applyFont="1" applyFill="1"/>
    <xf numFmtId="164" fontId="0" fillId="3" borderId="0" xfId="0" applyNumberFormat="1" applyFill="1"/>
    <xf numFmtId="164" fontId="0" fillId="6" borderId="0" xfId="0" applyNumberFormat="1" applyFill="1"/>
    <xf numFmtId="0" fontId="0" fillId="6" borderId="0" xfId="0" applyFill="1"/>
    <xf numFmtId="0" fontId="2" fillId="4" borderId="0" xfId="0" applyFont="1" applyFill="1"/>
    <xf numFmtId="164" fontId="0" fillId="5" borderId="0" xfId="0" applyNumberFormat="1" applyFill="1"/>
    <xf numFmtId="14" fontId="0" fillId="2" borderId="0" xfId="0" applyNumberFormat="1" applyFill="1"/>
    <xf numFmtId="22" fontId="0" fillId="0" borderId="0" xfId="0" applyNumberFormat="1" applyFill="1"/>
    <xf numFmtId="0" fontId="1" fillId="0" borderId="0" xfId="0" applyFont="1"/>
    <xf numFmtId="164" fontId="0" fillId="5" borderId="0" xfId="0" applyNumberFormat="1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fuck1ngcute" TargetMode="External"/><Relationship Id="rId2" Type="http://schemas.openxmlformats.org/officeDocument/2006/relationships/hyperlink" Target="https://t.me/Dalv_ili" TargetMode="External"/><Relationship Id="rId1" Type="http://schemas.openxmlformats.org/officeDocument/2006/relationships/hyperlink" Target="https://t.me/mfik0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https://t.me/kakula22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2CEF-1166-4284-98D4-0912D8DC0F5E}">
  <sheetPr codeName="Лист1">
    <tabColor rgb="FFFF0000"/>
  </sheetPr>
  <dimension ref="A1:I23"/>
  <sheetViews>
    <sheetView workbookViewId="0">
      <selection activeCell="G3" sqref="G3"/>
    </sheetView>
  </sheetViews>
  <sheetFormatPr defaultRowHeight="15" x14ac:dyDescent="0.25"/>
  <cols>
    <col min="1" max="1" width="65" customWidth="1"/>
    <col min="2" max="2" width="27.5703125" style="2" customWidth="1"/>
    <col min="3" max="3" width="25.140625" style="2" customWidth="1"/>
    <col min="4" max="4" width="17.7109375" style="5" customWidth="1"/>
    <col min="5" max="5" width="19" customWidth="1"/>
    <col min="7" max="7" width="19.140625" style="2" customWidth="1"/>
    <col min="9" max="9" width="22.8554687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1" t="s">
        <v>0</v>
      </c>
    </row>
    <row r="3" spans="1:9" x14ac:dyDescent="0.25">
      <c r="A3" t="s">
        <v>4</v>
      </c>
      <c r="B3" s="2">
        <v>220</v>
      </c>
      <c r="C3" s="2">
        <v>300</v>
      </c>
      <c r="D3" s="5">
        <v>1</v>
      </c>
      <c r="E3">
        <v>20</v>
      </c>
      <c r="G3" s="10">
        <v>300</v>
      </c>
      <c r="H3">
        <v>1</v>
      </c>
      <c r="I3" s="14"/>
    </row>
    <row r="4" spans="1:9" x14ac:dyDescent="0.25">
      <c r="A4" t="s">
        <v>5</v>
      </c>
      <c r="B4" s="2">
        <v>220</v>
      </c>
      <c r="C4" s="2">
        <v>300</v>
      </c>
      <c r="D4" s="5">
        <v>1</v>
      </c>
      <c r="E4">
        <v>20</v>
      </c>
      <c r="G4" s="10">
        <v>300</v>
      </c>
      <c r="H4">
        <v>1</v>
      </c>
      <c r="I4" s="14"/>
    </row>
    <row r="5" spans="1:9" x14ac:dyDescent="0.25">
      <c r="A5" t="s">
        <v>6</v>
      </c>
      <c r="B5" s="2">
        <v>220</v>
      </c>
      <c r="C5" s="2">
        <v>300</v>
      </c>
      <c r="D5" s="5">
        <v>1</v>
      </c>
      <c r="E5">
        <v>20</v>
      </c>
      <c r="G5" s="10">
        <v>300</v>
      </c>
      <c r="H5">
        <v>1</v>
      </c>
      <c r="I5" s="14"/>
    </row>
    <row r="6" spans="1:9" x14ac:dyDescent="0.25">
      <c r="A6" t="s">
        <v>7</v>
      </c>
      <c r="B6" s="2">
        <v>220</v>
      </c>
      <c r="C6" s="2">
        <v>300</v>
      </c>
      <c r="D6" s="5">
        <v>1</v>
      </c>
      <c r="E6">
        <v>20</v>
      </c>
      <c r="G6" s="10">
        <v>300</v>
      </c>
      <c r="H6">
        <v>1</v>
      </c>
      <c r="I6" s="14"/>
    </row>
    <row r="7" spans="1:9" x14ac:dyDescent="0.25">
      <c r="A7" s="1" t="s">
        <v>9</v>
      </c>
    </row>
    <row r="8" spans="1:9" x14ac:dyDescent="0.25">
      <c r="A8" t="s">
        <v>13</v>
      </c>
      <c r="B8" s="2">
        <v>220</v>
      </c>
      <c r="C8" s="2">
        <v>300</v>
      </c>
      <c r="D8" s="5">
        <v>2</v>
      </c>
      <c r="E8">
        <v>40</v>
      </c>
      <c r="G8" s="10">
        <v>610</v>
      </c>
      <c r="H8">
        <v>2</v>
      </c>
      <c r="I8" s="14"/>
    </row>
    <row r="9" spans="1:9" x14ac:dyDescent="0.25">
      <c r="A9" t="s">
        <v>10</v>
      </c>
      <c r="B9" s="2">
        <v>220</v>
      </c>
      <c r="C9" s="2">
        <v>300</v>
      </c>
      <c r="D9" s="5">
        <v>2</v>
      </c>
      <c r="E9">
        <v>40</v>
      </c>
      <c r="G9" s="10">
        <v>300</v>
      </c>
      <c r="H9">
        <v>2</v>
      </c>
      <c r="I9" s="14"/>
    </row>
    <row r="10" spans="1:9" x14ac:dyDescent="0.25">
      <c r="A10" t="s">
        <v>11</v>
      </c>
      <c r="B10" s="2">
        <v>220</v>
      </c>
      <c r="C10" s="2">
        <v>300</v>
      </c>
      <c r="D10" s="5">
        <v>1</v>
      </c>
      <c r="E10">
        <v>40</v>
      </c>
      <c r="G10" s="10">
        <v>280</v>
      </c>
      <c r="H10">
        <v>1</v>
      </c>
      <c r="I10" s="14"/>
    </row>
    <row r="11" spans="1:9" x14ac:dyDescent="0.25">
      <c r="A11" t="s">
        <v>12</v>
      </c>
      <c r="B11" s="2">
        <v>220</v>
      </c>
      <c r="C11" s="2">
        <v>300</v>
      </c>
      <c r="D11" s="5">
        <v>2</v>
      </c>
      <c r="E11">
        <v>40</v>
      </c>
      <c r="G11" s="10">
        <v>600</v>
      </c>
      <c r="H11">
        <v>2</v>
      </c>
      <c r="I11" s="14"/>
    </row>
    <row r="12" spans="1:9" x14ac:dyDescent="0.25">
      <c r="A12" t="s">
        <v>14</v>
      </c>
      <c r="B12" s="2">
        <v>220</v>
      </c>
      <c r="C12" s="2">
        <v>300</v>
      </c>
      <c r="D12" s="5">
        <v>1</v>
      </c>
      <c r="E12">
        <v>40</v>
      </c>
      <c r="G12" s="10">
        <v>300</v>
      </c>
      <c r="H12">
        <v>1</v>
      </c>
      <c r="I12" s="14"/>
    </row>
    <row r="13" spans="1:9" x14ac:dyDescent="0.25">
      <c r="A13" s="1" t="s">
        <v>16</v>
      </c>
    </row>
    <row r="14" spans="1:9" x14ac:dyDescent="0.25">
      <c r="A14" s="7" t="s">
        <v>17</v>
      </c>
      <c r="B14" s="2">
        <v>220</v>
      </c>
      <c r="C14" s="2">
        <v>300</v>
      </c>
      <c r="D14" s="5">
        <v>1</v>
      </c>
      <c r="E14">
        <v>20</v>
      </c>
      <c r="G14" s="10">
        <v>300</v>
      </c>
      <c r="H14">
        <v>1</v>
      </c>
      <c r="I14" s="14"/>
    </row>
    <row r="15" spans="1:9" x14ac:dyDescent="0.25">
      <c r="A15" s="7" t="s">
        <v>18</v>
      </c>
      <c r="B15" s="2">
        <v>220</v>
      </c>
      <c r="C15" s="2">
        <v>300</v>
      </c>
      <c r="D15" s="5">
        <v>1</v>
      </c>
      <c r="E15">
        <v>20</v>
      </c>
      <c r="G15" s="10">
        <v>300</v>
      </c>
      <c r="H15">
        <v>1</v>
      </c>
      <c r="I15" s="14"/>
    </row>
    <row r="16" spans="1:9" x14ac:dyDescent="0.25">
      <c r="A16" s="7" t="s">
        <v>19</v>
      </c>
      <c r="B16" s="2">
        <v>220</v>
      </c>
      <c r="C16" s="2">
        <v>300</v>
      </c>
      <c r="D16" s="5">
        <v>2</v>
      </c>
      <c r="E16">
        <v>20</v>
      </c>
      <c r="G16" s="10">
        <v>600</v>
      </c>
      <c r="H16" s="13">
        <v>2</v>
      </c>
      <c r="I16" s="14"/>
    </row>
    <row r="17" spans="1:9" x14ac:dyDescent="0.25">
      <c r="A17" s="7" t="s">
        <v>20</v>
      </c>
      <c r="B17" s="2">
        <v>220</v>
      </c>
      <c r="C17" s="2">
        <v>300</v>
      </c>
      <c r="D17" s="5">
        <v>1</v>
      </c>
      <c r="E17">
        <v>20</v>
      </c>
      <c r="G17" s="10">
        <v>300</v>
      </c>
      <c r="H17">
        <v>1</v>
      </c>
      <c r="I17" s="14"/>
    </row>
    <row r="18" spans="1:9" x14ac:dyDescent="0.25">
      <c r="B18" s="2">
        <f>B17*D18</f>
        <v>3740</v>
      </c>
      <c r="C18" s="2">
        <f>C17*D18</f>
        <v>5100</v>
      </c>
      <c r="D18" s="5">
        <f>SUM(D3:D17)</f>
        <v>17</v>
      </c>
    </row>
    <row r="22" spans="1:9" x14ac:dyDescent="0.25">
      <c r="G22" s="11"/>
    </row>
    <row r="23" spans="1:9" x14ac:dyDescent="0.25">
      <c r="C23" s="4" t="s">
        <v>21</v>
      </c>
      <c r="D23" s="2">
        <f>C18-B18</f>
        <v>1360</v>
      </c>
      <c r="G23" s="2">
        <f>SUM(G5:G17)</f>
        <v>4190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063C-5A27-4A17-A03E-57E9E7799C88}">
  <sheetPr codeName="Лист2"/>
  <dimension ref="A1:I21"/>
  <sheetViews>
    <sheetView workbookViewId="0">
      <selection activeCell="L38" sqref="L38"/>
    </sheetView>
  </sheetViews>
  <sheetFormatPr defaultRowHeight="15" x14ac:dyDescent="0.25"/>
  <cols>
    <col min="1" max="1" width="65.140625" customWidth="1"/>
    <col min="2" max="2" width="26.140625" customWidth="1"/>
    <col min="3" max="3" width="21.85546875" customWidth="1"/>
    <col min="4" max="4" width="20.140625" customWidth="1"/>
    <col min="5" max="5" width="15.42578125" customWidth="1"/>
    <col min="7" max="7" width="15.140625" style="2" customWidth="1"/>
    <col min="8" max="8" width="11.85546875" customWidth="1"/>
    <col min="9" max="9" width="24.285156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3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1" t="s">
        <v>0</v>
      </c>
      <c r="B2" s="2"/>
      <c r="C2" s="2"/>
    </row>
    <row r="3" spans="1:9" x14ac:dyDescent="0.25">
      <c r="A3" t="s">
        <v>5</v>
      </c>
      <c r="B3" s="2">
        <v>100</v>
      </c>
      <c r="C3" s="2">
        <v>300</v>
      </c>
      <c r="D3">
        <v>4</v>
      </c>
      <c r="E3">
        <v>20</v>
      </c>
      <c r="G3" s="10">
        <v>300</v>
      </c>
      <c r="H3">
        <v>1</v>
      </c>
      <c r="I3" s="15"/>
    </row>
    <row r="4" spans="1:9" x14ac:dyDescent="0.25">
      <c r="A4" t="s">
        <v>29</v>
      </c>
      <c r="B4" s="2">
        <v>100</v>
      </c>
      <c r="C4" s="2">
        <v>300</v>
      </c>
      <c r="D4">
        <v>2</v>
      </c>
      <c r="E4">
        <v>20</v>
      </c>
      <c r="G4" s="10">
        <v>600</v>
      </c>
      <c r="H4" s="13">
        <v>2</v>
      </c>
      <c r="I4" s="14"/>
    </row>
    <row r="5" spans="1:9" x14ac:dyDescent="0.25">
      <c r="A5" t="s">
        <v>7</v>
      </c>
      <c r="B5" s="2">
        <v>100</v>
      </c>
      <c r="C5" s="2">
        <v>300</v>
      </c>
      <c r="D5">
        <v>4</v>
      </c>
      <c r="E5">
        <v>20</v>
      </c>
      <c r="G5" s="10">
        <v>500</v>
      </c>
      <c r="H5">
        <v>2</v>
      </c>
      <c r="I5" s="15"/>
    </row>
    <row r="6" spans="1:9" x14ac:dyDescent="0.25">
      <c r="A6" s="1" t="s">
        <v>30</v>
      </c>
      <c r="B6" s="2"/>
      <c r="C6" s="2"/>
    </row>
    <row r="7" spans="1:9" x14ac:dyDescent="0.25">
      <c r="A7" t="s">
        <v>31</v>
      </c>
      <c r="B7" s="2">
        <v>100</v>
      </c>
      <c r="C7" s="2">
        <v>350</v>
      </c>
      <c r="D7">
        <v>2</v>
      </c>
      <c r="E7">
        <v>20</v>
      </c>
      <c r="G7" s="10">
        <v>300</v>
      </c>
      <c r="H7">
        <v>2</v>
      </c>
      <c r="I7" s="14"/>
    </row>
    <row r="8" spans="1:9" x14ac:dyDescent="0.25">
      <c r="A8" t="s">
        <v>32</v>
      </c>
      <c r="B8" s="2">
        <v>100</v>
      </c>
      <c r="C8" s="2">
        <v>350</v>
      </c>
      <c r="D8">
        <v>2</v>
      </c>
      <c r="E8">
        <v>20</v>
      </c>
      <c r="G8" s="10">
        <v>325</v>
      </c>
      <c r="H8">
        <v>2</v>
      </c>
      <c r="I8" s="14"/>
    </row>
    <row r="9" spans="1:9" x14ac:dyDescent="0.25">
      <c r="A9" t="s">
        <v>33</v>
      </c>
      <c r="B9" s="2">
        <v>100</v>
      </c>
      <c r="C9" s="2">
        <v>350</v>
      </c>
      <c r="D9">
        <v>2</v>
      </c>
      <c r="E9">
        <v>20</v>
      </c>
      <c r="G9" s="10">
        <v>700</v>
      </c>
      <c r="H9">
        <v>2</v>
      </c>
      <c r="I9" s="14"/>
    </row>
    <row r="10" spans="1:9" x14ac:dyDescent="0.25">
      <c r="A10" t="s">
        <v>34</v>
      </c>
      <c r="B10" s="2">
        <v>100</v>
      </c>
      <c r="C10" s="2">
        <v>350</v>
      </c>
      <c r="D10">
        <v>2</v>
      </c>
      <c r="E10">
        <v>20</v>
      </c>
      <c r="G10" s="10">
        <v>300</v>
      </c>
      <c r="H10">
        <v>2</v>
      </c>
      <c r="I10" s="14"/>
    </row>
    <row r="11" spans="1:9" x14ac:dyDescent="0.25">
      <c r="A11" t="s">
        <v>35</v>
      </c>
      <c r="B11" s="2">
        <v>100</v>
      </c>
      <c r="C11" s="2">
        <v>350</v>
      </c>
      <c r="D11">
        <v>2</v>
      </c>
      <c r="E11">
        <v>20</v>
      </c>
      <c r="G11" s="10">
        <v>250</v>
      </c>
      <c r="H11">
        <v>2</v>
      </c>
      <c r="I11" s="14"/>
    </row>
    <row r="12" spans="1:9" x14ac:dyDescent="0.25">
      <c r="A12" s="1" t="s">
        <v>36</v>
      </c>
      <c r="B12" s="2"/>
      <c r="C12" s="2"/>
    </row>
    <row r="13" spans="1:9" x14ac:dyDescent="0.25">
      <c r="A13" t="s">
        <v>37</v>
      </c>
      <c r="B13" s="2">
        <v>100</v>
      </c>
      <c r="C13" s="2">
        <v>300</v>
      </c>
      <c r="D13">
        <v>5</v>
      </c>
      <c r="E13">
        <v>20</v>
      </c>
      <c r="G13" s="10">
        <v>150</v>
      </c>
      <c r="H13">
        <v>1</v>
      </c>
      <c r="I13" s="15"/>
    </row>
    <row r="14" spans="1:9" x14ac:dyDescent="0.25">
      <c r="A14" t="s">
        <v>38</v>
      </c>
      <c r="B14" s="2">
        <v>100</v>
      </c>
      <c r="C14" s="2">
        <v>300</v>
      </c>
      <c r="D14">
        <v>5</v>
      </c>
      <c r="E14">
        <v>20</v>
      </c>
      <c r="G14" s="10">
        <v>450</v>
      </c>
      <c r="H14">
        <v>2</v>
      </c>
      <c r="I14" s="15"/>
    </row>
    <row r="15" spans="1:9" x14ac:dyDescent="0.25">
      <c r="A15" t="s">
        <v>39</v>
      </c>
      <c r="B15" s="2">
        <v>100</v>
      </c>
      <c r="C15" s="2">
        <v>300</v>
      </c>
      <c r="D15">
        <v>5</v>
      </c>
      <c r="E15">
        <v>20</v>
      </c>
      <c r="G15" s="10">
        <v>450</v>
      </c>
      <c r="H15">
        <v>2</v>
      </c>
      <c r="I15" s="15"/>
    </row>
    <row r="16" spans="1:9" x14ac:dyDescent="0.25">
      <c r="B16" s="2">
        <v>3500</v>
      </c>
      <c r="C16" s="2">
        <v>11000</v>
      </c>
      <c r="D16">
        <f>SUM(D3:D15)</f>
        <v>35</v>
      </c>
    </row>
    <row r="21" spans="2:7" x14ac:dyDescent="0.25">
      <c r="B21" s="3" t="s">
        <v>21</v>
      </c>
      <c r="C21" s="2">
        <f>C16-B16</f>
        <v>7500</v>
      </c>
      <c r="G21" s="2">
        <f>SUM(G3:G15)</f>
        <v>4325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8BA5-DEE1-4CD7-A0B8-6058AEDC343C}">
  <sheetPr codeName="Лист6"/>
  <dimension ref="A1:I74"/>
  <sheetViews>
    <sheetView workbookViewId="0">
      <selection activeCell="G13" sqref="G13"/>
    </sheetView>
  </sheetViews>
  <sheetFormatPr defaultRowHeight="15" x14ac:dyDescent="0.25"/>
  <cols>
    <col min="1" max="1" width="98.140625" customWidth="1"/>
    <col min="2" max="3" width="22.85546875" style="2" customWidth="1"/>
    <col min="4" max="4" width="22.85546875" customWidth="1"/>
    <col min="6" max="6" width="23.28515625" customWidth="1"/>
    <col min="7" max="7" width="19.5703125" style="2" customWidth="1"/>
    <col min="8" max="8" width="9.7109375" customWidth="1"/>
    <col min="9" max="9" width="29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29" t="s">
        <v>106</v>
      </c>
      <c r="B2" s="30"/>
      <c r="C2" s="30"/>
      <c r="D2" s="31"/>
      <c r="E2" s="31"/>
    </row>
    <row r="3" spans="1:9" x14ac:dyDescent="0.25">
      <c r="A3" s="31" t="s">
        <v>107</v>
      </c>
      <c r="B3" s="30">
        <v>210</v>
      </c>
      <c r="C3" s="30">
        <v>310</v>
      </c>
      <c r="D3" s="31">
        <v>3</v>
      </c>
      <c r="E3" s="31">
        <v>45</v>
      </c>
      <c r="G3" s="10">
        <v>590</v>
      </c>
      <c r="H3" s="13">
        <v>2</v>
      </c>
      <c r="I3" s="15"/>
    </row>
    <row r="4" spans="1:9" x14ac:dyDescent="0.25">
      <c r="A4" s="31" t="s">
        <v>108</v>
      </c>
      <c r="B4" s="30">
        <v>210</v>
      </c>
      <c r="C4" s="30">
        <v>310</v>
      </c>
      <c r="D4" s="31">
        <v>3</v>
      </c>
      <c r="E4" s="31">
        <v>45</v>
      </c>
      <c r="G4" s="10">
        <v>890</v>
      </c>
      <c r="H4">
        <v>3</v>
      </c>
      <c r="I4" s="14"/>
    </row>
    <row r="5" spans="1:9" x14ac:dyDescent="0.25">
      <c r="A5" s="31" t="s">
        <v>109</v>
      </c>
      <c r="B5" s="30">
        <v>210</v>
      </c>
      <c r="C5" s="30">
        <v>310</v>
      </c>
      <c r="D5" s="31">
        <v>2</v>
      </c>
      <c r="E5" s="31">
        <v>45</v>
      </c>
      <c r="G5" s="10">
        <v>610</v>
      </c>
      <c r="H5" s="13">
        <v>2</v>
      </c>
      <c r="I5" s="14"/>
    </row>
    <row r="6" spans="1:9" x14ac:dyDescent="0.25">
      <c r="A6" s="29" t="s">
        <v>110</v>
      </c>
      <c r="B6" s="30"/>
      <c r="C6" s="30"/>
      <c r="D6" s="31"/>
      <c r="E6" s="31"/>
    </row>
    <row r="7" spans="1:9" x14ac:dyDescent="0.25">
      <c r="A7" s="31" t="s">
        <v>111</v>
      </c>
      <c r="B7" s="30">
        <v>220</v>
      </c>
      <c r="C7" s="30">
        <v>310</v>
      </c>
      <c r="D7" s="31">
        <v>2</v>
      </c>
      <c r="E7" s="31">
        <v>45</v>
      </c>
      <c r="G7" s="10">
        <v>590</v>
      </c>
      <c r="H7">
        <v>2</v>
      </c>
      <c r="I7" s="14"/>
    </row>
    <row r="8" spans="1:9" x14ac:dyDescent="0.25">
      <c r="A8" s="31" t="s">
        <v>112</v>
      </c>
      <c r="B8" s="30">
        <v>220</v>
      </c>
      <c r="C8" s="30">
        <v>310</v>
      </c>
      <c r="D8" s="31">
        <v>2</v>
      </c>
      <c r="E8" s="31">
        <v>45</v>
      </c>
      <c r="G8" s="10">
        <v>600</v>
      </c>
      <c r="H8" s="13">
        <v>2</v>
      </c>
      <c r="I8" s="14"/>
    </row>
    <row r="9" spans="1:9" x14ac:dyDescent="0.25">
      <c r="A9" s="31" t="s">
        <v>113</v>
      </c>
      <c r="B9" s="30">
        <v>220</v>
      </c>
      <c r="C9" s="30">
        <v>310</v>
      </c>
      <c r="D9" s="31">
        <v>2</v>
      </c>
      <c r="E9" s="31">
        <v>45</v>
      </c>
      <c r="G9" s="10">
        <v>620</v>
      </c>
      <c r="H9" s="13">
        <v>2</v>
      </c>
      <c r="I9" s="14"/>
    </row>
    <row r="10" spans="1:9" x14ac:dyDescent="0.25">
      <c r="A10" s="29" t="s">
        <v>114</v>
      </c>
      <c r="B10" s="30"/>
      <c r="C10" s="30"/>
      <c r="D10" s="31"/>
      <c r="E10" s="31"/>
    </row>
    <row r="11" spans="1:9" x14ac:dyDescent="0.25">
      <c r="A11" s="31" t="s">
        <v>127</v>
      </c>
      <c r="B11" s="30">
        <v>250</v>
      </c>
      <c r="C11" s="30">
        <v>360</v>
      </c>
      <c r="D11" s="31">
        <v>1</v>
      </c>
      <c r="E11" s="31">
        <v>45</v>
      </c>
      <c r="G11" s="10">
        <v>360</v>
      </c>
      <c r="H11">
        <v>1</v>
      </c>
      <c r="I11" s="14"/>
    </row>
    <row r="12" spans="1:9" x14ac:dyDescent="0.25">
      <c r="A12" s="31" t="s">
        <v>142</v>
      </c>
      <c r="B12" s="30">
        <v>250</v>
      </c>
      <c r="C12" s="30">
        <v>360</v>
      </c>
      <c r="D12" s="31">
        <v>1</v>
      </c>
      <c r="E12" s="31">
        <v>45</v>
      </c>
      <c r="G12" s="10">
        <v>400</v>
      </c>
      <c r="H12" s="13">
        <v>1</v>
      </c>
      <c r="I12" s="14"/>
    </row>
    <row r="13" spans="1:9" x14ac:dyDescent="0.25">
      <c r="A13" s="31" t="s">
        <v>128</v>
      </c>
      <c r="B13" s="30">
        <v>250</v>
      </c>
      <c r="C13" s="30">
        <v>360</v>
      </c>
      <c r="D13" s="31">
        <v>1</v>
      </c>
      <c r="E13" s="31">
        <v>45</v>
      </c>
      <c r="G13" s="10">
        <v>400</v>
      </c>
      <c r="H13" s="13">
        <v>1</v>
      </c>
      <c r="I13" s="14"/>
    </row>
    <row r="14" spans="1:9" x14ac:dyDescent="0.25">
      <c r="A14" s="31" t="s">
        <v>129</v>
      </c>
      <c r="B14" s="30">
        <v>250</v>
      </c>
      <c r="C14" s="30">
        <v>360</v>
      </c>
      <c r="D14" s="31">
        <v>1</v>
      </c>
      <c r="E14" s="31">
        <v>45</v>
      </c>
      <c r="G14" s="10">
        <v>360</v>
      </c>
      <c r="H14">
        <v>1</v>
      </c>
      <c r="I14" s="14"/>
    </row>
    <row r="15" spans="1:9" x14ac:dyDescent="0.25">
      <c r="A15" s="29" t="s">
        <v>115</v>
      </c>
      <c r="B15" s="30"/>
      <c r="C15" s="30"/>
      <c r="D15" s="31"/>
      <c r="E15" s="31"/>
    </row>
    <row r="16" spans="1:9" x14ac:dyDescent="0.25">
      <c r="A16" s="31" t="s">
        <v>117</v>
      </c>
      <c r="B16" s="30">
        <v>255</v>
      </c>
      <c r="C16" s="30">
        <v>400</v>
      </c>
      <c r="D16" s="31">
        <v>1</v>
      </c>
      <c r="E16" s="31">
        <v>60</v>
      </c>
      <c r="G16" s="10">
        <v>0</v>
      </c>
      <c r="H16">
        <v>1</v>
      </c>
      <c r="I16" s="14"/>
    </row>
    <row r="17" spans="1:9" x14ac:dyDescent="0.25">
      <c r="A17" s="31" t="s">
        <v>116</v>
      </c>
      <c r="B17" s="30">
        <v>255</v>
      </c>
      <c r="C17" s="30">
        <v>400</v>
      </c>
      <c r="D17" s="31">
        <v>1</v>
      </c>
      <c r="E17" s="31">
        <v>60</v>
      </c>
      <c r="G17" s="10">
        <v>400</v>
      </c>
      <c r="H17">
        <v>1</v>
      </c>
      <c r="I17" s="14"/>
    </row>
    <row r="18" spans="1:9" x14ac:dyDescent="0.25">
      <c r="A18" s="31" t="s">
        <v>118</v>
      </c>
      <c r="B18" s="30">
        <v>255</v>
      </c>
      <c r="C18" s="30">
        <v>400</v>
      </c>
      <c r="D18" s="31">
        <v>1</v>
      </c>
      <c r="E18" s="31">
        <v>60</v>
      </c>
      <c r="G18" s="10">
        <v>380</v>
      </c>
      <c r="H18">
        <v>1</v>
      </c>
      <c r="I18" s="14"/>
    </row>
    <row r="19" spans="1:9" x14ac:dyDescent="0.25">
      <c r="A19" s="31" t="s">
        <v>119</v>
      </c>
      <c r="B19" s="30">
        <v>255</v>
      </c>
      <c r="C19" s="30">
        <v>400</v>
      </c>
      <c r="D19" s="31">
        <v>1</v>
      </c>
      <c r="E19" s="31">
        <v>60</v>
      </c>
      <c r="G19" s="10">
        <v>400</v>
      </c>
      <c r="H19">
        <v>1</v>
      </c>
      <c r="I19" s="14"/>
    </row>
    <row r="20" spans="1:9" x14ac:dyDescent="0.25">
      <c r="A20" s="29" t="s">
        <v>140</v>
      </c>
      <c r="B20" s="30"/>
      <c r="C20" s="30"/>
      <c r="D20" s="31"/>
      <c r="E20" s="31"/>
    </row>
    <row r="21" spans="1:9" x14ac:dyDescent="0.25">
      <c r="A21" s="31" t="s">
        <v>120</v>
      </c>
      <c r="B21" s="30">
        <v>205</v>
      </c>
      <c r="C21" s="30">
        <v>350</v>
      </c>
      <c r="D21" s="31">
        <v>1</v>
      </c>
      <c r="E21" s="31">
        <v>60</v>
      </c>
      <c r="G21" s="10">
        <v>350</v>
      </c>
      <c r="H21">
        <v>1</v>
      </c>
      <c r="I21" s="14"/>
    </row>
    <row r="22" spans="1:9" x14ac:dyDescent="0.25">
      <c r="A22" s="31" t="s">
        <v>121</v>
      </c>
      <c r="B22" s="30">
        <v>205</v>
      </c>
      <c r="C22" s="30">
        <v>350</v>
      </c>
      <c r="D22" s="31">
        <v>1</v>
      </c>
      <c r="E22" s="31">
        <v>60</v>
      </c>
      <c r="G22" s="10">
        <v>325</v>
      </c>
      <c r="H22">
        <v>1</v>
      </c>
      <c r="I22" s="14"/>
    </row>
    <row r="23" spans="1:9" x14ac:dyDescent="0.25">
      <c r="A23" s="31" t="s">
        <v>122</v>
      </c>
      <c r="B23" s="30">
        <v>205</v>
      </c>
      <c r="C23" s="30">
        <v>350</v>
      </c>
      <c r="D23" s="31">
        <v>1</v>
      </c>
      <c r="E23" s="31">
        <v>60</v>
      </c>
      <c r="G23" s="10">
        <v>350</v>
      </c>
      <c r="H23">
        <v>1</v>
      </c>
      <c r="I23" s="14"/>
    </row>
    <row r="24" spans="1:9" x14ac:dyDescent="0.25">
      <c r="A24" s="31" t="s">
        <v>123</v>
      </c>
      <c r="B24" s="30">
        <v>205</v>
      </c>
      <c r="C24" s="30">
        <v>350</v>
      </c>
      <c r="D24" s="31">
        <v>1</v>
      </c>
      <c r="E24" s="31">
        <v>60</v>
      </c>
      <c r="G24" s="10">
        <v>350</v>
      </c>
      <c r="H24">
        <v>1</v>
      </c>
      <c r="I24" s="14"/>
    </row>
    <row r="25" spans="1:9" x14ac:dyDescent="0.25">
      <c r="A25" s="31" t="s">
        <v>126</v>
      </c>
      <c r="B25" s="30">
        <v>205</v>
      </c>
      <c r="C25" s="30">
        <v>350</v>
      </c>
      <c r="D25" s="31">
        <v>1</v>
      </c>
      <c r="E25" s="31">
        <v>60</v>
      </c>
      <c r="G25" s="10">
        <v>350</v>
      </c>
      <c r="H25">
        <v>1</v>
      </c>
      <c r="I25" s="14"/>
    </row>
    <row r="30" spans="1:9" x14ac:dyDescent="0.25">
      <c r="B30" s="4" t="s">
        <v>125</v>
      </c>
    </row>
    <row r="31" spans="1:9" x14ac:dyDescent="0.25">
      <c r="B31" s="4">
        <v>6240</v>
      </c>
      <c r="G31" s="2">
        <f>SUM(G2:G25)</f>
        <v>8325</v>
      </c>
    </row>
    <row r="44" spans="2:2" x14ac:dyDescent="0.25">
      <c r="B44" s="25"/>
    </row>
    <row r="45" spans="2:2" x14ac:dyDescent="0.25">
      <c r="B45" s="27"/>
    </row>
    <row r="47" spans="2:2" x14ac:dyDescent="0.25">
      <c r="B47" s="4"/>
    </row>
    <row r="48" spans="2:2" x14ac:dyDescent="0.25">
      <c r="B48" s="4"/>
    </row>
    <row r="74" spans="2:2" x14ac:dyDescent="0.25">
      <c r="B74" s="4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F9B0-4440-4C23-85FF-AF6849FC9B74}">
  <sheetPr codeName="Лист7"/>
  <dimension ref="A1:I52"/>
  <sheetViews>
    <sheetView workbookViewId="0">
      <selection activeCell="A4" sqref="A4"/>
    </sheetView>
  </sheetViews>
  <sheetFormatPr defaultRowHeight="15" x14ac:dyDescent="0.25"/>
  <cols>
    <col min="1" max="1" width="47.7109375" customWidth="1"/>
    <col min="2" max="2" width="28.7109375" customWidth="1"/>
    <col min="3" max="3" width="26.42578125" customWidth="1"/>
    <col min="4" max="4" width="20.28515625" customWidth="1"/>
    <col min="5" max="5" width="13.85546875" customWidth="1"/>
    <col min="7" max="7" width="17.7109375" style="43" customWidth="1"/>
    <col min="8" max="8" width="13.5703125" customWidth="1"/>
    <col min="9" max="9" width="26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29" t="s">
        <v>152</v>
      </c>
      <c r="B2" s="37"/>
      <c r="C2" s="37"/>
      <c r="D2" s="38"/>
      <c r="E2" s="3"/>
      <c r="H2" s="3"/>
      <c r="I2" s="3"/>
    </row>
    <row r="3" spans="1:9" x14ac:dyDescent="0.25">
      <c r="A3" s="67" t="s">
        <v>384</v>
      </c>
      <c r="B3" s="39">
        <v>110</v>
      </c>
      <c r="C3" s="41">
        <v>200</v>
      </c>
      <c r="D3" s="40">
        <v>2</v>
      </c>
      <c r="E3" s="3"/>
      <c r="G3" s="44"/>
      <c r="H3" s="3"/>
      <c r="I3" s="42"/>
    </row>
    <row r="4" spans="1:9" x14ac:dyDescent="0.25">
      <c r="A4" s="36" t="s">
        <v>153</v>
      </c>
      <c r="B4" s="34">
        <v>155</v>
      </c>
      <c r="C4" s="34">
        <v>200</v>
      </c>
      <c r="D4" s="35">
        <v>1</v>
      </c>
      <c r="E4" s="3"/>
      <c r="G4" s="44"/>
      <c r="H4" s="3"/>
      <c r="I4" s="42"/>
    </row>
    <row r="5" spans="1:9" x14ac:dyDescent="0.25">
      <c r="A5" s="32" t="s">
        <v>90</v>
      </c>
      <c r="B5" s="30"/>
      <c r="C5" s="30"/>
      <c r="D5" s="31"/>
    </row>
    <row r="6" spans="1:9" x14ac:dyDescent="0.25">
      <c r="A6" s="29" t="s">
        <v>132</v>
      </c>
      <c r="B6" s="30"/>
      <c r="C6" s="30"/>
      <c r="D6" s="31"/>
    </row>
    <row r="7" spans="1:9" x14ac:dyDescent="0.25">
      <c r="A7" s="31" t="s">
        <v>130</v>
      </c>
      <c r="B7" s="30">
        <v>440</v>
      </c>
      <c r="C7" s="30">
        <v>800</v>
      </c>
      <c r="D7" s="31">
        <v>1</v>
      </c>
      <c r="G7" s="45">
        <v>0</v>
      </c>
      <c r="H7">
        <v>1</v>
      </c>
      <c r="I7" s="14"/>
    </row>
    <row r="8" spans="1:9" x14ac:dyDescent="0.25">
      <c r="A8" s="31" t="s">
        <v>143</v>
      </c>
      <c r="B8" s="30">
        <v>440</v>
      </c>
      <c r="C8" s="30">
        <v>800</v>
      </c>
      <c r="D8" s="31">
        <v>1</v>
      </c>
      <c r="G8" s="48">
        <v>700</v>
      </c>
      <c r="H8">
        <v>1</v>
      </c>
      <c r="I8" s="14"/>
    </row>
    <row r="9" spans="1:9" x14ac:dyDescent="0.25">
      <c r="A9" s="31" t="s">
        <v>131</v>
      </c>
      <c r="B9" s="30">
        <v>440</v>
      </c>
      <c r="C9" s="30">
        <v>800</v>
      </c>
      <c r="D9" s="31">
        <v>1</v>
      </c>
      <c r="G9" s="45">
        <v>0</v>
      </c>
      <c r="H9">
        <v>1</v>
      </c>
      <c r="I9" s="46"/>
    </row>
    <row r="10" spans="1:9" x14ac:dyDescent="0.25">
      <c r="A10" s="31" t="s">
        <v>133</v>
      </c>
      <c r="B10" s="30">
        <v>440</v>
      </c>
      <c r="C10" s="30">
        <v>800</v>
      </c>
      <c r="D10" s="31">
        <v>1</v>
      </c>
      <c r="G10" s="45">
        <v>800</v>
      </c>
      <c r="H10">
        <v>1</v>
      </c>
      <c r="I10" s="14"/>
    </row>
    <row r="11" spans="1:9" x14ac:dyDescent="0.25">
      <c r="A11" s="31" t="s">
        <v>134</v>
      </c>
      <c r="B11" s="30">
        <v>440</v>
      </c>
      <c r="C11" s="30">
        <v>800</v>
      </c>
      <c r="D11" s="31">
        <v>1</v>
      </c>
      <c r="G11" s="45">
        <v>700</v>
      </c>
      <c r="H11">
        <v>1</v>
      </c>
      <c r="I11" s="14"/>
    </row>
    <row r="12" spans="1:9" x14ac:dyDescent="0.25">
      <c r="A12" s="31" t="s">
        <v>151</v>
      </c>
      <c r="B12" s="30">
        <v>440</v>
      </c>
      <c r="C12" s="30">
        <v>800</v>
      </c>
      <c r="D12" s="31">
        <v>1</v>
      </c>
      <c r="G12" s="45">
        <v>800</v>
      </c>
      <c r="H12">
        <v>1</v>
      </c>
      <c r="I12" s="14"/>
    </row>
    <row r="13" spans="1:9" x14ac:dyDescent="0.25">
      <c r="A13" s="31" t="s">
        <v>64</v>
      </c>
      <c r="B13" s="30">
        <v>440</v>
      </c>
      <c r="C13" s="30">
        <v>800</v>
      </c>
      <c r="D13" s="31">
        <v>1</v>
      </c>
      <c r="G13" s="45">
        <v>800</v>
      </c>
      <c r="H13">
        <v>1</v>
      </c>
      <c r="I13" s="14"/>
    </row>
    <row r="14" spans="1:9" x14ac:dyDescent="0.25">
      <c r="A14" s="29" t="s">
        <v>68</v>
      </c>
      <c r="B14" s="30"/>
      <c r="C14" s="30"/>
      <c r="D14" s="31"/>
    </row>
    <row r="15" spans="1:9" x14ac:dyDescent="0.25">
      <c r="A15" s="31" t="s">
        <v>135</v>
      </c>
      <c r="B15" s="30">
        <v>340</v>
      </c>
      <c r="C15" s="30">
        <v>600</v>
      </c>
      <c r="D15" s="31">
        <v>1</v>
      </c>
      <c r="G15" s="45">
        <v>600</v>
      </c>
      <c r="H15">
        <v>1</v>
      </c>
      <c r="I15" s="14"/>
    </row>
    <row r="16" spans="1:9" x14ac:dyDescent="0.25">
      <c r="A16" s="31" t="s">
        <v>134</v>
      </c>
      <c r="B16" s="30">
        <v>340</v>
      </c>
      <c r="C16" s="30">
        <v>600</v>
      </c>
      <c r="D16" s="31">
        <v>1</v>
      </c>
      <c r="G16" s="45">
        <v>600</v>
      </c>
      <c r="H16">
        <v>1</v>
      </c>
      <c r="I16" s="14"/>
    </row>
    <row r="17" spans="1:9" x14ac:dyDescent="0.25">
      <c r="A17" s="29" t="s">
        <v>71</v>
      </c>
      <c r="B17" s="30"/>
      <c r="C17" s="30"/>
      <c r="D17" s="31"/>
    </row>
    <row r="18" spans="1:9" x14ac:dyDescent="0.25">
      <c r="A18" s="33" t="s">
        <v>136</v>
      </c>
      <c r="B18" s="30">
        <v>270</v>
      </c>
      <c r="C18" s="30">
        <v>500</v>
      </c>
      <c r="D18" s="31">
        <v>1</v>
      </c>
      <c r="G18" s="45">
        <v>450</v>
      </c>
      <c r="H18">
        <v>1</v>
      </c>
      <c r="I18" s="14"/>
    </row>
    <row r="19" spans="1:9" x14ac:dyDescent="0.25">
      <c r="A19" s="33" t="s">
        <v>137</v>
      </c>
      <c r="B19" s="30">
        <v>270</v>
      </c>
      <c r="C19" s="30">
        <v>500</v>
      </c>
      <c r="D19" s="31">
        <v>1</v>
      </c>
      <c r="G19" s="45">
        <v>500</v>
      </c>
      <c r="H19">
        <v>1</v>
      </c>
      <c r="I19" s="14"/>
    </row>
    <row r="20" spans="1:9" x14ac:dyDescent="0.25">
      <c r="A20" s="33" t="s">
        <v>138</v>
      </c>
      <c r="B20" s="30">
        <v>270</v>
      </c>
      <c r="C20" s="30">
        <v>500</v>
      </c>
      <c r="D20" s="31">
        <v>1</v>
      </c>
      <c r="G20" s="45">
        <v>500</v>
      </c>
      <c r="H20">
        <v>1</v>
      </c>
      <c r="I20" s="14"/>
    </row>
    <row r="21" spans="1:9" x14ac:dyDescent="0.25">
      <c r="A21" s="33" t="s">
        <v>74</v>
      </c>
      <c r="B21" s="30">
        <v>270</v>
      </c>
      <c r="C21" s="30">
        <v>500</v>
      </c>
      <c r="D21" s="31">
        <v>1</v>
      </c>
      <c r="G21" s="45">
        <v>500</v>
      </c>
      <c r="H21">
        <v>1</v>
      </c>
      <c r="I21" s="14"/>
    </row>
    <row r="22" spans="1:9" x14ac:dyDescent="0.25">
      <c r="A22" s="33" t="s">
        <v>144</v>
      </c>
      <c r="B22" s="30">
        <v>270</v>
      </c>
      <c r="C22" s="30">
        <v>500</v>
      </c>
      <c r="D22" s="31">
        <v>1</v>
      </c>
      <c r="G22" s="45">
        <v>470</v>
      </c>
      <c r="H22">
        <v>1</v>
      </c>
      <c r="I22" s="14"/>
    </row>
    <row r="23" spans="1:9" x14ac:dyDescent="0.25">
      <c r="A23" s="33" t="s">
        <v>145</v>
      </c>
      <c r="B23" s="30">
        <v>270</v>
      </c>
      <c r="C23" s="30">
        <v>500</v>
      </c>
      <c r="D23" s="31">
        <v>1</v>
      </c>
      <c r="G23" s="45">
        <v>350</v>
      </c>
      <c r="H23">
        <v>1</v>
      </c>
      <c r="I23" s="14"/>
    </row>
    <row r="24" spans="1:9" x14ac:dyDescent="0.25">
      <c r="A24" s="33" t="s">
        <v>146</v>
      </c>
      <c r="B24" s="30">
        <v>270</v>
      </c>
      <c r="C24" s="30">
        <v>500</v>
      </c>
      <c r="D24" s="31">
        <v>1</v>
      </c>
      <c r="G24" s="45">
        <v>500</v>
      </c>
      <c r="H24">
        <v>1</v>
      </c>
      <c r="I24" s="14"/>
    </row>
    <row r="25" spans="1:9" x14ac:dyDescent="0.25">
      <c r="A25" s="31" t="s">
        <v>147</v>
      </c>
      <c r="B25" s="30">
        <v>270</v>
      </c>
      <c r="C25" s="30">
        <v>500</v>
      </c>
      <c r="D25" s="31">
        <v>1</v>
      </c>
      <c r="G25" s="45">
        <v>500</v>
      </c>
      <c r="H25">
        <v>1</v>
      </c>
      <c r="I25" s="14"/>
    </row>
    <row r="30" spans="1:9" x14ac:dyDescent="0.25">
      <c r="B30" t="s">
        <v>150</v>
      </c>
    </row>
    <row r="31" spans="1:9" x14ac:dyDescent="0.25">
      <c r="B31" s="2">
        <v>6280</v>
      </c>
      <c r="C31" s="2">
        <f>SUM(C7:C25)+C3*2+C4</f>
        <v>11400</v>
      </c>
      <c r="G31" s="43">
        <f>SUM(G2:G25)</f>
        <v>8770</v>
      </c>
    </row>
    <row r="51" spans="2:3" x14ac:dyDescent="0.25">
      <c r="C51" s="2"/>
    </row>
    <row r="52" spans="2:3" x14ac:dyDescent="0.25">
      <c r="B52" s="2"/>
      <c r="C52" s="2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8953-30D1-43ED-A599-B91A5D178226}">
  <sheetPr codeName="Лист11"/>
  <dimension ref="A1:J28"/>
  <sheetViews>
    <sheetView workbookViewId="0">
      <selection activeCell="J6" sqref="J6"/>
    </sheetView>
  </sheetViews>
  <sheetFormatPr defaultRowHeight="15" x14ac:dyDescent="0.25"/>
  <cols>
    <col min="1" max="1" width="48" customWidth="1"/>
    <col min="2" max="2" width="18.140625" customWidth="1"/>
    <col min="3" max="3" width="19" customWidth="1"/>
    <col min="4" max="4" width="16.42578125" customWidth="1"/>
    <col min="5" max="5" width="16.5703125" customWidth="1"/>
    <col min="6" max="6" width="10.5703125" customWidth="1"/>
    <col min="7" max="7" width="19.42578125" style="2" customWidth="1"/>
    <col min="8" max="8" width="13.42578125" customWidth="1"/>
    <col min="9" max="9" width="23.5703125" customWidth="1"/>
  </cols>
  <sheetData>
    <row r="1" spans="1:10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10" x14ac:dyDescent="0.25">
      <c r="A2" s="1" t="s">
        <v>218</v>
      </c>
      <c r="B2" s="12"/>
      <c r="C2" s="12"/>
      <c r="D2" s="13"/>
      <c r="E2" s="13"/>
      <c r="F2" s="13"/>
      <c r="G2" s="12"/>
      <c r="H2" s="13"/>
      <c r="I2" s="13"/>
    </row>
    <row r="3" spans="1:10" x14ac:dyDescent="0.25">
      <c r="A3" s="52" t="s">
        <v>77</v>
      </c>
      <c r="B3" s="12">
        <v>220</v>
      </c>
      <c r="C3" s="12">
        <v>350</v>
      </c>
      <c r="D3" s="13">
        <v>2</v>
      </c>
      <c r="E3" s="13">
        <v>45</v>
      </c>
      <c r="F3" s="13"/>
      <c r="G3" s="10">
        <v>700</v>
      </c>
      <c r="H3" s="13">
        <v>2</v>
      </c>
      <c r="I3" s="14"/>
    </row>
    <row r="4" spans="1:10" x14ac:dyDescent="0.25">
      <c r="A4" s="13" t="s">
        <v>207</v>
      </c>
      <c r="B4" s="12">
        <v>220</v>
      </c>
      <c r="C4" s="12">
        <v>350</v>
      </c>
      <c r="D4" s="13">
        <v>2</v>
      </c>
      <c r="E4" s="13">
        <v>45</v>
      </c>
      <c r="F4" s="13"/>
      <c r="G4" s="10">
        <v>700</v>
      </c>
      <c r="H4" s="13">
        <v>2</v>
      </c>
      <c r="I4" s="14"/>
    </row>
    <row r="5" spans="1:10" x14ac:dyDescent="0.25">
      <c r="A5" t="s">
        <v>212</v>
      </c>
      <c r="B5" s="12">
        <v>220</v>
      </c>
      <c r="C5" s="12">
        <v>350</v>
      </c>
      <c r="D5" s="13">
        <v>3</v>
      </c>
      <c r="E5" s="13">
        <v>45</v>
      </c>
      <c r="F5" s="13"/>
      <c r="G5" s="10">
        <v>1200</v>
      </c>
      <c r="H5" s="13">
        <v>3</v>
      </c>
      <c r="I5" s="14"/>
    </row>
    <row r="6" spans="1:10" x14ac:dyDescent="0.25">
      <c r="A6" s="13" t="s">
        <v>111</v>
      </c>
      <c r="B6" s="12">
        <v>220</v>
      </c>
      <c r="C6" s="12">
        <v>350</v>
      </c>
      <c r="D6" s="13">
        <v>5</v>
      </c>
      <c r="E6" s="13">
        <v>45</v>
      </c>
      <c r="F6" s="13"/>
      <c r="G6" s="72">
        <v>1050</v>
      </c>
      <c r="H6" s="13">
        <v>4</v>
      </c>
      <c r="I6" s="15"/>
      <c r="J6" s="61" t="s">
        <v>432</v>
      </c>
    </row>
    <row r="7" spans="1:10" x14ac:dyDescent="0.25">
      <c r="A7" s="13" t="s">
        <v>112</v>
      </c>
      <c r="B7" s="12">
        <v>220</v>
      </c>
      <c r="C7" s="12">
        <v>350</v>
      </c>
      <c r="D7" s="13">
        <v>5</v>
      </c>
      <c r="E7" s="13">
        <v>45</v>
      </c>
      <c r="F7" s="13"/>
      <c r="G7" s="10">
        <v>1750</v>
      </c>
      <c r="H7" s="13">
        <v>5</v>
      </c>
      <c r="I7" s="14"/>
    </row>
    <row r="8" spans="1:10" x14ac:dyDescent="0.25">
      <c r="A8" t="s">
        <v>215</v>
      </c>
      <c r="B8" s="12">
        <v>220</v>
      </c>
      <c r="C8" s="12">
        <v>350</v>
      </c>
      <c r="D8" s="13">
        <v>4</v>
      </c>
      <c r="E8" s="13">
        <v>45</v>
      </c>
      <c r="F8" s="13"/>
      <c r="G8" s="10">
        <v>1350</v>
      </c>
      <c r="H8" s="13">
        <v>4</v>
      </c>
      <c r="I8" s="14"/>
    </row>
    <row r="9" spans="1:10" x14ac:dyDescent="0.25">
      <c r="A9" s="1" t="s">
        <v>217</v>
      </c>
      <c r="E9" s="13"/>
      <c r="F9" s="13"/>
      <c r="G9" s="12"/>
      <c r="H9" s="13"/>
      <c r="I9" s="13"/>
    </row>
    <row r="10" spans="1:10" x14ac:dyDescent="0.25">
      <c r="A10" s="13" t="s">
        <v>206</v>
      </c>
      <c r="B10" s="12">
        <v>210</v>
      </c>
      <c r="C10" s="12">
        <v>350</v>
      </c>
      <c r="D10" s="13">
        <v>2</v>
      </c>
      <c r="E10" s="13">
        <v>45</v>
      </c>
      <c r="I10" s="15"/>
    </row>
    <row r="11" spans="1:10" x14ac:dyDescent="0.25">
      <c r="A11" s="13" t="s">
        <v>208</v>
      </c>
      <c r="B11" s="12">
        <v>210</v>
      </c>
      <c r="C11" s="12">
        <v>350</v>
      </c>
      <c r="D11" s="13">
        <v>4</v>
      </c>
      <c r="E11" s="13">
        <v>45</v>
      </c>
      <c r="G11" s="10">
        <v>350</v>
      </c>
      <c r="H11">
        <v>2</v>
      </c>
      <c r="I11" s="15"/>
    </row>
    <row r="12" spans="1:10" x14ac:dyDescent="0.25">
      <c r="A12" s="13" t="s">
        <v>108</v>
      </c>
      <c r="B12" s="12">
        <v>210</v>
      </c>
      <c r="C12" s="12">
        <v>350</v>
      </c>
      <c r="D12" s="13">
        <v>3</v>
      </c>
      <c r="E12" s="13">
        <v>45</v>
      </c>
      <c r="F12" s="13"/>
      <c r="G12" s="10">
        <v>1050</v>
      </c>
      <c r="H12" s="13">
        <v>3</v>
      </c>
      <c r="I12" s="14"/>
    </row>
    <row r="13" spans="1:10" x14ac:dyDescent="0.25">
      <c r="A13" s="13" t="s">
        <v>109</v>
      </c>
      <c r="B13" s="12">
        <v>210</v>
      </c>
      <c r="C13" s="12">
        <v>350</v>
      </c>
      <c r="D13" s="13">
        <v>2</v>
      </c>
      <c r="E13" s="13">
        <v>45</v>
      </c>
      <c r="I13" s="15"/>
    </row>
    <row r="14" spans="1:10" x14ac:dyDescent="0.25">
      <c r="A14" s="13" t="s">
        <v>76</v>
      </c>
      <c r="B14" s="12">
        <v>210</v>
      </c>
      <c r="C14" s="12">
        <v>350</v>
      </c>
      <c r="D14" s="13">
        <v>3</v>
      </c>
      <c r="E14" s="13">
        <v>45</v>
      </c>
      <c r="G14" s="10">
        <v>1050</v>
      </c>
      <c r="H14">
        <v>3</v>
      </c>
      <c r="I14" s="14"/>
    </row>
    <row r="15" spans="1:10" x14ac:dyDescent="0.25">
      <c r="A15" s="1" t="s">
        <v>216</v>
      </c>
      <c r="E15" s="13"/>
    </row>
    <row r="16" spans="1:10" x14ac:dyDescent="0.25">
      <c r="A16" s="13" t="s">
        <v>209</v>
      </c>
      <c r="B16" s="12"/>
      <c r="C16" s="12">
        <v>400</v>
      </c>
      <c r="D16" s="13">
        <v>2</v>
      </c>
      <c r="E16">
        <v>45</v>
      </c>
      <c r="I16" s="15"/>
    </row>
    <row r="17" spans="1:9" x14ac:dyDescent="0.25">
      <c r="A17" s="13" t="s">
        <v>210</v>
      </c>
      <c r="B17" s="12"/>
      <c r="C17" s="12">
        <v>400</v>
      </c>
      <c r="D17" s="13">
        <v>3</v>
      </c>
      <c r="E17">
        <v>45</v>
      </c>
      <c r="I17" s="15"/>
    </row>
    <row r="18" spans="1:9" x14ac:dyDescent="0.25">
      <c r="A18" s="13" t="s">
        <v>211</v>
      </c>
      <c r="B18" s="12"/>
      <c r="C18" s="12">
        <v>400</v>
      </c>
      <c r="D18" s="13">
        <v>5</v>
      </c>
      <c r="E18">
        <v>45</v>
      </c>
      <c r="G18" s="10">
        <v>800</v>
      </c>
      <c r="H18">
        <v>2</v>
      </c>
      <c r="I18" s="15"/>
    </row>
    <row r="19" spans="1:9" x14ac:dyDescent="0.25">
      <c r="A19" t="s">
        <v>213</v>
      </c>
      <c r="B19" s="12"/>
      <c r="C19" s="12">
        <v>400</v>
      </c>
      <c r="D19" s="13">
        <v>3</v>
      </c>
      <c r="E19">
        <v>45</v>
      </c>
      <c r="G19" s="10">
        <v>400</v>
      </c>
      <c r="H19">
        <v>1</v>
      </c>
      <c r="I19" s="15"/>
    </row>
    <row r="20" spans="1:9" x14ac:dyDescent="0.25">
      <c r="A20" t="s">
        <v>214</v>
      </c>
      <c r="B20" s="12"/>
      <c r="C20" s="12">
        <v>400</v>
      </c>
      <c r="D20" s="13">
        <v>5</v>
      </c>
      <c r="E20">
        <v>45</v>
      </c>
      <c r="G20" s="10">
        <v>0</v>
      </c>
      <c r="H20">
        <v>1</v>
      </c>
      <c r="I20" s="15"/>
    </row>
    <row r="21" spans="1:9" x14ac:dyDescent="0.25">
      <c r="A21" s="1"/>
    </row>
    <row r="22" spans="1:9" x14ac:dyDescent="0.25">
      <c r="B22" s="12"/>
      <c r="C22" s="12"/>
      <c r="D22" s="13"/>
    </row>
    <row r="23" spans="1:9" x14ac:dyDescent="0.25">
      <c r="B23" s="12"/>
      <c r="C23" s="12"/>
      <c r="D23" s="13"/>
      <c r="G23" s="2">
        <f>SUM(G2:G20)</f>
        <v>10400</v>
      </c>
    </row>
    <row r="24" spans="1:9" x14ac:dyDescent="0.25">
      <c r="B24" s="12"/>
      <c r="C24" s="12"/>
      <c r="D24" s="13"/>
    </row>
    <row r="25" spans="1:9" x14ac:dyDescent="0.25">
      <c r="B25" s="12"/>
      <c r="C25" s="12"/>
      <c r="D25" s="13"/>
    </row>
    <row r="26" spans="1:9" x14ac:dyDescent="0.25">
      <c r="B26" s="12"/>
      <c r="C26" s="12"/>
      <c r="D26" s="13"/>
    </row>
    <row r="27" spans="1:9" x14ac:dyDescent="0.25">
      <c r="B27" s="12"/>
      <c r="C27" s="12"/>
      <c r="D27" s="13"/>
    </row>
    <row r="28" spans="1:9" x14ac:dyDescent="0.25">
      <c r="B28" s="12"/>
      <c r="C28" s="12"/>
      <c r="D28" s="13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AD5D-E9D9-47BE-83F0-6EBF19209B67}">
  <sheetPr codeName="Лист12"/>
  <dimension ref="A1:I31"/>
  <sheetViews>
    <sheetView workbookViewId="0">
      <selection activeCell="G18" sqref="G18"/>
    </sheetView>
  </sheetViews>
  <sheetFormatPr defaultRowHeight="15" x14ac:dyDescent="0.25"/>
  <cols>
    <col min="1" max="1" width="35.42578125" customWidth="1"/>
    <col min="2" max="2" width="12.140625" customWidth="1"/>
    <col min="3" max="3" width="15.42578125" customWidth="1"/>
    <col min="4" max="4" width="12.85546875" customWidth="1"/>
    <col min="5" max="5" width="15.28515625" customWidth="1"/>
    <col min="7" max="7" width="16.28515625" style="2" customWidth="1"/>
    <col min="9" max="9" width="23.42578125" customWidth="1"/>
    <col min="10" max="10" width="13.5703125" customWidth="1"/>
  </cols>
  <sheetData>
    <row r="1" spans="1:9" x14ac:dyDescent="0.25">
      <c r="A1" s="3" t="s">
        <v>1</v>
      </c>
      <c r="B1" s="53" t="s">
        <v>2</v>
      </c>
      <c r="C1" s="53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239</v>
      </c>
    </row>
    <row r="3" spans="1:9" x14ac:dyDescent="0.25">
      <c r="A3" t="s">
        <v>70</v>
      </c>
      <c r="B3" s="54">
        <v>165</v>
      </c>
      <c r="C3" s="54">
        <v>250</v>
      </c>
      <c r="D3">
        <v>1</v>
      </c>
      <c r="E3">
        <v>45</v>
      </c>
      <c r="G3" s="10">
        <v>250</v>
      </c>
      <c r="H3">
        <v>1</v>
      </c>
      <c r="I3" s="14"/>
    </row>
    <row r="4" spans="1:9" x14ac:dyDescent="0.25">
      <c r="A4" t="s">
        <v>238</v>
      </c>
      <c r="B4" s="54">
        <v>160</v>
      </c>
      <c r="C4" s="54">
        <v>170</v>
      </c>
      <c r="D4">
        <v>1</v>
      </c>
      <c r="G4" s="10">
        <v>170</v>
      </c>
      <c r="H4">
        <v>1</v>
      </c>
      <c r="I4" s="14"/>
    </row>
    <row r="5" spans="1:9" x14ac:dyDescent="0.25">
      <c r="A5" s="1" t="s">
        <v>220</v>
      </c>
      <c r="B5" s="54"/>
      <c r="C5" s="54"/>
    </row>
    <row r="6" spans="1:9" x14ac:dyDescent="0.25">
      <c r="A6" t="s">
        <v>221</v>
      </c>
      <c r="B6" s="54">
        <v>140</v>
      </c>
      <c r="C6" s="54">
        <v>300</v>
      </c>
      <c r="D6">
        <v>2</v>
      </c>
      <c r="E6">
        <v>45</v>
      </c>
      <c r="G6" s="10">
        <v>300</v>
      </c>
      <c r="H6">
        <v>2</v>
      </c>
      <c r="I6" s="14"/>
    </row>
    <row r="7" spans="1:9" x14ac:dyDescent="0.25">
      <c r="A7" t="s">
        <v>222</v>
      </c>
      <c r="B7" s="54">
        <v>140</v>
      </c>
      <c r="C7" s="54">
        <v>300</v>
      </c>
      <c r="D7">
        <v>2</v>
      </c>
      <c r="E7">
        <v>45</v>
      </c>
      <c r="G7" s="10">
        <v>670</v>
      </c>
      <c r="H7">
        <v>2</v>
      </c>
      <c r="I7" s="14"/>
    </row>
    <row r="8" spans="1:9" x14ac:dyDescent="0.25">
      <c r="A8" t="s">
        <v>223</v>
      </c>
      <c r="B8" s="54">
        <v>140</v>
      </c>
      <c r="C8" s="54">
        <v>300</v>
      </c>
      <c r="D8">
        <v>2</v>
      </c>
      <c r="E8">
        <v>45</v>
      </c>
      <c r="G8" s="10">
        <v>300</v>
      </c>
      <c r="H8">
        <v>1</v>
      </c>
      <c r="I8" s="15"/>
    </row>
    <row r="9" spans="1:9" x14ac:dyDescent="0.25">
      <c r="A9" t="s">
        <v>224</v>
      </c>
      <c r="B9" s="54">
        <v>140</v>
      </c>
      <c r="C9" s="54">
        <v>300</v>
      </c>
      <c r="D9">
        <v>2</v>
      </c>
      <c r="E9">
        <v>45</v>
      </c>
      <c r="G9" s="10">
        <v>300</v>
      </c>
      <c r="H9">
        <v>1</v>
      </c>
      <c r="I9" s="15"/>
    </row>
    <row r="10" spans="1:9" x14ac:dyDescent="0.25">
      <c r="B10" s="54">
        <v>1120</v>
      </c>
      <c r="C10" s="54"/>
      <c r="D10">
        <f>SUM(D6:D9)</f>
        <v>8</v>
      </c>
    </row>
    <row r="11" spans="1:9" x14ac:dyDescent="0.25">
      <c r="A11" s="1" t="s">
        <v>225</v>
      </c>
      <c r="B11" s="54"/>
      <c r="C11" s="54"/>
    </row>
    <row r="12" spans="1:9" x14ac:dyDescent="0.25">
      <c r="A12" t="s">
        <v>226</v>
      </c>
      <c r="B12" s="54">
        <v>190</v>
      </c>
      <c r="C12" s="54">
        <v>350</v>
      </c>
      <c r="D12">
        <v>2</v>
      </c>
      <c r="E12">
        <v>60</v>
      </c>
      <c r="G12" s="10">
        <v>600</v>
      </c>
      <c r="H12">
        <v>2</v>
      </c>
      <c r="I12" s="14"/>
    </row>
    <row r="13" spans="1:9" x14ac:dyDescent="0.25">
      <c r="A13" t="s">
        <v>227</v>
      </c>
      <c r="B13" s="54">
        <v>190</v>
      </c>
      <c r="C13" s="54">
        <v>350</v>
      </c>
      <c r="D13">
        <v>2</v>
      </c>
      <c r="E13">
        <v>60</v>
      </c>
      <c r="G13" s="10">
        <v>700</v>
      </c>
      <c r="H13">
        <v>2</v>
      </c>
      <c r="I13" s="14"/>
    </row>
    <row r="14" spans="1:9" x14ac:dyDescent="0.25">
      <c r="A14" t="s">
        <v>228</v>
      </c>
      <c r="B14" s="54">
        <v>190</v>
      </c>
      <c r="C14" s="54">
        <v>350</v>
      </c>
      <c r="D14">
        <v>2</v>
      </c>
      <c r="E14">
        <v>60</v>
      </c>
      <c r="G14" s="10">
        <v>700</v>
      </c>
      <c r="H14">
        <v>2</v>
      </c>
      <c r="I14" s="14"/>
    </row>
    <row r="15" spans="1:9" x14ac:dyDescent="0.25">
      <c r="A15" t="s">
        <v>229</v>
      </c>
      <c r="B15" s="54">
        <v>190</v>
      </c>
      <c r="C15" s="54">
        <v>350</v>
      </c>
      <c r="D15">
        <v>2</v>
      </c>
      <c r="E15">
        <v>60</v>
      </c>
      <c r="G15" s="10">
        <v>350</v>
      </c>
      <c r="H15">
        <v>2</v>
      </c>
      <c r="I15" s="14"/>
    </row>
    <row r="16" spans="1:9" x14ac:dyDescent="0.25">
      <c r="A16" t="s">
        <v>230</v>
      </c>
      <c r="B16" s="54">
        <v>190</v>
      </c>
      <c r="C16" s="54">
        <v>350</v>
      </c>
      <c r="D16">
        <v>1</v>
      </c>
      <c r="E16">
        <v>60</v>
      </c>
      <c r="G16" s="10">
        <v>350</v>
      </c>
      <c r="H16">
        <v>1</v>
      </c>
      <c r="I16" s="14"/>
    </row>
    <row r="17" spans="1:9" x14ac:dyDescent="0.25">
      <c r="A17" t="s">
        <v>231</v>
      </c>
      <c r="B17" s="54">
        <v>190</v>
      </c>
      <c r="C17" s="54">
        <v>350</v>
      </c>
      <c r="D17">
        <v>2</v>
      </c>
      <c r="E17">
        <v>60</v>
      </c>
      <c r="G17" s="28">
        <v>700</v>
      </c>
      <c r="H17">
        <v>2</v>
      </c>
      <c r="I17" s="14"/>
    </row>
    <row r="18" spans="1:9" x14ac:dyDescent="0.25">
      <c r="A18" t="s">
        <v>87</v>
      </c>
      <c r="B18" s="54">
        <v>190</v>
      </c>
      <c r="C18" s="54">
        <v>350</v>
      </c>
      <c r="D18">
        <v>2</v>
      </c>
      <c r="E18">
        <v>60</v>
      </c>
      <c r="G18" s="28">
        <v>600</v>
      </c>
      <c r="H18" s="13">
        <v>2</v>
      </c>
      <c r="I18" s="14"/>
    </row>
    <row r="19" spans="1:9" x14ac:dyDescent="0.25">
      <c r="A19" t="s">
        <v>232</v>
      </c>
      <c r="B19" s="54">
        <v>190</v>
      </c>
      <c r="C19" s="54">
        <v>350</v>
      </c>
      <c r="D19">
        <v>2</v>
      </c>
      <c r="E19">
        <v>60</v>
      </c>
      <c r="G19" s="10">
        <v>700</v>
      </c>
      <c r="H19">
        <v>2</v>
      </c>
      <c r="I19" s="14"/>
    </row>
    <row r="20" spans="1:9" x14ac:dyDescent="0.25">
      <c r="A20" t="s">
        <v>233</v>
      </c>
      <c r="B20" s="54">
        <v>190</v>
      </c>
      <c r="C20" s="54">
        <v>350</v>
      </c>
      <c r="D20">
        <v>2</v>
      </c>
      <c r="E20">
        <v>60</v>
      </c>
      <c r="G20" s="10">
        <v>700</v>
      </c>
      <c r="H20">
        <v>2</v>
      </c>
      <c r="I20" s="14"/>
    </row>
    <row r="21" spans="1:9" x14ac:dyDescent="0.25">
      <c r="B21" s="54">
        <v>3800</v>
      </c>
      <c r="C21" s="54"/>
      <c r="D21">
        <f>SUM(D12:D20)</f>
        <v>17</v>
      </c>
    </row>
    <row r="22" spans="1:9" x14ac:dyDescent="0.25">
      <c r="A22" s="1" t="s">
        <v>240</v>
      </c>
    </row>
    <row r="23" spans="1:9" x14ac:dyDescent="0.25">
      <c r="A23" t="s">
        <v>93</v>
      </c>
      <c r="B23" s="54">
        <v>240</v>
      </c>
      <c r="C23" s="54">
        <v>350</v>
      </c>
      <c r="D23">
        <v>2</v>
      </c>
      <c r="E23">
        <v>60</v>
      </c>
      <c r="G23" s="10">
        <v>700</v>
      </c>
      <c r="H23">
        <v>2</v>
      </c>
      <c r="I23" s="14"/>
    </row>
    <row r="24" spans="1:9" x14ac:dyDescent="0.25">
      <c r="A24" t="s">
        <v>185</v>
      </c>
      <c r="B24" s="54">
        <v>240</v>
      </c>
      <c r="C24" s="54">
        <v>350</v>
      </c>
      <c r="D24">
        <v>2</v>
      </c>
      <c r="E24">
        <v>60</v>
      </c>
      <c r="G24" s="10">
        <v>700</v>
      </c>
      <c r="H24">
        <v>2</v>
      </c>
      <c r="I24" s="14"/>
    </row>
    <row r="25" spans="1:9" x14ac:dyDescent="0.25">
      <c r="A25" t="s">
        <v>95</v>
      </c>
      <c r="B25" s="54">
        <v>240</v>
      </c>
      <c r="C25" s="54">
        <v>350</v>
      </c>
      <c r="D25">
        <v>2</v>
      </c>
      <c r="E25">
        <v>60</v>
      </c>
      <c r="G25" s="10">
        <v>350</v>
      </c>
      <c r="H25">
        <v>1</v>
      </c>
      <c r="I25" s="15"/>
    </row>
    <row r="26" spans="1:9" x14ac:dyDescent="0.25">
      <c r="A26" t="s">
        <v>186</v>
      </c>
      <c r="B26" s="54">
        <v>240</v>
      </c>
      <c r="C26" s="54">
        <v>350</v>
      </c>
      <c r="D26">
        <v>2</v>
      </c>
      <c r="E26">
        <v>60</v>
      </c>
      <c r="G26" s="10">
        <v>700</v>
      </c>
      <c r="H26">
        <v>2</v>
      </c>
      <c r="I26" s="14"/>
    </row>
    <row r="27" spans="1:9" x14ac:dyDescent="0.25">
      <c r="A27" t="s">
        <v>187</v>
      </c>
      <c r="B27" s="54">
        <v>240</v>
      </c>
      <c r="C27" s="54">
        <v>350</v>
      </c>
      <c r="D27">
        <v>2</v>
      </c>
      <c r="E27">
        <v>60</v>
      </c>
      <c r="G27" s="10">
        <v>650</v>
      </c>
      <c r="H27">
        <v>2</v>
      </c>
      <c r="I27" s="14"/>
    </row>
    <row r="28" spans="1:9" x14ac:dyDescent="0.25">
      <c r="A28" t="s">
        <v>96</v>
      </c>
      <c r="B28" s="54">
        <v>240</v>
      </c>
      <c r="C28" s="54">
        <v>350</v>
      </c>
      <c r="D28">
        <v>2</v>
      </c>
      <c r="E28">
        <v>60</v>
      </c>
      <c r="G28" s="10">
        <v>700</v>
      </c>
      <c r="H28">
        <v>2</v>
      </c>
      <c r="I28" s="14"/>
    </row>
    <row r="29" spans="1:9" x14ac:dyDescent="0.25">
      <c r="A29" t="s">
        <v>97</v>
      </c>
      <c r="B29" s="54">
        <v>240</v>
      </c>
      <c r="C29" s="54">
        <v>350</v>
      </c>
      <c r="D29">
        <v>2</v>
      </c>
      <c r="E29">
        <v>60</v>
      </c>
      <c r="G29" s="10">
        <v>685</v>
      </c>
      <c r="H29">
        <v>2</v>
      </c>
      <c r="I29" s="14"/>
    </row>
    <row r="30" spans="1:9" x14ac:dyDescent="0.25">
      <c r="B30" s="54">
        <v>3360</v>
      </c>
      <c r="D30">
        <f>SUM(D23:D29)</f>
        <v>14</v>
      </c>
    </row>
    <row r="31" spans="1:9" x14ac:dyDescent="0.25">
      <c r="G31" s="2">
        <f>SUM(G2:G29)</f>
        <v>11875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9BBA-1F5E-4544-B1F5-084E3B7A4660}">
  <sheetPr codeName="Лист13"/>
  <dimension ref="A1:I35"/>
  <sheetViews>
    <sheetView workbookViewId="0">
      <selection activeCell="I3" sqref="I3"/>
    </sheetView>
  </sheetViews>
  <sheetFormatPr defaultRowHeight="15" x14ac:dyDescent="0.25"/>
  <cols>
    <col min="1" max="1" width="40.42578125" customWidth="1"/>
    <col min="2" max="2" width="13" style="54" customWidth="1"/>
    <col min="3" max="3" width="10.85546875" style="54" customWidth="1"/>
    <col min="7" max="7" width="9.140625" style="54"/>
    <col min="9" max="9" width="24.7109375" customWidth="1"/>
  </cols>
  <sheetData>
    <row r="1" spans="1:9" x14ac:dyDescent="0.25">
      <c r="A1" s="3" t="s">
        <v>1</v>
      </c>
      <c r="B1" s="53" t="s">
        <v>2</v>
      </c>
      <c r="C1" s="53" t="s">
        <v>3</v>
      </c>
      <c r="D1" s="6" t="s">
        <v>8</v>
      </c>
      <c r="E1" s="3" t="s">
        <v>15</v>
      </c>
      <c r="G1" s="53" t="s">
        <v>27</v>
      </c>
      <c r="H1" s="3" t="s">
        <v>28</v>
      </c>
      <c r="I1" s="49" t="s">
        <v>50</v>
      </c>
    </row>
    <row r="2" spans="1:9" x14ac:dyDescent="0.25">
      <c r="A2" s="1" t="s">
        <v>52</v>
      </c>
    </row>
    <row r="3" spans="1:9" x14ac:dyDescent="0.25">
      <c r="A3" t="s">
        <v>156</v>
      </c>
      <c r="B3" s="54">
        <v>240</v>
      </c>
      <c r="C3" s="54">
        <v>350</v>
      </c>
      <c r="D3">
        <v>2</v>
      </c>
      <c r="E3">
        <v>60</v>
      </c>
      <c r="G3" s="55">
        <v>710</v>
      </c>
      <c r="H3">
        <v>2</v>
      </c>
      <c r="I3" s="14"/>
    </row>
    <row r="4" spans="1:9" x14ac:dyDescent="0.25">
      <c r="A4" t="s">
        <v>234</v>
      </c>
      <c r="B4" s="54">
        <v>240</v>
      </c>
      <c r="C4" s="54">
        <v>350</v>
      </c>
      <c r="D4">
        <v>2</v>
      </c>
      <c r="E4">
        <v>60</v>
      </c>
      <c r="G4" s="55">
        <v>370</v>
      </c>
      <c r="H4">
        <v>1</v>
      </c>
      <c r="I4" s="15"/>
    </row>
    <row r="5" spans="1:9" x14ac:dyDescent="0.25">
      <c r="A5" t="s">
        <v>157</v>
      </c>
      <c r="B5" s="54">
        <v>240</v>
      </c>
      <c r="C5" s="54">
        <v>350</v>
      </c>
      <c r="D5">
        <v>2</v>
      </c>
      <c r="E5">
        <v>60</v>
      </c>
      <c r="I5" s="15"/>
    </row>
    <row r="6" spans="1:9" x14ac:dyDescent="0.25">
      <c r="A6" t="s">
        <v>124</v>
      </c>
      <c r="B6" s="54">
        <v>240</v>
      </c>
      <c r="C6" s="54">
        <v>350</v>
      </c>
      <c r="D6">
        <v>2</v>
      </c>
      <c r="E6">
        <v>60</v>
      </c>
      <c r="G6" s="55">
        <v>370</v>
      </c>
      <c r="H6">
        <v>1</v>
      </c>
      <c r="I6" s="15"/>
    </row>
    <row r="7" spans="1:9" x14ac:dyDescent="0.25">
      <c r="A7" t="s">
        <v>54</v>
      </c>
      <c r="B7" s="54">
        <v>240</v>
      </c>
      <c r="C7" s="54">
        <v>350</v>
      </c>
      <c r="D7">
        <v>2</v>
      </c>
      <c r="E7">
        <v>60</v>
      </c>
      <c r="G7" s="55">
        <v>740</v>
      </c>
      <c r="H7">
        <v>2</v>
      </c>
      <c r="I7" s="14"/>
    </row>
    <row r="8" spans="1:9" x14ac:dyDescent="0.25">
      <c r="A8" t="s">
        <v>158</v>
      </c>
      <c r="B8" s="54">
        <v>240</v>
      </c>
      <c r="C8" s="54">
        <v>350</v>
      </c>
      <c r="D8">
        <v>2</v>
      </c>
      <c r="E8">
        <v>60</v>
      </c>
      <c r="G8" s="55">
        <v>370</v>
      </c>
      <c r="H8">
        <v>1</v>
      </c>
      <c r="I8" s="15"/>
    </row>
    <row r="9" spans="1:9" x14ac:dyDescent="0.25">
      <c r="A9" t="s">
        <v>235</v>
      </c>
      <c r="B9" s="54">
        <v>240</v>
      </c>
      <c r="C9" s="54">
        <v>350</v>
      </c>
      <c r="D9">
        <v>2</v>
      </c>
      <c r="E9">
        <v>60</v>
      </c>
      <c r="G9" s="55">
        <v>0</v>
      </c>
      <c r="H9">
        <v>1</v>
      </c>
      <c r="I9" s="15"/>
    </row>
    <row r="10" spans="1:9" x14ac:dyDescent="0.25">
      <c r="A10" t="s">
        <v>236</v>
      </c>
      <c r="B10" s="54">
        <v>240</v>
      </c>
      <c r="C10" s="54">
        <v>350</v>
      </c>
      <c r="D10">
        <v>1</v>
      </c>
      <c r="G10" s="55">
        <v>0</v>
      </c>
      <c r="H10">
        <v>1</v>
      </c>
      <c r="I10" s="14"/>
    </row>
    <row r="11" spans="1:9" x14ac:dyDescent="0.25">
      <c r="A11" t="s">
        <v>237</v>
      </c>
      <c r="B11" s="54">
        <v>240</v>
      </c>
      <c r="C11" s="54">
        <v>350</v>
      </c>
      <c r="D11">
        <v>1</v>
      </c>
      <c r="G11" s="55">
        <v>325</v>
      </c>
      <c r="H11">
        <v>1</v>
      </c>
      <c r="I11" s="14"/>
    </row>
    <row r="12" spans="1:9" x14ac:dyDescent="0.25">
      <c r="B12" s="54">
        <f>D12*B11</f>
        <v>3840</v>
      </c>
      <c r="D12">
        <f>SUM(D3:D11)</f>
        <v>16</v>
      </c>
    </row>
    <row r="13" spans="1:9" x14ac:dyDescent="0.25">
      <c r="A13" s="1"/>
    </row>
    <row r="14" spans="1:9" x14ac:dyDescent="0.25">
      <c r="A14" s="1" t="s">
        <v>242</v>
      </c>
    </row>
    <row r="15" spans="1:9" x14ac:dyDescent="0.25">
      <c r="A15" t="s">
        <v>243</v>
      </c>
      <c r="B15" s="54">
        <v>280</v>
      </c>
      <c r="C15" s="54">
        <v>500</v>
      </c>
      <c r="D15">
        <v>1</v>
      </c>
      <c r="G15" s="55">
        <v>500</v>
      </c>
      <c r="H15">
        <v>1</v>
      </c>
      <c r="I15" s="14"/>
    </row>
    <row r="16" spans="1:9" x14ac:dyDescent="0.25">
      <c r="A16" t="s">
        <v>167</v>
      </c>
      <c r="B16" s="54">
        <v>280</v>
      </c>
      <c r="C16" s="54">
        <v>500</v>
      </c>
      <c r="D16">
        <v>1</v>
      </c>
      <c r="G16" s="55">
        <v>500</v>
      </c>
      <c r="H16">
        <v>1</v>
      </c>
      <c r="I16" s="14"/>
    </row>
    <row r="17" spans="1:9" x14ac:dyDescent="0.25">
      <c r="A17" t="s">
        <v>244</v>
      </c>
      <c r="B17" s="54">
        <v>280</v>
      </c>
      <c r="C17" s="54">
        <v>500</v>
      </c>
      <c r="D17">
        <v>1</v>
      </c>
      <c r="G17" s="55">
        <v>500</v>
      </c>
      <c r="H17">
        <v>1</v>
      </c>
      <c r="I17" s="14"/>
    </row>
    <row r="18" spans="1:9" x14ac:dyDescent="0.25">
      <c r="A18" t="s">
        <v>245</v>
      </c>
      <c r="B18" s="54">
        <v>280</v>
      </c>
      <c r="C18" s="54">
        <v>500</v>
      </c>
      <c r="D18">
        <v>1</v>
      </c>
      <c r="G18" s="55">
        <v>500</v>
      </c>
      <c r="H18">
        <v>1</v>
      </c>
      <c r="I18" s="14"/>
    </row>
    <row r="19" spans="1:9" x14ac:dyDescent="0.25">
      <c r="A19" t="s">
        <v>192</v>
      </c>
      <c r="B19" s="54">
        <v>280</v>
      </c>
      <c r="C19" s="54">
        <v>500</v>
      </c>
      <c r="D19">
        <v>1</v>
      </c>
      <c r="G19" s="55">
        <v>0</v>
      </c>
      <c r="H19">
        <v>1</v>
      </c>
      <c r="I19" s="14"/>
    </row>
    <row r="20" spans="1:9" x14ac:dyDescent="0.25">
      <c r="A20" t="s">
        <v>246</v>
      </c>
      <c r="B20" s="54">
        <v>280</v>
      </c>
      <c r="C20" s="54">
        <v>500</v>
      </c>
      <c r="D20">
        <v>1</v>
      </c>
      <c r="G20" s="55">
        <v>500</v>
      </c>
      <c r="H20">
        <v>1</v>
      </c>
      <c r="I20" s="14"/>
    </row>
    <row r="21" spans="1:9" x14ac:dyDescent="0.25">
      <c r="B21" s="54">
        <f>SUM(B15:B20)</f>
        <v>1680</v>
      </c>
    </row>
    <row r="23" spans="1:9" x14ac:dyDescent="0.25">
      <c r="A23" s="1" t="s">
        <v>247</v>
      </c>
      <c r="B23" s="54">
        <v>1800</v>
      </c>
      <c r="C23" s="54">
        <v>2400</v>
      </c>
      <c r="D23">
        <v>1</v>
      </c>
      <c r="G23" s="55">
        <v>2400</v>
      </c>
      <c r="H23" s="13">
        <v>1</v>
      </c>
      <c r="I23" s="14"/>
    </row>
    <row r="24" spans="1:9" x14ac:dyDescent="0.25">
      <c r="F24" s="54">
        <f>B12+B21+B23</f>
        <v>7320</v>
      </c>
    </row>
    <row r="25" spans="1:9" x14ac:dyDescent="0.25">
      <c r="A25" s="54"/>
      <c r="C25"/>
      <c r="F25" s="54"/>
      <c r="G25"/>
    </row>
    <row r="27" spans="1:9" x14ac:dyDescent="0.25">
      <c r="G27" s="54">
        <f>SUM(G2:G23)</f>
        <v>7785</v>
      </c>
    </row>
    <row r="34" spans="6:7" x14ac:dyDescent="0.25">
      <c r="F34" s="54"/>
      <c r="G34"/>
    </row>
    <row r="35" spans="6:7" x14ac:dyDescent="0.25">
      <c r="F35" s="54"/>
      <c r="G35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A69-EA2D-4303-B8C8-C7A153522B37}">
  <sheetPr codeName="Лист15"/>
  <dimension ref="A1:I31"/>
  <sheetViews>
    <sheetView workbookViewId="0">
      <selection activeCell="G23" sqref="G23"/>
    </sheetView>
  </sheetViews>
  <sheetFormatPr defaultRowHeight="15" x14ac:dyDescent="0.25"/>
  <cols>
    <col min="1" max="1" width="32.140625" customWidth="1"/>
    <col min="2" max="2" width="11.140625" style="2" customWidth="1"/>
    <col min="3" max="3" width="10.42578125" style="2" customWidth="1"/>
    <col min="7" max="7" width="14.28515625" style="2" customWidth="1"/>
    <col min="9" max="9" width="24" customWidth="1"/>
    <col min="10" max="10" width="12.42578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284</v>
      </c>
      <c r="B2" s="56">
        <v>1870</v>
      </c>
      <c r="C2" s="56">
        <v>2400</v>
      </c>
      <c r="D2" s="57">
        <v>1</v>
      </c>
      <c r="E2" s="3"/>
      <c r="G2" s="59">
        <v>2400</v>
      </c>
      <c r="H2" s="58">
        <v>1</v>
      </c>
      <c r="I2" s="60"/>
    </row>
    <row r="3" spans="1:9" x14ac:dyDescent="0.25">
      <c r="A3" s="1" t="s">
        <v>272</v>
      </c>
    </row>
    <row r="4" spans="1:9" x14ac:dyDescent="0.25">
      <c r="A4" t="s">
        <v>186</v>
      </c>
      <c r="B4" s="2">
        <v>545</v>
      </c>
      <c r="C4" s="2">
        <v>850</v>
      </c>
      <c r="D4">
        <v>1</v>
      </c>
      <c r="G4" s="10">
        <v>850</v>
      </c>
      <c r="H4">
        <v>1</v>
      </c>
      <c r="I4" s="14"/>
    </row>
    <row r="5" spans="1:9" x14ac:dyDescent="0.25">
      <c r="A5" t="s">
        <v>195</v>
      </c>
      <c r="B5" s="2">
        <v>545</v>
      </c>
      <c r="C5" s="2">
        <v>850</v>
      </c>
      <c r="D5">
        <v>1</v>
      </c>
      <c r="G5" s="10">
        <v>850</v>
      </c>
      <c r="H5">
        <v>1</v>
      </c>
      <c r="I5" s="14"/>
    </row>
    <row r="6" spans="1:9" x14ac:dyDescent="0.25">
      <c r="A6" s="1" t="s">
        <v>273</v>
      </c>
    </row>
    <row r="7" spans="1:9" x14ac:dyDescent="0.25">
      <c r="A7" t="s">
        <v>274</v>
      </c>
      <c r="B7" s="2">
        <v>270</v>
      </c>
      <c r="C7" s="2">
        <v>600</v>
      </c>
      <c r="D7">
        <v>1</v>
      </c>
      <c r="G7" s="10">
        <v>600</v>
      </c>
      <c r="H7">
        <v>1</v>
      </c>
      <c r="I7" s="14"/>
    </row>
    <row r="8" spans="1:9" x14ac:dyDescent="0.25">
      <c r="A8" t="s">
        <v>64</v>
      </c>
      <c r="B8" s="2">
        <v>270</v>
      </c>
      <c r="C8" s="2">
        <v>600</v>
      </c>
      <c r="D8">
        <v>1</v>
      </c>
      <c r="G8" s="10">
        <v>600</v>
      </c>
      <c r="H8">
        <v>1</v>
      </c>
      <c r="I8" s="14"/>
    </row>
    <row r="9" spans="1:9" x14ac:dyDescent="0.25">
      <c r="A9" t="s">
        <v>275</v>
      </c>
      <c r="B9" s="2">
        <v>270</v>
      </c>
      <c r="C9" s="2">
        <v>600</v>
      </c>
      <c r="D9">
        <v>1</v>
      </c>
      <c r="G9" s="10">
        <v>600</v>
      </c>
      <c r="H9">
        <v>1</v>
      </c>
      <c r="I9" s="14"/>
    </row>
    <row r="10" spans="1:9" x14ac:dyDescent="0.25">
      <c r="A10" t="s">
        <v>201</v>
      </c>
      <c r="B10" s="2">
        <v>270</v>
      </c>
      <c r="C10" s="2">
        <v>600</v>
      </c>
      <c r="D10">
        <v>1</v>
      </c>
      <c r="G10" s="10">
        <v>600</v>
      </c>
      <c r="H10">
        <v>1</v>
      </c>
      <c r="I10" s="14"/>
    </row>
    <row r="11" spans="1:9" x14ac:dyDescent="0.25">
      <c r="A11" t="s">
        <v>276</v>
      </c>
      <c r="B11" s="2">
        <v>270</v>
      </c>
      <c r="C11" s="2">
        <v>600</v>
      </c>
      <c r="D11">
        <v>1</v>
      </c>
      <c r="G11" s="10">
        <v>600</v>
      </c>
      <c r="H11">
        <v>1</v>
      </c>
      <c r="I11" s="14"/>
    </row>
    <row r="12" spans="1:9" x14ac:dyDescent="0.25">
      <c r="B12" s="2">
        <f>SUM(B4:B11)</f>
        <v>2440</v>
      </c>
      <c r="C12" s="2">
        <f>SUM(C4:C11)</f>
        <v>4700</v>
      </c>
    </row>
    <row r="13" spans="1:9" x14ac:dyDescent="0.25">
      <c r="A13" s="1" t="s">
        <v>257</v>
      </c>
    </row>
    <row r="14" spans="1:9" x14ac:dyDescent="0.25">
      <c r="A14" t="s">
        <v>177</v>
      </c>
      <c r="B14" s="2">
        <v>230</v>
      </c>
      <c r="C14" s="2">
        <v>350</v>
      </c>
      <c r="D14">
        <v>2</v>
      </c>
      <c r="G14" s="10">
        <v>700</v>
      </c>
      <c r="H14">
        <v>2</v>
      </c>
      <c r="I14" s="14"/>
    </row>
    <row r="15" spans="1:9" x14ac:dyDescent="0.25">
      <c r="A15" t="s">
        <v>277</v>
      </c>
      <c r="B15" s="2">
        <v>230</v>
      </c>
      <c r="C15" s="2">
        <v>350</v>
      </c>
      <c r="D15">
        <v>2</v>
      </c>
      <c r="G15" s="10">
        <v>700</v>
      </c>
      <c r="H15">
        <v>2</v>
      </c>
      <c r="I15" s="46"/>
    </row>
    <row r="16" spans="1:9" x14ac:dyDescent="0.25">
      <c r="A16" t="s">
        <v>278</v>
      </c>
      <c r="B16" s="2">
        <v>230</v>
      </c>
      <c r="C16" s="2">
        <v>350</v>
      </c>
      <c r="D16">
        <v>2</v>
      </c>
      <c r="G16" s="10">
        <v>700</v>
      </c>
      <c r="H16">
        <v>2</v>
      </c>
      <c r="I16" s="14"/>
    </row>
    <row r="17" spans="1:9" x14ac:dyDescent="0.25">
      <c r="A17" t="s">
        <v>180</v>
      </c>
      <c r="B17" s="2">
        <v>230</v>
      </c>
      <c r="C17" s="2">
        <v>350</v>
      </c>
      <c r="D17">
        <v>2</v>
      </c>
      <c r="G17" s="10">
        <v>700</v>
      </c>
      <c r="H17">
        <v>2</v>
      </c>
      <c r="I17" s="14"/>
    </row>
    <row r="18" spans="1:9" x14ac:dyDescent="0.25">
      <c r="A18" s="1" t="s">
        <v>259</v>
      </c>
    </row>
    <row r="19" spans="1:9" x14ac:dyDescent="0.25">
      <c r="A19" t="s">
        <v>260</v>
      </c>
      <c r="B19" s="2">
        <v>230</v>
      </c>
      <c r="C19" s="2">
        <v>350</v>
      </c>
      <c r="D19">
        <v>2</v>
      </c>
      <c r="G19" s="10">
        <v>350</v>
      </c>
      <c r="H19">
        <v>1</v>
      </c>
      <c r="I19" s="15"/>
    </row>
    <row r="20" spans="1:9" x14ac:dyDescent="0.25">
      <c r="A20" t="s">
        <v>67</v>
      </c>
      <c r="B20" s="2">
        <v>230</v>
      </c>
      <c r="C20" s="2">
        <v>350</v>
      </c>
      <c r="D20">
        <v>2</v>
      </c>
      <c r="G20" s="10">
        <v>675</v>
      </c>
      <c r="H20">
        <v>2</v>
      </c>
      <c r="I20" s="14"/>
    </row>
    <row r="21" spans="1:9" x14ac:dyDescent="0.25">
      <c r="A21" t="s">
        <v>63</v>
      </c>
      <c r="B21" s="2">
        <v>230</v>
      </c>
      <c r="C21" s="2">
        <v>350</v>
      </c>
      <c r="D21">
        <v>2</v>
      </c>
      <c r="G21" s="10">
        <v>625</v>
      </c>
      <c r="H21">
        <v>2</v>
      </c>
      <c r="I21" s="14"/>
    </row>
    <row r="22" spans="1:9" x14ac:dyDescent="0.25">
      <c r="A22" t="s">
        <v>64</v>
      </c>
      <c r="B22" s="2">
        <v>230</v>
      </c>
      <c r="C22" s="2">
        <v>350</v>
      </c>
      <c r="D22">
        <v>2</v>
      </c>
      <c r="G22" s="10">
        <v>700</v>
      </c>
      <c r="H22">
        <v>2</v>
      </c>
      <c r="I22" s="14"/>
    </row>
    <row r="23" spans="1:9" x14ac:dyDescent="0.25">
      <c r="A23" t="s">
        <v>65</v>
      </c>
      <c r="B23" s="2">
        <v>230</v>
      </c>
      <c r="C23" s="2">
        <v>350</v>
      </c>
      <c r="D23">
        <v>2</v>
      </c>
      <c r="G23" s="10">
        <v>350</v>
      </c>
      <c r="H23">
        <v>1</v>
      </c>
      <c r="I23" s="15"/>
    </row>
    <row r="24" spans="1:9" x14ac:dyDescent="0.25">
      <c r="B24" s="2">
        <f>SUM(B14:B23)*2</f>
        <v>4140</v>
      </c>
      <c r="C24" s="2">
        <f>SUM(C14:C23)*2</f>
        <v>6300</v>
      </c>
    </row>
    <row r="25" spans="1:9" x14ac:dyDescent="0.25">
      <c r="A25" s="1" t="s">
        <v>285</v>
      </c>
    </row>
    <row r="26" spans="1:9" x14ac:dyDescent="0.25">
      <c r="A26" t="s">
        <v>236</v>
      </c>
      <c r="B26" s="2">
        <v>240</v>
      </c>
      <c r="C26" s="2">
        <v>370</v>
      </c>
      <c r="D26">
        <v>1</v>
      </c>
      <c r="I26" s="15"/>
    </row>
    <row r="27" spans="1:9" x14ac:dyDescent="0.25">
      <c r="A27" t="s">
        <v>286</v>
      </c>
      <c r="B27" s="2">
        <v>240</v>
      </c>
      <c r="C27" s="2">
        <v>370</v>
      </c>
      <c r="D27">
        <v>1</v>
      </c>
      <c r="G27" s="10">
        <v>370</v>
      </c>
      <c r="H27">
        <v>1</v>
      </c>
      <c r="I27" s="14"/>
    </row>
    <row r="28" spans="1:9" x14ac:dyDescent="0.25">
      <c r="A28" t="s">
        <v>237</v>
      </c>
      <c r="B28" s="2">
        <v>240</v>
      </c>
      <c r="C28" s="2">
        <v>370</v>
      </c>
      <c r="D28">
        <v>1</v>
      </c>
      <c r="G28" s="10">
        <v>370</v>
      </c>
      <c r="H28" s="13">
        <v>1</v>
      </c>
      <c r="I28" s="14"/>
    </row>
    <row r="29" spans="1:9" x14ac:dyDescent="0.25">
      <c r="B29" s="2">
        <f>SUM(B26:B28)</f>
        <v>720</v>
      </c>
      <c r="C29" s="2">
        <f>SUM(C26:C28)</f>
        <v>1110</v>
      </c>
    </row>
    <row r="31" spans="1:9" x14ac:dyDescent="0.25">
      <c r="B31" s="2">
        <f>B12+B24+B29+B2</f>
        <v>9170</v>
      </c>
      <c r="C31" s="2">
        <f>C12+C24+C29+C2</f>
        <v>14510</v>
      </c>
      <c r="G31" s="2">
        <f>SUM(G2:G29)</f>
        <v>13340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1BE7-269A-4B0E-BBFD-43F98131A196}">
  <sheetPr codeName="Лист17"/>
  <dimension ref="A1:J43"/>
  <sheetViews>
    <sheetView zoomScaleNormal="100" workbookViewId="0">
      <selection activeCell="A27" sqref="A27:XFD27"/>
    </sheetView>
  </sheetViews>
  <sheetFormatPr defaultRowHeight="15" x14ac:dyDescent="0.25"/>
  <cols>
    <col min="1" max="1" width="39.85546875" customWidth="1"/>
    <col min="2" max="2" width="13.7109375" style="2" customWidth="1"/>
    <col min="3" max="3" width="11.5703125" style="2" customWidth="1"/>
    <col min="7" max="7" width="11.42578125" style="2" customWidth="1"/>
    <col min="9" max="9" width="26" customWidth="1"/>
    <col min="10" max="10" width="32.5703125" customWidth="1"/>
  </cols>
  <sheetData>
    <row r="1" spans="1:10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10" x14ac:dyDescent="0.25">
      <c r="A2" s="1" t="s">
        <v>132</v>
      </c>
    </row>
    <row r="3" spans="1:10" x14ac:dyDescent="0.25">
      <c r="A3" t="s">
        <v>356</v>
      </c>
      <c r="B3" s="2">
        <v>430</v>
      </c>
      <c r="C3" s="2">
        <v>850</v>
      </c>
      <c r="D3">
        <v>2</v>
      </c>
      <c r="G3" s="10">
        <v>1700</v>
      </c>
      <c r="H3">
        <v>2</v>
      </c>
      <c r="I3" s="14"/>
    </row>
    <row r="4" spans="1:10" x14ac:dyDescent="0.25">
      <c r="A4" t="s">
        <v>250</v>
      </c>
      <c r="B4" s="2">
        <v>430</v>
      </c>
      <c r="C4" s="2">
        <v>850</v>
      </c>
      <c r="D4">
        <v>2</v>
      </c>
      <c r="G4" s="10">
        <v>1700</v>
      </c>
      <c r="H4">
        <v>2</v>
      </c>
      <c r="I4" s="14"/>
    </row>
    <row r="5" spans="1:10" x14ac:dyDescent="0.25">
      <c r="A5" t="s">
        <v>131</v>
      </c>
      <c r="B5" s="2">
        <v>430</v>
      </c>
      <c r="C5" s="2">
        <v>850</v>
      </c>
      <c r="D5">
        <v>2</v>
      </c>
      <c r="G5" s="10">
        <v>850</v>
      </c>
      <c r="H5">
        <v>1</v>
      </c>
      <c r="I5" s="15"/>
      <c r="J5" s="13"/>
    </row>
    <row r="6" spans="1:10" x14ac:dyDescent="0.25">
      <c r="A6" t="s">
        <v>357</v>
      </c>
      <c r="B6" s="2">
        <v>430</v>
      </c>
      <c r="C6" s="2">
        <v>850</v>
      </c>
      <c r="D6">
        <v>2</v>
      </c>
      <c r="G6" s="10">
        <v>1700</v>
      </c>
      <c r="H6">
        <v>2</v>
      </c>
      <c r="I6" s="14"/>
    </row>
    <row r="7" spans="1:10" x14ac:dyDescent="0.25">
      <c r="A7" t="s">
        <v>64</v>
      </c>
      <c r="B7" s="2">
        <v>430</v>
      </c>
      <c r="C7" s="2">
        <v>850</v>
      </c>
      <c r="D7">
        <v>2</v>
      </c>
      <c r="G7" s="68">
        <v>1700</v>
      </c>
      <c r="H7">
        <v>2</v>
      </c>
      <c r="I7" s="14"/>
      <c r="J7" s="61" t="s">
        <v>430</v>
      </c>
    </row>
    <row r="8" spans="1:10" x14ac:dyDescent="0.25">
      <c r="A8" t="s">
        <v>358</v>
      </c>
      <c r="B8" s="2">
        <v>430</v>
      </c>
      <c r="C8" s="2">
        <v>850</v>
      </c>
      <c r="D8">
        <v>2</v>
      </c>
      <c r="G8" s="10">
        <v>1650</v>
      </c>
      <c r="H8">
        <v>2</v>
      </c>
      <c r="I8" s="14"/>
    </row>
    <row r="9" spans="1:10" x14ac:dyDescent="0.25">
      <c r="A9" t="s">
        <v>133</v>
      </c>
      <c r="B9" s="2">
        <v>430</v>
      </c>
      <c r="C9" s="2">
        <v>850</v>
      </c>
      <c r="D9">
        <v>1</v>
      </c>
      <c r="G9" s="10">
        <v>850</v>
      </c>
      <c r="H9">
        <v>1</v>
      </c>
      <c r="I9" s="14"/>
    </row>
    <row r="10" spans="1:10" x14ac:dyDescent="0.25">
      <c r="A10" t="s">
        <v>151</v>
      </c>
      <c r="B10" s="2">
        <v>430</v>
      </c>
      <c r="C10" s="2">
        <v>850</v>
      </c>
      <c r="D10">
        <v>2</v>
      </c>
      <c r="I10" s="15"/>
    </row>
    <row r="11" spans="1:10" x14ac:dyDescent="0.25">
      <c r="B11" s="2">
        <f>(SUM(B3:B10)*2)-430</f>
        <v>6450</v>
      </c>
      <c r="C11" s="2">
        <f>(SUM(C3:C10)*2)-850</f>
        <v>12750</v>
      </c>
    </row>
    <row r="12" spans="1:10" x14ac:dyDescent="0.25">
      <c r="A12" s="1" t="s">
        <v>251</v>
      </c>
    </row>
    <row r="13" spans="1:10" x14ac:dyDescent="0.25">
      <c r="A13" t="s">
        <v>359</v>
      </c>
      <c r="B13" s="2">
        <v>225</v>
      </c>
      <c r="C13" s="2">
        <v>500</v>
      </c>
      <c r="D13">
        <v>1</v>
      </c>
      <c r="G13" s="10">
        <v>500</v>
      </c>
      <c r="H13">
        <v>1</v>
      </c>
      <c r="I13" s="14"/>
    </row>
    <row r="14" spans="1:10" x14ac:dyDescent="0.25">
      <c r="A14" t="s">
        <v>138</v>
      </c>
      <c r="B14" s="2">
        <v>225</v>
      </c>
      <c r="C14" s="2">
        <v>500</v>
      </c>
      <c r="D14">
        <v>1</v>
      </c>
      <c r="G14" s="10">
        <v>150</v>
      </c>
      <c r="H14">
        <v>1</v>
      </c>
      <c r="I14" s="14"/>
    </row>
    <row r="15" spans="1:10" x14ac:dyDescent="0.25">
      <c r="A15" t="s">
        <v>137</v>
      </c>
      <c r="B15" s="2">
        <v>225</v>
      </c>
      <c r="C15" s="2">
        <v>500</v>
      </c>
      <c r="D15">
        <v>1</v>
      </c>
      <c r="G15" s="10">
        <v>500</v>
      </c>
      <c r="H15">
        <v>1</v>
      </c>
      <c r="I15" s="14"/>
    </row>
    <row r="16" spans="1:10" x14ac:dyDescent="0.25">
      <c r="A16" t="s">
        <v>252</v>
      </c>
      <c r="B16" s="2">
        <v>225</v>
      </c>
      <c r="C16" s="2">
        <v>500</v>
      </c>
      <c r="D16">
        <v>1</v>
      </c>
      <c r="G16" s="10">
        <v>450</v>
      </c>
      <c r="H16">
        <v>1</v>
      </c>
      <c r="I16" s="14"/>
    </row>
    <row r="17" spans="1:10" x14ac:dyDescent="0.25">
      <c r="A17" t="s">
        <v>360</v>
      </c>
      <c r="B17" s="2">
        <v>225</v>
      </c>
      <c r="C17" s="2">
        <v>500</v>
      </c>
      <c r="D17">
        <v>1</v>
      </c>
      <c r="G17" s="10">
        <v>500</v>
      </c>
      <c r="H17">
        <v>1</v>
      </c>
      <c r="I17" s="14"/>
    </row>
    <row r="18" spans="1:10" x14ac:dyDescent="0.25">
      <c r="A18" t="s">
        <v>145</v>
      </c>
      <c r="B18" s="2">
        <v>225</v>
      </c>
      <c r="C18" s="2">
        <v>500</v>
      </c>
      <c r="D18">
        <v>1</v>
      </c>
      <c r="G18" s="10">
        <v>500</v>
      </c>
      <c r="H18">
        <v>1</v>
      </c>
      <c r="I18" s="14"/>
    </row>
    <row r="19" spans="1:10" x14ac:dyDescent="0.25">
      <c r="A19" t="s">
        <v>73</v>
      </c>
      <c r="B19" s="2">
        <v>225</v>
      </c>
      <c r="C19" s="2">
        <v>500</v>
      </c>
      <c r="D19">
        <v>1</v>
      </c>
      <c r="G19" s="10">
        <v>400</v>
      </c>
      <c r="H19">
        <v>1</v>
      </c>
      <c r="I19" s="14"/>
    </row>
    <row r="20" spans="1:10" x14ac:dyDescent="0.25">
      <c r="A20" s="1"/>
      <c r="B20" s="2">
        <f>SUM(B13:B19)</f>
        <v>1575</v>
      </c>
      <c r="C20" s="2">
        <f>SUM(C13:C19)</f>
        <v>3500</v>
      </c>
      <c r="G20" s="12"/>
    </row>
    <row r="21" spans="1:10" x14ac:dyDescent="0.25">
      <c r="A21" s="1" t="s">
        <v>273</v>
      </c>
    </row>
    <row r="22" spans="1:10" x14ac:dyDescent="0.25">
      <c r="A22" t="s">
        <v>362</v>
      </c>
      <c r="B22" s="2">
        <v>260</v>
      </c>
      <c r="C22" s="2">
        <v>650</v>
      </c>
      <c r="D22">
        <v>2</v>
      </c>
      <c r="G22" s="10">
        <v>1300</v>
      </c>
      <c r="H22">
        <v>2</v>
      </c>
      <c r="I22" s="14"/>
    </row>
    <row r="23" spans="1:10" x14ac:dyDescent="0.25">
      <c r="A23" t="s">
        <v>64</v>
      </c>
      <c r="B23" s="2">
        <v>260</v>
      </c>
      <c r="C23" s="2">
        <v>650</v>
      </c>
      <c r="D23">
        <v>2</v>
      </c>
      <c r="G23" s="10">
        <v>1300</v>
      </c>
      <c r="H23">
        <v>2</v>
      </c>
      <c r="I23" s="14"/>
      <c r="J23" s="70"/>
    </row>
    <row r="24" spans="1:10" x14ac:dyDescent="0.25">
      <c r="A24" t="s">
        <v>61</v>
      </c>
      <c r="B24" s="2">
        <v>260</v>
      </c>
      <c r="C24" s="2">
        <v>650</v>
      </c>
      <c r="D24">
        <v>2</v>
      </c>
      <c r="G24" s="10">
        <v>1400</v>
      </c>
      <c r="H24">
        <v>2</v>
      </c>
      <c r="I24" s="14"/>
    </row>
    <row r="25" spans="1:10" x14ac:dyDescent="0.25">
      <c r="A25" t="s">
        <v>275</v>
      </c>
      <c r="B25" s="2">
        <v>260</v>
      </c>
      <c r="C25" s="2">
        <v>650</v>
      </c>
      <c r="D25">
        <v>2</v>
      </c>
      <c r="G25" s="10">
        <v>1300</v>
      </c>
      <c r="H25">
        <v>2</v>
      </c>
      <c r="I25" s="14"/>
    </row>
    <row r="26" spans="1:10" x14ac:dyDescent="0.25">
      <c r="A26" t="s">
        <v>363</v>
      </c>
      <c r="B26" s="2">
        <v>260</v>
      </c>
      <c r="C26" s="2">
        <v>650</v>
      </c>
      <c r="D26">
        <v>2</v>
      </c>
      <c r="G26" s="10">
        <v>1300</v>
      </c>
      <c r="H26">
        <v>2</v>
      </c>
      <c r="I26" s="14"/>
    </row>
    <row r="27" spans="1:10" x14ac:dyDescent="0.25">
      <c r="A27" t="s">
        <v>202</v>
      </c>
      <c r="B27" s="2">
        <v>260</v>
      </c>
      <c r="C27" s="2">
        <v>650</v>
      </c>
      <c r="D27">
        <v>2</v>
      </c>
      <c r="G27" s="10">
        <v>650</v>
      </c>
      <c r="H27">
        <v>1</v>
      </c>
      <c r="I27" s="15"/>
    </row>
    <row r="28" spans="1:10" x14ac:dyDescent="0.25">
      <c r="A28" t="s">
        <v>364</v>
      </c>
      <c r="B28" s="2">
        <v>260</v>
      </c>
      <c r="C28" s="2">
        <v>650</v>
      </c>
      <c r="D28">
        <v>2</v>
      </c>
      <c r="G28" s="10">
        <v>1300</v>
      </c>
      <c r="H28">
        <v>2</v>
      </c>
      <c r="I28" s="14"/>
    </row>
    <row r="29" spans="1:10" x14ac:dyDescent="0.25">
      <c r="A29" t="s">
        <v>276</v>
      </c>
      <c r="B29" s="2">
        <v>260</v>
      </c>
      <c r="C29" s="2">
        <v>650</v>
      </c>
      <c r="D29">
        <v>2</v>
      </c>
      <c r="G29" s="10">
        <v>1250</v>
      </c>
      <c r="H29">
        <v>2</v>
      </c>
      <c r="I29" s="46"/>
    </row>
    <row r="30" spans="1:10" x14ac:dyDescent="0.25">
      <c r="A30" t="s">
        <v>365</v>
      </c>
      <c r="B30" s="2">
        <v>260</v>
      </c>
      <c r="C30" s="2">
        <v>650</v>
      </c>
      <c r="D30">
        <v>2</v>
      </c>
      <c r="G30" s="10">
        <v>950</v>
      </c>
      <c r="H30">
        <v>2</v>
      </c>
      <c r="I30" s="14"/>
      <c r="J30" s="13"/>
    </row>
    <row r="31" spans="1:10" x14ac:dyDescent="0.25">
      <c r="B31" s="2">
        <f>SUM(B22:B30)*2</f>
        <v>4680</v>
      </c>
      <c r="C31" s="2">
        <f>SUM(C22:C30)*2</f>
        <v>11700</v>
      </c>
    </row>
    <row r="32" spans="1:10" x14ac:dyDescent="0.25">
      <c r="A32" s="1" t="s">
        <v>240</v>
      </c>
    </row>
    <row r="33" spans="1:9" x14ac:dyDescent="0.25">
      <c r="A33" t="s">
        <v>93</v>
      </c>
      <c r="B33" s="2">
        <v>230</v>
      </c>
      <c r="C33" s="2">
        <v>350</v>
      </c>
      <c r="D33">
        <v>2</v>
      </c>
      <c r="E33">
        <v>60</v>
      </c>
      <c r="G33" s="10">
        <v>700</v>
      </c>
      <c r="H33">
        <v>2</v>
      </c>
      <c r="I33" s="14"/>
    </row>
    <row r="34" spans="1:9" x14ac:dyDescent="0.25">
      <c r="A34" t="s">
        <v>185</v>
      </c>
      <c r="B34" s="2">
        <v>230</v>
      </c>
      <c r="C34" s="2">
        <v>350</v>
      </c>
      <c r="D34">
        <v>2</v>
      </c>
      <c r="E34">
        <v>60</v>
      </c>
      <c r="G34" s="10">
        <v>700</v>
      </c>
      <c r="H34">
        <v>2</v>
      </c>
      <c r="I34" s="14"/>
    </row>
    <row r="35" spans="1:9" x14ac:dyDescent="0.25">
      <c r="A35" t="s">
        <v>87</v>
      </c>
      <c r="B35" s="2">
        <v>230</v>
      </c>
      <c r="C35" s="2">
        <v>350</v>
      </c>
      <c r="D35">
        <v>2</v>
      </c>
      <c r="E35">
        <v>60</v>
      </c>
      <c r="G35" s="10">
        <v>700</v>
      </c>
      <c r="H35">
        <v>2</v>
      </c>
      <c r="I35" s="14"/>
    </row>
    <row r="36" spans="1:9" x14ac:dyDescent="0.25">
      <c r="A36" t="s">
        <v>366</v>
      </c>
      <c r="B36" s="2">
        <v>230</v>
      </c>
      <c r="C36" s="2">
        <v>350</v>
      </c>
      <c r="D36">
        <v>2</v>
      </c>
      <c r="E36">
        <v>60</v>
      </c>
      <c r="G36" s="10">
        <v>350</v>
      </c>
      <c r="H36" s="13">
        <v>1</v>
      </c>
      <c r="I36" s="15"/>
    </row>
    <row r="37" spans="1:9" x14ac:dyDescent="0.25">
      <c r="A37" t="s">
        <v>95</v>
      </c>
      <c r="B37" s="2">
        <v>230</v>
      </c>
      <c r="C37" s="2">
        <v>350</v>
      </c>
      <c r="D37">
        <v>2</v>
      </c>
      <c r="E37">
        <v>60</v>
      </c>
      <c r="I37" s="15"/>
    </row>
    <row r="38" spans="1:9" x14ac:dyDescent="0.25">
      <c r="A38" t="s">
        <v>186</v>
      </c>
      <c r="B38" s="2">
        <v>230</v>
      </c>
      <c r="C38" s="2">
        <v>350</v>
      </c>
      <c r="D38">
        <v>2</v>
      </c>
      <c r="E38">
        <v>60</v>
      </c>
      <c r="G38" s="10">
        <v>650</v>
      </c>
      <c r="H38">
        <v>2</v>
      </c>
      <c r="I38" s="14"/>
    </row>
    <row r="39" spans="1:9" x14ac:dyDescent="0.25">
      <c r="A39" t="s">
        <v>96</v>
      </c>
      <c r="B39" s="2">
        <v>230</v>
      </c>
      <c r="C39" s="2">
        <v>350</v>
      </c>
      <c r="D39">
        <v>2</v>
      </c>
      <c r="E39">
        <v>60</v>
      </c>
      <c r="G39" s="28">
        <v>350</v>
      </c>
      <c r="H39">
        <v>2</v>
      </c>
      <c r="I39" s="14"/>
    </row>
    <row r="40" spans="1:9" x14ac:dyDescent="0.25">
      <c r="A40" t="s">
        <v>97</v>
      </c>
      <c r="B40" s="2">
        <v>230</v>
      </c>
      <c r="C40" s="2">
        <v>350</v>
      </c>
      <c r="D40">
        <v>2</v>
      </c>
      <c r="E40">
        <v>60</v>
      </c>
      <c r="G40" s="10">
        <v>350</v>
      </c>
      <c r="H40">
        <v>1</v>
      </c>
      <c r="I40" s="14"/>
    </row>
    <row r="41" spans="1:9" x14ac:dyDescent="0.25">
      <c r="B41" s="2">
        <f>SUM(B33:B40)*2</f>
        <v>3680</v>
      </c>
      <c r="C41" s="2">
        <f>SUM(C33:C40)*2</f>
        <v>5600</v>
      </c>
    </row>
    <row r="43" spans="1:9" x14ac:dyDescent="0.25">
      <c r="B43" s="2">
        <f>B11+B20+B31+B41</f>
        <v>16385</v>
      </c>
      <c r="C43" s="2">
        <f>C11+C20+C31+C41</f>
        <v>33550</v>
      </c>
      <c r="G43" s="2">
        <f>SUM(G3:G40)</f>
        <v>27700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C1A9-037D-47D6-AA5A-0B52F4CDCAE3}">
  <sheetPr codeName="Лист18"/>
  <dimension ref="A1:J21"/>
  <sheetViews>
    <sheetView workbookViewId="0">
      <selection activeCell="J16" sqref="J16"/>
    </sheetView>
  </sheetViews>
  <sheetFormatPr defaultRowHeight="15" x14ac:dyDescent="0.25"/>
  <cols>
    <col min="1" max="1" width="36" customWidth="1"/>
    <col min="2" max="3" width="13.42578125" customWidth="1"/>
    <col min="7" max="7" width="9.140625" style="2"/>
    <col min="9" max="9" width="22.85546875" customWidth="1"/>
    <col min="10" max="10" width="24.5703125" customWidth="1"/>
  </cols>
  <sheetData>
    <row r="1" spans="1:10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10" x14ac:dyDescent="0.25">
      <c r="A2" s="1" t="s">
        <v>331</v>
      </c>
      <c r="B2" s="2"/>
      <c r="C2" s="2"/>
    </row>
    <row r="3" spans="1:10" x14ac:dyDescent="0.25">
      <c r="A3" t="s">
        <v>322</v>
      </c>
      <c r="B3" s="2">
        <v>210</v>
      </c>
      <c r="C3" s="2">
        <v>370</v>
      </c>
      <c r="D3">
        <v>2</v>
      </c>
      <c r="E3">
        <v>69</v>
      </c>
      <c r="G3" s="10">
        <v>750</v>
      </c>
      <c r="H3">
        <v>2</v>
      </c>
      <c r="I3" s="14"/>
    </row>
    <row r="4" spans="1:10" x14ac:dyDescent="0.25">
      <c r="A4" t="s">
        <v>375</v>
      </c>
      <c r="B4" s="2">
        <v>210</v>
      </c>
      <c r="C4" s="2">
        <v>370</v>
      </c>
      <c r="D4">
        <v>2</v>
      </c>
      <c r="E4">
        <v>69</v>
      </c>
      <c r="I4" s="15"/>
    </row>
    <row r="5" spans="1:10" x14ac:dyDescent="0.25">
      <c r="A5" t="s">
        <v>323</v>
      </c>
      <c r="B5" s="2">
        <v>210</v>
      </c>
      <c r="C5" s="2">
        <v>370</v>
      </c>
      <c r="D5">
        <v>2</v>
      </c>
      <c r="E5">
        <v>69</v>
      </c>
      <c r="G5" s="10">
        <v>740</v>
      </c>
      <c r="H5">
        <v>2</v>
      </c>
      <c r="I5" s="14"/>
    </row>
    <row r="6" spans="1:10" x14ac:dyDescent="0.25">
      <c r="A6" t="s">
        <v>376</v>
      </c>
      <c r="B6" s="2">
        <v>210</v>
      </c>
      <c r="C6" s="2">
        <v>370</v>
      </c>
      <c r="D6">
        <v>2</v>
      </c>
      <c r="E6">
        <v>69</v>
      </c>
      <c r="G6" s="10">
        <v>370</v>
      </c>
      <c r="H6">
        <v>1</v>
      </c>
      <c r="I6" s="15"/>
      <c r="J6" s="13"/>
    </row>
    <row r="7" spans="1:10" x14ac:dyDescent="0.25">
      <c r="A7" t="s">
        <v>324</v>
      </c>
      <c r="B7" s="2">
        <v>210</v>
      </c>
      <c r="C7" s="2">
        <v>370</v>
      </c>
      <c r="D7">
        <v>2</v>
      </c>
      <c r="E7">
        <v>69</v>
      </c>
      <c r="G7" s="10">
        <v>845</v>
      </c>
      <c r="H7">
        <v>2</v>
      </c>
      <c r="I7" s="14"/>
    </row>
    <row r="8" spans="1:10" ht="13.5" customHeight="1" x14ac:dyDescent="0.25">
      <c r="A8" t="s">
        <v>377</v>
      </c>
      <c r="B8" s="2">
        <v>210</v>
      </c>
      <c r="C8" s="2">
        <v>370</v>
      </c>
      <c r="D8">
        <v>2</v>
      </c>
      <c r="E8">
        <v>69</v>
      </c>
      <c r="G8" s="10">
        <v>740</v>
      </c>
      <c r="H8">
        <v>2</v>
      </c>
      <c r="I8" s="14"/>
    </row>
    <row r="9" spans="1:10" x14ac:dyDescent="0.25">
      <c r="A9" t="s">
        <v>325</v>
      </c>
      <c r="B9" s="2">
        <v>210</v>
      </c>
      <c r="C9" s="2">
        <v>370</v>
      </c>
      <c r="D9">
        <v>2</v>
      </c>
      <c r="E9">
        <v>69</v>
      </c>
      <c r="G9" s="10">
        <v>740</v>
      </c>
      <c r="H9">
        <v>2</v>
      </c>
      <c r="I9" s="14"/>
    </row>
    <row r="10" spans="1:10" x14ac:dyDescent="0.25">
      <c r="A10" t="s">
        <v>378</v>
      </c>
      <c r="B10" s="2">
        <v>210</v>
      </c>
      <c r="C10" s="2">
        <v>370</v>
      </c>
      <c r="D10">
        <v>2</v>
      </c>
      <c r="E10">
        <v>69</v>
      </c>
      <c r="G10" s="10">
        <v>725</v>
      </c>
      <c r="H10">
        <v>2</v>
      </c>
      <c r="I10" s="14"/>
      <c r="J10" s="13"/>
    </row>
    <row r="11" spans="1:10" x14ac:dyDescent="0.25">
      <c r="A11" t="s">
        <v>326</v>
      </c>
      <c r="B11" s="2">
        <v>210</v>
      </c>
      <c r="C11" s="2">
        <v>370</v>
      </c>
      <c r="D11">
        <v>2</v>
      </c>
      <c r="E11">
        <v>69</v>
      </c>
      <c r="G11" s="10">
        <v>745</v>
      </c>
      <c r="H11">
        <v>2</v>
      </c>
      <c r="I11" s="14"/>
    </row>
    <row r="12" spans="1:10" x14ac:dyDescent="0.25">
      <c r="A12" t="s">
        <v>327</v>
      </c>
      <c r="B12" s="2">
        <v>210</v>
      </c>
      <c r="C12" s="2">
        <v>370</v>
      </c>
      <c r="D12">
        <v>2</v>
      </c>
      <c r="E12">
        <v>69</v>
      </c>
      <c r="G12" s="10">
        <v>370</v>
      </c>
      <c r="H12">
        <v>1</v>
      </c>
      <c r="I12" s="15"/>
    </row>
    <row r="13" spans="1:10" x14ac:dyDescent="0.25">
      <c r="A13" t="s">
        <v>379</v>
      </c>
      <c r="B13" s="2">
        <v>210</v>
      </c>
      <c r="C13" s="2">
        <v>370</v>
      </c>
      <c r="D13">
        <v>2</v>
      </c>
      <c r="E13">
        <v>69</v>
      </c>
      <c r="G13" s="10">
        <v>720</v>
      </c>
      <c r="H13" s="13">
        <v>2</v>
      </c>
      <c r="I13" s="14"/>
    </row>
    <row r="14" spans="1:10" x14ac:dyDescent="0.25">
      <c r="A14" t="s">
        <v>328</v>
      </c>
      <c r="B14" s="2">
        <v>210</v>
      </c>
      <c r="C14" s="2">
        <v>370</v>
      </c>
      <c r="D14">
        <v>2</v>
      </c>
      <c r="E14">
        <v>69</v>
      </c>
      <c r="G14" s="10">
        <v>745</v>
      </c>
      <c r="H14">
        <v>2</v>
      </c>
      <c r="I14" s="14"/>
    </row>
    <row r="15" spans="1:10" x14ac:dyDescent="0.25">
      <c r="A15" t="s">
        <v>329</v>
      </c>
      <c r="B15" s="2">
        <v>210</v>
      </c>
      <c r="C15" s="2">
        <v>370</v>
      </c>
      <c r="D15">
        <v>2</v>
      </c>
      <c r="E15">
        <v>69</v>
      </c>
      <c r="G15" s="10">
        <v>720</v>
      </c>
      <c r="H15">
        <v>2</v>
      </c>
      <c r="I15" s="14"/>
    </row>
    <row r="16" spans="1:10" x14ac:dyDescent="0.25">
      <c r="A16" t="s">
        <v>380</v>
      </c>
      <c r="B16" s="2">
        <v>210</v>
      </c>
      <c r="C16" s="2">
        <v>370</v>
      </c>
      <c r="D16">
        <v>2</v>
      </c>
      <c r="E16">
        <v>69</v>
      </c>
      <c r="G16" s="68">
        <v>740</v>
      </c>
      <c r="H16">
        <v>2</v>
      </c>
      <c r="I16" s="14"/>
      <c r="J16" s="61" t="s">
        <v>432</v>
      </c>
    </row>
    <row r="17" spans="1:10" x14ac:dyDescent="0.25">
      <c r="A17" t="s">
        <v>330</v>
      </c>
      <c r="B17" s="2">
        <v>210</v>
      </c>
      <c r="C17" s="2">
        <v>370</v>
      </c>
      <c r="D17">
        <v>2</v>
      </c>
      <c r="E17">
        <v>69</v>
      </c>
      <c r="G17" s="10">
        <v>1040</v>
      </c>
      <c r="H17">
        <v>2</v>
      </c>
      <c r="I17" s="14"/>
      <c r="J17" s="13"/>
    </row>
    <row r="18" spans="1:10" x14ac:dyDescent="0.25">
      <c r="A18" s="1" t="s">
        <v>383</v>
      </c>
      <c r="B18" s="2">
        <v>1750</v>
      </c>
      <c r="C18" s="2">
        <v>2400</v>
      </c>
      <c r="D18">
        <v>1</v>
      </c>
      <c r="G18" s="10">
        <v>2400</v>
      </c>
      <c r="H18">
        <v>1</v>
      </c>
      <c r="I18" s="14"/>
    </row>
    <row r="19" spans="1:10" x14ac:dyDescent="0.25">
      <c r="B19" s="2">
        <f>(SUM(B3:B18)*2)-1750</f>
        <v>8050</v>
      </c>
      <c r="C19" s="2">
        <f>SUM(C3:C18)*2</f>
        <v>15900</v>
      </c>
    </row>
    <row r="21" spans="1:10" x14ac:dyDescent="0.25">
      <c r="G21" s="2">
        <f>SUM(G2:G19)</f>
        <v>12390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F5BD-826A-41D4-8FE1-42232C7440A2}">
  <dimension ref="A1:I49"/>
  <sheetViews>
    <sheetView topLeftCell="A7" workbookViewId="0">
      <selection activeCell="G4" sqref="G4"/>
    </sheetView>
  </sheetViews>
  <sheetFormatPr defaultRowHeight="15" x14ac:dyDescent="0.25"/>
  <cols>
    <col min="1" max="1" width="39.42578125" customWidth="1"/>
    <col min="2" max="3" width="12.7109375" style="2" customWidth="1"/>
    <col min="7" max="7" width="9.140625" style="2"/>
    <col min="9" max="9" width="23.5703125" customWidth="1"/>
    <col min="10" max="10" width="9.8554687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9</v>
      </c>
    </row>
    <row r="3" spans="1:9" x14ac:dyDescent="0.25">
      <c r="A3" t="s">
        <v>385</v>
      </c>
      <c r="B3" s="2">
        <v>200</v>
      </c>
      <c r="C3" s="2">
        <v>350</v>
      </c>
      <c r="D3">
        <v>2</v>
      </c>
      <c r="I3" s="15"/>
    </row>
    <row r="4" spans="1:9" x14ac:dyDescent="0.25">
      <c r="A4" t="s">
        <v>386</v>
      </c>
      <c r="B4" s="2">
        <v>200</v>
      </c>
      <c r="C4" s="2">
        <v>350</v>
      </c>
      <c r="D4">
        <v>2</v>
      </c>
      <c r="G4" s="10">
        <v>350</v>
      </c>
      <c r="H4">
        <v>1</v>
      </c>
      <c r="I4" s="15"/>
    </row>
    <row r="5" spans="1:9" x14ac:dyDescent="0.25">
      <c r="A5" t="s">
        <v>387</v>
      </c>
      <c r="B5" s="2">
        <v>200</v>
      </c>
      <c r="C5" s="2">
        <v>350</v>
      </c>
      <c r="D5">
        <v>2</v>
      </c>
      <c r="G5" s="10">
        <v>350</v>
      </c>
      <c r="H5">
        <v>1</v>
      </c>
      <c r="I5" s="15"/>
    </row>
    <row r="6" spans="1:9" x14ac:dyDescent="0.25">
      <c r="A6" t="s">
        <v>388</v>
      </c>
      <c r="B6" s="2">
        <v>200</v>
      </c>
      <c r="C6" s="2">
        <v>350</v>
      </c>
      <c r="D6">
        <v>2</v>
      </c>
      <c r="I6" s="15"/>
    </row>
    <row r="7" spans="1:9" x14ac:dyDescent="0.25">
      <c r="A7" t="s">
        <v>389</v>
      </c>
      <c r="B7" s="2">
        <v>200</v>
      </c>
      <c r="C7" s="2">
        <v>350</v>
      </c>
      <c r="D7">
        <v>2</v>
      </c>
      <c r="I7" s="15"/>
    </row>
    <row r="8" spans="1:9" x14ac:dyDescent="0.25">
      <c r="A8" t="s">
        <v>390</v>
      </c>
      <c r="B8" s="2">
        <v>200</v>
      </c>
      <c r="C8" s="2">
        <v>350</v>
      </c>
      <c r="D8">
        <v>2</v>
      </c>
      <c r="I8" s="15"/>
    </row>
    <row r="9" spans="1:9" x14ac:dyDescent="0.25">
      <c r="A9" t="s">
        <v>391</v>
      </c>
      <c r="B9" s="2">
        <v>200</v>
      </c>
      <c r="C9" s="2">
        <v>350</v>
      </c>
      <c r="D9">
        <v>2</v>
      </c>
      <c r="I9" s="15"/>
    </row>
    <row r="10" spans="1:9" x14ac:dyDescent="0.25">
      <c r="A10" t="s">
        <v>392</v>
      </c>
      <c r="B10" s="2">
        <v>200</v>
      </c>
      <c r="C10" s="2">
        <v>350</v>
      </c>
      <c r="D10">
        <v>2</v>
      </c>
      <c r="I10" s="15"/>
    </row>
    <row r="11" spans="1:9" x14ac:dyDescent="0.25">
      <c r="A11" t="s">
        <v>393</v>
      </c>
      <c r="B11" s="2">
        <v>200</v>
      </c>
      <c r="C11" s="2">
        <v>350</v>
      </c>
      <c r="D11">
        <v>2</v>
      </c>
      <c r="I11" s="15"/>
    </row>
    <row r="12" spans="1:9" x14ac:dyDescent="0.25">
      <c r="A12" t="s">
        <v>394</v>
      </c>
      <c r="B12" s="2">
        <v>200</v>
      </c>
      <c r="C12" s="2">
        <v>350</v>
      </c>
      <c r="D12">
        <v>2</v>
      </c>
      <c r="I12" s="15"/>
    </row>
    <row r="13" spans="1:9" x14ac:dyDescent="0.25">
      <c r="A13" t="s">
        <v>395</v>
      </c>
      <c r="B13" s="2">
        <v>200</v>
      </c>
      <c r="C13" s="2">
        <v>350</v>
      </c>
      <c r="D13">
        <v>2</v>
      </c>
      <c r="I13" s="15"/>
    </row>
    <row r="14" spans="1:9" x14ac:dyDescent="0.25">
      <c r="B14" s="2">
        <f>SUM(B3:B13)*2</f>
        <v>4400</v>
      </c>
      <c r="C14" s="2">
        <f>SUM(C3:C13)*2</f>
        <v>7700</v>
      </c>
    </row>
    <row r="15" spans="1:9" x14ac:dyDescent="0.25">
      <c r="A15" s="1" t="s">
        <v>399</v>
      </c>
    </row>
    <row r="16" spans="1:9" x14ac:dyDescent="0.25">
      <c r="A16" t="s">
        <v>396</v>
      </c>
      <c r="B16" s="2">
        <v>215</v>
      </c>
      <c r="C16" s="2">
        <v>350</v>
      </c>
      <c r="D16">
        <v>1</v>
      </c>
      <c r="I16" s="15"/>
    </row>
    <row r="17" spans="1:9" x14ac:dyDescent="0.25">
      <c r="A17" t="s">
        <v>397</v>
      </c>
      <c r="B17" s="2">
        <v>215</v>
      </c>
      <c r="C17" s="2">
        <v>350</v>
      </c>
      <c r="D17">
        <v>1</v>
      </c>
      <c r="I17" s="15"/>
    </row>
    <row r="18" spans="1:9" x14ac:dyDescent="0.25">
      <c r="A18" t="s">
        <v>398</v>
      </c>
      <c r="B18" s="2">
        <v>215</v>
      </c>
      <c r="C18" s="2">
        <v>350</v>
      </c>
      <c r="D18">
        <v>1</v>
      </c>
      <c r="I18" s="15"/>
    </row>
    <row r="19" spans="1:9" x14ac:dyDescent="0.25">
      <c r="A19" t="s">
        <v>121</v>
      </c>
      <c r="B19" s="2">
        <v>215</v>
      </c>
      <c r="C19" s="2">
        <v>350</v>
      </c>
      <c r="D19">
        <v>1</v>
      </c>
      <c r="I19" s="15"/>
    </row>
    <row r="20" spans="1:9" x14ac:dyDescent="0.25">
      <c r="A20" t="s">
        <v>122</v>
      </c>
      <c r="B20" s="2">
        <v>215</v>
      </c>
      <c r="C20" s="2">
        <v>350</v>
      </c>
      <c r="D20">
        <v>1</v>
      </c>
      <c r="G20" s="10">
        <v>350</v>
      </c>
      <c r="H20">
        <v>1</v>
      </c>
      <c r="I20" s="14"/>
    </row>
    <row r="21" spans="1:9" x14ac:dyDescent="0.25">
      <c r="A21" t="s">
        <v>151</v>
      </c>
      <c r="B21" s="2">
        <v>215</v>
      </c>
      <c r="C21" s="2">
        <v>350</v>
      </c>
      <c r="D21">
        <v>1</v>
      </c>
      <c r="I21" s="15"/>
    </row>
    <row r="22" spans="1:9" x14ac:dyDescent="0.25">
      <c r="A22" t="s">
        <v>123</v>
      </c>
      <c r="B22" s="2">
        <v>215</v>
      </c>
      <c r="C22" s="2">
        <v>350</v>
      </c>
      <c r="D22">
        <v>1</v>
      </c>
      <c r="I22" s="15"/>
    </row>
    <row r="23" spans="1:9" x14ac:dyDescent="0.25">
      <c r="A23" t="s">
        <v>254</v>
      </c>
      <c r="B23" s="2">
        <v>215</v>
      </c>
      <c r="C23" s="2">
        <v>350</v>
      </c>
      <c r="D23">
        <v>1</v>
      </c>
      <c r="I23" s="15"/>
    </row>
    <row r="24" spans="1:9" x14ac:dyDescent="0.25">
      <c r="B24" s="2">
        <f>SUM(B16:B23)</f>
        <v>1720</v>
      </c>
      <c r="C24" s="2">
        <f>SUM(C16:C23)</f>
        <v>2800</v>
      </c>
    </row>
    <row r="26" spans="1:9" x14ac:dyDescent="0.25">
      <c r="A26" s="1" t="s">
        <v>400</v>
      </c>
      <c r="B26" s="2">
        <v>175</v>
      </c>
      <c r="C26" s="2">
        <v>280</v>
      </c>
      <c r="D26">
        <v>2</v>
      </c>
      <c r="G26" s="10">
        <v>280</v>
      </c>
      <c r="H26">
        <v>2</v>
      </c>
      <c r="I26" s="14"/>
    </row>
    <row r="27" spans="1:9" x14ac:dyDescent="0.25">
      <c r="A27" s="1" t="s">
        <v>401</v>
      </c>
      <c r="B27" s="2">
        <v>175</v>
      </c>
      <c r="C27" s="2">
        <v>280</v>
      </c>
      <c r="D27">
        <v>2</v>
      </c>
      <c r="G27" s="10">
        <v>280</v>
      </c>
      <c r="H27">
        <v>1</v>
      </c>
      <c r="I27" s="15"/>
    </row>
    <row r="28" spans="1:9" x14ac:dyDescent="0.25">
      <c r="B28" s="2">
        <f>SUM(B26:B27)*2</f>
        <v>700</v>
      </c>
      <c r="C28" s="2">
        <f>SUM(C26:C27)*2</f>
        <v>1120</v>
      </c>
    </row>
    <row r="30" spans="1:9" x14ac:dyDescent="0.25">
      <c r="A30" s="1" t="s">
        <v>406</v>
      </c>
    </row>
    <row r="31" spans="1:9" x14ac:dyDescent="0.25">
      <c r="A31" t="s">
        <v>134</v>
      </c>
      <c r="B31" s="2">
        <v>260</v>
      </c>
      <c r="C31" s="2">
        <v>500</v>
      </c>
      <c r="D31">
        <v>1</v>
      </c>
      <c r="G31" s="10">
        <v>500</v>
      </c>
      <c r="H31">
        <v>1</v>
      </c>
      <c r="I31" s="14"/>
    </row>
    <row r="32" spans="1:9" x14ac:dyDescent="0.25">
      <c r="A32" t="s">
        <v>131</v>
      </c>
      <c r="B32" s="2">
        <v>260</v>
      </c>
      <c r="C32" s="2">
        <v>500</v>
      </c>
      <c r="D32">
        <v>1</v>
      </c>
      <c r="G32" s="10">
        <v>450</v>
      </c>
      <c r="H32">
        <v>1</v>
      </c>
      <c r="I32" s="14"/>
    </row>
    <row r="33" spans="1:9" x14ac:dyDescent="0.25">
      <c r="A33" t="s">
        <v>402</v>
      </c>
      <c r="B33" s="2">
        <v>260</v>
      </c>
      <c r="C33" s="2">
        <v>500</v>
      </c>
      <c r="D33">
        <v>1</v>
      </c>
      <c r="G33" s="28">
        <v>300</v>
      </c>
      <c r="H33">
        <v>1</v>
      </c>
      <c r="I33" s="14"/>
    </row>
    <row r="34" spans="1:9" x14ac:dyDescent="0.25">
      <c r="A34" t="s">
        <v>403</v>
      </c>
      <c r="B34" s="2">
        <v>260</v>
      </c>
      <c r="C34" s="2">
        <v>500</v>
      </c>
      <c r="D34">
        <v>1</v>
      </c>
      <c r="G34" s="10">
        <v>500</v>
      </c>
      <c r="H34">
        <v>1</v>
      </c>
      <c r="I34" s="14"/>
    </row>
    <row r="35" spans="1:9" x14ac:dyDescent="0.25">
      <c r="A35" t="s">
        <v>64</v>
      </c>
      <c r="B35" s="2">
        <v>260</v>
      </c>
      <c r="C35" s="2">
        <v>500</v>
      </c>
      <c r="D35">
        <v>1</v>
      </c>
      <c r="G35" s="10">
        <v>500</v>
      </c>
      <c r="H35">
        <v>1</v>
      </c>
      <c r="I35" s="14"/>
    </row>
    <row r="36" spans="1:9" x14ac:dyDescent="0.25">
      <c r="A36" t="s">
        <v>404</v>
      </c>
      <c r="B36" s="2">
        <v>260</v>
      </c>
      <c r="C36" s="2">
        <v>500</v>
      </c>
      <c r="D36">
        <v>1</v>
      </c>
      <c r="G36" s="10">
        <v>500</v>
      </c>
      <c r="H36">
        <v>1</v>
      </c>
      <c r="I36" s="14"/>
    </row>
    <row r="37" spans="1:9" x14ac:dyDescent="0.25">
      <c r="A37" t="s">
        <v>405</v>
      </c>
      <c r="B37" s="2">
        <v>260</v>
      </c>
      <c r="C37" s="2">
        <v>500</v>
      </c>
      <c r="D37">
        <v>1</v>
      </c>
      <c r="G37" s="10">
        <v>500</v>
      </c>
      <c r="H37">
        <v>1</v>
      </c>
      <c r="I37" s="14"/>
    </row>
    <row r="38" spans="1:9" x14ac:dyDescent="0.25">
      <c r="B38" s="2">
        <f>SUM(B31:B37)</f>
        <v>1820</v>
      </c>
      <c r="C38" s="2">
        <f>SUM(C31:C37)</f>
        <v>3500</v>
      </c>
    </row>
    <row r="39" spans="1:9" x14ac:dyDescent="0.25">
      <c r="A39" s="1" t="s">
        <v>410</v>
      </c>
    </row>
    <row r="40" spans="1:9" x14ac:dyDescent="0.25">
      <c r="A40" t="s">
        <v>382</v>
      </c>
      <c r="B40" s="2">
        <v>440</v>
      </c>
      <c r="C40" s="2">
        <v>800</v>
      </c>
      <c r="D40">
        <v>1</v>
      </c>
      <c r="G40" s="10">
        <v>800</v>
      </c>
      <c r="H40">
        <v>1</v>
      </c>
      <c r="I40" s="14"/>
    </row>
    <row r="41" spans="1:9" x14ac:dyDescent="0.25">
      <c r="A41" t="s">
        <v>407</v>
      </c>
      <c r="B41" s="2">
        <v>440</v>
      </c>
      <c r="C41" s="2">
        <v>800</v>
      </c>
      <c r="D41">
        <v>1</v>
      </c>
      <c r="G41" s="10">
        <v>300</v>
      </c>
      <c r="H41">
        <v>1</v>
      </c>
      <c r="I41" s="14"/>
    </row>
    <row r="42" spans="1:9" x14ac:dyDescent="0.25">
      <c r="A42" t="s">
        <v>396</v>
      </c>
      <c r="B42" s="2">
        <v>440</v>
      </c>
      <c r="C42" s="2">
        <v>800</v>
      </c>
      <c r="D42">
        <v>1</v>
      </c>
      <c r="G42" s="10">
        <v>0</v>
      </c>
      <c r="H42">
        <v>1</v>
      </c>
      <c r="I42" s="14"/>
    </row>
    <row r="43" spans="1:9" x14ac:dyDescent="0.25">
      <c r="A43" t="s">
        <v>408</v>
      </c>
      <c r="B43" s="2">
        <v>440</v>
      </c>
      <c r="C43" s="2">
        <v>800</v>
      </c>
      <c r="D43">
        <v>1</v>
      </c>
      <c r="G43" s="10">
        <v>0</v>
      </c>
      <c r="H43">
        <v>1</v>
      </c>
      <c r="I43" s="14"/>
    </row>
    <row r="44" spans="1:9" x14ac:dyDescent="0.25">
      <c r="A44" t="s">
        <v>409</v>
      </c>
      <c r="B44" s="2">
        <v>440</v>
      </c>
      <c r="C44" s="2">
        <v>800</v>
      </c>
      <c r="D44">
        <v>1</v>
      </c>
      <c r="G44" s="10">
        <v>800</v>
      </c>
      <c r="H44">
        <v>1</v>
      </c>
      <c r="I44" s="14"/>
    </row>
    <row r="45" spans="1:9" x14ac:dyDescent="0.25">
      <c r="B45" s="2">
        <f>SUM(B40:B44)</f>
        <v>2200</v>
      </c>
      <c r="C45" s="2">
        <f>SUM(C40:C44)</f>
        <v>4000</v>
      </c>
    </row>
    <row r="46" spans="1:9" x14ac:dyDescent="0.25">
      <c r="A46" s="1" t="s">
        <v>411</v>
      </c>
      <c r="B46" s="2">
        <v>1870</v>
      </c>
      <c r="C46" s="2">
        <v>2500</v>
      </c>
      <c r="D46">
        <v>1</v>
      </c>
      <c r="G46" s="10">
        <v>2500</v>
      </c>
      <c r="H46">
        <v>1</v>
      </c>
      <c r="I46" s="14"/>
    </row>
    <row r="49" spans="2:7" x14ac:dyDescent="0.25">
      <c r="B49" s="2">
        <f>B14+B24+B28+B38+B45+B46</f>
        <v>12710</v>
      </c>
      <c r="C49" s="2">
        <f>C14+C24+C28+C38+C46</f>
        <v>17620</v>
      </c>
      <c r="G49" s="2">
        <f>SUM(G2:G46)</f>
        <v>9260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tabColor rgb="FFFF0000"/>
  </sheetPr>
  <dimension ref="A1:I21"/>
  <sheetViews>
    <sheetView workbookViewId="0">
      <selection activeCell="I14" sqref="I14"/>
    </sheetView>
  </sheetViews>
  <sheetFormatPr defaultRowHeight="15" x14ac:dyDescent="0.25"/>
  <cols>
    <col min="1" max="1" width="60.28515625" customWidth="1"/>
    <col min="2" max="2" width="19" style="2" customWidth="1"/>
    <col min="3" max="3" width="14.7109375" style="2" customWidth="1"/>
    <col min="7" max="7" width="18.5703125" style="2" customWidth="1"/>
    <col min="8" max="8" width="14.7109375" customWidth="1"/>
    <col min="9" max="9" width="24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3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1" t="s">
        <v>16</v>
      </c>
    </row>
    <row r="3" spans="1:9" x14ac:dyDescent="0.25">
      <c r="A3" s="13" t="s">
        <v>46</v>
      </c>
      <c r="B3" s="2">
        <v>220</v>
      </c>
      <c r="C3" s="2">
        <v>300</v>
      </c>
      <c r="D3">
        <v>2</v>
      </c>
      <c r="E3">
        <v>20</v>
      </c>
      <c r="G3" s="10">
        <v>600</v>
      </c>
      <c r="H3">
        <v>2</v>
      </c>
      <c r="I3" s="14"/>
    </row>
    <row r="4" spans="1:9" x14ac:dyDescent="0.25">
      <c r="A4" s="13" t="s">
        <v>47</v>
      </c>
      <c r="B4" s="2">
        <v>220</v>
      </c>
      <c r="C4" s="2">
        <v>300</v>
      </c>
      <c r="D4">
        <v>2</v>
      </c>
      <c r="E4">
        <v>20</v>
      </c>
      <c r="G4" s="28">
        <v>610</v>
      </c>
      <c r="H4">
        <v>2</v>
      </c>
      <c r="I4" s="14"/>
    </row>
    <row r="5" spans="1:9" x14ac:dyDescent="0.25">
      <c r="A5" s="13" t="s">
        <v>48</v>
      </c>
      <c r="B5" s="2">
        <v>220</v>
      </c>
      <c r="C5" s="2">
        <v>300</v>
      </c>
      <c r="D5">
        <v>2</v>
      </c>
      <c r="E5">
        <v>20</v>
      </c>
      <c r="G5" s="10">
        <v>300</v>
      </c>
      <c r="H5" s="13">
        <v>2</v>
      </c>
      <c r="I5" s="14"/>
    </row>
    <row r="6" spans="1:9" x14ac:dyDescent="0.25">
      <c r="A6" s="13" t="s">
        <v>17</v>
      </c>
      <c r="B6" s="2">
        <v>220</v>
      </c>
      <c r="C6" s="2">
        <v>300</v>
      </c>
      <c r="D6">
        <v>2</v>
      </c>
      <c r="E6">
        <v>20</v>
      </c>
      <c r="G6" s="10">
        <v>300</v>
      </c>
      <c r="H6" s="13">
        <v>2</v>
      </c>
      <c r="I6" s="14"/>
    </row>
    <row r="7" spans="1:9" x14ac:dyDescent="0.25">
      <c r="A7" s="13" t="s">
        <v>18</v>
      </c>
      <c r="B7" s="2">
        <v>220</v>
      </c>
      <c r="C7" s="2">
        <v>300</v>
      </c>
      <c r="D7">
        <v>2</v>
      </c>
      <c r="E7">
        <v>20</v>
      </c>
      <c r="G7" s="10">
        <v>600</v>
      </c>
      <c r="H7">
        <v>2</v>
      </c>
      <c r="I7" s="14"/>
    </row>
    <row r="8" spans="1:9" x14ac:dyDescent="0.25">
      <c r="A8" s="13" t="s">
        <v>19</v>
      </c>
      <c r="B8" s="2">
        <v>220</v>
      </c>
      <c r="C8" s="2">
        <v>300</v>
      </c>
      <c r="D8">
        <v>2</v>
      </c>
      <c r="E8">
        <v>20</v>
      </c>
      <c r="G8" s="10">
        <v>620</v>
      </c>
      <c r="H8">
        <v>2</v>
      </c>
      <c r="I8" s="14"/>
    </row>
    <row r="9" spans="1:9" x14ac:dyDescent="0.25">
      <c r="A9" s="13" t="s">
        <v>49</v>
      </c>
      <c r="B9" s="2">
        <v>220</v>
      </c>
      <c r="C9" s="2">
        <v>300</v>
      </c>
      <c r="D9">
        <v>2</v>
      </c>
      <c r="E9">
        <v>20</v>
      </c>
      <c r="G9" s="10">
        <v>610</v>
      </c>
      <c r="H9">
        <v>2</v>
      </c>
      <c r="I9" s="14"/>
    </row>
    <row r="10" spans="1:9" x14ac:dyDescent="0.25">
      <c r="A10" s="13" t="s">
        <v>20</v>
      </c>
      <c r="B10" s="2">
        <v>220</v>
      </c>
      <c r="C10" s="2">
        <v>300</v>
      </c>
      <c r="D10">
        <v>2</v>
      </c>
      <c r="E10">
        <v>20</v>
      </c>
      <c r="G10" s="10">
        <v>610</v>
      </c>
      <c r="H10">
        <v>2</v>
      </c>
      <c r="I10" s="14"/>
    </row>
    <row r="11" spans="1:9" x14ac:dyDescent="0.25">
      <c r="A11" s="1" t="s">
        <v>9</v>
      </c>
    </row>
    <row r="12" spans="1:9" x14ac:dyDescent="0.25">
      <c r="A12" t="s">
        <v>10</v>
      </c>
      <c r="B12" s="2">
        <v>220</v>
      </c>
      <c r="C12" s="2">
        <v>300</v>
      </c>
      <c r="D12">
        <v>2</v>
      </c>
      <c r="E12">
        <v>40</v>
      </c>
      <c r="G12" s="10">
        <v>600</v>
      </c>
      <c r="H12">
        <v>2</v>
      </c>
      <c r="I12" s="14"/>
    </row>
    <row r="13" spans="1:9" x14ac:dyDescent="0.25">
      <c r="A13" t="s">
        <v>11</v>
      </c>
      <c r="B13" s="2">
        <v>220</v>
      </c>
      <c r="C13" s="2">
        <v>300</v>
      </c>
      <c r="D13">
        <v>2</v>
      </c>
      <c r="E13">
        <v>40</v>
      </c>
      <c r="G13" s="10">
        <v>610</v>
      </c>
      <c r="H13">
        <v>2</v>
      </c>
      <c r="I13" s="14"/>
    </row>
    <row r="14" spans="1:9" x14ac:dyDescent="0.25">
      <c r="A14" t="s">
        <v>45</v>
      </c>
      <c r="B14" s="2">
        <v>220</v>
      </c>
      <c r="C14" s="2">
        <v>300</v>
      </c>
      <c r="D14">
        <v>2</v>
      </c>
      <c r="E14">
        <v>40</v>
      </c>
      <c r="G14" s="10">
        <v>620</v>
      </c>
      <c r="H14">
        <v>2</v>
      </c>
      <c r="I14" s="14"/>
    </row>
    <row r="15" spans="1:9" ht="14.25" customHeight="1" x14ac:dyDescent="0.25">
      <c r="A15" t="s">
        <v>41</v>
      </c>
      <c r="B15" s="2">
        <v>220</v>
      </c>
      <c r="C15" s="2">
        <v>300</v>
      </c>
      <c r="D15">
        <v>2</v>
      </c>
      <c r="E15">
        <v>40</v>
      </c>
      <c r="G15" s="10">
        <v>610</v>
      </c>
      <c r="H15" s="13">
        <v>2</v>
      </c>
      <c r="I15" s="14"/>
    </row>
    <row r="16" spans="1:9" x14ac:dyDescent="0.25">
      <c r="A16" t="s">
        <v>42</v>
      </c>
      <c r="B16" s="2">
        <v>220</v>
      </c>
      <c r="C16" s="2">
        <v>300</v>
      </c>
      <c r="D16">
        <v>2</v>
      </c>
      <c r="E16">
        <v>40</v>
      </c>
      <c r="G16" s="10">
        <v>600</v>
      </c>
      <c r="H16">
        <v>2</v>
      </c>
      <c r="I16" s="14"/>
    </row>
    <row r="17" spans="2:7" x14ac:dyDescent="0.25">
      <c r="B17" s="2">
        <f>SUM(B3:B16)*2</f>
        <v>5720</v>
      </c>
      <c r="C17" s="2">
        <f>SUM(C3:C16)*2</f>
        <v>7800</v>
      </c>
      <c r="D17">
        <f>SUM(D3:D16)</f>
        <v>26</v>
      </c>
    </row>
    <row r="21" spans="2:7" x14ac:dyDescent="0.25">
      <c r="B21" s="4" t="s">
        <v>21</v>
      </c>
      <c r="C21" s="2">
        <f>C17-B17</f>
        <v>2080</v>
      </c>
      <c r="G21" s="2">
        <f>SUM(G3:G16)</f>
        <v>7290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8D1-2FBA-4852-90C9-35DE425E779D}">
  <dimension ref="A1:J45"/>
  <sheetViews>
    <sheetView workbookViewId="0">
      <selection activeCell="G20" sqref="G20"/>
    </sheetView>
  </sheetViews>
  <sheetFormatPr defaultRowHeight="15" x14ac:dyDescent="0.25"/>
  <cols>
    <col min="1" max="1" width="41.5703125" customWidth="1"/>
    <col min="2" max="2" width="11.28515625" style="2" customWidth="1"/>
    <col min="3" max="3" width="15" style="2" customWidth="1"/>
    <col min="4" max="4" width="10.5703125" customWidth="1"/>
    <col min="5" max="5" width="6.140625" customWidth="1"/>
    <col min="6" max="6" width="5.85546875" customWidth="1"/>
    <col min="7" max="7" width="11.28515625" style="2" customWidth="1"/>
    <col min="8" max="8" width="7" customWidth="1"/>
    <col min="9" max="9" width="22.7109375" customWidth="1"/>
    <col min="10" max="10" width="41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331</v>
      </c>
    </row>
    <row r="3" spans="1:9" x14ac:dyDescent="0.25">
      <c r="A3" t="s">
        <v>415</v>
      </c>
      <c r="B3" s="2">
        <v>200</v>
      </c>
      <c r="C3" s="2">
        <v>370</v>
      </c>
      <c r="D3">
        <v>2</v>
      </c>
      <c r="E3">
        <v>69</v>
      </c>
      <c r="G3" s="10">
        <v>370</v>
      </c>
      <c r="H3">
        <v>1</v>
      </c>
      <c r="I3" s="15"/>
    </row>
    <row r="4" spans="1:9" x14ac:dyDescent="0.25">
      <c r="A4" t="s">
        <v>327</v>
      </c>
      <c r="B4" s="2">
        <v>200</v>
      </c>
      <c r="C4" s="2">
        <v>370</v>
      </c>
      <c r="D4">
        <v>2</v>
      </c>
      <c r="E4">
        <v>69</v>
      </c>
      <c r="I4" s="15"/>
    </row>
    <row r="5" spans="1:9" x14ac:dyDescent="0.25">
      <c r="A5" t="s">
        <v>379</v>
      </c>
      <c r="B5" s="2">
        <v>200</v>
      </c>
      <c r="C5" s="2">
        <v>370</v>
      </c>
      <c r="D5">
        <v>2</v>
      </c>
      <c r="E5">
        <v>69</v>
      </c>
      <c r="G5" s="10">
        <v>740</v>
      </c>
      <c r="H5">
        <v>2</v>
      </c>
      <c r="I5" s="14"/>
    </row>
    <row r="6" spans="1:9" x14ac:dyDescent="0.25">
      <c r="B6" s="4">
        <f>200*6</f>
        <v>1200</v>
      </c>
      <c r="C6" s="4">
        <f>6*370</f>
        <v>2220</v>
      </c>
      <c r="D6" s="3">
        <f>SUM(D3:D5)</f>
        <v>6</v>
      </c>
    </row>
    <row r="7" spans="1:9" x14ac:dyDescent="0.25">
      <c r="A7" s="1" t="s">
        <v>92</v>
      </c>
    </row>
    <row r="8" spans="1:9" x14ac:dyDescent="0.25">
      <c r="A8" t="s">
        <v>93</v>
      </c>
      <c r="B8" s="2">
        <v>230</v>
      </c>
      <c r="C8" s="2">
        <v>350</v>
      </c>
      <c r="D8">
        <v>2</v>
      </c>
      <c r="E8">
        <v>60</v>
      </c>
      <c r="G8" s="10">
        <v>700</v>
      </c>
      <c r="H8">
        <v>2</v>
      </c>
      <c r="I8" s="14"/>
    </row>
    <row r="9" spans="1:9" x14ac:dyDescent="0.25">
      <c r="A9" t="s">
        <v>96</v>
      </c>
      <c r="B9" s="2">
        <v>230</v>
      </c>
      <c r="C9" s="2">
        <v>350</v>
      </c>
      <c r="D9">
        <v>2</v>
      </c>
      <c r="E9">
        <v>60</v>
      </c>
      <c r="G9" s="10">
        <v>350</v>
      </c>
      <c r="H9">
        <v>1</v>
      </c>
      <c r="I9" s="15"/>
    </row>
    <row r="10" spans="1:9" x14ac:dyDescent="0.25">
      <c r="B10" s="4">
        <f>230*4</f>
        <v>920</v>
      </c>
      <c r="C10" s="4">
        <f>4*350</f>
        <v>1400</v>
      </c>
      <c r="D10" s="3">
        <f>SUM(D8:D9)</f>
        <v>4</v>
      </c>
    </row>
    <row r="11" spans="1:9" x14ac:dyDescent="0.25">
      <c r="A11" s="1" t="s">
        <v>217</v>
      </c>
    </row>
    <row r="12" spans="1:9" x14ac:dyDescent="0.25">
      <c r="A12" t="s">
        <v>367</v>
      </c>
      <c r="B12" s="2">
        <v>210</v>
      </c>
      <c r="C12" s="2">
        <v>350</v>
      </c>
      <c r="D12">
        <v>3</v>
      </c>
      <c r="E12">
        <v>45</v>
      </c>
      <c r="I12" s="15"/>
    </row>
    <row r="13" spans="1:9" x14ac:dyDescent="0.25">
      <c r="A13" t="s">
        <v>368</v>
      </c>
      <c r="B13" s="2">
        <v>210</v>
      </c>
      <c r="C13" s="2">
        <v>350</v>
      </c>
      <c r="D13">
        <v>3</v>
      </c>
      <c r="E13">
        <v>45</v>
      </c>
      <c r="I13" s="15"/>
    </row>
    <row r="14" spans="1:9" x14ac:dyDescent="0.25">
      <c r="A14" t="s">
        <v>416</v>
      </c>
      <c r="B14" s="2">
        <v>210</v>
      </c>
      <c r="C14" s="2">
        <v>350</v>
      </c>
      <c r="D14">
        <v>3</v>
      </c>
      <c r="E14">
        <v>45</v>
      </c>
      <c r="I14" s="15"/>
    </row>
    <row r="15" spans="1:9" x14ac:dyDescent="0.25">
      <c r="A15" t="s">
        <v>417</v>
      </c>
      <c r="B15" s="2">
        <v>210</v>
      </c>
      <c r="C15" s="2">
        <v>350</v>
      </c>
      <c r="D15">
        <v>3</v>
      </c>
      <c r="E15">
        <v>45</v>
      </c>
      <c r="I15" s="15"/>
    </row>
    <row r="16" spans="1:9" x14ac:dyDescent="0.25">
      <c r="B16" s="4">
        <f>210*12</f>
        <v>2520</v>
      </c>
      <c r="C16" s="2">
        <f>350*12</f>
        <v>4200</v>
      </c>
      <c r="D16" s="3">
        <f>SUM(D12:D15)</f>
        <v>12</v>
      </c>
    </row>
    <row r="17" spans="1:10" x14ac:dyDescent="0.25">
      <c r="A17" s="1" t="s">
        <v>369</v>
      </c>
      <c r="I17" s="13"/>
    </row>
    <row r="18" spans="1:10" x14ac:dyDescent="0.25">
      <c r="A18" t="s">
        <v>370</v>
      </c>
      <c r="B18" s="2">
        <v>210</v>
      </c>
      <c r="C18" s="2">
        <v>350</v>
      </c>
      <c r="D18">
        <v>3</v>
      </c>
      <c r="E18">
        <v>45</v>
      </c>
      <c r="I18" s="15"/>
    </row>
    <row r="19" spans="1:10" x14ac:dyDescent="0.25">
      <c r="A19" t="s">
        <v>371</v>
      </c>
      <c r="B19" s="2">
        <v>210</v>
      </c>
      <c r="C19" s="2">
        <v>350</v>
      </c>
      <c r="D19">
        <v>2</v>
      </c>
      <c r="E19">
        <v>45</v>
      </c>
      <c r="I19" s="15"/>
    </row>
    <row r="20" spans="1:10" x14ac:dyDescent="0.25">
      <c r="A20" t="s">
        <v>418</v>
      </c>
      <c r="B20" s="2">
        <v>210</v>
      </c>
      <c r="C20" s="2">
        <v>350</v>
      </c>
      <c r="D20">
        <v>5</v>
      </c>
      <c r="E20">
        <v>45</v>
      </c>
      <c r="G20" s="10">
        <v>350</v>
      </c>
      <c r="H20">
        <v>1</v>
      </c>
      <c r="I20" s="15"/>
    </row>
    <row r="21" spans="1:10" x14ac:dyDescent="0.25">
      <c r="A21" t="s">
        <v>372</v>
      </c>
      <c r="B21" s="2">
        <v>210</v>
      </c>
      <c r="C21" s="2">
        <v>350</v>
      </c>
      <c r="D21">
        <v>3</v>
      </c>
      <c r="E21">
        <v>45</v>
      </c>
      <c r="I21" s="15"/>
    </row>
    <row r="22" spans="1:10" x14ac:dyDescent="0.25">
      <c r="B22" s="4">
        <f>13*210</f>
        <v>2730</v>
      </c>
      <c r="C22" s="2">
        <f>13*350</f>
        <v>4550</v>
      </c>
      <c r="D22" s="3">
        <f>SUM(D18:D21)</f>
        <v>13</v>
      </c>
    </row>
    <row r="23" spans="1:10" x14ac:dyDescent="0.25">
      <c r="A23" s="1" t="s">
        <v>419</v>
      </c>
    </row>
    <row r="24" spans="1:10" x14ac:dyDescent="0.25">
      <c r="A24" t="s">
        <v>382</v>
      </c>
      <c r="B24" s="2">
        <v>430</v>
      </c>
      <c r="C24" s="2">
        <v>800</v>
      </c>
      <c r="D24">
        <v>2</v>
      </c>
      <c r="G24" s="10">
        <v>800</v>
      </c>
      <c r="H24">
        <v>1</v>
      </c>
      <c r="I24" s="15"/>
    </row>
    <row r="25" spans="1:10" x14ac:dyDescent="0.25">
      <c r="A25" t="s">
        <v>407</v>
      </c>
      <c r="B25" s="2">
        <v>430</v>
      </c>
      <c r="C25" s="2">
        <v>800</v>
      </c>
      <c r="D25">
        <v>2</v>
      </c>
      <c r="G25" s="68">
        <v>1600</v>
      </c>
      <c r="H25">
        <v>2</v>
      </c>
      <c r="I25" s="14"/>
      <c r="J25" t="s">
        <v>430</v>
      </c>
    </row>
    <row r="26" spans="1:10" x14ac:dyDescent="0.25">
      <c r="A26" t="s">
        <v>136</v>
      </c>
      <c r="B26" s="2">
        <v>430</v>
      </c>
      <c r="C26" s="2">
        <v>800</v>
      </c>
      <c r="D26">
        <v>2</v>
      </c>
      <c r="G26" s="10">
        <v>1600</v>
      </c>
      <c r="H26">
        <v>2</v>
      </c>
      <c r="I26" s="14"/>
    </row>
    <row r="27" spans="1:10" x14ac:dyDescent="0.25">
      <c r="A27" t="s">
        <v>191</v>
      </c>
      <c r="B27" s="2">
        <v>430</v>
      </c>
      <c r="C27" s="2">
        <v>800</v>
      </c>
      <c r="D27">
        <v>2</v>
      </c>
      <c r="G27" s="68">
        <v>800</v>
      </c>
      <c r="H27">
        <v>1</v>
      </c>
      <c r="I27" s="15"/>
      <c r="J27" t="s">
        <v>431</v>
      </c>
    </row>
    <row r="28" spans="1:10" x14ac:dyDescent="0.25">
      <c r="A28" t="s">
        <v>408</v>
      </c>
      <c r="B28" s="2">
        <v>430</v>
      </c>
      <c r="C28" s="2">
        <v>800</v>
      </c>
      <c r="D28">
        <v>2</v>
      </c>
      <c r="G28" s="10">
        <v>1200</v>
      </c>
      <c r="H28">
        <v>2</v>
      </c>
      <c r="I28" s="14"/>
    </row>
    <row r="29" spans="1:10" x14ac:dyDescent="0.25">
      <c r="A29" t="s">
        <v>409</v>
      </c>
      <c r="B29" s="2">
        <v>430</v>
      </c>
      <c r="C29" s="2">
        <v>800</v>
      </c>
      <c r="D29">
        <v>2</v>
      </c>
      <c r="G29" s="10">
        <v>800</v>
      </c>
      <c r="H29">
        <v>1</v>
      </c>
      <c r="I29" s="15"/>
    </row>
    <row r="30" spans="1:10" x14ac:dyDescent="0.25">
      <c r="A30" t="s">
        <v>396</v>
      </c>
      <c r="B30" s="2">
        <v>430</v>
      </c>
      <c r="C30" s="2">
        <v>800</v>
      </c>
      <c r="D30">
        <v>2</v>
      </c>
      <c r="G30" s="10">
        <v>1600</v>
      </c>
      <c r="H30">
        <v>2</v>
      </c>
      <c r="I30" s="14"/>
    </row>
    <row r="31" spans="1:10" x14ac:dyDescent="0.25">
      <c r="A31" t="s">
        <v>134</v>
      </c>
      <c r="B31" s="2">
        <v>430</v>
      </c>
      <c r="C31" s="2">
        <v>800</v>
      </c>
      <c r="D31">
        <v>2</v>
      </c>
      <c r="G31" s="10">
        <v>1600</v>
      </c>
      <c r="H31">
        <v>2</v>
      </c>
      <c r="I31" s="14"/>
    </row>
    <row r="32" spans="1:10" x14ac:dyDescent="0.25">
      <c r="B32" s="4">
        <f>16*430</f>
        <v>6880</v>
      </c>
      <c r="C32" s="4">
        <f>800*16</f>
        <v>12800</v>
      </c>
      <c r="D32" s="3">
        <f>SUM(D24:D31)</f>
        <v>16</v>
      </c>
    </row>
    <row r="33" spans="1:9" x14ac:dyDescent="0.25">
      <c r="A33" s="1" t="s">
        <v>420</v>
      </c>
    </row>
    <row r="34" spans="1:9" x14ac:dyDescent="0.25">
      <c r="A34" t="s">
        <v>136</v>
      </c>
      <c r="B34" s="2">
        <v>140</v>
      </c>
      <c r="C34" s="2">
        <v>450</v>
      </c>
      <c r="D34">
        <v>2</v>
      </c>
      <c r="G34" s="28">
        <v>900</v>
      </c>
      <c r="H34">
        <v>2</v>
      </c>
      <c r="I34" s="14"/>
    </row>
    <row r="35" spans="1:9" x14ac:dyDescent="0.25">
      <c r="A35" t="s">
        <v>364</v>
      </c>
      <c r="B35" s="2">
        <v>140</v>
      </c>
      <c r="C35" s="2">
        <v>450</v>
      </c>
      <c r="D35">
        <v>2</v>
      </c>
      <c r="I35" s="15"/>
    </row>
    <row r="36" spans="1:9" x14ac:dyDescent="0.25">
      <c r="A36" t="s">
        <v>421</v>
      </c>
      <c r="B36" s="2">
        <v>140</v>
      </c>
      <c r="C36" s="2">
        <v>450</v>
      </c>
      <c r="D36">
        <v>2</v>
      </c>
      <c r="G36" s="10">
        <v>900</v>
      </c>
      <c r="H36">
        <v>2</v>
      </c>
      <c r="I36" s="14"/>
    </row>
    <row r="37" spans="1:9" x14ac:dyDescent="0.25">
      <c r="A37" t="s">
        <v>255</v>
      </c>
      <c r="B37" s="2">
        <v>140</v>
      </c>
      <c r="C37" s="2">
        <v>450</v>
      </c>
      <c r="D37">
        <v>2</v>
      </c>
      <c r="G37" s="10">
        <v>900</v>
      </c>
      <c r="H37">
        <v>2</v>
      </c>
      <c r="I37" s="14"/>
    </row>
    <row r="38" spans="1:9" x14ac:dyDescent="0.25">
      <c r="A38" t="s">
        <v>422</v>
      </c>
      <c r="B38" s="2">
        <v>140</v>
      </c>
      <c r="C38" s="2">
        <v>450</v>
      </c>
      <c r="D38">
        <v>2</v>
      </c>
      <c r="G38" s="10">
        <v>900</v>
      </c>
      <c r="H38">
        <v>2</v>
      </c>
      <c r="I38" s="14"/>
    </row>
    <row r="39" spans="1:9" x14ac:dyDescent="0.25">
      <c r="A39" t="s">
        <v>149</v>
      </c>
      <c r="B39" s="2">
        <v>140</v>
      </c>
      <c r="C39" s="2">
        <v>450</v>
      </c>
      <c r="D39">
        <v>2</v>
      </c>
      <c r="G39" s="10">
        <v>900</v>
      </c>
      <c r="H39">
        <v>2</v>
      </c>
      <c r="I39" s="14"/>
    </row>
    <row r="40" spans="1:9" x14ac:dyDescent="0.25">
      <c r="A40" t="s">
        <v>423</v>
      </c>
      <c r="B40" s="2">
        <v>140</v>
      </c>
      <c r="C40" s="2">
        <v>450</v>
      </c>
      <c r="D40">
        <v>2</v>
      </c>
      <c r="G40" s="10">
        <v>950</v>
      </c>
      <c r="H40">
        <v>2</v>
      </c>
      <c r="I40" s="14"/>
    </row>
    <row r="41" spans="1:9" x14ac:dyDescent="0.25">
      <c r="A41" t="s">
        <v>424</v>
      </c>
      <c r="B41" s="2">
        <v>140</v>
      </c>
      <c r="C41" s="2">
        <v>450</v>
      </c>
      <c r="D41">
        <v>2</v>
      </c>
      <c r="G41" s="10">
        <v>450</v>
      </c>
      <c r="H41">
        <v>1</v>
      </c>
      <c r="I41" s="15"/>
    </row>
    <row r="42" spans="1:9" x14ac:dyDescent="0.25">
      <c r="B42" s="4">
        <f>16*140</f>
        <v>2240</v>
      </c>
      <c r="C42" s="4">
        <f>450*16</f>
        <v>7200</v>
      </c>
      <c r="D42" s="3">
        <f>SUM(D34:D41)</f>
        <v>16</v>
      </c>
    </row>
    <row r="45" spans="1:9" x14ac:dyDescent="0.25">
      <c r="B45" s="2">
        <v>15370</v>
      </c>
      <c r="C45" s="2">
        <f>C6+C10+C16+C22+C32+C42</f>
        <v>32370</v>
      </c>
      <c r="G45" s="2">
        <f>SUM(G2:G42)</f>
        <v>18410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D521-9D7B-4C23-A4A7-B76F6F5AD7C8}">
  <dimension ref="A1:I35"/>
  <sheetViews>
    <sheetView tabSelected="1" zoomScaleNormal="100" workbookViewId="0">
      <selection activeCell="G13" sqref="G13"/>
    </sheetView>
  </sheetViews>
  <sheetFormatPr defaultRowHeight="15" x14ac:dyDescent="0.25"/>
  <cols>
    <col min="1" max="1" width="29.42578125" customWidth="1"/>
    <col min="2" max="3" width="13.85546875" style="2" customWidth="1"/>
    <col min="7" max="7" width="10" style="2" customWidth="1"/>
    <col min="9" max="9" width="22.8554687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257</v>
      </c>
    </row>
    <row r="3" spans="1:9" x14ac:dyDescent="0.25">
      <c r="A3" t="s">
        <v>258</v>
      </c>
      <c r="B3" s="2">
        <v>225</v>
      </c>
      <c r="C3" s="2">
        <v>400</v>
      </c>
      <c r="D3">
        <v>3</v>
      </c>
      <c r="E3">
        <v>60</v>
      </c>
      <c r="I3" s="15"/>
    </row>
    <row r="4" spans="1:9" x14ac:dyDescent="0.25">
      <c r="A4" t="s">
        <v>176</v>
      </c>
      <c r="B4" s="2">
        <v>225</v>
      </c>
      <c r="C4" s="2">
        <v>400</v>
      </c>
      <c r="D4">
        <v>3</v>
      </c>
      <c r="E4">
        <v>60</v>
      </c>
      <c r="G4" s="12"/>
      <c r="H4" s="13"/>
      <c r="I4" s="15"/>
    </row>
    <row r="5" spans="1:9" x14ac:dyDescent="0.25">
      <c r="A5" t="s">
        <v>56</v>
      </c>
      <c r="B5" s="2">
        <v>225</v>
      </c>
      <c r="C5" s="2">
        <v>400</v>
      </c>
      <c r="D5">
        <v>3</v>
      </c>
      <c r="E5">
        <v>60</v>
      </c>
      <c r="I5" s="15"/>
    </row>
    <row r="6" spans="1:9" x14ac:dyDescent="0.25">
      <c r="A6" t="s">
        <v>57</v>
      </c>
      <c r="B6" s="2">
        <v>225</v>
      </c>
      <c r="C6" s="2">
        <v>400</v>
      </c>
      <c r="D6">
        <v>3</v>
      </c>
      <c r="E6">
        <v>60</v>
      </c>
      <c r="I6" s="15"/>
    </row>
    <row r="7" spans="1:9" x14ac:dyDescent="0.25">
      <c r="A7" t="s">
        <v>177</v>
      </c>
      <c r="B7" s="2">
        <v>225</v>
      </c>
      <c r="C7" s="2">
        <v>400</v>
      </c>
      <c r="D7">
        <v>3</v>
      </c>
      <c r="E7">
        <v>60</v>
      </c>
      <c r="I7" s="15"/>
    </row>
    <row r="8" spans="1:9" x14ac:dyDescent="0.25">
      <c r="A8" t="s">
        <v>373</v>
      </c>
      <c r="B8" s="2">
        <v>225</v>
      </c>
      <c r="C8" s="2">
        <v>400</v>
      </c>
      <c r="D8">
        <v>3</v>
      </c>
      <c r="E8">
        <v>60</v>
      </c>
      <c r="I8" s="15"/>
    </row>
    <row r="9" spans="1:9" x14ac:dyDescent="0.25">
      <c r="A9" t="s">
        <v>277</v>
      </c>
      <c r="B9" s="2">
        <v>225</v>
      </c>
      <c r="C9" s="2">
        <v>400</v>
      </c>
      <c r="D9">
        <v>3</v>
      </c>
      <c r="E9">
        <v>60</v>
      </c>
      <c r="I9" s="15"/>
    </row>
    <row r="10" spans="1:9" x14ac:dyDescent="0.25">
      <c r="A10" t="s">
        <v>278</v>
      </c>
      <c r="B10" s="2">
        <v>225</v>
      </c>
      <c r="C10" s="2">
        <v>400</v>
      </c>
      <c r="D10">
        <v>3</v>
      </c>
      <c r="E10">
        <v>60</v>
      </c>
      <c r="I10" s="15"/>
    </row>
    <row r="11" spans="1:9" x14ac:dyDescent="0.25">
      <c r="A11" t="s">
        <v>374</v>
      </c>
      <c r="B11" s="2">
        <v>225</v>
      </c>
      <c r="C11" s="2">
        <v>400</v>
      </c>
      <c r="D11">
        <v>3</v>
      </c>
      <c r="E11">
        <v>60</v>
      </c>
      <c r="I11" s="15"/>
    </row>
    <row r="12" spans="1:9" x14ac:dyDescent="0.25">
      <c r="A12" t="s">
        <v>425</v>
      </c>
      <c r="B12" s="2">
        <v>225</v>
      </c>
      <c r="C12" s="2">
        <v>400</v>
      </c>
      <c r="D12">
        <v>3</v>
      </c>
      <c r="E12">
        <v>60</v>
      </c>
      <c r="I12" s="15"/>
    </row>
    <row r="13" spans="1:9" x14ac:dyDescent="0.25">
      <c r="A13" t="s">
        <v>58</v>
      </c>
      <c r="B13" s="2">
        <v>225</v>
      </c>
      <c r="C13" s="2">
        <v>400</v>
      </c>
      <c r="D13">
        <v>3</v>
      </c>
      <c r="E13">
        <v>60</v>
      </c>
      <c r="G13" s="68">
        <v>400</v>
      </c>
      <c r="H13">
        <v>1</v>
      </c>
      <c r="I13" s="15"/>
    </row>
    <row r="14" spans="1:9" x14ac:dyDescent="0.25">
      <c r="A14" t="s">
        <v>178</v>
      </c>
      <c r="B14" s="2">
        <v>225</v>
      </c>
      <c r="C14" s="2">
        <v>400</v>
      </c>
      <c r="D14">
        <v>3</v>
      </c>
      <c r="E14">
        <v>60</v>
      </c>
      <c r="I14" s="15"/>
    </row>
    <row r="15" spans="1:9" x14ac:dyDescent="0.25">
      <c r="A15" t="s">
        <v>179</v>
      </c>
      <c r="B15" s="2">
        <v>225</v>
      </c>
      <c r="C15" s="2">
        <v>400</v>
      </c>
      <c r="D15">
        <v>3</v>
      </c>
      <c r="E15">
        <v>60</v>
      </c>
      <c r="I15" s="15"/>
    </row>
    <row r="16" spans="1:9" x14ac:dyDescent="0.25">
      <c r="A16" t="s">
        <v>180</v>
      </c>
      <c r="B16" s="2">
        <v>225</v>
      </c>
      <c r="C16" s="2">
        <v>400</v>
      </c>
      <c r="D16">
        <v>3</v>
      </c>
      <c r="E16">
        <v>60</v>
      </c>
      <c r="I16" s="15"/>
    </row>
    <row r="17" spans="1:9" x14ac:dyDescent="0.25">
      <c r="D17">
        <f>SUM(D3:D16)</f>
        <v>42</v>
      </c>
    </row>
    <row r="18" spans="1:9" x14ac:dyDescent="0.25">
      <c r="A18" s="1" t="s">
        <v>259</v>
      </c>
    </row>
    <row r="19" spans="1:9" x14ac:dyDescent="0.25">
      <c r="A19" t="s">
        <v>182</v>
      </c>
      <c r="B19" s="2">
        <v>225</v>
      </c>
      <c r="C19" s="2">
        <v>400</v>
      </c>
      <c r="D19">
        <v>3</v>
      </c>
      <c r="E19">
        <v>60</v>
      </c>
      <c r="I19" s="15"/>
    </row>
    <row r="20" spans="1:9" x14ac:dyDescent="0.25">
      <c r="A20" t="s">
        <v>67</v>
      </c>
      <c r="B20" s="2">
        <v>225</v>
      </c>
      <c r="C20" s="2">
        <v>400</v>
      </c>
      <c r="D20">
        <v>3</v>
      </c>
      <c r="E20">
        <v>60</v>
      </c>
      <c r="I20" s="15"/>
    </row>
    <row r="21" spans="1:9" x14ac:dyDescent="0.25">
      <c r="A21" t="s">
        <v>63</v>
      </c>
      <c r="B21" s="2">
        <v>225</v>
      </c>
      <c r="C21" s="2">
        <v>400</v>
      </c>
      <c r="D21">
        <v>3</v>
      </c>
      <c r="E21">
        <v>60</v>
      </c>
      <c r="I21" s="15"/>
    </row>
    <row r="22" spans="1:9" x14ac:dyDescent="0.25">
      <c r="A22" t="s">
        <v>64</v>
      </c>
      <c r="B22" s="2">
        <v>225</v>
      </c>
      <c r="C22" s="2">
        <v>400</v>
      </c>
      <c r="D22">
        <v>3</v>
      </c>
      <c r="E22">
        <v>60</v>
      </c>
      <c r="I22" s="15"/>
    </row>
    <row r="23" spans="1:9" x14ac:dyDescent="0.25">
      <c r="A23" t="s">
        <v>65</v>
      </c>
      <c r="B23" s="2">
        <v>225</v>
      </c>
      <c r="C23" s="2">
        <v>400</v>
      </c>
      <c r="D23">
        <v>3</v>
      </c>
      <c r="E23">
        <v>60</v>
      </c>
      <c r="I23" s="15"/>
    </row>
    <row r="24" spans="1:9" x14ac:dyDescent="0.25">
      <c r="D24">
        <f>SUM(D19:D23)</f>
        <v>15</v>
      </c>
    </row>
    <row r="25" spans="1:9" x14ac:dyDescent="0.25">
      <c r="B25" s="2">
        <f>57*225</f>
        <v>12825</v>
      </c>
      <c r="C25" s="2">
        <f>57*400</f>
        <v>22800</v>
      </c>
      <c r="D25">
        <f>D17+D24</f>
        <v>57</v>
      </c>
    </row>
    <row r="26" spans="1:9" x14ac:dyDescent="0.25">
      <c r="A26" s="1" t="s">
        <v>420</v>
      </c>
    </row>
    <row r="27" spans="1:9" x14ac:dyDescent="0.25">
      <c r="A27" t="s">
        <v>426</v>
      </c>
      <c r="B27" s="2">
        <v>140</v>
      </c>
      <c r="C27" s="2">
        <v>200</v>
      </c>
      <c r="D27">
        <v>4</v>
      </c>
      <c r="G27" s="10">
        <v>450</v>
      </c>
      <c r="H27" s="15">
        <v>4</v>
      </c>
      <c r="I27" s="14"/>
    </row>
    <row r="28" spans="1:9" x14ac:dyDescent="0.25">
      <c r="A28" t="s">
        <v>254</v>
      </c>
      <c r="B28" s="2">
        <v>140</v>
      </c>
      <c r="C28" s="2">
        <v>200</v>
      </c>
      <c r="D28">
        <v>3</v>
      </c>
      <c r="H28" s="15">
        <v>3</v>
      </c>
      <c r="I28" s="14"/>
    </row>
    <row r="29" spans="1:9" x14ac:dyDescent="0.25">
      <c r="A29" t="s">
        <v>427</v>
      </c>
      <c r="B29" s="2">
        <v>140</v>
      </c>
      <c r="C29" s="2">
        <v>200</v>
      </c>
      <c r="D29">
        <v>3</v>
      </c>
      <c r="H29" s="15">
        <v>3</v>
      </c>
      <c r="I29" s="14"/>
    </row>
    <row r="30" spans="1:9" x14ac:dyDescent="0.25">
      <c r="A30" t="s">
        <v>98</v>
      </c>
      <c r="B30" s="2">
        <v>140</v>
      </c>
      <c r="C30" s="2">
        <v>200</v>
      </c>
      <c r="D30">
        <v>3</v>
      </c>
      <c r="H30" s="15">
        <v>3</v>
      </c>
      <c r="I30" s="14"/>
    </row>
    <row r="31" spans="1:9" x14ac:dyDescent="0.25">
      <c r="A31" t="s">
        <v>359</v>
      </c>
      <c r="B31" s="2">
        <v>140</v>
      </c>
      <c r="C31" s="2">
        <v>200</v>
      </c>
      <c r="D31">
        <v>3</v>
      </c>
      <c r="H31" s="15">
        <v>3</v>
      </c>
      <c r="I31" s="14"/>
    </row>
    <row r="32" spans="1:9" x14ac:dyDescent="0.25">
      <c r="B32" s="2">
        <f>16*140</f>
        <v>2240</v>
      </c>
      <c r="C32" s="2">
        <f>16*200</f>
        <v>3200</v>
      </c>
      <c r="D32">
        <f>SUM(D27:D31)</f>
        <v>16</v>
      </c>
      <c r="G32" s="68">
        <v>3000</v>
      </c>
    </row>
    <row r="33" spans="1:7" x14ac:dyDescent="0.25">
      <c r="A33" s="1" t="s">
        <v>428</v>
      </c>
      <c r="B33" s="2">
        <v>210</v>
      </c>
      <c r="C33" s="2">
        <v>0</v>
      </c>
      <c r="D33">
        <v>4</v>
      </c>
    </row>
    <row r="35" spans="1:7" x14ac:dyDescent="0.25">
      <c r="B35" s="2">
        <v>15905</v>
      </c>
      <c r="G35" s="2">
        <f>SUM(G2:G32)</f>
        <v>3850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3353-4749-4649-90C2-391A2DFEC6CA}">
  <sheetPr codeName="Лист19"/>
  <dimension ref="A1:D34"/>
  <sheetViews>
    <sheetView workbookViewId="0">
      <selection activeCell="B29" sqref="B29"/>
    </sheetView>
  </sheetViews>
  <sheetFormatPr defaultRowHeight="15" x14ac:dyDescent="0.25"/>
  <cols>
    <col min="1" max="1" width="19.85546875" style="2" customWidth="1"/>
    <col min="2" max="2" width="17.140625" style="2" customWidth="1"/>
    <col min="3" max="3" width="18.7109375" customWidth="1"/>
    <col min="4" max="4" width="13.7109375" style="9" customWidth="1"/>
  </cols>
  <sheetData>
    <row r="1" spans="1:4" x14ac:dyDescent="0.25">
      <c r="A1" s="4" t="s">
        <v>22</v>
      </c>
      <c r="B1" s="4" t="s">
        <v>23</v>
      </c>
      <c r="C1" s="3" t="s">
        <v>25</v>
      </c>
      <c r="D1" s="8" t="s">
        <v>26</v>
      </c>
    </row>
    <row r="2" spans="1:4" x14ac:dyDescent="0.25">
      <c r="A2" s="64">
        <v>-3740</v>
      </c>
      <c r="B2" s="64">
        <v>4190</v>
      </c>
      <c r="C2" s="14" t="s">
        <v>24</v>
      </c>
      <c r="D2" s="9">
        <v>44957</v>
      </c>
    </row>
    <row r="3" spans="1:4" x14ac:dyDescent="0.25">
      <c r="A3" s="2">
        <v>-3900</v>
      </c>
      <c r="B3" s="2">
        <v>4325</v>
      </c>
      <c r="C3" t="s">
        <v>40</v>
      </c>
      <c r="D3" s="9">
        <v>44963</v>
      </c>
    </row>
    <row r="4" spans="1:4" x14ac:dyDescent="0.25">
      <c r="A4" s="65">
        <v>-300</v>
      </c>
      <c r="B4" s="65"/>
      <c r="C4" s="66" t="s">
        <v>43</v>
      </c>
      <c r="D4" s="9">
        <v>44966</v>
      </c>
    </row>
    <row r="5" spans="1:4" x14ac:dyDescent="0.25">
      <c r="A5" s="64">
        <v>-5720</v>
      </c>
      <c r="B5" s="64">
        <v>6980</v>
      </c>
      <c r="C5" s="14" t="s">
        <v>44</v>
      </c>
      <c r="D5" s="9">
        <v>44981</v>
      </c>
    </row>
    <row r="6" spans="1:4" x14ac:dyDescent="0.25">
      <c r="A6" s="65">
        <v>-150</v>
      </c>
      <c r="B6" s="65"/>
      <c r="C6" s="66" t="s">
        <v>51</v>
      </c>
      <c r="D6" s="9">
        <v>44984</v>
      </c>
    </row>
    <row r="7" spans="1:4" x14ac:dyDescent="0.25">
      <c r="A7" s="64">
        <v>-6040</v>
      </c>
      <c r="B7" s="64">
        <v>8400</v>
      </c>
      <c r="C7" s="14" t="s">
        <v>66</v>
      </c>
      <c r="D7" s="9">
        <v>44992</v>
      </c>
    </row>
    <row r="8" spans="1:4" x14ac:dyDescent="0.25">
      <c r="A8" s="64">
        <v>-7460</v>
      </c>
      <c r="B8" s="64">
        <v>11465</v>
      </c>
      <c r="C8" s="14" t="s">
        <v>105</v>
      </c>
      <c r="D8" s="9">
        <v>45005</v>
      </c>
    </row>
    <row r="9" spans="1:4" x14ac:dyDescent="0.25">
      <c r="A9" s="65">
        <v>-500</v>
      </c>
      <c r="B9" s="65"/>
      <c r="C9" s="66" t="s">
        <v>139</v>
      </c>
      <c r="D9" s="9">
        <v>45014</v>
      </c>
    </row>
    <row r="10" spans="1:4" x14ac:dyDescent="0.25">
      <c r="A10" s="65">
        <v>-300</v>
      </c>
      <c r="B10" s="65"/>
      <c r="C10" s="66" t="s">
        <v>43</v>
      </c>
      <c r="D10" s="9">
        <v>45017</v>
      </c>
    </row>
    <row r="11" spans="1:4" x14ac:dyDescent="0.25">
      <c r="A11" s="2">
        <v>-6635</v>
      </c>
      <c r="B11" s="2">
        <v>8325</v>
      </c>
      <c r="C11" t="s">
        <v>141</v>
      </c>
      <c r="D11" s="9">
        <v>45018</v>
      </c>
    </row>
    <row r="12" spans="1:4" x14ac:dyDescent="0.25">
      <c r="A12" s="2">
        <v>-6285</v>
      </c>
      <c r="B12" s="2">
        <v>8770</v>
      </c>
      <c r="C12" t="s">
        <v>154</v>
      </c>
      <c r="D12" s="9">
        <v>45026</v>
      </c>
    </row>
    <row r="13" spans="1:4" x14ac:dyDescent="0.25">
      <c r="A13" s="64">
        <v>-6785</v>
      </c>
      <c r="B13" s="64">
        <v>9945</v>
      </c>
      <c r="C13" s="14" t="s">
        <v>183</v>
      </c>
      <c r="D13" s="9">
        <v>45036</v>
      </c>
    </row>
    <row r="14" spans="1:4" x14ac:dyDescent="0.25">
      <c r="A14" s="65">
        <v>-350</v>
      </c>
      <c r="B14" s="65"/>
      <c r="C14" s="66" t="s">
        <v>184</v>
      </c>
      <c r="D14" s="9">
        <v>45040</v>
      </c>
    </row>
    <row r="15" spans="1:4" x14ac:dyDescent="0.25">
      <c r="A15" s="64">
        <v>-8640</v>
      </c>
      <c r="B15" s="64">
        <v>11884</v>
      </c>
      <c r="C15" s="14" t="s">
        <v>188</v>
      </c>
      <c r="D15" s="9">
        <v>45043</v>
      </c>
    </row>
    <row r="16" spans="1:4" x14ac:dyDescent="0.25">
      <c r="A16" s="64">
        <v>-8635</v>
      </c>
      <c r="B16" s="64">
        <v>13990</v>
      </c>
      <c r="C16" s="14" t="s">
        <v>203</v>
      </c>
      <c r="D16" s="9">
        <v>45050</v>
      </c>
    </row>
    <row r="17" spans="1:4" x14ac:dyDescent="0.25">
      <c r="A17" s="2">
        <v>-13999</v>
      </c>
      <c r="B17" s="2">
        <v>10400</v>
      </c>
      <c r="C17" t="s">
        <v>219</v>
      </c>
      <c r="D17" s="9">
        <v>45061</v>
      </c>
    </row>
    <row r="18" spans="1:4" x14ac:dyDescent="0.25">
      <c r="A18" s="2">
        <v>-8025</v>
      </c>
      <c r="B18" s="2">
        <v>11875</v>
      </c>
      <c r="C18" t="s">
        <v>241</v>
      </c>
      <c r="D18" s="9">
        <v>45074</v>
      </c>
    </row>
    <row r="19" spans="1:4" x14ac:dyDescent="0.25">
      <c r="A19" s="65">
        <v>-350</v>
      </c>
      <c r="B19" s="65"/>
      <c r="C19" s="66" t="s">
        <v>184</v>
      </c>
      <c r="D19" s="9">
        <v>45075</v>
      </c>
    </row>
    <row r="20" spans="1:4" x14ac:dyDescent="0.25">
      <c r="A20" s="2">
        <v>-7320</v>
      </c>
      <c r="B20" s="2">
        <v>7785</v>
      </c>
      <c r="C20" t="s">
        <v>248</v>
      </c>
      <c r="D20" s="9">
        <v>45079</v>
      </c>
    </row>
    <row r="21" spans="1:4" x14ac:dyDescent="0.25">
      <c r="A21" s="64">
        <v>-7400</v>
      </c>
      <c r="B21" s="64">
        <v>11460</v>
      </c>
      <c r="C21" s="14" t="s">
        <v>263</v>
      </c>
      <c r="D21" s="9">
        <v>45090</v>
      </c>
    </row>
    <row r="22" spans="1:4" x14ac:dyDescent="0.25">
      <c r="A22" s="2">
        <v>-9170</v>
      </c>
      <c r="B22" s="2">
        <v>13340</v>
      </c>
      <c r="C22" t="s">
        <v>279</v>
      </c>
      <c r="D22" s="9">
        <v>45094</v>
      </c>
    </row>
    <row r="23" spans="1:4" x14ac:dyDescent="0.25">
      <c r="A23" s="64">
        <v>-6050</v>
      </c>
      <c r="B23" s="64">
        <v>6300</v>
      </c>
      <c r="C23" s="14" t="s">
        <v>333</v>
      </c>
      <c r="D23" s="9">
        <v>45104</v>
      </c>
    </row>
    <row r="24" spans="1:4" x14ac:dyDescent="0.25">
      <c r="A24" s="2">
        <v>-16385</v>
      </c>
      <c r="B24" s="2">
        <v>27700</v>
      </c>
      <c r="C24" t="s">
        <v>361</v>
      </c>
      <c r="D24" s="9">
        <v>45114</v>
      </c>
    </row>
    <row r="25" spans="1:4" x14ac:dyDescent="0.25">
      <c r="A25" s="2">
        <v>-8050</v>
      </c>
      <c r="B25" s="2">
        <v>12390</v>
      </c>
      <c r="C25" t="s">
        <v>381</v>
      </c>
      <c r="D25" s="9">
        <v>45119</v>
      </c>
    </row>
    <row r="26" spans="1:4" x14ac:dyDescent="0.25">
      <c r="A26" s="10">
        <v>-20000</v>
      </c>
      <c r="B26" s="10">
        <v>0</v>
      </c>
      <c r="C26" s="15" t="s">
        <v>412</v>
      </c>
      <c r="D26" s="69">
        <v>45137</v>
      </c>
    </row>
    <row r="27" spans="1:4" x14ac:dyDescent="0.25">
      <c r="A27" s="2">
        <v>-12710</v>
      </c>
      <c r="B27" s="2">
        <v>9260</v>
      </c>
      <c r="C27" t="s">
        <v>413</v>
      </c>
      <c r="D27" s="9">
        <v>45140</v>
      </c>
    </row>
    <row r="28" spans="1:4" x14ac:dyDescent="0.25">
      <c r="A28" s="2">
        <v>-15370</v>
      </c>
      <c r="B28" s="2">
        <v>18410</v>
      </c>
      <c r="C28" t="s">
        <v>414</v>
      </c>
      <c r="D28" s="9">
        <v>45149</v>
      </c>
    </row>
    <row r="29" spans="1:4" x14ac:dyDescent="0.25">
      <c r="A29" s="2">
        <v>-15905</v>
      </c>
      <c r="C29" t="s">
        <v>429</v>
      </c>
      <c r="D29" s="9">
        <v>45161</v>
      </c>
    </row>
    <row r="34" spans="1:2" x14ac:dyDescent="0.25">
      <c r="A34" s="2">
        <f>SUM(A2:A33)</f>
        <v>-206174</v>
      </c>
      <c r="B34" s="2">
        <f>SUM(B2:B33)</f>
        <v>217194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0E05-E251-4202-986F-CFD90EBEB9FF}">
  <sheetPr codeName="Лист21"/>
  <dimension ref="A1:I42"/>
  <sheetViews>
    <sheetView workbookViewId="0">
      <selection activeCell="H4" sqref="H4"/>
    </sheetView>
  </sheetViews>
  <sheetFormatPr defaultRowHeight="15" x14ac:dyDescent="0.25"/>
  <cols>
    <col min="1" max="1" width="30.5703125" customWidth="1"/>
    <col min="2" max="2" width="19.42578125" customWidth="1"/>
    <col min="7" max="7" width="23.42578125" customWidth="1"/>
    <col min="8" max="8" width="38.5703125" customWidth="1"/>
    <col min="9" max="9" width="35.28515625" customWidth="1"/>
  </cols>
  <sheetData>
    <row r="1" spans="1:9" x14ac:dyDescent="0.25">
      <c r="A1" s="3" t="s">
        <v>264</v>
      </c>
      <c r="B1" s="3" t="s">
        <v>265</v>
      </c>
    </row>
    <row r="2" spans="1:9" x14ac:dyDescent="0.25">
      <c r="A2" t="s">
        <v>266</v>
      </c>
      <c r="B2">
        <v>1</v>
      </c>
    </row>
    <row r="3" spans="1:9" x14ac:dyDescent="0.25">
      <c r="A3" s="13" t="s">
        <v>267</v>
      </c>
      <c r="B3">
        <v>2</v>
      </c>
    </row>
    <row r="4" spans="1:9" x14ac:dyDescent="0.25">
      <c r="A4" t="s">
        <v>268</v>
      </c>
      <c r="B4">
        <v>3</v>
      </c>
      <c r="F4">
        <v>1</v>
      </c>
      <c r="G4" t="s">
        <v>300</v>
      </c>
      <c r="H4" s="61" t="s">
        <v>305</v>
      </c>
      <c r="I4" t="s">
        <v>312</v>
      </c>
    </row>
    <row r="5" spans="1:9" x14ac:dyDescent="0.25">
      <c r="A5" t="s">
        <v>269</v>
      </c>
      <c r="B5">
        <v>4</v>
      </c>
      <c r="F5">
        <v>2</v>
      </c>
      <c r="G5" t="s">
        <v>301</v>
      </c>
      <c r="H5" s="15" t="s">
        <v>306</v>
      </c>
      <c r="I5" t="s">
        <v>310</v>
      </c>
    </row>
    <row r="6" spans="1:9" x14ac:dyDescent="0.25">
      <c r="A6" t="s">
        <v>270</v>
      </c>
      <c r="B6">
        <v>5</v>
      </c>
      <c r="F6">
        <v>3</v>
      </c>
      <c r="G6" t="s">
        <v>302</v>
      </c>
      <c r="H6" s="15" t="s">
        <v>309</v>
      </c>
      <c r="I6" t="s">
        <v>304</v>
      </c>
    </row>
    <row r="7" spans="1:9" x14ac:dyDescent="0.25">
      <c r="A7" t="s">
        <v>271</v>
      </c>
      <c r="B7">
        <v>6</v>
      </c>
      <c r="F7">
        <v>4</v>
      </c>
      <c r="G7" t="s">
        <v>298</v>
      </c>
      <c r="H7" s="15" t="s">
        <v>308</v>
      </c>
      <c r="I7" t="s">
        <v>310</v>
      </c>
    </row>
    <row r="8" spans="1:9" x14ac:dyDescent="0.25">
      <c r="A8" t="s">
        <v>280</v>
      </c>
      <c r="B8">
        <v>7</v>
      </c>
      <c r="F8">
        <v>5</v>
      </c>
      <c r="G8" t="s">
        <v>303</v>
      </c>
      <c r="H8" s="15" t="s">
        <v>307</v>
      </c>
      <c r="I8" t="s">
        <v>311</v>
      </c>
    </row>
    <row r="9" spans="1:9" x14ac:dyDescent="0.25">
      <c r="A9" t="s">
        <v>281</v>
      </c>
      <c r="B9">
        <v>8</v>
      </c>
    </row>
    <row r="10" spans="1:9" x14ac:dyDescent="0.25">
      <c r="A10" t="s">
        <v>282</v>
      </c>
      <c r="B10">
        <v>9</v>
      </c>
    </row>
    <row r="11" spans="1:9" x14ac:dyDescent="0.25">
      <c r="A11" t="s">
        <v>283</v>
      </c>
      <c r="B11">
        <v>10</v>
      </c>
      <c r="F11">
        <v>6</v>
      </c>
      <c r="G11" t="s">
        <v>351</v>
      </c>
      <c r="H11" s="15" t="s">
        <v>314</v>
      </c>
    </row>
    <row r="12" spans="1:9" x14ac:dyDescent="0.25">
      <c r="A12" t="s">
        <v>287</v>
      </c>
      <c r="B12">
        <v>11</v>
      </c>
      <c r="F12">
        <v>7</v>
      </c>
      <c r="G12" s="62" t="s">
        <v>345</v>
      </c>
      <c r="H12" s="63" t="s">
        <v>315</v>
      </c>
      <c r="I12" t="s">
        <v>353</v>
      </c>
    </row>
    <row r="13" spans="1:9" x14ac:dyDescent="0.25">
      <c r="A13" t="s">
        <v>288</v>
      </c>
      <c r="B13">
        <v>12</v>
      </c>
      <c r="F13">
        <v>8</v>
      </c>
      <c r="G13" s="62" t="s">
        <v>299</v>
      </c>
      <c r="H13" s="15" t="s">
        <v>316</v>
      </c>
      <c r="I13" t="s">
        <v>352</v>
      </c>
    </row>
    <row r="14" spans="1:9" x14ac:dyDescent="0.25">
      <c r="A14" t="s">
        <v>289</v>
      </c>
      <c r="B14">
        <v>13</v>
      </c>
      <c r="F14">
        <v>9</v>
      </c>
      <c r="G14" s="62" t="s">
        <v>291</v>
      </c>
      <c r="H14" s="15" t="s">
        <v>317</v>
      </c>
      <c r="I14" t="s">
        <v>355</v>
      </c>
    </row>
    <row r="15" spans="1:9" x14ac:dyDescent="0.25">
      <c r="A15" t="s">
        <v>290</v>
      </c>
      <c r="B15">
        <v>14</v>
      </c>
      <c r="F15">
        <v>10</v>
      </c>
      <c r="G15" s="62" t="s">
        <v>298</v>
      </c>
      <c r="H15" s="15" t="s">
        <v>318</v>
      </c>
      <c r="I15" t="s">
        <v>354</v>
      </c>
    </row>
    <row r="16" spans="1:9" x14ac:dyDescent="0.25">
      <c r="A16" s="15" t="s">
        <v>291</v>
      </c>
      <c r="B16">
        <v>15</v>
      </c>
    </row>
    <row r="17" spans="1:2" x14ac:dyDescent="0.25">
      <c r="A17" t="s">
        <v>292</v>
      </c>
      <c r="B17">
        <v>16</v>
      </c>
    </row>
    <row r="18" spans="1:2" x14ac:dyDescent="0.25">
      <c r="A18" t="s">
        <v>291</v>
      </c>
      <c r="B18">
        <v>17</v>
      </c>
    </row>
    <row r="19" spans="1:2" x14ac:dyDescent="0.25">
      <c r="A19" t="s">
        <v>293</v>
      </c>
      <c r="B19">
        <v>18</v>
      </c>
    </row>
    <row r="20" spans="1:2" x14ac:dyDescent="0.25">
      <c r="A20" t="s">
        <v>294</v>
      </c>
      <c r="B20">
        <v>19</v>
      </c>
    </row>
    <row r="21" spans="1:2" x14ac:dyDescent="0.25">
      <c r="A21" t="s">
        <v>295</v>
      </c>
      <c r="B21">
        <v>20</v>
      </c>
    </row>
    <row r="22" spans="1:2" x14ac:dyDescent="0.25">
      <c r="A22" t="s">
        <v>296</v>
      </c>
      <c r="B22">
        <v>21</v>
      </c>
    </row>
    <row r="23" spans="1:2" x14ac:dyDescent="0.25">
      <c r="A23" t="s">
        <v>297</v>
      </c>
      <c r="B23">
        <v>22</v>
      </c>
    </row>
    <row r="24" spans="1:2" x14ac:dyDescent="0.25">
      <c r="A24" s="15" t="s">
        <v>298</v>
      </c>
      <c r="B24">
        <v>23</v>
      </c>
    </row>
    <row r="25" spans="1:2" x14ac:dyDescent="0.25">
      <c r="A25" s="15" t="s">
        <v>299</v>
      </c>
      <c r="B25">
        <v>24</v>
      </c>
    </row>
    <row r="26" spans="1:2" x14ac:dyDescent="0.25">
      <c r="A26" t="s">
        <v>313</v>
      </c>
      <c r="B26">
        <v>25</v>
      </c>
    </row>
    <row r="27" spans="1:2" x14ac:dyDescent="0.25">
      <c r="A27" t="s">
        <v>319</v>
      </c>
      <c r="B27">
        <v>26</v>
      </c>
    </row>
    <row r="28" spans="1:2" x14ac:dyDescent="0.25">
      <c r="A28" t="s">
        <v>320</v>
      </c>
      <c r="B28">
        <v>27</v>
      </c>
    </row>
    <row r="29" spans="1:2" x14ac:dyDescent="0.25">
      <c r="A29" s="13" t="s">
        <v>337</v>
      </c>
      <c r="B29">
        <v>28</v>
      </c>
    </row>
    <row r="30" spans="1:2" x14ac:dyDescent="0.25">
      <c r="A30" t="s">
        <v>338</v>
      </c>
      <c r="B30">
        <v>29</v>
      </c>
    </row>
    <row r="31" spans="1:2" x14ac:dyDescent="0.25">
      <c r="A31" t="s">
        <v>339</v>
      </c>
      <c r="B31">
        <v>30</v>
      </c>
    </row>
    <row r="32" spans="1:2" x14ac:dyDescent="0.25">
      <c r="A32" t="s">
        <v>340</v>
      </c>
      <c r="B32">
        <v>31</v>
      </c>
    </row>
    <row r="33" spans="1:2" x14ac:dyDescent="0.25">
      <c r="A33" t="s">
        <v>342</v>
      </c>
      <c r="B33">
        <v>32</v>
      </c>
    </row>
    <row r="34" spans="1:2" x14ac:dyDescent="0.25">
      <c r="A34" t="s">
        <v>343</v>
      </c>
      <c r="B34">
        <v>33</v>
      </c>
    </row>
    <row r="35" spans="1:2" x14ac:dyDescent="0.25">
      <c r="A35" t="s">
        <v>344</v>
      </c>
      <c r="B35">
        <v>34</v>
      </c>
    </row>
    <row r="36" spans="1:2" x14ac:dyDescent="0.25">
      <c r="A36" t="s">
        <v>292</v>
      </c>
      <c r="B36">
        <v>35</v>
      </c>
    </row>
    <row r="37" spans="1:2" x14ac:dyDescent="0.25">
      <c r="A37" s="15" t="s">
        <v>345</v>
      </c>
      <c r="B37">
        <v>36</v>
      </c>
    </row>
    <row r="38" spans="1:2" x14ac:dyDescent="0.25">
      <c r="A38" t="s">
        <v>346</v>
      </c>
      <c r="B38">
        <v>37</v>
      </c>
    </row>
    <row r="39" spans="1:2" x14ac:dyDescent="0.25">
      <c r="A39" t="s">
        <v>347</v>
      </c>
      <c r="B39">
        <v>38</v>
      </c>
    </row>
    <row r="40" spans="1:2" x14ac:dyDescent="0.25">
      <c r="A40" t="s">
        <v>348</v>
      </c>
      <c r="B40">
        <v>39</v>
      </c>
    </row>
    <row r="41" spans="1:2" x14ac:dyDescent="0.25">
      <c r="A41" t="s">
        <v>349</v>
      </c>
      <c r="B41">
        <v>40</v>
      </c>
    </row>
    <row r="42" spans="1:2" x14ac:dyDescent="0.25">
      <c r="A42" t="s">
        <v>350</v>
      </c>
      <c r="B42">
        <v>41</v>
      </c>
    </row>
  </sheetData>
  <hyperlinks>
    <hyperlink ref="G12" r:id="rId1" display="https://t.me/mfik0" xr:uid="{DB5AC5DD-0A99-472D-A2F9-DD13655B3274}"/>
    <hyperlink ref="G13" r:id="rId2" display="https://t.me/Dalv_ili" xr:uid="{98DFF024-89E0-499F-BB2F-2F57E4B1E272}"/>
    <hyperlink ref="G14" r:id="rId3" display="https://t.me/fuck1ngcute" xr:uid="{C4892193-3ADD-43D6-B4BA-100A01869F2F}"/>
    <hyperlink ref="G15" r:id="rId4" display="https://t.me/kakula228" xr:uid="{8253FE10-806C-48E5-958D-8CA080931386}"/>
  </hyperlinks>
  <pageMargins left="0.7" right="0.7" top="0.75" bottom="0.75" header="0.3" footer="0.3"/>
  <pageSetup paperSize="9" orientation="portrait" horizontalDpi="300" verticalDpi="0" copies="0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A7E-E52C-49C1-B797-9CC34B3EC65C}">
  <dimension ref="A1:I17"/>
  <sheetViews>
    <sheetView workbookViewId="0">
      <selection activeCell="B17" sqref="B17"/>
    </sheetView>
  </sheetViews>
  <sheetFormatPr defaultRowHeight="15" x14ac:dyDescent="0.25"/>
  <cols>
    <col min="1" max="1" width="39.5703125" customWidth="1"/>
    <col min="2" max="3" width="15.42578125" customWidth="1"/>
    <col min="9" max="9" width="24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420</v>
      </c>
      <c r="B2" s="2"/>
      <c r="C2" s="2"/>
      <c r="G2" s="2"/>
    </row>
    <row r="3" spans="1:9" x14ac:dyDescent="0.25">
      <c r="A3" t="s">
        <v>151</v>
      </c>
      <c r="B3" s="2">
        <v>160</v>
      </c>
      <c r="C3" s="2">
        <v>450</v>
      </c>
      <c r="D3">
        <v>3</v>
      </c>
      <c r="G3" s="2"/>
    </row>
    <row r="4" spans="1:9" x14ac:dyDescent="0.25">
      <c r="A4" t="s">
        <v>147</v>
      </c>
      <c r="B4" s="2">
        <v>160</v>
      </c>
      <c r="C4" s="2">
        <v>450</v>
      </c>
      <c r="D4">
        <v>3</v>
      </c>
      <c r="G4" s="2"/>
    </row>
    <row r="5" spans="1:9" x14ac:dyDescent="0.25">
      <c r="A5" t="s">
        <v>421</v>
      </c>
      <c r="B5" s="2">
        <v>160</v>
      </c>
      <c r="C5" s="2">
        <v>450</v>
      </c>
      <c r="D5">
        <v>3</v>
      </c>
      <c r="G5" s="2"/>
    </row>
    <row r="6" spans="1:9" x14ac:dyDescent="0.25">
      <c r="A6" t="s">
        <v>426</v>
      </c>
      <c r="B6" s="2">
        <v>160</v>
      </c>
      <c r="C6" s="2">
        <v>450</v>
      </c>
      <c r="D6">
        <v>3</v>
      </c>
      <c r="G6" s="2"/>
    </row>
    <row r="7" spans="1:9" x14ac:dyDescent="0.25">
      <c r="A7" t="s">
        <v>254</v>
      </c>
      <c r="B7" s="2">
        <v>160</v>
      </c>
      <c r="C7" s="2">
        <v>450</v>
      </c>
      <c r="D7">
        <v>3</v>
      </c>
      <c r="G7" s="2"/>
    </row>
    <row r="8" spans="1:9" x14ac:dyDescent="0.25">
      <c r="A8" t="s">
        <v>98</v>
      </c>
      <c r="B8" s="2">
        <v>160</v>
      </c>
      <c r="C8" s="2">
        <v>450</v>
      </c>
      <c r="D8">
        <v>3</v>
      </c>
      <c r="G8" s="2"/>
    </row>
    <row r="9" spans="1:9" x14ac:dyDescent="0.25">
      <c r="A9" t="s">
        <v>166</v>
      </c>
      <c r="B9" s="2">
        <v>160</v>
      </c>
      <c r="C9" s="2">
        <v>450</v>
      </c>
      <c r="D9">
        <v>3</v>
      </c>
      <c r="G9" s="2"/>
    </row>
    <row r="10" spans="1:9" x14ac:dyDescent="0.25">
      <c r="A10" t="s">
        <v>423</v>
      </c>
      <c r="B10" s="2">
        <v>160</v>
      </c>
      <c r="C10" s="2">
        <v>450</v>
      </c>
      <c r="D10">
        <v>3</v>
      </c>
      <c r="G10" s="2"/>
    </row>
    <row r="11" spans="1:9" x14ac:dyDescent="0.25">
      <c r="A11" t="s">
        <v>136</v>
      </c>
      <c r="B11" s="2">
        <v>160</v>
      </c>
      <c r="C11" s="2">
        <v>450</v>
      </c>
      <c r="D11">
        <v>3</v>
      </c>
      <c r="G11" s="2"/>
    </row>
    <row r="12" spans="1:9" x14ac:dyDescent="0.25">
      <c r="A12" t="s">
        <v>404</v>
      </c>
      <c r="B12" s="2">
        <v>160</v>
      </c>
      <c r="C12" s="2">
        <v>450</v>
      </c>
      <c r="D12">
        <v>3</v>
      </c>
      <c r="G12" s="2"/>
    </row>
    <row r="13" spans="1:9" x14ac:dyDescent="0.25">
      <c r="A13" s="71" t="s">
        <v>364</v>
      </c>
      <c r="B13" s="2">
        <v>160</v>
      </c>
      <c r="C13" s="2">
        <v>450</v>
      </c>
      <c r="D13">
        <v>3</v>
      </c>
      <c r="G13" s="2"/>
    </row>
    <row r="14" spans="1:9" x14ac:dyDescent="0.25">
      <c r="A14" t="s">
        <v>402</v>
      </c>
      <c r="B14" s="2">
        <v>160</v>
      </c>
      <c r="C14" s="2">
        <v>450</v>
      </c>
      <c r="D14">
        <v>3</v>
      </c>
      <c r="G14" s="2"/>
    </row>
    <row r="15" spans="1:9" x14ac:dyDescent="0.25">
      <c r="A15" t="s">
        <v>149</v>
      </c>
      <c r="B15" s="2">
        <v>160</v>
      </c>
      <c r="C15" s="2">
        <v>450</v>
      </c>
      <c r="D15">
        <v>3</v>
      </c>
      <c r="G15" s="2"/>
    </row>
    <row r="16" spans="1:9" x14ac:dyDescent="0.25">
      <c r="B16" s="2">
        <f>SUM(B3:B15)*3</f>
        <v>6240</v>
      </c>
      <c r="C16" s="2">
        <f>SUM(C3:C15)*3</f>
        <v>17550</v>
      </c>
      <c r="G16" s="2"/>
    </row>
    <row r="17" spans="2:7" x14ac:dyDescent="0.25">
      <c r="B17" s="2"/>
      <c r="C17" s="2"/>
      <c r="G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1EF4-A76C-4F6F-8BEF-403638F1B753}">
  <sheetPr codeName="Лист4">
    <tabColor rgb="FFFF0000"/>
  </sheetPr>
  <dimension ref="A1:I22"/>
  <sheetViews>
    <sheetView workbookViewId="0">
      <selection activeCell="G13" sqref="G13"/>
    </sheetView>
  </sheetViews>
  <sheetFormatPr defaultRowHeight="15" x14ac:dyDescent="0.25"/>
  <cols>
    <col min="1" max="1" width="65.28515625" customWidth="1"/>
    <col min="2" max="2" width="26.85546875" customWidth="1"/>
    <col min="3" max="3" width="23" customWidth="1"/>
    <col min="4" max="4" width="16" customWidth="1"/>
    <col min="5" max="5" width="14.42578125" customWidth="1"/>
    <col min="7" max="7" width="16.7109375" style="2" customWidth="1"/>
    <col min="8" max="8" width="8" customWidth="1"/>
    <col min="9" max="9" width="24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1" t="s">
        <v>52</v>
      </c>
      <c r="B2" s="2"/>
      <c r="C2" s="2"/>
      <c r="D2" s="5"/>
      <c r="I2" s="13"/>
    </row>
    <row r="3" spans="1:9" x14ac:dyDescent="0.25">
      <c r="A3" s="16" t="s">
        <v>53</v>
      </c>
      <c r="B3" s="2">
        <v>240</v>
      </c>
      <c r="C3" s="2">
        <v>350</v>
      </c>
      <c r="D3" s="5">
        <v>2</v>
      </c>
      <c r="E3">
        <v>60</v>
      </c>
      <c r="G3" s="10">
        <v>700</v>
      </c>
      <c r="H3" s="13">
        <v>2</v>
      </c>
      <c r="I3" s="14"/>
    </row>
    <row r="4" spans="1:9" x14ac:dyDescent="0.25">
      <c r="A4" t="s">
        <v>54</v>
      </c>
      <c r="B4" s="2">
        <v>240</v>
      </c>
      <c r="C4" s="2">
        <v>350</v>
      </c>
      <c r="D4" s="5">
        <v>2</v>
      </c>
      <c r="E4">
        <v>60</v>
      </c>
      <c r="G4" s="10">
        <v>700</v>
      </c>
      <c r="H4" s="13">
        <v>2</v>
      </c>
      <c r="I4" s="14"/>
    </row>
    <row r="5" spans="1:9" x14ac:dyDescent="0.25">
      <c r="A5" t="s">
        <v>55</v>
      </c>
      <c r="B5" s="2">
        <v>240</v>
      </c>
      <c r="C5" s="2">
        <v>350</v>
      </c>
      <c r="D5" s="5">
        <v>2</v>
      </c>
      <c r="E5">
        <v>60</v>
      </c>
      <c r="G5" s="10">
        <v>700</v>
      </c>
      <c r="H5">
        <v>2</v>
      </c>
      <c r="I5" s="14"/>
    </row>
    <row r="6" spans="1:9" x14ac:dyDescent="0.25">
      <c r="A6" s="1" t="s">
        <v>30</v>
      </c>
      <c r="B6" s="2"/>
      <c r="C6" s="2"/>
      <c r="D6" s="5"/>
      <c r="G6" s="11"/>
      <c r="I6" s="13"/>
    </row>
    <row r="7" spans="1:9" x14ac:dyDescent="0.25">
      <c r="A7" t="s">
        <v>56</v>
      </c>
      <c r="B7" s="2">
        <v>230</v>
      </c>
      <c r="C7" s="17">
        <v>350</v>
      </c>
      <c r="D7" s="5">
        <v>2</v>
      </c>
      <c r="E7">
        <v>60</v>
      </c>
      <c r="G7" s="10">
        <v>700</v>
      </c>
      <c r="H7">
        <v>2</v>
      </c>
      <c r="I7" s="14"/>
    </row>
    <row r="8" spans="1:9" x14ac:dyDescent="0.25">
      <c r="A8" t="s">
        <v>57</v>
      </c>
      <c r="B8" s="2">
        <v>230</v>
      </c>
      <c r="C8" s="17">
        <v>350</v>
      </c>
      <c r="D8" s="5">
        <v>2</v>
      </c>
      <c r="E8">
        <v>60</v>
      </c>
      <c r="G8" s="10">
        <v>700</v>
      </c>
      <c r="H8">
        <v>2</v>
      </c>
      <c r="I8" s="14"/>
    </row>
    <row r="9" spans="1:9" x14ac:dyDescent="0.25">
      <c r="A9" t="s">
        <v>58</v>
      </c>
      <c r="B9" s="2">
        <v>230</v>
      </c>
      <c r="C9" s="17">
        <v>350</v>
      </c>
      <c r="D9" s="5">
        <v>2</v>
      </c>
      <c r="E9">
        <v>60</v>
      </c>
      <c r="G9" s="28">
        <v>350</v>
      </c>
      <c r="H9">
        <v>2</v>
      </c>
      <c r="I9" s="14"/>
    </row>
    <row r="10" spans="1:9" x14ac:dyDescent="0.25">
      <c r="A10" t="s">
        <v>59</v>
      </c>
      <c r="B10" s="2">
        <v>230</v>
      </c>
      <c r="C10" s="17">
        <v>350</v>
      </c>
      <c r="D10" s="5">
        <v>2</v>
      </c>
      <c r="E10">
        <v>60</v>
      </c>
      <c r="G10" s="10">
        <v>350</v>
      </c>
      <c r="H10">
        <v>2</v>
      </c>
      <c r="I10" s="14"/>
    </row>
    <row r="11" spans="1:9" x14ac:dyDescent="0.25">
      <c r="A11" s="1" t="s">
        <v>60</v>
      </c>
      <c r="I11" s="13"/>
    </row>
    <row r="12" spans="1:9" x14ac:dyDescent="0.25">
      <c r="A12" t="s">
        <v>61</v>
      </c>
      <c r="B12" s="2">
        <v>230</v>
      </c>
      <c r="C12" s="17">
        <v>350</v>
      </c>
      <c r="D12">
        <v>2</v>
      </c>
      <c r="E12">
        <v>60</v>
      </c>
      <c r="G12" s="10">
        <v>700</v>
      </c>
      <c r="H12">
        <v>2</v>
      </c>
      <c r="I12" s="14"/>
    </row>
    <row r="13" spans="1:9" x14ac:dyDescent="0.25">
      <c r="A13" t="s">
        <v>62</v>
      </c>
      <c r="B13" s="2">
        <v>230</v>
      </c>
      <c r="C13" s="17">
        <v>350</v>
      </c>
      <c r="D13">
        <v>2</v>
      </c>
      <c r="E13">
        <v>60</v>
      </c>
      <c r="G13" s="10">
        <v>700</v>
      </c>
      <c r="H13" s="13">
        <v>2</v>
      </c>
      <c r="I13" s="14"/>
    </row>
    <row r="14" spans="1:9" x14ac:dyDescent="0.25">
      <c r="A14" t="s">
        <v>67</v>
      </c>
      <c r="B14" s="2">
        <v>230</v>
      </c>
      <c r="C14" s="17">
        <v>350</v>
      </c>
      <c r="D14">
        <v>2</v>
      </c>
      <c r="E14">
        <v>60</v>
      </c>
      <c r="G14" s="10">
        <v>700</v>
      </c>
      <c r="H14" s="13">
        <v>2</v>
      </c>
      <c r="I14" s="14"/>
    </row>
    <row r="15" spans="1:9" x14ac:dyDescent="0.25">
      <c r="A15" t="s">
        <v>63</v>
      </c>
      <c r="B15" s="2">
        <v>230</v>
      </c>
      <c r="C15" s="17">
        <v>350</v>
      </c>
      <c r="D15">
        <v>2</v>
      </c>
      <c r="E15">
        <v>60</v>
      </c>
      <c r="G15" s="10">
        <v>700</v>
      </c>
      <c r="H15">
        <v>2</v>
      </c>
      <c r="I15" s="14"/>
    </row>
    <row r="16" spans="1:9" x14ac:dyDescent="0.25">
      <c r="A16" t="s">
        <v>64</v>
      </c>
      <c r="B16" s="2">
        <v>230</v>
      </c>
      <c r="C16" s="17">
        <v>350</v>
      </c>
      <c r="D16">
        <v>2</v>
      </c>
      <c r="E16">
        <v>60</v>
      </c>
      <c r="G16" s="10">
        <v>700</v>
      </c>
      <c r="H16">
        <v>2</v>
      </c>
      <c r="I16" s="14"/>
    </row>
    <row r="17" spans="1:9" x14ac:dyDescent="0.25">
      <c r="A17" t="s">
        <v>65</v>
      </c>
      <c r="B17" s="2">
        <v>230</v>
      </c>
      <c r="C17" s="17">
        <v>350</v>
      </c>
      <c r="D17">
        <v>2</v>
      </c>
      <c r="E17">
        <v>60</v>
      </c>
      <c r="G17" s="10">
        <v>700</v>
      </c>
      <c r="H17">
        <v>2</v>
      </c>
      <c r="I17" s="14"/>
    </row>
    <row r="18" spans="1:9" x14ac:dyDescent="0.25">
      <c r="B18" s="2">
        <f>SUM(B2:B17)*2</f>
        <v>6040</v>
      </c>
      <c r="C18" s="2">
        <f>SUM(C2:C17)*2</f>
        <v>9100</v>
      </c>
    </row>
    <row r="22" spans="1:9" x14ac:dyDescent="0.25">
      <c r="B22" s="3" t="s">
        <v>21</v>
      </c>
      <c r="C22" s="2">
        <f>C18-B18</f>
        <v>3060</v>
      </c>
      <c r="G22" s="2">
        <f>SUM(G3:G17)</f>
        <v>8400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AC016-A194-4748-AF85-165FF62E99C2}">
  <sheetPr codeName="Лист5">
    <tabColor rgb="FFFF0000"/>
  </sheetPr>
  <dimension ref="A1:I43"/>
  <sheetViews>
    <sheetView topLeftCell="A13" workbookViewId="0">
      <selection activeCell="I27" sqref="I27"/>
    </sheetView>
  </sheetViews>
  <sheetFormatPr defaultRowHeight="15" x14ac:dyDescent="0.25"/>
  <cols>
    <col min="1" max="1" width="59.42578125" customWidth="1"/>
    <col min="2" max="2" width="25.42578125" style="2" customWidth="1"/>
    <col min="3" max="3" width="17.85546875" customWidth="1"/>
    <col min="4" max="4" width="19.5703125" customWidth="1"/>
    <col min="5" max="5" width="19" customWidth="1"/>
    <col min="6" max="6" width="13.140625" customWidth="1"/>
    <col min="7" max="7" width="15" style="2" customWidth="1"/>
    <col min="8" max="8" width="15.5703125" customWidth="1"/>
    <col min="9" max="9" width="24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18" t="s">
        <v>68</v>
      </c>
      <c r="B2" s="12"/>
      <c r="C2" s="12"/>
      <c r="D2" s="19"/>
      <c r="E2" s="13"/>
      <c r="F2" s="13"/>
      <c r="G2" s="12"/>
      <c r="H2" s="13"/>
      <c r="I2" s="13"/>
    </row>
    <row r="3" spans="1:9" x14ac:dyDescent="0.25">
      <c r="A3" s="20" t="s">
        <v>100</v>
      </c>
      <c r="B3" s="12">
        <v>340</v>
      </c>
      <c r="C3" s="12">
        <v>600</v>
      </c>
      <c r="D3" s="19">
        <v>1</v>
      </c>
      <c r="E3" s="13"/>
      <c r="F3" s="13"/>
      <c r="G3" s="10">
        <v>500</v>
      </c>
      <c r="H3" s="13">
        <v>1</v>
      </c>
      <c r="I3" s="14"/>
    </row>
    <row r="4" spans="1:9" x14ac:dyDescent="0.25">
      <c r="A4" s="13" t="s">
        <v>69</v>
      </c>
      <c r="B4" s="12">
        <v>340</v>
      </c>
      <c r="C4" s="12">
        <v>600</v>
      </c>
      <c r="D4" s="19">
        <v>1</v>
      </c>
      <c r="E4" s="13"/>
      <c r="F4" s="13"/>
      <c r="G4" s="10">
        <v>600</v>
      </c>
      <c r="H4" s="13">
        <v>1</v>
      </c>
      <c r="I4" s="14"/>
    </row>
    <row r="5" spans="1:9" x14ac:dyDescent="0.25">
      <c r="A5" s="13" t="s">
        <v>70</v>
      </c>
      <c r="B5" s="12">
        <v>340</v>
      </c>
      <c r="C5" s="12">
        <v>600</v>
      </c>
      <c r="D5" s="19">
        <v>1</v>
      </c>
      <c r="E5" s="13"/>
      <c r="F5" s="13"/>
      <c r="G5" s="10">
        <v>600</v>
      </c>
      <c r="H5" s="13">
        <v>1</v>
      </c>
      <c r="I5" s="14"/>
    </row>
    <row r="6" spans="1:9" x14ac:dyDescent="0.25">
      <c r="A6" s="18" t="s">
        <v>71</v>
      </c>
      <c r="D6" s="19"/>
      <c r="E6" s="13"/>
      <c r="F6" s="13"/>
      <c r="G6" s="12"/>
      <c r="H6" s="13"/>
      <c r="I6" s="13"/>
    </row>
    <row r="7" spans="1:9" x14ac:dyDescent="0.25">
      <c r="A7" s="13" t="s">
        <v>72</v>
      </c>
      <c r="B7" s="12">
        <v>270</v>
      </c>
      <c r="C7" s="21">
        <v>500</v>
      </c>
      <c r="D7" s="19">
        <v>1</v>
      </c>
      <c r="E7" s="13"/>
      <c r="F7" s="13"/>
      <c r="G7" s="28">
        <v>500</v>
      </c>
      <c r="H7" s="13">
        <v>1</v>
      </c>
      <c r="I7" s="14"/>
    </row>
    <row r="8" spans="1:9" x14ac:dyDescent="0.25">
      <c r="A8" s="13" t="s">
        <v>73</v>
      </c>
      <c r="B8" s="12">
        <v>270</v>
      </c>
      <c r="C8" s="21">
        <v>500</v>
      </c>
      <c r="D8" s="19">
        <v>1</v>
      </c>
      <c r="E8" s="13"/>
      <c r="F8" s="13"/>
      <c r="G8" s="10">
        <v>500</v>
      </c>
      <c r="H8" s="13">
        <v>1</v>
      </c>
      <c r="I8" s="14"/>
    </row>
    <row r="9" spans="1:9" x14ac:dyDescent="0.25">
      <c r="A9" s="13" t="s">
        <v>98</v>
      </c>
      <c r="B9" s="12">
        <v>270</v>
      </c>
      <c r="C9" s="21">
        <v>500</v>
      </c>
      <c r="D9" s="19">
        <v>1</v>
      </c>
      <c r="E9" s="13"/>
      <c r="F9" s="13"/>
      <c r="G9" s="10">
        <v>500</v>
      </c>
      <c r="H9" s="13">
        <v>1</v>
      </c>
      <c r="I9" s="14"/>
    </row>
    <row r="10" spans="1:9" x14ac:dyDescent="0.25">
      <c r="A10" s="13" t="s">
        <v>74</v>
      </c>
      <c r="B10" s="12">
        <v>270</v>
      </c>
      <c r="C10" s="21">
        <v>500</v>
      </c>
      <c r="D10" s="19">
        <v>1</v>
      </c>
      <c r="E10" s="13"/>
      <c r="F10" s="13"/>
      <c r="G10" s="10">
        <v>500</v>
      </c>
      <c r="H10" s="13">
        <v>1</v>
      </c>
      <c r="I10" s="14"/>
    </row>
    <row r="11" spans="1:9" x14ac:dyDescent="0.25">
      <c r="A11" s="18" t="s">
        <v>16</v>
      </c>
      <c r="B11" s="12"/>
      <c r="C11" s="13"/>
      <c r="D11" s="13"/>
      <c r="E11" s="13"/>
      <c r="F11" s="13"/>
      <c r="G11" s="12"/>
      <c r="H11" s="13"/>
      <c r="I11" s="13"/>
    </row>
    <row r="12" spans="1:9" x14ac:dyDescent="0.25">
      <c r="A12" s="13" t="s">
        <v>75</v>
      </c>
      <c r="B12" s="12">
        <v>215</v>
      </c>
      <c r="C12" s="21">
        <v>310</v>
      </c>
      <c r="D12" s="13">
        <v>1</v>
      </c>
      <c r="E12" s="13">
        <v>45</v>
      </c>
      <c r="F12" s="13"/>
      <c r="G12" s="10">
        <v>300</v>
      </c>
      <c r="H12" s="13">
        <v>1</v>
      </c>
      <c r="I12" s="14"/>
    </row>
    <row r="13" spans="1:9" x14ac:dyDescent="0.25">
      <c r="A13" s="13" t="s">
        <v>76</v>
      </c>
      <c r="B13" s="12">
        <v>215</v>
      </c>
      <c r="C13" s="21">
        <v>310</v>
      </c>
      <c r="D13" s="13">
        <v>2</v>
      </c>
      <c r="E13" s="13">
        <v>45</v>
      </c>
      <c r="F13" s="13"/>
      <c r="G13" s="10">
        <v>600</v>
      </c>
      <c r="H13" s="13">
        <v>2</v>
      </c>
      <c r="I13" s="14"/>
    </row>
    <row r="14" spans="1:9" x14ac:dyDescent="0.25">
      <c r="A14" s="13" t="s">
        <v>77</v>
      </c>
      <c r="B14" s="12">
        <v>215</v>
      </c>
      <c r="C14" s="21">
        <v>310</v>
      </c>
      <c r="D14" s="13">
        <v>1</v>
      </c>
      <c r="E14" s="13">
        <v>45</v>
      </c>
      <c r="F14" s="13"/>
      <c r="G14" s="10">
        <v>310</v>
      </c>
      <c r="H14" s="13">
        <v>1</v>
      </c>
      <c r="I14" s="14"/>
    </row>
    <row r="15" spans="1:9" x14ac:dyDescent="0.25">
      <c r="A15" s="13" t="s">
        <v>101</v>
      </c>
      <c r="B15" s="12">
        <v>215</v>
      </c>
      <c r="C15" s="21">
        <v>310</v>
      </c>
      <c r="D15" s="13">
        <v>1</v>
      </c>
      <c r="E15" s="13">
        <v>45</v>
      </c>
      <c r="F15" s="13"/>
      <c r="G15" s="10">
        <v>310</v>
      </c>
      <c r="H15" s="13">
        <v>1</v>
      </c>
      <c r="I15" s="14"/>
    </row>
    <row r="16" spans="1:9" x14ac:dyDescent="0.25">
      <c r="A16" t="s">
        <v>99</v>
      </c>
      <c r="B16" s="12">
        <v>215</v>
      </c>
      <c r="C16" s="21">
        <v>310</v>
      </c>
      <c r="D16" s="13">
        <v>1</v>
      </c>
      <c r="E16" s="13">
        <v>45</v>
      </c>
      <c r="F16" s="13"/>
      <c r="G16" s="10">
        <v>300</v>
      </c>
      <c r="H16" s="13">
        <v>1</v>
      </c>
      <c r="I16" s="14"/>
    </row>
    <row r="17" spans="1:9" x14ac:dyDescent="0.25">
      <c r="A17" s="18" t="s">
        <v>78</v>
      </c>
      <c r="B17" s="12"/>
      <c r="C17" s="12"/>
      <c r="D17" s="13"/>
      <c r="E17" s="13"/>
      <c r="F17" s="13"/>
      <c r="G17" s="12"/>
      <c r="H17" s="13"/>
      <c r="I17" s="13"/>
    </row>
    <row r="18" spans="1:9" x14ac:dyDescent="0.25">
      <c r="A18" s="22" t="s">
        <v>79</v>
      </c>
      <c r="B18" s="12">
        <v>245</v>
      </c>
      <c r="C18" s="23">
        <v>350</v>
      </c>
      <c r="D18" s="13">
        <v>1</v>
      </c>
      <c r="E18" s="13">
        <v>50</v>
      </c>
      <c r="G18" s="10">
        <v>350</v>
      </c>
      <c r="H18" s="13">
        <v>1</v>
      </c>
      <c r="I18" s="14"/>
    </row>
    <row r="19" spans="1:9" x14ac:dyDescent="0.25">
      <c r="A19" s="22" t="s">
        <v>80</v>
      </c>
      <c r="B19" s="12">
        <v>245</v>
      </c>
      <c r="C19" s="23">
        <v>350</v>
      </c>
      <c r="D19" s="13">
        <v>1</v>
      </c>
      <c r="E19" s="13">
        <v>50</v>
      </c>
      <c r="G19" s="10">
        <v>350</v>
      </c>
      <c r="I19" s="14"/>
    </row>
    <row r="20" spans="1:9" x14ac:dyDescent="0.25">
      <c r="A20" s="22" t="s">
        <v>81</v>
      </c>
      <c r="B20" s="12">
        <v>245</v>
      </c>
      <c r="C20" s="23">
        <v>350</v>
      </c>
      <c r="D20" s="13">
        <v>1</v>
      </c>
      <c r="E20" s="13">
        <v>50</v>
      </c>
      <c r="G20" s="10">
        <v>350</v>
      </c>
      <c r="H20">
        <v>1</v>
      </c>
      <c r="I20" s="14"/>
    </row>
    <row r="21" spans="1:9" x14ac:dyDescent="0.25">
      <c r="A21" s="18" t="s">
        <v>82</v>
      </c>
      <c r="I21" s="13"/>
    </row>
    <row r="22" spans="1:9" x14ac:dyDescent="0.25">
      <c r="A22" s="22" t="s">
        <v>83</v>
      </c>
      <c r="B22" s="12">
        <v>245</v>
      </c>
      <c r="C22" s="23">
        <v>350</v>
      </c>
      <c r="D22">
        <v>1</v>
      </c>
      <c r="E22" s="13">
        <v>50</v>
      </c>
      <c r="G22" s="10">
        <v>325</v>
      </c>
      <c r="H22">
        <v>1</v>
      </c>
      <c r="I22" s="14"/>
    </row>
    <row r="23" spans="1:9" x14ac:dyDescent="0.25">
      <c r="A23" s="22" t="s">
        <v>84</v>
      </c>
      <c r="B23" s="12">
        <v>245</v>
      </c>
      <c r="C23" s="23">
        <v>350</v>
      </c>
      <c r="D23">
        <v>1</v>
      </c>
      <c r="E23" s="13">
        <v>50</v>
      </c>
      <c r="G23" s="10">
        <v>350</v>
      </c>
      <c r="H23">
        <v>1</v>
      </c>
      <c r="I23" s="14"/>
    </row>
    <row r="24" spans="1:9" x14ac:dyDescent="0.25">
      <c r="A24" s="22" t="s">
        <v>85</v>
      </c>
      <c r="B24" s="12">
        <v>245</v>
      </c>
      <c r="C24" s="23">
        <v>350</v>
      </c>
      <c r="D24">
        <v>1</v>
      </c>
      <c r="E24" s="13">
        <v>50</v>
      </c>
      <c r="G24" s="10">
        <v>350</v>
      </c>
      <c r="H24" s="13">
        <v>1</v>
      </c>
      <c r="I24" s="14"/>
    </row>
    <row r="25" spans="1:9" x14ac:dyDescent="0.25">
      <c r="A25" s="24" t="s">
        <v>9</v>
      </c>
      <c r="I25" s="13"/>
    </row>
    <row r="26" spans="1:9" x14ac:dyDescent="0.25">
      <c r="A26" t="s">
        <v>86</v>
      </c>
      <c r="B26" s="12">
        <v>200</v>
      </c>
      <c r="C26" s="23">
        <v>310</v>
      </c>
      <c r="D26">
        <v>1</v>
      </c>
      <c r="E26">
        <v>45</v>
      </c>
      <c r="G26" s="10">
        <v>300</v>
      </c>
      <c r="H26">
        <v>1</v>
      </c>
      <c r="I26" s="14"/>
    </row>
    <row r="27" spans="1:9" x14ac:dyDescent="0.25">
      <c r="A27" t="s">
        <v>102</v>
      </c>
      <c r="B27" s="12">
        <v>200</v>
      </c>
      <c r="C27" s="23">
        <v>310</v>
      </c>
      <c r="D27">
        <v>1</v>
      </c>
      <c r="E27">
        <v>45</v>
      </c>
      <c r="G27" s="10">
        <v>310</v>
      </c>
      <c r="H27">
        <v>1</v>
      </c>
      <c r="I27" s="14"/>
    </row>
    <row r="28" spans="1:9" x14ac:dyDescent="0.25">
      <c r="A28" t="s">
        <v>103</v>
      </c>
      <c r="B28" s="12">
        <v>200</v>
      </c>
      <c r="C28" s="23">
        <v>310</v>
      </c>
      <c r="D28">
        <v>1</v>
      </c>
      <c r="E28">
        <v>45</v>
      </c>
      <c r="G28" s="10">
        <v>310</v>
      </c>
      <c r="H28">
        <v>1</v>
      </c>
      <c r="I28" s="14"/>
    </row>
    <row r="29" spans="1:9" x14ac:dyDescent="0.25">
      <c r="A29" t="s">
        <v>104</v>
      </c>
      <c r="B29" s="12">
        <v>200</v>
      </c>
      <c r="C29" s="23">
        <v>310</v>
      </c>
      <c r="D29">
        <v>1</v>
      </c>
      <c r="E29">
        <v>45</v>
      </c>
      <c r="G29" s="10">
        <v>310</v>
      </c>
      <c r="H29">
        <v>1</v>
      </c>
      <c r="I29" s="14"/>
    </row>
    <row r="30" spans="1:9" x14ac:dyDescent="0.25">
      <c r="A30" t="s">
        <v>87</v>
      </c>
      <c r="B30" s="12">
        <v>200</v>
      </c>
      <c r="C30" s="23">
        <v>310</v>
      </c>
      <c r="D30">
        <v>1</v>
      </c>
      <c r="E30">
        <v>45</v>
      </c>
      <c r="G30" s="10">
        <v>310</v>
      </c>
      <c r="H30">
        <v>1</v>
      </c>
      <c r="I30" s="14"/>
    </row>
    <row r="31" spans="1:9" x14ac:dyDescent="0.25">
      <c r="A31" t="s">
        <v>88</v>
      </c>
      <c r="B31" s="12">
        <v>200</v>
      </c>
      <c r="C31" s="23">
        <v>310</v>
      </c>
      <c r="D31">
        <v>1</v>
      </c>
      <c r="E31">
        <v>45</v>
      </c>
      <c r="G31" s="10">
        <v>310</v>
      </c>
      <c r="H31">
        <v>1</v>
      </c>
      <c r="I31" s="14"/>
    </row>
    <row r="32" spans="1:9" x14ac:dyDescent="0.25">
      <c r="A32" s="1" t="s">
        <v>92</v>
      </c>
      <c r="B32" s="12"/>
      <c r="C32" s="23"/>
      <c r="I32" s="13"/>
    </row>
    <row r="33" spans="1:9" x14ac:dyDescent="0.25">
      <c r="A33" t="s">
        <v>93</v>
      </c>
      <c r="B33" s="12">
        <v>280</v>
      </c>
      <c r="C33" s="23">
        <v>450</v>
      </c>
      <c r="D33">
        <v>1</v>
      </c>
      <c r="E33">
        <v>60</v>
      </c>
      <c r="G33" s="10">
        <v>450</v>
      </c>
      <c r="H33">
        <v>1</v>
      </c>
      <c r="I33" s="14"/>
    </row>
    <row r="34" spans="1:9" x14ac:dyDescent="0.25">
      <c r="A34" t="s">
        <v>94</v>
      </c>
      <c r="B34" s="12">
        <v>280</v>
      </c>
      <c r="C34" s="23">
        <v>450</v>
      </c>
      <c r="D34">
        <v>1</v>
      </c>
      <c r="E34">
        <v>60</v>
      </c>
      <c r="G34" s="10">
        <v>350</v>
      </c>
      <c r="H34">
        <v>1</v>
      </c>
      <c r="I34" s="14"/>
    </row>
    <row r="35" spans="1:9" x14ac:dyDescent="0.25">
      <c r="A35" t="s">
        <v>95</v>
      </c>
      <c r="B35" s="12">
        <v>280</v>
      </c>
      <c r="C35" s="23">
        <v>450</v>
      </c>
      <c r="D35">
        <v>1</v>
      </c>
      <c r="E35">
        <v>60</v>
      </c>
      <c r="G35" s="10">
        <v>420</v>
      </c>
      <c r="H35">
        <v>1</v>
      </c>
      <c r="I35" s="14"/>
    </row>
    <row r="36" spans="1:9" x14ac:dyDescent="0.25">
      <c r="A36" t="s">
        <v>96</v>
      </c>
      <c r="B36" s="12">
        <v>280</v>
      </c>
      <c r="C36" s="23">
        <v>450</v>
      </c>
      <c r="D36">
        <v>1</v>
      </c>
      <c r="E36">
        <v>60</v>
      </c>
      <c r="G36" s="10">
        <v>400</v>
      </c>
      <c r="H36">
        <v>1</v>
      </c>
      <c r="I36" s="14"/>
    </row>
    <row r="37" spans="1:9" x14ac:dyDescent="0.25">
      <c r="A37" t="s">
        <v>97</v>
      </c>
      <c r="B37" s="12">
        <v>280</v>
      </c>
      <c r="C37" s="23">
        <v>450</v>
      </c>
      <c r="D37">
        <v>1</v>
      </c>
      <c r="E37">
        <v>60</v>
      </c>
      <c r="G37" s="10">
        <v>400</v>
      </c>
      <c r="H37">
        <v>1</v>
      </c>
      <c r="I37" s="14"/>
    </row>
    <row r="38" spans="1:9" x14ac:dyDescent="0.25">
      <c r="A38" s="26"/>
      <c r="B38" s="27"/>
      <c r="C38" s="27"/>
    </row>
    <row r="39" spans="1:9" x14ac:dyDescent="0.25">
      <c r="A39" s="1" t="s">
        <v>89</v>
      </c>
      <c r="B39" s="25">
        <v>5360</v>
      </c>
      <c r="C39" s="25">
        <f>SUM(C12:C37)+310</f>
        <v>8070</v>
      </c>
    </row>
    <row r="40" spans="1:9" x14ac:dyDescent="0.25">
      <c r="A40" s="1" t="s">
        <v>90</v>
      </c>
      <c r="B40" s="25">
        <f>SUM(B3:B10)</f>
        <v>2100</v>
      </c>
      <c r="C40" s="25">
        <f>SUM(C2:C10)</f>
        <v>3800</v>
      </c>
    </row>
    <row r="41" spans="1:9" x14ac:dyDescent="0.25">
      <c r="A41" s="26" t="s">
        <v>91</v>
      </c>
      <c r="B41" s="27">
        <f>B39+B40</f>
        <v>7460</v>
      </c>
      <c r="C41" s="27">
        <f>C39+C40</f>
        <v>11870</v>
      </c>
    </row>
    <row r="43" spans="1:9" x14ac:dyDescent="0.25">
      <c r="B43" s="4" t="s">
        <v>21</v>
      </c>
      <c r="C43" s="2">
        <f>C41-B41</f>
        <v>4410</v>
      </c>
      <c r="G43" s="2">
        <f>SUM(G3:G37)</f>
        <v>11465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F79D-351B-4DEB-996D-A12FA991955A}">
  <sheetPr codeName="Лист9">
    <tabColor rgb="FFFF0000"/>
  </sheetPr>
  <dimension ref="A1:I24"/>
  <sheetViews>
    <sheetView workbookViewId="0">
      <selection activeCell="I15" sqref="I15"/>
    </sheetView>
  </sheetViews>
  <sheetFormatPr defaultRowHeight="15" x14ac:dyDescent="0.25"/>
  <cols>
    <col min="1" max="1" width="38.5703125" customWidth="1"/>
    <col min="2" max="2" width="17" style="2" customWidth="1"/>
    <col min="3" max="3" width="16.42578125" style="2" customWidth="1"/>
    <col min="4" max="4" width="13.7109375" customWidth="1"/>
    <col min="5" max="5" width="13" customWidth="1"/>
    <col min="7" max="7" width="9.140625" style="2"/>
    <col min="9" max="9" width="27.1406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174</v>
      </c>
      <c r="I2" s="13"/>
    </row>
    <row r="3" spans="1:9" x14ac:dyDescent="0.25">
      <c r="A3" t="s">
        <v>176</v>
      </c>
      <c r="B3" s="2">
        <v>270</v>
      </c>
      <c r="C3" s="2">
        <v>400</v>
      </c>
      <c r="D3">
        <v>2</v>
      </c>
      <c r="E3">
        <v>60</v>
      </c>
      <c r="G3" s="10">
        <v>800</v>
      </c>
      <c r="H3">
        <v>2</v>
      </c>
      <c r="I3" s="14"/>
    </row>
    <row r="4" spans="1:9" x14ac:dyDescent="0.25">
      <c r="A4" t="s">
        <v>57</v>
      </c>
      <c r="B4" s="2">
        <v>270</v>
      </c>
      <c r="C4" s="2">
        <v>400</v>
      </c>
      <c r="D4">
        <v>2</v>
      </c>
      <c r="E4">
        <v>60</v>
      </c>
      <c r="G4" s="10">
        <v>800</v>
      </c>
      <c r="H4">
        <v>2</v>
      </c>
      <c r="I4" s="14"/>
    </row>
    <row r="5" spans="1:9" x14ac:dyDescent="0.25">
      <c r="A5" t="s">
        <v>177</v>
      </c>
      <c r="B5" s="2">
        <v>270</v>
      </c>
      <c r="C5" s="2">
        <v>400</v>
      </c>
      <c r="D5">
        <v>2</v>
      </c>
      <c r="E5">
        <v>60</v>
      </c>
      <c r="G5" s="10">
        <v>800</v>
      </c>
      <c r="H5">
        <v>2</v>
      </c>
      <c r="I5" s="14"/>
    </row>
    <row r="6" spans="1:9" x14ac:dyDescent="0.25">
      <c r="A6" t="s">
        <v>59</v>
      </c>
      <c r="B6" s="2">
        <v>270</v>
      </c>
      <c r="C6" s="2">
        <v>400</v>
      </c>
      <c r="D6">
        <v>1</v>
      </c>
      <c r="E6">
        <v>60</v>
      </c>
      <c r="G6" s="10">
        <v>400</v>
      </c>
      <c r="H6">
        <v>1</v>
      </c>
      <c r="I6" s="14"/>
    </row>
    <row r="7" spans="1:9" x14ac:dyDescent="0.25">
      <c r="A7" t="s">
        <v>178</v>
      </c>
      <c r="B7" s="2">
        <v>270</v>
      </c>
      <c r="C7" s="2">
        <v>400</v>
      </c>
      <c r="D7">
        <v>2</v>
      </c>
      <c r="E7">
        <v>60</v>
      </c>
      <c r="G7" s="10">
        <v>800</v>
      </c>
      <c r="H7">
        <v>2</v>
      </c>
      <c r="I7" s="14"/>
    </row>
    <row r="8" spans="1:9" x14ac:dyDescent="0.25">
      <c r="A8" t="s">
        <v>179</v>
      </c>
      <c r="B8" s="2">
        <v>270</v>
      </c>
      <c r="C8" s="2">
        <v>400</v>
      </c>
      <c r="D8">
        <v>2</v>
      </c>
      <c r="E8">
        <v>60</v>
      </c>
      <c r="G8" s="10">
        <v>800</v>
      </c>
      <c r="H8">
        <v>2</v>
      </c>
      <c r="I8" s="14"/>
    </row>
    <row r="9" spans="1:9" x14ac:dyDescent="0.25">
      <c r="A9" t="s">
        <v>180</v>
      </c>
      <c r="B9" s="2">
        <v>270</v>
      </c>
      <c r="C9" s="2">
        <v>400</v>
      </c>
      <c r="D9">
        <v>1</v>
      </c>
      <c r="E9">
        <v>60</v>
      </c>
      <c r="G9" s="10">
        <v>400</v>
      </c>
      <c r="H9">
        <v>1</v>
      </c>
      <c r="I9" s="14"/>
    </row>
    <row r="10" spans="1:9" x14ac:dyDescent="0.25">
      <c r="A10" s="1" t="s">
        <v>175</v>
      </c>
      <c r="I10" s="13"/>
    </row>
    <row r="11" spans="1:9" x14ac:dyDescent="0.25">
      <c r="A11" t="s">
        <v>181</v>
      </c>
      <c r="B11" s="2">
        <v>270</v>
      </c>
      <c r="C11" s="2">
        <v>400</v>
      </c>
      <c r="D11">
        <v>1</v>
      </c>
      <c r="E11">
        <v>60</v>
      </c>
      <c r="G11" s="10">
        <v>400</v>
      </c>
      <c r="H11">
        <v>1</v>
      </c>
      <c r="I11" s="14"/>
    </row>
    <row r="12" spans="1:9" x14ac:dyDescent="0.25">
      <c r="A12" t="s">
        <v>182</v>
      </c>
      <c r="B12" s="2">
        <v>270</v>
      </c>
      <c r="C12" s="2">
        <v>400</v>
      </c>
      <c r="D12">
        <v>1</v>
      </c>
      <c r="E12">
        <v>60</v>
      </c>
      <c r="G12" s="10">
        <v>400</v>
      </c>
      <c r="H12">
        <v>1</v>
      </c>
      <c r="I12" s="14"/>
    </row>
    <row r="13" spans="1:9" x14ac:dyDescent="0.25">
      <c r="A13" t="s">
        <v>67</v>
      </c>
      <c r="B13" s="2">
        <v>270</v>
      </c>
      <c r="C13" s="2">
        <v>400</v>
      </c>
      <c r="D13">
        <v>2</v>
      </c>
      <c r="E13">
        <v>60</v>
      </c>
      <c r="G13" s="10">
        <v>800</v>
      </c>
      <c r="H13">
        <v>2</v>
      </c>
      <c r="I13" s="14"/>
    </row>
    <row r="14" spans="1:9" x14ac:dyDescent="0.25">
      <c r="A14" t="s">
        <v>63</v>
      </c>
      <c r="B14" s="2">
        <v>270</v>
      </c>
      <c r="C14" s="2">
        <v>400</v>
      </c>
      <c r="D14">
        <v>2</v>
      </c>
      <c r="E14">
        <v>60</v>
      </c>
      <c r="G14" s="10">
        <v>800</v>
      </c>
      <c r="H14">
        <v>2</v>
      </c>
      <c r="I14" s="14"/>
    </row>
    <row r="15" spans="1:9" x14ac:dyDescent="0.25">
      <c r="A15" t="s">
        <v>64</v>
      </c>
      <c r="B15" s="2">
        <v>270</v>
      </c>
      <c r="C15" s="2">
        <v>400</v>
      </c>
      <c r="D15">
        <v>2</v>
      </c>
      <c r="E15">
        <v>60</v>
      </c>
      <c r="G15" s="10">
        <v>800</v>
      </c>
      <c r="H15">
        <v>2</v>
      </c>
      <c r="I15" s="14"/>
    </row>
    <row r="16" spans="1:9" x14ac:dyDescent="0.25">
      <c r="A16" t="s">
        <v>65</v>
      </c>
      <c r="B16" s="2">
        <v>270</v>
      </c>
      <c r="C16" s="2">
        <v>400</v>
      </c>
      <c r="D16">
        <v>2</v>
      </c>
      <c r="E16">
        <v>60</v>
      </c>
      <c r="G16" s="10">
        <v>400</v>
      </c>
      <c r="H16">
        <v>2</v>
      </c>
      <c r="I16" s="14"/>
    </row>
    <row r="17" spans="1:9" x14ac:dyDescent="0.25">
      <c r="A17" s="1" t="s">
        <v>92</v>
      </c>
      <c r="I17" s="13"/>
    </row>
    <row r="18" spans="1:9" x14ac:dyDescent="0.25">
      <c r="A18" t="s">
        <v>185</v>
      </c>
      <c r="B18" s="2">
        <v>240</v>
      </c>
      <c r="C18" s="2">
        <v>350</v>
      </c>
      <c r="D18">
        <v>2</v>
      </c>
      <c r="E18">
        <v>60</v>
      </c>
      <c r="G18" s="10">
        <v>650</v>
      </c>
      <c r="H18" s="13">
        <v>2</v>
      </c>
      <c r="I18" s="14"/>
    </row>
    <row r="19" spans="1:9" x14ac:dyDescent="0.25">
      <c r="A19" t="s">
        <v>95</v>
      </c>
      <c r="B19" s="2">
        <v>240</v>
      </c>
      <c r="C19" s="2">
        <v>350</v>
      </c>
      <c r="D19">
        <v>2</v>
      </c>
      <c r="E19">
        <v>60</v>
      </c>
      <c r="G19" s="10">
        <v>684</v>
      </c>
      <c r="H19">
        <v>2</v>
      </c>
      <c r="I19" s="14"/>
    </row>
    <row r="20" spans="1:9" x14ac:dyDescent="0.25">
      <c r="A20" t="s">
        <v>186</v>
      </c>
      <c r="B20" s="2">
        <v>240</v>
      </c>
      <c r="C20" s="2">
        <v>350</v>
      </c>
      <c r="D20">
        <v>2</v>
      </c>
      <c r="E20">
        <v>60</v>
      </c>
      <c r="G20" s="10">
        <v>700</v>
      </c>
      <c r="H20">
        <v>2</v>
      </c>
      <c r="I20" s="14"/>
    </row>
    <row r="21" spans="1:9" x14ac:dyDescent="0.25">
      <c r="A21" t="s">
        <v>187</v>
      </c>
      <c r="B21" s="2">
        <v>240</v>
      </c>
      <c r="C21" s="2">
        <v>350</v>
      </c>
      <c r="D21">
        <v>2</v>
      </c>
      <c r="E21">
        <v>60</v>
      </c>
      <c r="G21" s="10">
        <v>750</v>
      </c>
      <c r="H21">
        <v>2</v>
      </c>
      <c r="I21" s="14"/>
    </row>
    <row r="22" spans="1:9" x14ac:dyDescent="0.25">
      <c r="A22" t="s">
        <v>96</v>
      </c>
      <c r="B22" s="2">
        <v>240</v>
      </c>
      <c r="C22" s="2">
        <v>350</v>
      </c>
      <c r="D22">
        <v>2</v>
      </c>
      <c r="E22">
        <v>60</v>
      </c>
      <c r="G22" s="10">
        <v>700</v>
      </c>
      <c r="H22">
        <v>2</v>
      </c>
      <c r="I22" s="14"/>
    </row>
    <row r="24" spans="1:9" x14ac:dyDescent="0.25">
      <c r="B24" s="2">
        <v>8340</v>
      </c>
      <c r="G24" s="2">
        <f>SUM(G3:G22)</f>
        <v>11884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96E4-348C-4E4C-9364-BE893C641349}">
  <sheetPr codeName="Лист10">
    <tabColor rgb="FFFF0000"/>
  </sheetPr>
  <dimension ref="A1:I29"/>
  <sheetViews>
    <sheetView workbookViewId="0">
      <selection activeCell="A39" sqref="A39"/>
    </sheetView>
  </sheetViews>
  <sheetFormatPr defaultRowHeight="15" x14ac:dyDescent="0.25"/>
  <cols>
    <col min="1" max="1" width="34.7109375" customWidth="1"/>
    <col min="2" max="2" width="16.5703125" style="2" customWidth="1"/>
    <col min="3" max="3" width="15.42578125" style="2" customWidth="1"/>
    <col min="4" max="4" width="15.140625" customWidth="1"/>
    <col min="5" max="5" width="11.28515625" customWidth="1"/>
    <col min="7" max="7" width="13.85546875" style="2" customWidth="1"/>
    <col min="8" max="8" width="12.85546875" customWidth="1"/>
    <col min="9" max="9" width="23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200</v>
      </c>
    </row>
    <row r="3" spans="1:9" x14ac:dyDescent="0.25">
      <c r="A3" t="s">
        <v>61</v>
      </c>
      <c r="B3" s="2">
        <v>370</v>
      </c>
      <c r="C3" s="2">
        <v>700</v>
      </c>
      <c r="D3">
        <v>1</v>
      </c>
      <c r="G3" s="10">
        <v>700</v>
      </c>
      <c r="H3">
        <v>1</v>
      </c>
      <c r="I3" s="14"/>
    </row>
    <row r="4" spans="1:9" x14ac:dyDescent="0.25">
      <c r="A4" t="s">
        <v>202</v>
      </c>
      <c r="B4" s="2">
        <v>370</v>
      </c>
      <c r="C4" s="2">
        <v>700</v>
      </c>
      <c r="D4">
        <v>1</v>
      </c>
      <c r="G4" s="10">
        <v>700</v>
      </c>
      <c r="H4">
        <v>1</v>
      </c>
      <c r="I4" s="14"/>
    </row>
    <row r="5" spans="1:9" x14ac:dyDescent="0.25">
      <c r="A5" t="s">
        <v>201</v>
      </c>
      <c r="B5" s="2">
        <v>370</v>
      </c>
      <c r="C5" s="2">
        <v>700</v>
      </c>
      <c r="D5">
        <v>1</v>
      </c>
      <c r="G5" s="10">
        <v>700</v>
      </c>
      <c r="H5">
        <v>1</v>
      </c>
      <c r="I5" s="14"/>
    </row>
    <row r="6" spans="1:9" x14ac:dyDescent="0.25">
      <c r="A6" t="s">
        <v>87</v>
      </c>
      <c r="B6" s="2">
        <v>370</v>
      </c>
      <c r="C6" s="2">
        <v>700</v>
      </c>
      <c r="D6">
        <v>1</v>
      </c>
      <c r="G6" s="10">
        <v>600</v>
      </c>
      <c r="H6">
        <v>1</v>
      </c>
      <c r="I6" s="14"/>
    </row>
    <row r="7" spans="1:9" x14ac:dyDescent="0.25">
      <c r="A7" s="1" t="s">
        <v>189</v>
      </c>
    </row>
    <row r="8" spans="1:9" x14ac:dyDescent="0.25">
      <c r="A8" t="s">
        <v>191</v>
      </c>
      <c r="B8" s="2">
        <v>480</v>
      </c>
      <c r="C8" s="2">
        <v>850</v>
      </c>
      <c r="D8">
        <v>1</v>
      </c>
      <c r="G8" s="10">
        <v>850</v>
      </c>
      <c r="H8">
        <v>1</v>
      </c>
      <c r="I8" s="14"/>
    </row>
    <row r="9" spans="1:9" x14ac:dyDescent="0.25">
      <c r="A9" t="s">
        <v>135</v>
      </c>
      <c r="B9" s="2">
        <v>480</v>
      </c>
      <c r="C9" s="2">
        <v>850</v>
      </c>
      <c r="D9">
        <v>1</v>
      </c>
      <c r="G9" s="10">
        <v>850</v>
      </c>
      <c r="H9">
        <v>1</v>
      </c>
      <c r="I9" s="14"/>
    </row>
    <row r="10" spans="1:9" x14ac:dyDescent="0.25">
      <c r="A10" t="s">
        <v>192</v>
      </c>
      <c r="B10" s="2">
        <v>480</v>
      </c>
      <c r="C10" s="2">
        <v>850</v>
      </c>
      <c r="D10">
        <v>1</v>
      </c>
      <c r="G10" s="10">
        <v>750</v>
      </c>
      <c r="H10">
        <v>1</v>
      </c>
      <c r="I10" s="14"/>
    </row>
    <row r="11" spans="1:9" x14ac:dyDescent="0.25">
      <c r="A11" t="s">
        <v>53</v>
      </c>
      <c r="B11" s="2">
        <v>480</v>
      </c>
      <c r="C11" s="2">
        <v>850</v>
      </c>
      <c r="D11">
        <v>1</v>
      </c>
      <c r="G11" s="10">
        <v>650</v>
      </c>
      <c r="H11">
        <v>1</v>
      </c>
      <c r="I11" s="14"/>
    </row>
    <row r="12" spans="1:9" x14ac:dyDescent="0.25">
      <c r="A12" t="s">
        <v>190</v>
      </c>
      <c r="B12" s="2">
        <v>480</v>
      </c>
      <c r="C12" s="2">
        <v>850</v>
      </c>
      <c r="D12">
        <v>1</v>
      </c>
      <c r="G12" s="10">
        <v>700</v>
      </c>
      <c r="H12">
        <v>1</v>
      </c>
      <c r="I12" s="14"/>
    </row>
    <row r="13" spans="1:9" x14ac:dyDescent="0.25">
      <c r="A13" s="1" t="s">
        <v>197</v>
      </c>
    </row>
    <row r="14" spans="1:9" x14ac:dyDescent="0.25">
      <c r="A14" t="s">
        <v>193</v>
      </c>
      <c r="B14" s="2">
        <v>545</v>
      </c>
      <c r="C14" s="2">
        <v>1000</v>
      </c>
      <c r="D14">
        <v>1</v>
      </c>
      <c r="G14" s="10">
        <v>950</v>
      </c>
      <c r="H14">
        <v>1</v>
      </c>
      <c r="I14" s="14"/>
    </row>
    <row r="15" spans="1:9" x14ac:dyDescent="0.25">
      <c r="A15" t="s">
        <v>186</v>
      </c>
      <c r="B15" s="2">
        <v>545</v>
      </c>
      <c r="C15" s="2">
        <v>1000</v>
      </c>
      <c r="D15">
        <v>1</v>
      </c>
      <c r="G15" s="10">
        <v>0</v>
      </c>
      <c r="H15">
        <v>1</v>
      </c>
      <c r="I15" s="14"/>
    </row>
    <row r="16" spans="1:9" x14ac:dyDescent="0.25">
      <c r="A16" t="s">
        <v>194</v>
      </c>
      <c r="B16" s="2">
        <v>545</v>
      </c>
      <c r="C16" s="2">
        <v>1000</v>
      </c>
      <c r="D16">
        <v>1</v>
      </c>
      <c r="G16" s="10">
        <v>850</v>
      </c>
      <c r="H16">
        <v>1</v>
      </c>
      <c r="I16" s="14"/>
    </row>
    <row r="17" spans="1:9" x14ac:dyDescent="0.25">
      <c r="A17" t="s">
        <v>195</v>
      </c>
      <c r="B17" s="2">
        <v>545</v>
      </c>
      <c r="C17" s="2">
        <v>1000</v>
      </c>
      <c r="D17">
        <v>1</v>
      </c>
      <c r="G17" s="10">
        <v>950</v>
      </c>
      <c r="H17">
        <v>1</v>
      </c>
      <c r="I17" s="14"/>
    </row>
    <row r="18" spans="1:9" x14ac:dyDescent="0.25">
      <c r="A18" t="s">
        <v>196</v>
      </c>
      <c r="B18" s="2">
        <v>545</v>
      </c>
      <c r="C18" s="2">
        <v>1000</v>
      </c>
      <c r="D18">
        <v>1</v>
      </c>
      <c r="G18" s="10">
        <v>950</v>
      </c>
      <c r="H18">
        <v>1</v>
      </c>
      <c r="I18" s="14"/>
    </row>
    <row r="19" spans="1:9" x14ac:dyDescent="0.25">
      <c r="A19" s="1" t="s">
        <v>198</v>
      </c>
    </row>
    <row r="20" spans="1:9" x14ac:dyDescent="0.25">
      <c r="A20" t="s">
        <v>169</v>
      </c>
      <c r="B20" s="2">
        <v>345</v>
      </c>
      <c r="C20" s="2">
        <v>600</v>
      </c>
      <c r="D20">
        <v>1</v>
      </c>
      <c r="G20" s="10">
        <v>600</v>
      </c>
      <c r="H20">
        <v>1</v>
      </c>
      <c r="I20" s="14"/>
    </row>
    <row r="21" spans="1:9" x14ac:dyDescent="0.25">
      <c r="A21" t="s">
        <v>165</v>
      </c>
      <c r="B21" s="2">
        <v>345</v>
      </c>
      <c r="C21" s="2">
        <v>600</v>
      </c>
      <c r="D21">
        <v>1</v>
      </c>
      <c r="G21" s="10">
        <v>550</v>
      </c>
      <c r="H21">
        <v>1</v>
      </c>
      <c r="I21" s="14"/>
    </row>
    <row r="22" spans="1:9" x14ac:dyDescent="0.25">
      <c r="A22" t="s">
        <v>166</v>
      </c>
      <c r="B22" s="2">
        <v>345</v>
      </c>
      <c r="C22" s="2">
        <v>600</v>
      </c>
      <c r="D22">
        <v>1</v>
      </c>
      <c r="G22" s="10">
        <v>600</v>
      </c>
      <c r="H22">
        <v>1</v>
      </c>
      <c r="I22" s="14"/>
    </row>
    <row r="23" spans="1:9" x14ac:dyDescent="0.25">
      <c r="A23" t="s">
        <v>199</v>
      </c>
      <c r="B23" s="2">
        <v>345</v>
      </c>
      <c r="C23" s="2">
        <v>600</v>
      </c>
      <c r="D23">
        <v>1</v>
      </c>
      <c r="G23" s="10">
        <v>600</v>
      </c>
      <c r="H23">
        <v>1</v>
      </c>
      <c r="I23" s="14"/>
    </row>
    <row r="24" spans="1:9" x14ac:dyDescent="0.25">
      <c r="A24" t="s">
        <v>167</v>
      </c>
      <c r="B24" s="2">
        <v>345</v>
      </c>
      <c r="C24" s="2">
        <v>600</v>
      </c>
      <c r="D24">
        <v>1</v>
      </c>
      <c r="G24" s="10">
        <v>600</v>
      </c>
      <c r="H24">
        <v>1</v>
      </c>
      <c r="I24" s="14"/>
    </row>
    <row r="25" spans="1:9" x14ac:dyDescent="0.25">
      <c r="A25" t="s">
        <v>170</v>
      </c>
      <c r="B25" s="2">
        <v>345</v>
      </c>
      <c r="C25" s="2">
        <v>600</v>
      </c>
      <c r="D25">
        <v>1</v>
      </c>
      <c r="G25" s="10">
        <v>600</v>
      </c>
      <c r="H25">
        <v>1</v>
      </c>
      <c r="I25" s="14"/>
    </row>
    <row r="26" spans="1:9" s="26" customFormat="1" x14ac:dyDescent="0.25">
      <c r="A26" s="26" t="s">
        <v>204</v>
      </c>
      <c r="B26" s="27">
        <v>0</v>
      </c>
      <c r="C26" s="27">
        <v>350</v>
      </c>
      <c r="D26" s="26">
        <v>1</v>
      </c>
      <c r="G26" s="50">
        <v>0</v>
      </c>
      <c r="I26" s="51"/>
    </row>
    <row r="27" spans="1:9" s="26" customFormat="1" x14ac:dyDescent="0.25">
      <c r="A27" s="26" t="s">
        <v>205</v>
      </c>
      <c r="B27" s="27">
        <v>0</v>
      </c>
      <c r="C27" s="27">
        <v>240</v>
      </c>
      <c r="D27" s="26">
        <v>1</v>
      </c>
      <c r="G27" s="50">
        <v>240</v>
      </c>
      <c r="H27" s="26">
        <v>1</v>
      </c>
      <c r="I27" s="51"/>
    </row>
    <row r="28" spans="1:9" x14ac:dyDescent="0.25">
      <c r="B28" s="2">
        <v>8635</v>
      </c>
    </row>
    <row r="29" spans="1:9" x14ac:dyDescent="0.25">
      <c r="G29" s="2">
        <f>SUM(G2:G27)</f>
        <v>13990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BB16-6B2C-4C00-A1D1-5B165D97A2F4}">
  <sheetPr codeName="Лист14">
    <tabColor rgb="FFFF0000"/>
  </sheetPr>
  <dimension ref="A1:I31"/>
  <sheetViews>
    <sheetView workbookViewId="0">
      <selection activeCell="G28" sqref="G28"/>
    </sheetView>
  </sheetViews>
  <sheetFormatPr defaultRowHeight="15" x14ac:dyDescent="0.25"/>
  <cols>
    <col min="1" max="1" width="40.5703125" customWidth="1"/>
    <col min="2" max="2" width="15" style="2" customWidth="1"/>
    <col min="3" max="3" width="13.85546875" style="2" customWidth="1"/>
    <col min="7" max="7" width="11.85546875" style="2" customWidth="1"/>
    <col min="8" max="8" width="6.7109375" customWidth="1"/>
    <col min="9" max="9" width="23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132</v>
      </c>
    </row>
    <row r="3" spans="1:9" x14ac:dyDescent="0.25">
      <c r="A3" t="s">
        <v>249</v>
      </c>
      <c r="B3" s="2">
        <v>440</v>
      </c>
      <c r="C3" s="2">
        <v>800</v>
      </c>
      <c r="D3">
        <v>2</v>
      </c>
      <c r="G3" s="10">
        <v>1600</v>
      </c>
      <c r="H3">
        <v>2</v>
      </c>
      <c r="I3" s="14"/>
    </row>
    <row r="4" spans="1:9" x14ac:dyDescent="0.25">
      <c r="A4" t="s">
        <v>151</v>
      </c>
      <c r="B4" s="2">
        <v>440</v>
      </c>
      <c r="C4" s="2">
        <v>800</v>
      </c>
      <c r="D4">
        <v>1</v>
      </c>
      <c r="G4" s="10">
        <v>800</v>
      </c>
      <c r="H4">
        <v>1</v>
      </c>
      <c r="I4" s="14"/>
    </row>
    <row r="5" spans="1:9" x14ac:dyDescent="0.25">
      <c r="A5" t="s">
        <v>133</v>
      </c>
      <c r="B5" s="2">
        <v>440</v>
      </c>
      <c r="C5" s="2">
        <v>800</v>
      </c>
      <c r="D5">
        <v>1</v>
      </c>
      <c r="G5" s="10">
        <v>800</v>
      </c>
      <c r="H5">
        <v>1</v>
      </c>
      <c r="I5" s="14"/>
    </row>
    <row r="6" spans="1:9" x14ac:dyDescent="0.25">
      <c r="A6" t="s">
        <v>64</v>
      </c>
      <c r="B6" s="2">
        <v>440</v>
      </c>
      <c r="C6" s="2">
        <v>800</v>
      </c>
      <c r="D6">
        <v>1</v>
      </c>
      <c r="G6" s="10">
        <v>800</v>
      </c>
      <c r="H6">
        <v>1</v>
      </c>
      <c r="I6" s="14"/>
    </row>
    <row r="7" spans="1:9" x14ac:dyDescent="0.25">
      <c r="A7" t="s">
        <v>250</v>
      </c>
      <c r="B7" s="2">
        <v>440</v>
      </c>
      <c r="C7" s="2">
        <v>800</v>
      </c>
      <c r="D7">
        <v>1</v>
      </c>
      <c r="G7" s="10">
        <v>800</v>
      </c>
      <c r="H7">
        <v>1</v>
      </c>
      <c r="I7" s="14"/>
    </row>
    <row r="8" spans="1:9" x14ac:dyDescent="0.25">
      <c r="A8" s="1" t="s">
        <v>251</v>
      </c>
    </row>
    <row r="9" spans="1:9" x14ac:dyDescent="0.25">
      <c r="A9" t="s">
        <v>256</v>
      </c>
      <c r="B9" s="2">
        <v>230</v>
      </c>
      <c r="C9" s="2">
        <v>500</v>
      </c>
      <c r="D9">
        <v>1</v>
      </c>
      <c r="G9" s="10">
        <v>500</v>
      </c>
      <c r="H9">
        <v>1</v>
      </c>
      <c r="I9" s="14"/>
    </row>
    <row r="10" spans="1:9" x14ac:dyDescent="0.25">
      <c r="A10" t="s">
        <v>136</v>
      </c>
      <c r="B10" s="2">
        <v>230</v>
      </c>
      <c r="C10" s="2">
        <v>500</v>
      </c>
      <c r="D10">
        <v>1</v>
      </c>
      <c r="G10" s="10">
        <v>500</v>
      </c>
      <c r="H10">
        <v>1</v>
      </c>
      <c r="I10" s="14"/>
    </row>
    <row r="11" spans="1:9" x14ac:dyDescent="0.25">
      <c r="A11" t="s">
        <v>137</v>
      </c>
      <c r="B11" s="2">
        <v>230</v>
      </c>
      <c r="C11" s="2">
        <v>500</v>
      </c>
      <c r="D11">
        <v>1</v>
      </c>
      <c r="G11" s="10">
        <v>500</v>
      </c>
      <c r="H11">
        <v>1</v>
      </c>
      <c r="I11" s="14"/>
    </row>
    <row r="12" spans="1:9" x14ac:dyDescent="0.25">
      <c r="A12" t="s">
        <v>254</v>
      </c>
      <c r="B12" s="2">
        <v>230</v>
      </c>
      <c r="C12" s="2">
        <v>500</v>
      </c>
      <c r="D12">
        <v>1</v>
      </c>
      <c r="G12" s="10">
        <v>0</v>
      </c>
      <c r="H12">
        <v>1</v>
      </c>
      <c r="I12" s="14"/>
    </row>
    <row r="13" spans="1:9" x14ac:dyDescent="0.25">
      <c r="A13" t="s">
        <v>252</v>
      </c>
      <c r="B13" s="2">
        <v>230</v>
      </c>
      <c r="C13" s="2">
        <v>500</v>
      </c>
      <c r="D13">
        <v>1</v>
      </c>
      <c r="G13" s="10">
        <v>0</v>
      </c>
      <c r="H13">
        <v>1</v>
      </c>
      <c r="I13" s="14"/>
    </row>
    <row r="14" spans="1:9" x14ac:dyDescent="0.25">
      <c r="A14" t="s">
        <v>253</v>
      </c>
      <c r="B14" s="2">
        <v>230</v>
      </c>
      <c r="C14" s="2">
        <v>500</v>
      </c>
      <c r="D14">
        <v>1</v>
      </c>
      <c r="G14" s="10">
        <v>500</v>
      </c>
      <c r="H14">
        <v>1</v>
      </c>
      <c r="I14" s="14"/>
    </row>
    <row r="15" spans="1:9" x14ac:dyDescent="0.25">
      <c r="A15" t="s">
        <v>73</v>
      </c>
      <c r="B15" s="2">
        <v>230</v>
      </c>
      <c r="C15" s="2">
        <v>500</v>
      </c>
      <c r="D15">
        <v>1</v>
      </c>
      <c r="G15" s="10">
        <v>0</v>
      </c>
      <c r="H15">
        <v>1</v>
      </c>
      <c r="I15" s="14"/>
    </row>
    <row r="16" spans="1:9" x14ac:dyDescent="0.25">
      <c r="A16" t="s">
        <v>255</v>
      </c>
      <c r="B16" s="2">
        <v>230</v>
      </c>
      <c r="C16" s="2">
        <v>500</v>
      </c>
      <c r="D16">
        <v>1</v>
      </c>
      <c r="G16" s="10">
        <v>500</v>
      </c>
      <c r="H16">
        <v>1</v>
      </c>
      <c r="I16" s="14"/>
    </row>
    <row r="17" spans="1:9" x14ac:dyDescent="0.25">
      <c r="A17" t="s">
        <v>147</v>
      </c>
      <c r="B17" s="2">
        <v>230</v>
      </c>
      <c r="C17" s="2">
        <v>500</v>
      </c>
      <c r="D17">
        <v>1</v>
      </c>
      <c r="G17" s="10">
        <v>500</v>
      </c>
      <c r="H17">
        <v>1</v>
      </c>
      <c r="I17" s="14"/>
    </row>
    <row r="19" spans="1:9" x14ac:dyDescent="0.25">
      <c r="A19" s="1" t="s">
        <v>257</v>
      </c>
    </row>
    <row r="20" spans="1:9" x14ac:dyDescent="0.25">
      <c r="A20" t="s">
        <v>258</v>
      </c>
      <c r="B20" s="2">
        <v>230</v>
      </c>
      <c r="C20" s="2">
        <v>350</v>
      </c>
      <c r="D20">
        <v>1</v>
      </c>
      <c r="E20">
        <v>60</v>
      </c>
      <c r="G20" s="10">
        <v>350</v>
      </c>
      <c r="H20">
        <v>1</v>
      </c>
      <c r="I20" s="14"/>
    </row>
    <row r="21" spans="1:9" x14ac:dyDescent="0.25">
      <c r="A21" t="s">
        <v>57</v>
      </c>
      <c r="B21" s="2">
        <v>230</v>
      </c>
      <c r="C21" s="2">
        <v>350</v>
      </c>
      <c r="D21">
        <v>1</v>
      </c>
      <c r="E21">
        <v>60</v>
      </c>
      <c r="G21" s="10">
        <v>350</v>
      </c>
      <c r="H21">
        <v>1</v>
      </c>
      <c r="I21" s="46"/>
    </row>
    <row r="22" spans="1:9" x14ac:dyDescent="0.25">
      <c r="A22" s="1" t="s">
        <v>259</v>
      </c>
    </row>
    <row r="23" spans="1:9" x14ac:dyDescent="0.25">
      <c r="A23" t="s">
        <v>61</v>
      </c>
      <c r="B23" s="2">
        <v>230</v>
      </c>
      <c r="C23" s="2">
        <v>350</v>
      </c>
      <c r="D23">
        <v>2</v>
      </c>
      <c r="E23">
        <v>60</v>
      </c>
      <c r="G23" s="10">
        <v>700</v>
      </c>
      <c r="H23">
        <v>2</v>
      </c>
      <c r="I23" s="14"/>
    </row>
    <row r="24" spans="1:9" x14ac:dyDescent="0.25">
      <c r="A24" t="s">
        <v>260</v>
      </c>
      <c r="B24" s="2">
        <v>230</v>
      </c>
      <c r="C24" s="2">
        <v>350</v>
      </c>
      <c r="D24">
        <v>1</v>
      </c>
      <c r="E24">
        <v>60</v>
      </c>
      <c r="G24" s="10">
        <v>350</v>
      </c>
      <c r="H24">
        <v>1</v>
      </c>
      <c r="I24" s="14"/>
    </row>
    <row r="25" spans="1:9" x14ac:dyDescent="0.25">
      <c r="A25" t="s">
        <v>261</v>
      </c>
      <c r="B25" s="2">
        <v>230</v>
      </c>
      <c r="C25" s="2">
        <v>350</v>
      </c>
      <c r="D25">
        <v>2</v>
      </c>
      <c r="E25">
        <v>60</v>
      </c>
      <c r="G25" s="10">
        <v>350</v>
      </c>
      <c r="H25">
        <v>2</v>
      </c>
      <c r="I25" s="14"/>
    </row>
    <row r="26" spans="1:9" x14ac:dyDescent="0.25">
      <c r="A26" s="1" t="s">
        <v>262</v>
      </c>
    </row>
    <row r="27" spans="1:9" x14ac:dyDescent="0.25">
      <c r="A27" t="s">
        <v>59</v>
      </c>
      <c r="B27" s="2">
        <v>270</v>
      </c>
      <c r="C27" s="2">
        <v>400</v>
      </c>
      <c r="D27">
        <v>2</v>
      </c>
      <c r="E27">
        <v>60</v>
      </c>
      <c r="G27" s="10">
        <v>800</v>
      </c>
      <c r="H27">
        <v>2</v>
      </c>
      <c r="I27" s="14"/>
    </row>
    <row r="28" spans="1:9" x14ac:dyDescent="0.25">
      <c r="A28" t="s">
        <v>179</v>
      </c>
      <c r="B28" s="2">
        <v>270</v>
      </c>
      <c r="C28" s="2">
        <v>400</v>
      </c>
      <c r="D28">
        <v>2</v>
      </c>
      <c r="E28">
        <v>60</v>
      </c>
      <c r="G28" s="10">
        <v>760</v>
      </c>
      <c r="H28">
        <v>2</v>
      </c>
      <c r="I28" s="14"/>
    </row>
    <row r="29" spans="1:9" x14ac:dyDescent="0.25">
      <c r="A29" s="1"/>
    </row>
    <row r="31" spans="1:9" x14ac:dyDescent="0.25">
      <c r="B31" s="2">
        <v>7400</v>
      </c>
      <c r="G31" s="2">
        <f>SUM(G2:G28)</f>
        <v>11460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31ED-BF0E-44A1-94EF-ACA864232E5A}">
  <sheetPr codeName="Лист16">
    <tabColor rgb="FFFF0000"/>
  </sheetPr>
  <dimension ref="A1:I22"/>
  <sheetViews>
    <sheetView zoomScaleNormal="100" workbookViewId="0">
      <selection activeCell="G4" sqref="G4"/>
    </sheetView>
  </sheetViews>
  <sheetFormatPr defaultRowHeight="15" x14ac:dyDescent="0.25"/>
  <cols>
    <col min="1" max="1" width="27.5703125" customWidth="1"/>
    <col min="2" max="2" width="20" style="2" customWidth="1"/>
    <col min="3" max="3" width="16.42578125" style="2" customWidth="1"/>
    <col min="7" max="7" width="11.140625" style="2" customWidth="1"/>
    <col min="9" max="9" width="25.570312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49" t="s">
        <v>50</v>
      </c>
    </row>
    <row r="2" spans="1:9" x14ac:dyDescent="0.25">
      <c r="A2" s="1" t="s">
        <v>341</v>
      </c>
      <c r="B2" s="2">
        <v>1870</v>
      </c>
      <c r="C2" s="2">
        <v>2500</v>
      </c>
      <c r="D2">
        <v>1</v>
      </c>
      <c r="G2" s="10">
        <v>2500</v>
      </c>
      <c r="H2">
        <v>1</v>
      </c>
      <c r="I2" s="14"/>
    </row>
    <row r="3" spans="1:9" x14ac:dyDescent="0.25">
      <c r="A3" s="1" t="s">
        <v>321</v>
      </c>
      <c r="B3" s="2">
        <v>1870</v>
      </c>
      <c r="C3" s="2">
        <v>0</v>
      </c>
      <c r="D3">
        <v>1</v>
      </c>
      <c r="G3" s="10">
        <v>250</v>
      </c>
      <c r="H3">
        <v>1</v>
      </c>
      <c r="I3" s="14"/>
    </row>
    <row r="4" spans="1:9" x14ac:dyDescent="0.25">
      <c r="A4" s="1" t="s">
        <v>331</v>
      </c>
    </row>
    <row r="5" spans="1:9" x14ac:dyDescent="0.25">
      <c r="A5" t="s">
        <v>322</v>
      </c>
      <c r="B5" s="2">
        <v>210</v>
      </c>
      <c r="C5" s="2">
        <v>370</v>
      </c>
      <c r="D5">
        <v>1</v>
      </c>
      <c r="E5">
        <v>69</v>
      </c>
      <c r="G5" s="10">
        <v>400</v>
      </c>
      <c r="H5">
        <v>1</v>
      </c>
      <c r="I5" s="14"/>
    </row>
    <row r="6" spans="1:9" x14ac:dyDescent="0.25">
      <c r="A6" t="s">
        <v>323</v>
      </c>
      <c r="B6" s="2">
        <v>210</v>
      </c>
      <c r="C6" s="2">
        <v>370</v>
      </c>
      <c r="D6">
        <v>1</v>
      </c>
      <c r="E6">
        <v>69</v>
      </c>
      <c r="G6" s="10">
        <v>370</v>
      </c>
      <c r="H6">
        <v>1</v>
      </c>
      <c r="I6" s="14"/>
    </row>
    <row r="7" spans="1:9" x14ac:dyDescent="0.25">
      <c r="A7" t="s">
        <v>324</v>
      </c>
      <c r="B7" s="2">
        <v>210</v>
      </c>
      <c r="C7" s="2">
        <v>370</v>
      </c>
      <c r="D7">
        <v>1</v>
      </c>
      <c r="E7">
        <v>69</v>
      </c>
      <c r="G7" s="10">
        <v>370</v>
      </c>
      <c r="H7">
        <v>1</v>
      </c>
      <c r="I7" s="14"/>
    </row>
    <row r="8" spans="1:9" x14ac:dyDescent="0.25">
      <c r="A8" t="s">
        <v>325</v>
      </c>
      <c r="B8" s="2">
        <v>210</v>
      </c>
      <c r="C8" s="2">
        <v>370</v>
      </c>
      <c r="D8">
        <v>1</v>
      </c>
      <c r="E8">
        <v>69</v>
      </c>
      <c r="G8" s="10">
        <v>370</v>
      </c>
      <c r="H8">
        <v>1</v>
      </c>
      <c r="I8" s="14"/>
    </row>
    <row r="9" spans="1:9" x14ac:dyDescent="0.25">
      <c r="A9" t="s">
        <v>326</v>
      </c>
      <c r="B9" s="2">
        <v>210</v>
      </c>
      <c r="C9" s="2">
        <v>370</v>
      </c>
      <c r="D9">
        <v>1</v>
      </c>
      <c r="E9">
        <v>69</v>
      </c>
      <c r="G9" s="10">
        <v>300</v>
      </c>
      <c r="H9">
        <v>1</v>
      </c>
      <c r="I9" s="14"/>
    </row>
    <row r="10" spans="1:9" x14ac:dyDescent="0.25">
      <c r="A10" t="s">
        <v>327</v>
      </c>
      <c r="B10" s="2">
        <v>210</v>
      </c>
      <c r="C10" s="2">
        <v>370</v>
      </c>
      <c r="D10">
        <v>1</v>
      </c>
      <c r="E10">
        <v>69</v>
      </c>
      <c r="G10" s="10">
        <v>330</v>
      </c>
      <c r="H10">
        <v>1</v>
      </c>
      <c r="I10" s="14"/>
    </row>
    <row r="11" spans="1:9" x14ac:dyDescent="0.25">
      <c r="A11" t="s">
        <v>328</v>
      </c>
      <c r="B11" s="2">
        <v>210</v>
      </c>
      <c r="C11" s="2">
        <v>370</v>
      </c>
      <c r="D11">
        <v>1</v>
      </c>
      <c r="E11">
        <v>69</v>
      </c>
      <c r="G11" s="10">
        <v>370</v>
      </c>
      <c r="H11">
        <v>1</v>
      </c>
      <c r="I11" s="14"/>
    </row>
    <row r="12" spans="1:9" x14ac:dyDescent="0.25">
      <c r="A12" t="s">
        <v>329</v>
      </c>
      <c r="B12" s="2">
        <v>210</v>
      </c>
      <c r="C12" s="2">
        <v>370</v>
      </c>
      <c r="D12">
        <v>1</v>
      </c>
      <c r="E12">
        <v>69</v>
      </c>
      <c r="G12" s="10">
        <v>370</v>
      </c>
      <c r="H12">
        <v>1</v>
      </c>
      <c r="I12" s="14"/>
    </row>
    <row r="13" spans="1:9" x14ac:dyDescent="0.25">
      <c r="A13" t="s">
        <v>330</v>
      </c>
      <c r="B13" s="2">
        <v>210</v>
      </c>
      <c r="C13" s="2">
        <v>370</v>
      </c>
      <c r="D13">
        <v>1</v>
      </c>
      <c r="E13">
        <v>69</v>
      </c>
      <c r="G13" s="10">
        <v>370</v>
      </c>
      <c r="H13">
        <v>1</v>
      </c>
      <c r="I13" s="14"/>
    </row>
    <row r="14" spans="1:9" x14ac:dyDescent="0.25">
      <c r="A14" s="1" t="s">
        <v>332</v>
      </c>
    </row>
    <row r="15" spans="1:9" x14ac:dyDescent="0.25">
      <c r="A15" t="s">
        <v>222</v>
      </c>
      <c r="B15" s="2">
        <v>140</v>
      </c>
      <c r="C15" s="2">
        <v>300</v>
      </c>
      <c r="D15">
        <v>1</v>
      </c>
      <c r="E15">
        <v>45</v>
      </c>
      <c r="G15" s="10">
        <v>300</v>
      </c>
      <c r="H15">
        <v>1</v>
      </c>
      <c r="I15" s="14"/>
    </row>
    <row r="16" spans="1:9" x14ac:dyDescent="0.25">
      <c r="A16" s="1" t="s">
        <v>334</v>
      </c>
    </row>
    <row r="17" spans="1:9" x14ac:dyDescent="0.25">
      <c r="A17" t="s">
        <v>335</v>
      </c>
      <c r="B17" s="2">
        <v>120</v>
      </c>
      <c r="C17" s="2">
        <v>300</v>
      </c>
      <c r="D17">
        <v>1</v>
      </c>
      <c r="E17">
        <v>20</v>
      </c>
      <c r="G17" s="10">
        <v>0</v>
      </c>
      <c r="H17">
        <v>1</v>
      </c>
      <c r="I17" s="14"/>
    </row>
    <row r="18" spans="1:9" x14ac:dyDescent="0.25">
      <c r="A18" t="s">
        <v>336</v>
      </c>
      <c r="B18" s="2">
        <v>120</v>
      </c>
      <c r="C18" s="2">
        <v>300</v>
      </c>
      <c r="D18">
        <v>1</v>
      </c>
      <c r="E18">
        <v>20</v>
      </c>
      <c r="G18" s="10">
        <v>0</v>
      </c>
      <c r="H18">
        <v>1</v>
      </c>
      <c r="I18" s="14"/>
    </row>
    <row r="19" spans="1:9" x14ac:dyDescent="0.25">
      <c r="B19" s="2">
        <f>SUM(B2:B18)</f>
        <v>6010</v>
      </c>
    </row>
    <row r="22" spans="1:9" x14ac:dyDescent="0.25">
      <c r="G22" s="2">
        <f>SUM(G2:G19)</f>
        <v>6300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D958-4222-4E25-A229-C543B06EF569}">
  <sheetPr codeName="Лист8">
    <tabColor rgb="FFFF0000"/>
  </sheetPr>
  <dimension ref="A1:I34"/>
  <sheetViews>
    <sheetView workbookViewId="0">
      <selection activeCell="I11" sqref="I11"/>
    </sheetView>
  </sheetViews>
  <sheetFormatPr defaultRowHeight="15" x14ac:dyDescent="0.25"/>
  <cols>
    <col min="1" max="1" width="44.5703125" customWidth="1"/>
    <col min="2" max="2" width="20" customWidth="1"/>
    <col min="3" max="4" width="17" customWidth="1"/>
    <col min="5" max="5" width="11.140625" customWidth="1"/>
    <col min="7" max="7" width="16.42578125" style="2" customWidth="1"/>
    <col min="9" max="9" width="28.7109375" customWidth="1"/>
  </cols>
  <sheetData>
    <row r="1" spans="1:9" x14ac:dyDescent="0.25">
      <c r="A1" s="3" t="s">
        <v>1</v>
      </c>
      <c r="B1" s="4" t="s">
        <v>2</v>
      </c>
      <c r="C1" s="4" t="s">
        <v>3</v>
      </c>
      <c r="D1" s="6" t="s">
        <v>8</v>
      </c>
      <c r="E1" s="3" t="s">
        <v>15</v>
      </c>
      <c r="G1" s="4" t="s">
        <v>27</v>
      </c>
      <c r="H1" s="3" t="s">
        <v>28</v>
      </c>
      <c r="I1" s="3" t="s">
        <v>50</v>
      </c>
    </row>
    <row r="2" spans="1:9" x14ac:dyDescent="0.25">
      <c r="A2" s="26" t="s">
        <v>164</v>
      </c>
      <c r="B2" s="4"/>
      <c r="C2" s="4"/>
      <c r="D2" s="6"/>
      <c r="E2" s="3"/>
      <c r="G2" s="4"/>
      <c r="H2" s="3"/>
      <c r="I2" s="3"/>
    </row>
    <row r="3" spans="1:9" x14ac:dyDescent="0.25">
      <c r="A3" s="1" t="s">
        <v>155</v>
      </c>
      <c r="B3" s="2"/>
      <c r="C3" s="2"/>
    </row>
    <row r="4" spans="1:9" x14ac:dyDescent="0.25">
      <c r="A4" s="47" t="s">
        <v>156</v>
      </c>
      <c r="B4" s="2">
        <v>240</v>
      </c>
      <c r="C4" s="2">
        <v>350</v>
      </c>
      <c r="D4" s="13">
        <v>2</v>
      </c>
      <c r="E4" s="13">
        <v>60</v>
      </c>
      <c r="G4" s="10">
        <v>700</v>
      </c>
      <c r="H4">
        <v>2</v>
      </c>
      <c r="I4" s="14"/>
    </row>
    <row r="5" spans="1:9" x14ac:dyDescent="0.25">
      <c r="A5" t="s">
        <v>148</v>
      </c>
      <c r="B5" s="2">
        <v>240</v>
      </c>
      <c r="C5" s="2">
        <v>350</v>
      </c>
      <c r="D5">
        <v>2</v>
      </c>
      <c r="E5" s="13">
        <v>60</v>
      </c>
      <c r="G5" s="10">
        <v>700</v>
      </c>
      <c r="H5">
        <v>2</v>
      </c>
      <c r="I5" s="14"/>
    </row>
    <row r="6" spans="1:9" x14ac:dyDescent="0.25">
      <c r="A6" t="s">
        <v>157</v>
      </c>
      <c r="B6" s="2">
        <v>240</v>
      </c>
      <c r="C6" s="2">
        <v>350</v>
      </c>
      <c r="D6">
        <v>2</v>
      </c>
      <c r="E6" s="13">
        <v>60</v>
      </c>
      <c r="G6" s="10">
        <v>700</v>
      </c>
      <c r="H6">
        <v>2</v>
      </c>
      <c r="I6" s="14"/>
    </row>
    <row r="7" spans="1:9" x14ac:dyDescent="0.25">
      <c r="A7" t="s">
        <v>124</v>
      </c>
      <c r="B7" s="2">
        <v>240</v>
      </c>
      <c r="C7" s="2">
        <v>350</v>
      </c>
      <c r="D7">
        <v>2</v>
      </c>
      <c r="E7" s="13">
        <v>60</v>
      </c>
      <c r="G7" s="10">
        <v>700</v>
      </c>
      <c r="H7">
        <v>2</v>
      </c>
      <c r="I7" s="14"/>
    </row>
    <row r="8" spans="1:9" x14ac:dyDescent="0.25">
      <c r="A8" s="47" t="s">
        <v>53</v>
      </c>
      <c r="B8" s="2">
        <v>240</v>
      </c>
      <c r="C8" s="2">
        <v>350</v>
      </c>
      <c r="D8">
        <v>1</v>
      </c>
      <c r="E8" s="13">
        <v>60</v>
      </c>
      <c r="G8" s="10">
        <v>325</v>
      </c>
      <c r="H8">
        <v>1</v>
      </c>
      <c r="I8" s="14"/>
    </row>
    <row r="9" spans="1:9" x14ac:dyDescent="0.25">
      <c r="A9" t="s">
        <v>158</v>
      </c>
      <c r="B9" s="2">
        <v>240</v>
      </c>
      <c r="C9" s="2">
        <v>350</v>
      </c>
      <c r="D9">
        <v>1</v>
      </c>
      <c r="E9" s="13">
        <v>60</v>
      </c>
      <c r="G9" s="10">
        <v>350</v>
      </c>
      <c r="H9">
        <v>1</v>
      </c>
      <c r="I9" s="14"/>
    </row>
    <row r="10" spans="1:9" x14ac:dyDescent="0.25">
      <c r="A10" s="1" t="s">
        <v>9</v>
      </c>
      <c r="B10" s="2"/>
      <c r="C10" s="2"/>
    </row>
    <row r="11" spans="1:9" x14ac:dyDescent="0.25">
      <c r="A11" t="s">
        <v>159</v>
      </c>
      <c r="B11" s="2">
        <v>200</v>
      </c>
      <c r="C11" s="2">
        <v>310</v>
      </c>
      <c r="D11">
        <v>2</v>
      </c>
      <c r="E11">
        <v>45</v>
      </c>
      <c r="G11" s="10">
        <v>660</v>
      </c>
      <c r="H11">
        <v>2</v>
      </c>
      <c r="I11" s="14"/>
    </row>
    <row r="12" spans="1:9" x14ac:dyDescent="0.25">
      <c r="A12" s="47" t="s">
        <v>160</v>
      </c>
      <c r="B12" s="2">
        <v>200</v>
      </c>
      <c r="C12" s="2">
        <v>310</v>
      </c>
      <c r="D12">
        <v>2</v>
      </c>
      <c r="E12">
        <v>45</v>
      </c>
      <c r="G12" s="10">
        <v>620</v>
      </c>
      <c r="H12">
        <v>2</v>
      </c>
      <c r="I12" s="14"/>
    </row>
    <row r="13" spans="1:9" x14ac:dyDescent="0.25">
      <c r="A13" t="s">
        <v>161</v>
      </c>
      <c r="B13" s="2">
        <v>200</v>
      </c>
      <c r="C13" s="2">
        <v>310</v>
      </c>
      <c r="D13">
        <v>1</v>
      </c>
      <c r="E13">
        <v>45</v>
      </c>
      <c r="G13" s="10">
        <v>310</v>
      </c>
      <c r="H13">
        <v>1</v>
      </c>
      <c r="I13" s="14"/>
    </row>
    <row r="14" spans="1:9" x14ac:dyDescent="0.25">
      <c r="A14" t="s">
        <v>162</v>
      </c>
      <c r="B14" s="2">
        <v>200</v>
      </c>
      <c r="C14" s="2">
        <v>310</v>
      </c>
      <c r="D14">
        <v>1</v>
      </c>
      <c r="E14">
        <v>45</v>
      </c>
      <c r="G14" s="10">
        <v>410</v>
      </c>
      <c r="H14">
        <v>1</v>
      </c>
      <c r="I14" s="14"/>
    </row>
    <row r="15" spans="1:9" x14ac:dyDescent="0.25">
      <c r="A15" t="s">
        <v>163</v>
      </c>
      <c r="B15" s="2">
        <v>200</v>
      </c>
      <c r="C15" s="2">
        <v>310</v>
      </c>
      <c r="D15">
        <v>2</v>
      </c>
      <c r="E15">
        <v>45</v>
      </c>
      <c r="G15" s="10">
        <v>620</v>
      </c>
      <c r="H15">
        <v>2</v>
      </c>
      <c r="I15" s="14"/>
    </row>
    <row r="16" spans="1:9" x14ac:dyDescent="0.25">
      <c r="A16" s="26" t="s">
        <v>150</v>
      </c>
      <c r="B16" s="2"/>
      <c r="C16" s="2"/>
    </row>
    <row r="17" spans="1:9" x14ac:dyDescent="0.25">
      <c r="A17" s="1" t="s">
        <v>71</v>
      </c>
      <c r="B17" s="2"/>
      <c r="C17" s="2"/>
    </row>
    <row r="18" spans="1:9" x14ac:dyDescent="0.25">
      <c r="A18" t="s">
        <v>173</v>
      </c>
      <c r="B18" s="2">
        <v>270</v>
      </c>
      <c r="C18" s="2">
        <v>500</v>
      </c>
      <c r="D18">
        <v>1</v>
      </c>
      <c r="G18" s="10">
        <v>0</v>
      </c>
      <c r="H18">
        <v>1</v>
      </c>
      <c r="I18" s="14"/>
    </row>
    <row r="19" spans="1:9" x14ac:dyDescent="0.25">
      <c r="A19" t="s">
        <v>137</v>
      </c>
      <c r="B19" s="2">
        <v>270</v>
      </c>
      <c r="C19" s="2">
        <v>500</v>
      </c>
      <c r="D19">
        <v>1</v>
      </c>
      <c r="G19" s="10">
        <v>500</v>
      </c>
      <c r="H19">
        <v>1</v>
      </c>
      <c r="I19" s="14"/>
    </row>
    <row r="20" spans="1:9" x14ac:dyDescent="0.25">
      <c r="A20" t="s">
        <v>149</v>
      </c>
      <c r="B20" s="2">
        <v>270</v>
      </c>
      <c r="C20" s="2">
        <v>500</v>
      </c>
      <c r="D20">
        <v>1</v>
      </c>
      <c r="G20" s="10">
        <v>500</v>
      </c>
      <c r="H20">
        <v>1</v>
      </c>
      <c r="I20" s="14"/>
    </row>
    <row r="21" spans="1:9" x14ac:dyDescent="0.25">
      <c r="A21" s="1" t="s">
        <v>168</v>
      </c>
    </row>
    <row r="22" spans="1:9" x14ac:dyDescent="0.25">
      <c r="A22" t="s">
        <v>169</v>
      </c>
      <c r="B22" s="2">
        <v>345</v>
      </c>
      <c r="C22" s="2">
        <v>600</v>
      </c>
      <c r="D22">
        <v>1</v>
      </c>
      <c r="G22" s="10">
        <v>150</v>
      </c>
      <c r="H22">
        <v>1</v>
      </c>
      <c r="I22" s="14"/>
    </row>
    <row r="23" spans="1:9" x14ac:dyDescent="0.25">
      <c r="A23" t="s">
        <v>165</v>
      </c>
      <c r="B23" s="2">
        <v>345</v>
      </c>
      <c r="C23" s="2">
        <v>600</v>
      </c>
      <c r="D23">
        <v>1</v>
      </c>
      <c r="G23" s="10">
        <v>500</v>
      </c>
      <c r="H23">
        <v>1</v>
      </c>
      <c r="I23" s="14"/>
    </row>
    <row r="24" spans="1:9" x14ac:dyDescent="0.25">
      <c r="A24" t="s">
        <v>166</v>
      </c>
      <c r="B24" s="2">
        <v>345</v>
      </c>
      <c r="C24" s="2">
        <v>600</v>
      </c>
      <c r="D24">
        <v>1</v>
      </c>
      <c r="G24" s="10">
        <v>600</v>
      </c>
      <c r="H24">
        <v>1</v>
      </c>
      <c r="I24" s="14"/>
    </row>
    <row r="25" spans="1:9" x14ac:dyDescent="0.25">
      <c r="A25" t="s">
        <v>167</v>
      </c>
      <c r="B25" s="2">
        <v>345</v>
      </c>
      <c r="C25" s="2">
        <v>600</v>
      </c>
      <c r="D25">
        <v>1</v>
      </c>
      <c r="G25" s="10">
        <v>600</v>
      </c>
      <c r="H25">
        <v>1</v>
      </c>
      <c r="I25" s="14"/>
    </row>
    <row r="26" spans="1:9" x14ac:dyDescent="0.25">
      <c r="A26" t="s">
        <v>170</v>
      </c>
      <c r="B26" s="2">
        <v>345</v>
      </c>
      <c r="C26" s="2">
        <v>600</v>
      </c>
      <c r="D26">
        <v>1</v>
      </c>
      <c r="G26" s="10">
        <v>600</v>
      </c>
      <c r="H26">
        <v>1</v>
      </c>
      <c r="I26" s="14"/>
    </row>
    <row r="27" spans="1:9" x14ac:dyDescent="0.25">
      <c r="A27" s="18" t="s">
        <v>171</v>
      </c>
    </row>
    <row r="28" spans="1:9" x14ac:dyDescent="0.25">
      <c r="A28" t="s">
        <v>172</v>
      </c>
      <c r="B28" s="2">
        <v>250</v>
      </c>
      <c r="C28" s="2">
        <v>500</v>
      </c>
      <c r="D28">
        <v>1</v>
      </c>
      <c r="G28" s="10">
        <v>400</v>
      </c>
      <c r="H28">
        <v>1</v>
      </c>
      <c r="I28" s="14"/>
    </row>
    <row r="31" spans="1:9" x14ac:dyDescent="0.25">
      <c r="B31" s="26"/>
      <c r="C31" s="26"/>
    </row>
    <row r="32" spans="1:9" x14ac:dyDescent="0.25">
      <c r="B32" s="2"/>
      <c r="C32" s="2">
        <v>6785</v>
      </c>
      <c r="G32" s="2">
        <f>SUM(G3:G28)</f>
        <v>9945</v>
      </c>
    </row>
    <row r="34" spans="3:3" x14ac:dyDescent="0.25">
      <c r="C34" s="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1 закупка</vt:lpstr>
      <vt:lpstr>3 закупка</vt:lpstr>
      <vt:lpstr>4 закупка</vt:lpstr>
      <vt:lpstr>5 закупка</vt:lpstr>
      <vt:lpstr>9 закупка</vt:lpstr>
      <vt:lpstr>10 закупка</vt:lpstr>
      <vt:lpstr>14 закупка</vt:lpstr>
      <vt:lpstr>16 закупка</vt:lpstr>
      <vt:lpstr>8 закупка</vt:lpstr>
      <vt:lpstr>2 закупка</vt:lpstr>
      <vt:lpstr>6 закупка</vt:lpstr>
      <vt:lpstr>7 закупка</vt:lpstr>
      <vt:lpstr>11 закупка</vt:lpstr>
      <vt:lpstr>12 закупка</vt:lpstr>
      <vt:lpstr>13 закупка</vt:lpstr>
      <vt:lpstr>15 закупка</vt:lpstr>
      <vt:lpstr>17 закупка</vt:lpstr>
      <vt:lpstr>18 закупка</vt:lpstr>
      <vt:lpstr>19 закупка </vt:lpstr>
      <vt:lpstr>20 закупка</vt:lpstr>
      <vt:lpstr>21 закупка</vt:lpstr>
      <vt:lpstr>расходы|доходы</vt:lpstr>
      <vt:lpstr>участники конкурса</vt:lpstr>
      <vt:lpstr>22 закупка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</dc:creator>
  <cp:lastModifiedBy>Анастас</cp:lastModifiedBy>
  <dcterms:created xsi:type="dcterms:W3CDTF">2015-06-05T18:19:34Z</dcterms:created>
  <dcterms:modified xsi:type="dcterms:W3CDTF">2023-08-28T15:35:58Z</dcterms:modified>
</cp:coreProperties>
</file>