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2DAM\TFG_2_DAM_RICO\DOCUMENTACION\"/>
    </mc:Choice>
  </mc:AlternateContent>
  <xr:revisionPtr revIDLastSave="0" documentId="8_{5F83B95F-E8D1-4484-BD36-F7CEF3F26E52}" xr6:coauthVersionLast="47" xr6:coauthVersionMax="47" xr10:uidLastSave="{00000000-0000-0000-0000-000000000000}"/>
  <bookViews>
    <workbookView xWindow="-120" yWindow="-120" windowWidth="20730" windowHeight="11040" activeTab="3" xr2:uid="{568C94E4-E3F7-4EB4-8281-4914A18C47B4}"/>
  </bookViews>
  <sheets>
    <sheet name="Acerca de" sheetId="6" r:id="rId1"/>
    <sheet name="Hitos" sheetId="1" r:id="rId2"/>
    <sheet name="Tareas" sheetId="7" r:id="rId3"/>
    <sheet name="Diagrama de Gantt" sheetId="3" r:id="rId4"/>
    <sheet name="Datos de gráf. dinám. (ocultos)" sheetId="2" state="hidden" r:id="rId5"/>
  </sheets>
  <definedNames>
    <definedName name="Fecha_de_finalización">IFERROR(IF(MAX(Tareas[Fecha de finalización])="",TODAY(),MAX(MAX(Tareas[Fecha de finalización]),MAX(Hitos[Fecha]))),"")</definedName>
    <definedName name="Fecha_de_inicio">IFERROR(IF(MIN(Tareas[Fecha de inicio])="",TODAY(),MIN(Tareas[Fecha de inicio])),"")</definedName>
    <definedName name="IntervaloDeFechas">{15,30,45,60,75,90,105,120}</definedName>
    <definedName name="Seguimiento_hoy">Hitos!$D$2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7" l="1"/>
  <c r="D16" i="7"/>
  <c r="D15" i="7"/>
  <c r="D14" i="7"/>
  <c r="D13" i="7"/>
  <c r="D12" i="7"/>
  <c r="D11" i="7"/>
  <c r="D10" i="7"/>
  <c r="D9" i="7"/>
  <c r="D8" i="7"/>
  <c r="D7" i="7"/>
  <c r="D6" i="7"/>
  <c r="F25" i="7"/>
  <c r="F24" i="7"/>
  <c r="F23" i="7"/>
  <c r="F22" i="7"/>
  <c r="F21" i="7"/>
  <c r="F20" i="7"/>
  <c r="F19" i="7"/>
  <c r="F18" i="7"/>
  <c r="G24" i="2"/>
  <c r="G25" i="2"/>
  <c r="G26" i="2"/>
  <c r="G27" i="2"/>
  <c r="G28" i="2"/>
  <c r="G29" i="2"/>
  <c r="G30" i="2"/>
  <c r="G31" i="2"/>
  <c r="G32" i="2"/>
  <c r="F12" i="7" l="1"/>
  <c r="F6" i="7"/>
  <c r="F17" i="7"/>
  <c r="F16" i="7"/>
  <c r="F15" i="7"/>
  <c r="F14" i="7"/>
  <c r="F11" i="7"/>
  <c r="F10" i="7"/>
  <c r="F9" i="7"/>
  <c r="F8" i="7"/>
  <c r="F13" i="7" l="1"/>
  <c r="F7" i="7"/>
  <c r="B11" i="2" l="1"/>
  <c r="I25" i="2"/>
  <c r="I28" i="2"/>
  <c r="I31" i="2"/>
  <c r="I30" i="2"/>
  <c r="I26" i="2"/>
  <c r="I24" i="2"/>
  <c r="I29" i="2"/>
  <c r="I27" i="2"/>
  <c r="I32" i="2"/>
  <c r="B12" i="2" l="1"/>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B2" i="2" l="1"/>
  <c r="C5" i="2"/>
  <c r="C4" i="2"/>
  <c r="B5" i="2"/>
  <c r="B4" i="2"/>
</calcChain>
</file>

<file path=xl/sharedStrings.xml><?xml version="1.0" encoding="utf-8"?>
<sst xmlns="http://schemas.openxmlformats.org/spreadsheetml/2006/main" count="89" uniqueCount="80">
  <si>
    <t>Acerca de este libro</t>
  </si>
  <si>
    <t xml:space="preserve">Introduzca la información sobre los hitos y las tareas en las hojas de cálculo Hitos y Tareas.  Para representar hitos en la escala de tiempo, escriba 0 en la columna Número y, después, actualice la posición de la etiqueta para que esté “debajo” y evitar que se muestren etiquetas superpuestas.
La columna de posición en la tabla Hito representa los hitos en el gráfico de tareas, ya sea en la misma fila o en filas apiladas. Para representarlos en la misma fila, escriba el mismo número en esta columna para cada hito. Para representarlos en filas distintas, escriba números distintos. Los gráficos de datos de ejemplo representan todos los hitos en la posición de fila 2.
</t>
  </si>
  <si>
    <t>Instrucciones para lectores de pantalla</t>
  </si>
  <si>
    <t xml:space="preserve">
No elimine ni modifique el contenido en la hoja de cálculo oculta. Al hacerlo, podría poner en peligro la integridad del diagrama de Gantt.
Los datos en esta tabla pueden aparecer en blanco y puede que las fechas parezcan incorrectas; pero no rellene, edite, elimine ni, en caso alguno, modifique estos datos, ya que podrían sobrescribirse las fórmulas y producirse errores en la representación del gráfico.
La tabla “Hito dinámico” permite representar 15 hitos. Para representar más de 15, solo tiene que expandir la tabla para acomodar el número. Recuerde que solo tiene que agregar datos de los hitos actuales en la hoja de cálculo Datos del gráfico.
</t>
  </si>
  <si>
    <t>Sugerencias</t>
  </si>
  <si>
    <t xml:space="preserve">
De forma predeterminada, los hitos se representan en la fila 1 del diagrama de Gantt con la columna de posición en la hoja de cálculo Datos del gráfico, a partir de la celda C5. Para representar hitos en filas distintas, solo tiene que cambiar el número. 
</t>
  </si>
  <si>
    <t xml:space="preserve">La configuración predeterminada es resaltar la fecha del día actual en el diagrama de Gantt. Para dejar de resaltar la fecha actual, solo tiene que seleccionar “No” en la hoja de cálculo Datos de gráfico de la celda D2.
</t>
  </si>
  <si>
    <t xml:space="preserve">La escala de tiempo de fechas del diagrama de Gantt se representa con una separación de 5 fechas entre ellas. Para cambiar esto, seleccione la escala de tiempo en la hoja de cálculo Diagrama de Gantt y, después, haga clic en Formato de ejes. Por ejemplo, cambie la unidad mayor de 5 a 1 o 10. 
</t>
  </si>
  <si>
    <t>Esta es la última instrucción de esta hoja de cálculo.</t>
  </si>
  <si>
    <t>Cree un diagrama de Gantt de seguimiento de fechas en esta hoja de cálculo.
El título de esta hoja de cálculo se encuentra en la celda B1. 
Para obtener información sobre cómo usar esta hoja de cálculo, incluidas las instrucciones para lectores de pantalla, consulte la hoja de cálculo Información.
Desplácese hacia abajo por la columna A para obtener más instrucciones.</t>
  </si>
  <si>
    <t>Seleccione la opción “Sí” en la celda D2 para resaltar la fecha actual en la hoja de cálculo Diagrama de Gantt. 
Seleccione la opción “No” en la celda D2 si no quiere resaltar la fecha actual en la hoja de cálculo Diagrama de Gantt.
En la celda D2, seleccione ALT+Flecha abajo para ver las opciones.</t>
  </si>
  <si>
    <t>El encabezado de hitos de la tabla Hito se encuentra en la celda B3.
El encabezado de las tareas de la tabla Tareas se encuentra en la celda G3.</t>
  </si>
  <si>
    <t>La información sobre las columnas en la tabla Hito se encuentra en esta fila desde las celdas B4 a E4.
La información sobre las columnas en la tabla Tareas se encuentra en esta fila desde las celdas G4 a J4.</t>
  </si>
  <si>
    <t>Los encabezados de la tabla Hito se encuentran en las celdas B5 a E5. Los encabezados de la tabla Tareas se encuentran en las celdas G5 a J5.
Los datos de ejemplo de los hitos se encuentran en las celdas B6 a E11. 
Los datos de ejemplo de tareas se encuentran en las celdas G6 a J17.
La siguiente instrucción se encuentra en la celda A21.</t>
  </si>
  <si>
    <t>Para agregar más hitos, inserte una fila nueva encima de esta.
Tenga en cuenta que el número predeterminado de hitos que se representará en el gráfico es 15. Para agregar nuevos hitos, es necesario realizar un cambio en la hoja de cálculo oculta. Para obtener más información, vea la celda A9 de la hoja de cálculo Información.
La siguiente instrucción se encuentra en la celda A26.</t>
  </si>
  <si>
    <t>Hay una nota en la celda G26.
Esta es la última instrucción de esta hoja de cálculo.</t>
  </si>
  <si>
    <t>Diagrama de Gantt de seguimiento de fechas</t>
  </si>
  <si>
    <t>¿Quiere realizar un seguimiento de la fecha actual?</t>
  </si>
  <si>
    <t>Hitos</t>
  </si>
  <si>
    <t>Esta columna se ordenará de forma secuencial.</t>
  </si>
  <si>
    <t>N.º</t>
  </si>
  <si>
    <t>Para agregar más hitos, inserte una fila nueva encima de esta.</t>
  </si>
  <si>
    <t>La columna de posición, los hitos de gráficos en el gráfico de tareas.</t>
  </si>
  <si>
    <t>Posición</t>
  </si>
  <si>
    <t>Sí</t>
  </si>
  <si>
    <t>Escriba la fecha del hito en esta columna.</t>
  </si>
  <si>
    <t>Fecha</t>
  </si>
  <si>
    <t>Escriba una descripción del hito en esta columna. Estas descripciones aparecerán en el gráfico.</t>
  </si>
  <si>
    <t>Hito</t>
  </si>
  <si>
    <t>Tareas</t>
  </si>
  <si>
    <t>Para agregar más tareas, agregue una fila nueva encima de esta.</t>
  </si>
  <si>
    <t>Escriba la fecha de inicio de cada tarea debajo. Para obtener los mejores resultados, ordene esta columna en orden ascendente.</t>
  </si>
  <si>
    <t>Fecha de inicio</t>
  </si>
  <si>
    <t>Escriba la fecha de finalización de cada tarea o actividad debajo, en esta columna.</t>
  </si>
  <si>
    <t>Fecha de finalización</t>
  </si>
  <si>
    <t>Escriba las tareas o actividades en esta columna.</t>
  </si>
  <si>
    <t>Tarea</t>
  </si>
  <si>
    <t>La columna calculada automáticamente se usa para representar la duración de cada tarea. No la elimine ni modifique.</t>
  </si>
  <si>
    <t>Duración en días</t>
  </si>
  <si>
    <t>El diagrama de Gantt donde se muestran los datos del día actual, los hitos y las tareas en un intervalo de fechas se encuentra en esta hoja de cálculo. 
En la fila 1, desde las celdas B1 a R1, se muestra una barra de desplazamiento e incrementa el intervalo de fechas para mostrar hitos futuros.
El gráfico se muestra en las celdas B2 a R3.
Esta es la última instrucción de esta hoja de cálculo.</t>
  </si>
  <si>
    <t>El título de esta hoja de cálculo se encuentra en la celda B1.</t>
  </si>
  <si>
    <t>El título de la tabla se encuentra las celdas B2 y C2.</t>
  </si>
  <si>
    <t>El encabezado de tabla se encuentra en las celdas B3 y C3. Estas coordenadas crean el elemento resaltado del día actual en el gráfico.
La primera columna indica el día, la segunda se usa para dibujar la línea que resalta el día actual.
La fecha de la primera columna puede cambiar para que el intervalo de fechas del gráfico pueda leerse correctamente a medida que avancen las fechas, pero una coordenada Y de 0 indica que no se dibujará ninguna línea.
No modifique ni elimine este contenido, ya que podrían producirse errores en el gráfico. Para dejar de resaltar la fecha actual, solo tiene que seleccionar “No” en la hoja de cálculo Datos de gráfico de la celda D2.
La siguiente instrucción se encuentra en la celda A7.</t>
  </si>
  <si>
    <t>El encabezado de tabla se encuentra en la celda B7.
El incremento de desplazamiento en la celda B8 representa los datos del gráfico y se muestra de forma visual en el diagrama de Gantt de forma individual. 
Al desplazarse con la barra de desplazamiento de la parte superior del diagrama, en la fila 1 de la hoja de cálculo Diagrama de Gantt, se incrementará este número.
El diagrama funciona mejor con incrementos individuales.
La siguiente instrucción se encuentra en la celda A10.</t>
  </si>
  <si>
    <t xml:space="preserve">El encabezado de tabla se encuentra en las celdas B10 y D10.
El intervalo del gráfico ayuda a seleccionar el intervalo de tareas e hitos adecuado. No modifique estos campos.
El número de vencimiento mantiene legible el gráfico al vencer las tareas y mostrar solo las que se encuentran dentro del intervalo.  No modifique este número.
La siguiente instrucción se encuentra en la celda A14.
</t>
  </si>
  <si>
    <t>El encabezado de tabla de los datos de hito dinámicos se encuentra en las celdas B14 a E14. Hay una nota en la celda F14.
Esta tabla creará el diagrama de Gantt en la hoja de cálculo Diagrama de Gantt y representará 7 hitos a la vez.
Los datos de este gráfico se generan automáticamente basándose en el contenido de la tabla anterior. 
No edite ni elimine esta tabla o sus contenidos.
La siguiente instrucción se encuentra en la celda A17.</t>
  </si>
  <si>
    <t>Las celdas G15 a I15 contienen los encabezados de la tabla de los datos de hito dinámicos. 
Los datos en esta tabla pueden aparecer en blanco y puede que las fechas parezcan incorrectas; pero no rellene, edite, elimine ni, en caso alguno, modifique estos datos, ya que podrían sobrescribirse las fórmulas y producirse errores en la representación del gráfico.
La tabla permite representar 15 hitos. Para representar más de 15, solo tiene que expandir la tabla para acomodar el número. Recuerde que solo tiene que agregar los hitos de la hoja de cálculo Datos del gráfico. No agregue contenidos en esta tabla.
Hay una nota en la celda J15.
La siguiente instrucción se encuentra en la celda A32.</t>
  </si>
  <si>
    <t>Hay una nota en la celda J32.
Esta es la última instrucción de esta hoja de cálculo.</t>
  </si>
  <si>
    <t>Datos de gráfico dinámicos, NO edite ni elimine esta hoja de cálculo.</t>
  </si>
  <si>
    <t>coordenada X para resaltar el día actual</t>
  </si>
  <si>
    <t>incremento de desplazamiento</t>
  </si>
  <si>
    <t>Intervalo del gráfico</t>
  </si>
  <si>
    <t>resaltar</t>
  </si>
  <si>
    <t>coordenada Y</t>
  </si>
  <si>
    <t>vencimiento</t>
  </si>
  <si>
    <t>Duración de la tarea en días</t>
  </si>
  <si>
    <t>posición</t>
  </si>
  <si>
    <t>&lt;-- Esta tabla crea el diagrama de Gantt, donde se representan 7 hitos a la vez.</t>
  </si>
  <si>
    <t>Gráfico de hitos</t>
  </si>
  <si>
    <t>LÍNEA BASE</t>
  </si>
  <si>
    <t>&lt;-- Esta tabla crea los marcadores de hitos en el diagrama de Gantt, donde se representan solo los hitos con espacio suficiente en el intervalo de fechas que se muestra; hasta 15 hitos.</t>
  </si>
  <si>
    <t xml:space="preserve">&lt;-- Para representar más de 15 hitos, solo tiene que expandir esta tabla y agregar las nuevas entradas en la tabla Hito de la hoja de cálculo Datos del gráfico.
</t>
  </si>
  <si>
    <t xml:space="preserve">
Hay 5 hojas de cálculo en este libro:
Acerca de
Hitos
Tareas
Diagrama de Gantt
Datos de gráf. dinám. (ocultos)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El texto oculto no se imprimirá.
Para quitar las instrucciones de cualquier hoja de cálculo, es suficiente con eliminar la columna A.
</t>
  </si>
  <si>
    <t>Datos de gráf. dinám. (ocultos)</t>
  </si>
  <si>
    <t>FrontEnd Funcional</t>
  </si>
  <si>
    <t>BackEnd Funcional</t>
  </si>
  <si>
    <t>Arduino y ESP32 Funcional</t>
  </si>
  <si>
    <t>TFG Finalizado</t>
  </si>
  <si>
    <t>Bocetado de la Página Web</t>
  </si>
  <si>
    <t>Desarrollo de todas las Interfaces principales</t>
  </si>
  <si>
    <t>Repaso detalles página web</t>
  </si>
  <si>
    <t>Creación de la BBDD</t>
  </si>
  <si>
    <t>Creacion de la API</t>
  </si>
  <si>
    <t>Integración de la API junto con la web</t>
  </si>
  <si>
    <t>Programación modulo Arduino</t>
  </si>
  <si>
    <t>Cableado modulo Arduino</t>
  </si>
  <si>
    <t>Programacion modulo ESP32</t>
  </si>
  <si>
    <t>Cableado modulo ESP32</t>
  </si>
  <si>
    <t>Montaje maqueta</t>
  </si>
  <si>
    <t>Integracion de Hardware en la maqueta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</si>
</sst>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
    <numFmt numFmtId="166" formatCode="#,##0_ ;\-#,##0\ "/>
  </numFmts>
  <fonts count="1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6" fontId="7" fillId="0" borderId="0" applyFont="0" applyFill="0" applyBorder="0" applyProtection="0">
      <alignment horizontal="center"/>
    </xf>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26">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0" fillId="3" borderId="0" xfId="0" applyFill="1"/>
    <xf numFmtId="0" fontId="6" fillId="0" borderId="0" xfId="5">
      <alignment wrapText="1"/>
    </xf>
    <xf numFmtId="14" fontId="7" fillId="0" borderId="0" xfId="6" applyFill="1" applyBorder="1">
      <alignment horizontal="center"/>
    </xf>
    <xf numFmtId="14" fontId="0" fillId="0" borderId="0" xfId="6" applyFont="1" applyFill="1" applyBorder="1">
      <alignment horizontal="center"/>
    </xf>
    <xf numFmtId="166"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5" fontId="0" fillId="0" borderId="0" xfId="0" applyNumberFormat="1" applyAlignment="1">
      <alignment wrapText="1"/>
    </xf>
    <xf numFmtId="165" fontId="0" fillId="0" borderId="0" xfId="0" applyNumberFormat="1"/>
    <xf numFmtId="0" fontId="1" fillId="0" borderId="0" xfId="1" applyAlignment="1">
      <alignment horizontal="left" indent="2"/>
    </xf>
    <xf numFmtId="0" fontId="0" fillId="0" borderId="0" xfId="0" applyAlignment="1">
      <alignment horizontal="left" wrapText="1" indent="2"/>
    </xf>
    <xf numFmtId="0" fontId="4" fillId="0" borderId="0" xfId="4" applyAlignment="1">
      <alignment horizontal="left" indent="2"/>
    </xf>
    <xf numFmtId="0" fontId="4" fillId="0" borderId="0" xfId="4" applyFill="1" applyAlignment="1">
      <alignment horizontal="left" indent="2"/>
    </xf>
    <xf numFmtId="0" fontId="0" fillId="0" borderId="0" xfId="0" applyAlignment="1">
      <alignment horizontal="left" indent="2"/>
    </xf>
    <xf numFmtId="14" fontId="7" fillId="0" borderId="0" xfId="6">
      <alignment horizontal="center"/>
    </xf>
    <xf numFmtId="0" fontId="0" fillId="0" borderId="0" xfId="0" applyNumberFormat="1" applyFont="1" applyFill="1" applyAlignment="1">
      <alignment horizontal="center"/>
    </xf>
  </cellXfs>
  <cellStyles count="48">
    <cellStyle name="20% - Accent1" xfId="25" builtinId="30" customBuiltin="1"/>
    <cellStyle name="20% - Accent2" xfId="29" builtinId="34" customBuiltin="1"/>
    <cellStyle name="20% - Accent3" xfId="33" builtinId="38" customBuiltin="1"/>
    <cellStyle name="20% - Accent4" xfId="37" builtinId="42" customBuiltin="1"/>
    <cellStyle name="20% - Accent5" xfId="41" builtinId="46" customBuiltin="1"/>
    <cellStyle name="20% - Accent6" xfId="45" builtinId="50" customBuiltin="1"/>
    <cellStyle name="40% - Accent1" xfId="26" builtinId="31" customBuiltin="1"/>
    <cellStyle name="40% - Accent2" xfId="30" builtinId="35" customBuiltin="1"/>
    <cellStyle name="40% - Accent3" xfId="34" builtinId="39" customBuiltin="1"/>
    <cellStyle name="40% - Accent4" xfId="38" builtinId="43" customBuiltin="1"/>
    <cellStyle name="40% - Accent5" xfId="42" builtinId="47" customBuiltin="1"/>
    <cellStyle name="40% - Accent6" xfId="46" builtinId="51" customBuiltin="1"/>
    <cellStyle name="60% - Accent1" xfId="27" builtinId="32" customBuiltin="1"/>
    <cellStyle name="60% - Accent2" xfId="31"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Bad" xfId="14" builtinId="27" customBuiltin="1"/>
    <cellStyle name="Calculation" xfId="18" builtinId="22" customBuiltin="1"/>
    <cellStyle name="Check Cell" xfId="20" builtinId="23" customBuiltin="1"/>
    <cellStyle name="Comma" xfId="8" builtinId="3" customBuiltin="1"/>
    <cellStyle name="Comma [0]" xfId="7" builtinId="6" customBuiltin="1"/>
    <cellStyle name="Currency" xfId="9" builtinId="4" customBuiltin="1"/>
    <cellStyle name="Currency [0]" xfId="10" builtinId="7" customBuiltin="1"/>
    <cellStyle name="Explanatory Text" xfId="5" builtinId="53" customBuiltin="1"/>
    <cellStyle name="Fecha" xfId="6" xr:uid="{6EB70F65-3733-4804-9FF5-428A9E5C4ABE}"/>
    <cellStyle name="Good" xfId="13" builtinId="26" customBuiltin="1"/>
    <cellStyle name="Heading 1" xfId="1" builtinId="16" customBuiltin="1"/>
    <cellStyle name="Heading 2" xfId="2" builtinId="17" customBuiltin="1"/>
    <cellStyle name="Heading 3" xfId="4" builtinId="18" customBuiltin="1"/>
    <cellStyle name="Heading 4" xfId="12" builtinId="19" customBuiltin="1"/>
    <cellStyle name="Input" xfId="16" builtinId="20" customBuiltin="1"/>
    <cellStyle name="Linked Cell" xfId="19" builtinId="24" customBuiltin="1"/>
    <cellStyle name="Neutral" xfId="15" builtinId="28" customBuiltin="1"/>
    <cellStyle name="Normal" xfId="0" builtinId="0" customBuiltin="1"/>
    <cellStyle name="Note" xfId="22" builtinId="10" customBuiltin="1"/>
    <cellStyle name="Output" xfId="17" builtinId="21" customBuiltin="1"/>
    <cellStyle name="Percent" xfId="11" builtinId="5" customBuiltin="1"/>
    <cellStyle name="Title" xfId="3" builtinId="15" customBuiltin="1"/>
    <cellStyle name="Total" xfId="23" builtinId="25" customBuiltin="1"/>
    <cellStyle name="Warning Text" xfId="21" builtinId="11" customBuiltin="1"/>
  </cellStyles>
  <dxfs count="24">
    <dxf>
      <fill>
        <patternFill>
          <bgColor theme="7" tint="0.79998168889431442"/>
        </patternFill>
      </fill>
    </dxf>
    <dxf>
      <numFmt numFmtId="19" formatCode="dd/mm/yyyy"/>
    </dxf>
    <dxf>
      <numFmt numFmtId="19" formatCode="dd/mm/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numFmt numFmtId="19" formatCode="dd/mm/yyyy"/>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dd/mm/yyyy"/>
    </dxf>
    <dxf>
      <numFmt numFmtId="0" formatCode="General"/>
    </dxf>
    <dxf>
      <numFmt numFmtId="0" formatCode="General"/>
    </dxf>
    <dxf>
      <numFmt numFmtId="19" formatCode="dd/mm/yyyy"/>
    </dxf>
    <dxf>
      <numFmt numFmtId="0" formatCode="General"/>
      <alignment horizontal="general" vertical="bottom" textRotation="0" wrapText="1" indent="0" justifyLastLine="0" shrinkToFit="0" readingOrder="0"/>
    </dxf>
    <dxf>
      <numFmt numFmtId="167"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PivotStyle="PivotStyleLight16">
    <tableStyle name="Diagrama de Gantt de seguimiento de fechas" pivot="0" count="5" xr9:uid="{FE5A7A51-290B-4843-B986-5E08FCB37B0E}">
      <tableStyleElement type="wholeTable" dxfId="23"/>
      <tableStyleElement type="headerRow" dxfId="22"/>
      <tableStyleElement type="firstColumn" dxfId="21"/>
      <tableStyleElement type="firstRowStripe" dxfId="20"/>
      <tableStyleElement type="firstColumn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C6F5BB2A-B4A6-4114-9CCC-9E705E2A940D}"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EE78E43D-94A4-4A53-BF77-C72C526CFCCF}"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81F354CB-0119-4942-B12B-36AFB1D22A71}"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1F4FFAA7-C7CC-4292-B275-665D02B65E0A}"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B5838370-0A2D-4049-A01C-DF5495534A50}"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6888CC95-9B7A-4979-A067-521C4B4BA575}"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8A002FBA-A128-4D40-9387-18A157BE0C34}"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s-E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'Datos de gráf. dinám. (ocultos)'!$D$15:$D$22</c:f>
                <c:numCache>
                  <c:formatCode>General</c:formatCode>
                  <c:ptCount val="8"/>
                  <c:pt idx="0">
                    <c:v>2</c:v>
                  </c:pt>
                  <c:pt idx="1">
                    <c:v>9</c:v>
                  </c:pt>
                  <c:pt idx="2">
                    <c:v>4</c:v>
                  </c:pt>
                  <c:pt idx="3">
                    <c:v>1</c:v>
                  </c:pt>
                  <c:pt idx="4">
                    <c:v>9</c:v>
                  </c:pt>
                  <c:pt idx="5">
                    <c:v>9</c:v>
                  </c:pt>
                  <c:pt idx="6">
                    <c:v>5</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'Datos de gráf. dinám. (ocultos)'!$C$15:$C$21</c:f>
              <c:numCache>
                <c:formatCode>m/d/yyyy</c:formatCode>
                <c:ptCount val="7"/>
                <c:pt idx="0">
                  <c:v>45384</c:v>
                </c:pt>
                <c:pt idx="1">
                  <c:v>45386</c:v>
                </c:pt>
                <c:pt idx="2">
                  <c:v>45395</c:v>
                </c:pt>
                <c:pt idx="3">
                  <c:v>45399</c:v>
                </c:pt>
                <c:pt idx="4">
                  <c:v>45404</c:v>
                </c:pt>
                <c:pt idx="5">
                  <c:v>45418</c:v>
                </c:pt>
                <c:pt idx="6">
                  <c:v>45428</c:v>
                </c:pt>
              </c:numCache>
            </c:numRef>
          </c:xVal>
          <c:yVal>
            <c:numRef>
              <c:f>'Datos de gráf. dinám. (ocultos)'!$E$15:$E$21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'Datos de gráf. dinám. (ocultos)'!$B$15:$B$22</c15:f>
                <c15:dlblRangeCache>
                  <c:ptCount val="8"/>
                  <c:pt idx="0">
                    <c:v>Bocetado de la Página Web</c:v>
                  </c:pt>
                  <c:pt idx="1">
                    <c:v>Desarrollo de todas las Interfaces principales</c:v>
                  </c:pt>
                  <c:pt idx="2">
                    <c:v>Repaso detalles página web</c:v>
                  </c:pt>
                  <c:pt idx="3">
                    <c:v>Creación de la BBDD</c:v>
                  </c:pt>
                  <c:pt idx="4">
                    <c:v>Creacion de la API</c:v>
                  </c:pt>
                  <c:pt idx="5">
                    <c:v>Integración de la API junto con la web</c:v>
                  </c:pt>
                  <c:pt idx="6">
                    <c:v>Programación modulo Arduino</c:v>
                  </c:pt>
                </c15:dlblRangeCache>
              </c15:datalabelsRange>
            </c:ext>
            <c:ext xmlns:c16="http://schemas.microsoft.com/office/drawing/2014/chart" uri="{C3380CC4-5D6E-409C-BE32-E72D297353CC}">
              <c16:uniqueId val="{0000000A-CCF3-4D6B-A363-E3E4CAC6EE6E}"/>
            </c:ext>
          </c:extLst>
        </c:ser>
        <c:ser>
          <c:idx val="1"/>
          <c:order val="1"/>
          <c:tx>
            <c:strRef>
              <c:f>'Datos de gráf. dinám. (ocultos)'!$B$2</c:f>
              <c:strCache>
                <c:ptCount val="1"/>
                <c:pt idx="0">
                  <c:v>Hoy</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08976E45-1D04-435C-B938-1A8BCF0F1F08}" type="CELLRANGE">
                      <a:rPr lang="en-US"/>
                      <a:pPr>
                        <a:defRPr sz="1100">
                          <a:solidFill>
                            <a:schemeClr val="bg2"/>
                          </a:solidFill>
                        </a:defRPr>
                      </a:pPr>
                      <a:t>[CELLRANGE]</a:t>
                    </a:fld>
                    <a:endParaRPr lang="es-E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s-E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'Datos de gráf. dinám. (ocultos)'!$B$4:$B$5</c:f>
              <c:numCache>
                <c:formatCode>m/d/yyyy</c:formatCode>
                <c:ptCount val="2"/>
                <c:pt idx="0">
                  <c:v>45446</c:v>
                </c:pt>
                <c:pt idx="1">
                  <c:v>45446</c:v>
                </c:pt>
              </c:numCache>
            </c:numRef>
          </c:xVal>
          <c:yVal>
            <c:numRef>
              <c:f>'Datos de gráf. dinám. (ocultos)'!$C$4:$C$5</c:f>
              <c:numCache>
                <c:formatCode>General</c:formatCode>
                <c:ptCount val="2"/>
                <c:pt idx="0">
                  <c:v>9</c:v>
                </c:pt>
                <c:pt idx="1">
                  <c:v>9</c:v>
                </c:pt>
              </c:numCache>
            </c:numRef>
          </c:yVal>
          <c:smooth val="0"/>
          <c:extLst>
            <c:ext xmlns:c15="http://schemas.microsoft.com/office/drawing/2012/chart" uri="{02D57815-91ED-43cb-92C2-25804820EDAC}">
              <c15:datalabelsRange>
                <c15:f>'Datos de gráf. dinám. (ocultos)'!$B$2</c15:f>
                <c15:dlblRangeCache>
                  <c:ptCount val="1"/>
                  <c:pt idx="0">
                    <c:v>Hoy</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F09BCF41-65CF-430E-9640-8A813C7D8AD4}" type="CELLRANGE">
                      <a:rPr lang="en-U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A4B868D8-9A9D-4B44-888E-886D594E76A8}"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A324DE0A-2127-4FBD-872C-694665489B4F}"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11030DF6-3740-4DA9-BBDA-02455C2DCEEE}"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616BAAEB-51FF-40E7-9BDB-50723B5697DA}"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04337362-6AD7-48BC-B130-3BDB632E9B9F}"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CC76D21E-9504-4A82-8D54-3B0F4461C443}"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BF1D0353-71F0-490A-811D-B6411C9A2302}"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EF4A619E-28A5-47DD-BCB9-6EB43EB3C871}"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4410C9DB-3425-4BF5-B2E7-FCA6744D8AE0}"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5CDEE987-E907-462D-A91C-00CA1584CFD2}"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FD27E34A-54BE-4396-91CF-034A7FE87FD8}"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6CBC1973-AB41-4374-A533-96C29400F1CA}"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CC2F6A96-22C7-43B5-81CA-54ACEB63D361}"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B84CB87D-A84C-4266-8DF4-F31DFF704CD8}" type="CELLRANGE">
                      <a:rPr lang="es-ES"/>
                      <a:pPr/>
                      <a:t>[CELLRANGE]</a:t>
                    </a:fld>
                    <a:endParaRPr lang="es-E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s-E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'Datos de gráf. dinám. (ocultos)'!$H$18:$H$32</c:f>
              <c:numCache>
                <c:formatCode>m/d/yyyy</c:formatCode>
                <c:ptCount val="15"/>
                <c:pt idx="0">
                  <c:v>45398</c:v>
                </c:pt>
                <c:pt idx="1">
                  <c:v>45399</c:v>
                </c:pt>
                <c:pt idx="2">
                  <c:v>45399</c:v>
                </c:pt>
                <c:pt idx="3">
                  <c:v>45399</c:v>
                </c:pt>
                <c:pt idx="4">
                  <c:v>45399</c:v>
                </c:pt>
                <c:pt idx="5">
                  <c:v>45399</c:v>
                </c:pt>
                <c:pt idx="6">
                  <c:v>45399</c:v>
                </c:pt>
                <c:pt idx="7">
                  <c:v>45399</c:v>
                </c:pt>
                <c:pt idx="8">
                  <c:v>45399</c:v>
                </c:pt>
                <c:pt idx="9">
                  <c:v>45399</c:v>
                </c:pt>
                <c:pt idx="10">
                  <c:v>45399</c:v>
                </c:pt>
                <c:pt idx="11">
                  <c:v>45399</c:v>
                </c:pt>
                <c:pt idx="12">
                  <c:v>45399</c:v>
                </c:pt>
                <c:pt idx="13">
                  <c:v>45399</c:v>
                </c:pt>
                <c:pt idx="14">
                  <c:v>45399</c:v>
                </c:pt>
              </c:numCache>
            </c:numRef>
          </c:xVal>
          <c:yVal>
            <c:numRef>
              <c:f>'Datos de gráf. dinám. (ocultos)'!$I$18:$I$32</c:f>
              <c:numCache>
                <c:formatCode>General</c:formatCode>
                <c:ptCount val="15"/>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'Datos de gráf. dinám. (ocultos)'!$G$18:$G$33</c15:f>
                <c15:dlblRangeCache>
                  <c:ptCount val="16"/>
                  <c:pt idx="0">
                    <c:v>FrontEnd Funcional</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s-ES"/>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s-E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4762</xdr:colOff>
      <xdr:row>0</xdr:row>
      <xdr:rowOff>295277</xdr:rowOff>
    </xdr:from>
    <xdr:to>
      <xdr:col>23</xdr:col>
      <xdr:colOff>9525</xdr:colOff>
      <xdr:row>2</xdr:row>
      <xdr:rowOff>2009776</xdr:rowOff>
    </xdr:to>
    <xdr:graphicFrame macro="">
      <xdr:nvGraphicFramePr>
        <xdr:cNvPr id="5" name="Gráfico 4" descr="Diagrama de Gantt que representa 8 tareas e hitos a la vez, con un marcador resaltado que realiza un seguimiento de la fecha actual. Una barra de desplazamiento encima del gráfico permite paginar todas las tareas e hitos de la hoja de cálculo Datos del gráfico.">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Hitos" displayName="Hito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º" dataDxfId="18"/>
    <tableColumn id="3" xr3:uid="{2EB2227F-D85F-4004-8BC5-DEE0E8CC2A93}" name="Posición" dataDxfId="17"/>
    <tableColumn id="1" xr3:uid="{6E180707-6E70-48F0-B1D1-03AC999F6B82}" name="Fecha" dataCellStyle="Fecha"/>
    <tableColumn id="2" xr3:uid="{53D70D33-C6AC-47A5-B1DA-19C54C29A9FB}" name="Hito"/>
  </tableColumns>
  <tableStyleInfo name="Diagrama de Gantt de seguimiento de fechas" showFirstColumn="1" showLastColumn="0" showRowStripes="1" showColumnStripes="0"/>
  <extLst>
    <ext xmlns:x14="http://schemas.microsoft.com/office/spreadsheetml/2009/9/main" uri="{504A1905-F514-4f6f-8877-14C23A59335A}">
      <x14:table altTextSummary="Esta tabla contiene los hitos a trazar en el gráfico del diagrama de Gantt. Para trazar los hitos a lo largo de la línea de tiempo en lugar de dentro del gráfico, introduzca 0 en la columna nro."/>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reas" displayName="Tareas" ref="B5:F25" totalsRowShown="0">
  <autoFilter ref="B5:F25" xr:uid="{22AFF5BD-21AE-4912-A8C2-DAA508F7F469}"/>
  <sortState xmlns:xlrd2="http://schemas.microsoft.com/office/spreadsheetml/2017/richdata2" ref="B6:E25">
    <sortCondition ref="C5:C25"/>
  </sortState>
  <tableColumns count="5">
    <tableColumn id="4" xr3:uid="{8D50EF12-D72C-4368-8326-03E797ADB3CB}" name="N.º" dataDxfId="16"/>
    <tableColumn id="1" xr3:uid="{6CD36057-C64E-48FF-8662-5FD7B4F32BF9}" name="Fecha de inicio" dataCellStyle="Fecha"/>
    <tableColumn id="2" xr3:uid="{96A5962B-4C06-442F-8E89-23604EF5C723}" name="Fecha de finalización" dataCellStyle="Fecha"/>
    <tableColumn id="3" xr3:uid="{16FB4742-B3F6-42FC-9A10-1D5DD112F2D1}" name="Tarea"/>
    <tableColumn id="5" xr3:uid="{D768AAFA-90E4-428E-833F-D632C9128159}" name="Duración en días" dataDxfId="15">
      <calculatedColumnFormula>IFERROR(IF(LEN(Tareas[[#This Row],[Fecha de inicio]])=0,"",(INT(Tareas[[#This Row],[Fecha de finalización]])-INT(Tareas[[#This Row],[Fecha de inicio]]))-(INT(Tareas[[#This Row],[Fecha de inicio]])-INT(Tareas[[#This Row],[Fecha de inicio]]))+1),"")</calculatedColumnFormula>
    </tableColumn>
  </tableColumns>
  <tableStyleInfo name="Diagrama de Gantt de seguimiento de fechas"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atosDeTareasDinámicas" displayName="DatosDeTareasDinámicas"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reas" dataDxfId="14">
      <calculatedColumnFormula>IFERROR(IF(LEN(OFFSET(Tareas!$C6,IncrementoDeDesplazamiento[incremento de desplazamiento],0,1,1))=0,"",IF(OR(OFFSET(Tareas!$D6,IncrementoDeDesplazamiento[incremento de desplazamiento],0,1,1)&lt;=$B$12,OFFSET(Tareas!$C6,IncrementoDeDesplazamiento[incremento de desplazamiento],0,1,1)&gt;=($B$11-$D$11)),INDEX(Tareas[],OFFSET(Tareas!$B6,IncrementoDeDesplazamiento[incremento de desplazamiento],0,1,1),4),"")),"")</calculatedColumnFormula>
    </tableColumn>
    <tableColumn id="2" xr3:uid="{67A68433-98C6-4D8B-B13E-5A174B091BFD}" name="Fecha de inicio" dataDxfId="13" dataCellStyle="Fecha">
      <calculatedColumnFormula>IFERROR(IF(LEN(DatosDeTareasDinámicas[[#This Row],[Tareas]])=0,$B$11,INDEX(Tareas[],OFFSET(Tareas!$B6,IncrementoDeDesplazamiento[incremento de desplazamiento],0,1,1),2)),"")</calculatedColumnFormula>
    </tableColumn>
    <tableColumn id="3" xr3:uid="{F8FBD7F0-C854-4F78-A244-B23F2FFF6E70}" name="Duración de la tarea en días" dataDxfId="12">
      <calculatedColumnFormula>IFERROR(IF(LEN(DatosDeTareasDinámicas[[#This Row],[Tareas]])=0,0,IF(AND(Tareas!$C6&lt;=$B$12,Tareas!$D6&gt;=$B$12),ABS(OFFSET(Tareas!$C6,IncrementoDeDesplazamiento[incremento de desplazamiento],0,1,1)-$B$12)+1,OFFSET(Tareas!$F6,IncrementoDeDesplazamiento[incremento de desplazamiento],0,1,1))),"")</calculatedColumnFormula>
    </tableColumn>
    <tableColumn id="4" xr3:uid="{5A2DA5AB-D865-4B01-B889-2961800BAEFD}" name="posición" dataDxfId="11">
      <calculatedColumnFormula>IFERROR(IF(LEN(DatosDeTareasDinámicas[[#This Row],[Tareas]])=0,"",ROW($A1)),"")</calculatedColumnFormula>
    </tableColumn>
  </tableColumns>
  <tableStyleInfo name="Diagrama de Gantt de seguimiento de fechas" showFirstColumn="1" showLastColumn="0" showRowStripes="1" showColumnStripes="0"/>
  <extLst>
    <ext xmlns:x14="http://schemas.microsoft.com/office/spreadsheetml/2009/9/main" uri="{504A1905-F514-4f6f-8877-14C23A59335A}">
      <x14:table altTextSummary="Esta tabla contiene las entradas del diagrama de Gantt. Esta tabla se actualizará automáticamente en función de las entradas de la tabla temporal anterior."/>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HoyResaltado" displayName="HoyResaltado" ref="B3:C5" totalsRowShown="0">
  <autoFilter ref="B3:C5" xr:uid="{C74C9E73-4A4C-4834-9227-5225090C02B4}"/>
  <tableColumns count="2">
    <tableColumn id="1" xr3:uid="{C38F7B9B-A971-4488-8015-29B0727A34E7}" name="coordenada X para resaltar el día actual" dataDxfId="10">
      <calculatedColumnFormula>IFERROR(IF(TODAY()&lt;MIN(DatosDeTareasDinámicas[Fecha de inicio]),MIN($B$11,MIN(DatosDeTareasDinámicas[Fecha de inicio])),TODAY()),TODAY())</calculatedColumnFormula>
    </tableColumn>
    <tableColumn id="2" xr3:uid="{0976B376-4D30-4099-AE10-A329AAD22F6E}" name="coordenada Y" dataDxfId="9">
      <calculatedColumnFormula>IFERROR(IF(Seguimiento_hoy="Sí",IF(TODAY()&lt;MIN(DatosDeTareasDinámicas[Fecha de inicio]),0,9),0),0)</calculatedColumnFormula>
    </tableColumn>
  </tableColumns>
  <tableStyleInfo name="Diagrama de Gantt de seguimiento de fechas" showFirstColumn="1" showLastColumn="0" showRowStripes="1" showColumnStripes="0"/>
  <extLst>
    <ext xmlns:x14="http://schemas.microsoft.com/office/spreadsheetml/2009/9/main" uri="{504A1905-F514-4f6f-8877-14C23A59335A}">
      <x14:table altTextSummary="Esta tabla crea una línea en el gráfico de Gantt que muestra dónde está hoy en relación con la línea de tiempo."/>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atosDeHitoDinámicos" displayName="DatosDeHitoDinámicos" ref="G17:I32" totalsRowShown="0">
  <autoFilter ref="G17:I32" xr:uid="{36CE19C9-41B5-47A8-AAA1-A3D6AC913D8B}">
    <filterColumn colId="0" hiddenButton="1"/>
    <filterColumn colId="1" hiddenButton="1"/>
    <filterColumn colId="2" hiddenButton="1"/>
  </autoFilter>
  <tableColumns count="3">
    <tableColumn id="1" xr3:uid="{B32D10F3-8C97-4D87-8F09-C4C9DB7410B5}" name="Hitos" dataDxfId="8">
      <calculatedColumnFormula>IFERROR(IF(LEN(Hitos!D6)=0,"",IF(AND(Hitos!D6&lt;=$B$12,Hitos!D6&gt;=$B$11-$D$11),Hitos!E6,"")),"")</calculatedColumnFormula>
    </tableColumn>
    <tableColumn id="4" xr3:uid="{08699A2C-FE9E-454E-85A5-61493B3B2502}" name="Fecha" dataDxfId="7" dataCellStyle="Fecha">
      <calculatedColumnFormula>IFERROR(IF(LEN(DatosDeHitoDinámicos[[#This Row],[Hitos]])=0,$B$12,Hitos!$D6),2)</calculatedColumnFormula>
    </tableColumn>
    <tableColumn id="5" xr3:uid="{FF95A456-DC6C-4DEF-A422-1A60C8530445}" name="LÍNEA BASE" dataDxfId="6">
      <calculatedColumnFormula>IFERROR(IF(LEN(DatosDeHitoDinámicos[[#This Row],[Hitos]])=0,"",Hitos!$C6),"")</calculatedColumnFormula>
    </tableColumn>
  </tableColumns>
  <tableStyleInfo name="Diagrama de Gantt de seguimiento de fechas"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IncrementoDeDesplazamiento" displayName="IncrementoDeDesplazamiento" ref="B7:B8" totalsRowShown="0" headerRowDxfId="5" dataDxfId="4">
  <autoFilter ref="B7:B8" xr:uid="{EF98147B-BF9A-4D76-A56A-BD910CB7D4BE}">
    <filterColumn colId="0" hiddenButton="1"/>
  </autoFilter>
  <tableColumns count="1">
    <tableColumn id="1" xr3:uid="{F9A5A7B8-7EE1-4D44-B78F-710AFC7920AA}" name="incremento de desplazamiento" dataDxfId="3"/>
  </tableColumns>
  <tableStyleInfo name="Diagrama de Gantt de seguimiento de fechas" showFirstColumn="1" showLastColumn="0" showRowStripes="1" showColumnStripes="0"/>
  <extLst>
    <ext xmlns:x14="http://schemas.microsoft.com/office/spreadsheetml/2009/9/main" uri="{504A1905-F514-4f6f-8877-14C23A59335A}">
      <x14:table altTextSummary="Esta tabla contiene el incremento de desplazamiento de la barra de desplazamiento en la hoja de cálculo Datos de gráfico. El número representa la página de desplazamiento representada visualmente en el gráfico y capturada en esta hoja de cálculo para actualizar automáticamente los datos."/>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IntervaloDelGráfico" displayName="IntervaloDelGráfico" ref="B10:B12" totalsRowShown="0" dataDxfId="2">
  <autoFilter ref="B10:B12" xr:uid="{DDE82E12-4FE9-46D1-8EAA-6B89FFED0A50}"/>
  <tableColumns count="1">
    <tableColumn id="1" xr3:uid="{1D49A440-6CFE-4E17-92DB-D396A59981B6}" name="Intervalo del gráfico" dataDxfId="1">
      <calculatedColumnFormula>IFERROR(IF(LEN(#REF!)=0,Fecha_de_finalización+15,MIN(#REF!)+15),TODAY())</calculatedColumnFormula>
    </tableColumn>
  </tableColumns>
  <tableStyleInfo name="Diagrama de Gantt de seguimiento de fechas"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Vencimiento" displayName="Vencimiento" ref="D10:D11" totalsRowShown="0">
  <autoFilter ref="D10:D11" xr:uid="{A497F6DC-1163-4C3D-B959-8F6736298A72}"/>
  <tableColumns count="1">
    <tableColumn id="1" xr3:uid="{D9C67577-58B7-4BF1-9128-CF610F096B3F}" name="vencimiento"/>
  </tableColumns>
  <tableStyleInfo name="Diagrama de Gantt de seguimiento de fechas"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sheetPr>
    <pageSetUpPr fitToPage="1"/>
  </sheetPr>
  <dimension ref="A1:A11"/>
  <sheetViews>
    <sheetView showGridLines="0" topLeftCell="A20" workbookViewId="0"/>
  </sheetViews>
  <sheetFormatPr defaultColWidth="9.140625" defaultRowHeight="15" x14ac:dyDescent="0.25"/>
  <cols>
    <col min="1" max="1" width="78.7109375" style="23" customWidth="1"/>
  </cols>
  <sheetData>
    <row r="1" spans="1:1" ht="50.1" customHeight="1" x14ac:dyDescent="0.3">
      <c r="A1" s="19" t="s">
        <v>0</v>
      </c>
    </row>
    <row r="2" spans="1:1" ht="165" x14ac:dyDescent="0.25">
      <c r="A2" s="20" t="s">
        <v>1</v>
      </c>
    </row>
    <row r="3" spans="1:1" x14ac:dyDescent="0.25">
      <c r="A3" s="21" t="s">
        <v>2</v>
      </c>
    </row>
    <row r="4" spans="1:1" ht="285" x14ac:dyDescent="0.25">
      <c r="A4" s="20" t="s">
        <v>62</v>
      </c>
    </row>
    <row r="5" spans="1:1" x14ac:dyDescent="0.25">
      <c r="A5" s="21" t="s">
        <v>63</v>
      </c>
    </row>
    <row r="6" spans="1:1" ht="210" x14ac:dyDescent="0.25">
      <c r="A6" s="20" t="s">
        <v>3</v>
      </c>
    </row>
    <row r="7" spans="1:1" x14ac:dyDescent="0.25">
      <c r="A7" s="22" t="s">
        <v>4</v>
      </c>
    </row>
    <row r="8" spans="1:1" ht="90" x14ac:dyDescent="0.25">
      <c r="A8" s="20" t="s">
        <v>5</v>
      </c>
    </row>
    <row r="9" spans="1:1" ht="60" x14ac:dyDescent="0.25">
      <c r="A9" s="20" t="s">
        <v>6</v>
      </c>
    </row>
    <row r="10" spans="1:1" ht="75" x14ac:dyDescent="0.25">
      <c r="A10" s="20" t="s">
        <v>7</v>
      </c>
    </row>
    <row r="11" spans="1:1" x14ac:dyDescent="0.25">
      <c r="A11" s="20" t="s">
        <v>8</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E26"/>
  <sheetViews>
    <sheetView showGridLines="0" workbookViewId="0">
      <selection activeCell="C7" sqref="C7"/>
    </sheetView>
  </sheetViews>
  <sheetFormatPr defaultColWidth="9.140625" defaultRowHeight="15" x14ac:dyDescent="0.25"/>
  <cols>
    <col min="1" max="1" width="2.7109375" style="18" customWidth="1"/>
    <col min="2" max="2" width="22" customWidth="1"/>
    <col min="3" max="3" width="31.5703125" customWidth="1"/>
    <col min="4" max="4" width="24.140625" customWidth="1"/>
    <col min="5" max="5" width="30.7109375" customWidth="1"/>
  </cols>
  <sheetData>
    <row r="1" spans="1:5" ht="50.1" customHeight="1" x14ac:dyDescent="0.25">
      <c r="A1" s="17" t="s">
        <v>9</v>
      </c>
      <c r="B1" s="8" t="s">
        <v>16</v>
      </c>
    </row>
    <row r="2" spans="1:5" ht="15.75" x14ac:dyDescent="0.25">
      <c r="A2" s="18" t="s">
        <v>10</v>
      </c>
      <c r="B2" s="16" t="s">
        <v>17</v>
      </c>
      <c r="C2" s="15"/>
      <c r="D2" s="9" t="s">
        <v>24</v>
      </c>
    </row>
    <row r="3" spans="1:5" ht="35.1" customHeight="1" x14ac:dyDescent="0.3">
      <c r="A3" s="17" t="s">
        <v>11</v>
      </c>
      <c r="B3" s="5" t="s">
        <v>18</v>
      </c>
    </row>
    <row r="4" spans="1:5" ht="45" customHeight="1" x14ac:dyDescent="0.25">
      <c r="A4" s="17" t="s">
        <v>12</v>
      </c>
      <c r="B4" s="10" t="s">
        <v>19</v>
      </c>
      <c r="C4" s="10" t="s">
        <v>22</v>
      </c>
      <c r="D4" s="10" t="s">
        <v>25</v>
      </c>
      <c r="E4" s="10" t="s">
        <v>27</v>
      </c>
    </row>
    <row r="5" spans="1:5" x14ac:dyDescent="0.25">
      <c r="A5" s="17" t="s">
        <v>13</v>
      </c>
      <c r="B5" t="s">
        <v>20</v>
      </c>
      <c r="C5" t="s">
        <v>23</v>
      </c>
      <c r="D5" t="s">
        <v>26</v>
      </c>
      <c r="E5" t="s">
        <v>28</v>
      </c>
    </row>
    <row r="6" spans="1:5" x14ac:dyDescent="0.25">
      <c r="A6" s="17"/>
      <c r="B6" s="6">
        <v>1</v>
      </c>
      <c r="C6" s="6">
        <v>1</v>
      </c>
      <c r="D6" s="11">
        <v>45398</v>
      </c>
      <c r="E6" t="s">
        <v>64</v>
      </c>
    </row>
    <row r="7" spans="1:5" x14ac:dyDescent="0.25">
      <c r="B7" s="6">
        <v>2</v>
      </c>
      <c r="C7" s="25">
        <v>2</v>
      </c>
      <c r="D7" s="11">
        <v>45426</v>
      </c>
      <c r="E7" t="s">
        <v>65</v>
      </c>
    </row>
    <row r="8" spans="1:5" x14ac:dyDescent="0.25">
      <c r="B8" s="6">
        <v>3</v>
      </c>
      <c r="C8" s="6">
        <v>3</v>
      </c>
      <c r="D8" s="11">
        <v>45440</v>
      </c>
      <c r="E8" t="s">
        <v>66</v>
      </c>
    </row>
    <row r="9" spans="1:5" x14ac:dyDescent="0.25">
      <c r="B9" s="6">
        <v>4</v>
      </c>
      <c r="C9" s="25">
        <v>4</v>
      </c>
      <c r="D9" s="11">
        <v>45452</v>
      </c>
      <c r="E9" t="s">
        <v>67</v>
      </c>
    </row>
    <row r="10" spans="1:5" x14ac:dyDescent="0.25">
      <c r="B10" s="6"/>
      <c r="C10" s="6"/>
      <c r="D10" s="11"/>
    </row>
    <row r="11" spans="1:5" x14ac:dyDescent="0.25">
      <c r="B11" s="6"/>
      <c r="C11" s="6"/>
      <c r="D11" s="11"/>
    </row>
    <row r="12" spans="1:5" x14ac:dyDescent="0.25">
      <c r="B12" s="6"/>
      <c r="C12" s="6"/>
      <c r="D12" s="11"/>
    </row>
    <row r="13" spans="1:5" x14ac:dyDescent="0.25">
      <c r="B13" s="6"/>
      <c r="C13" s="6"/>
      <c r="D13" s="11"/>
    </row>
    <row r="14" spans="1:5" x14ac:dyDescent="0.25">
      <c r="B14" s="6"/>
      <c r="C14" s="6"/>
      <c r="D14" s="11"/>
    </row>
    <row r="15" spans="1:5" x14ac:dyDescent="0.25">
      <c r="B15" s="6"/>
      <c r="C15" s="6"/>
      <c r="D15" s="11"/>
    </row>
    <row r="16" spans="1:5" x14ac:dyDescent="0.25">
      <c r="B16" s="6"/>
      <c r="C16" s="6"/>
      <c r="D16" s="11"/>
    </row>
    <row r="17" spans="1:5" x14ac:dyDescent="0.25">
      <c r="B17" s="6"/>
      <c r="C17" s="6"/>
      <c r="D17" s="11"/>
    </row>
    <row r="18" spans="1:5" x14ac:dyDescent="0.25">
      <c r="B18" s="6"/>
      <c r="C18" s="6"/>
      <c r="D18" s="11"/>
    </row>
    <row r="19" spans="1:5" x14ac:dyDescent="0.25">
      <c r="B19" s="6"/>
      <c r="C19" s="6"/>
      <c r="D19" s="11"/>
    </row>
    <row r="20" spans="1:5" x14ac:dyDescent="0.25">
      <c r="B20" s="6"/>
      <c r="C20" s="6"/>
      <c r="D20" s="11"/>
    </row>
    <row r="21" spans="1:5" x14ac:dyDescent="0.25">
      <c r="A21" s="18" t="s">
        <v>14</v>
      </c>
      <c r="B21" s="4" t="s">
        <v>21</v>
      </c>
      <c r="C21" s="4"/>
      <c r="D21" s="4"/>
      <c r="E21" s="4"/>
    </row>
    <row r="26" spans="1:5" x14ac:dyDescent="0.25">
      <c r="A26" s="18" t="s">
        <v>15</v>
      </c>
    </row>
  </sheetData>
  <dataValidations count="1">
    <dataValidation type="list" allowBlank="1" showInputMessage="1" sqref="D2" xr:uid="{5AF61348-CAED-40CF-A570-1ABFD106084D}">
      <formula1>"Sí,No"</formula1>
    </dataValidation>
  </dataValidations>
  <printOptions horizontalCentered="1"/>
  <pageMargins left="0.7" right="0.7" top="0.75" bottom="0.75" header="0.3" footer="0.3"/>
  <pageSetup paperSize="9" fitToHeight="0" orientation="portrait"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62719-669B-4852-9663-9F93459216C4}">
  <sheetPr>
    <pageSetUpPr fitToPage="1"/>
  </sheetPr>
  <dimension ref="A1:F26"/>
  <sheetViews>
    <sheetView showGridLines="0" workbookViewId="0">
      <selection activeCell="D18" sqref="D18"/>
    </sheetView>
  </sheetViews>
  <sheetFormatPr defaultColWidth="9.140625" defaultRowHeight="15" x14ac:dyDescent="0.25"/>
  <cols>
    <col min="1" max="1" width="2.7109375" customWidth="1"/>
    <col min="2" max="2" width="22" customWidth="1"/>
    <col min="3" max="3" width="31.5703125" customWidth="1"/>
    <col min="4" max="4" width="24.140625" customWidth="1"/>
    <col min="5" max="5" width="30.7109375" customWidth="1"/>
    <col min="6" max="6" width="19.28515625" hidden="1" customWidth="1"/>
  </cols>
  <sheetData>
    <row r="1" spans="1:6" ht="50.1" customHeight="1" x14ac:dyDescent="0.25">
      <c r="A1" s="17" t="s">
        <v>9</v>
      </c>
      <c r="B1" s="8" t="s">
        <v>16</v>
      </c>
    </row>
    <row r="3" spans="1:6" ht="35.1" customHeight="1" x14ac:dyDescent="0.3">
      <c r="A3" s="17" t="s">
        <v>11</v>
      </c>
      <c r="B3" s="5" t="s">
        <v>29</v>
      </c>
    </row>
    <row r="4" spans="1:6" ht="69.95" customHeight="1" x14ac:dyDescent="0.25">
      <c r="B4" s="10" t="s">
        <v>19</v>
      </c>
      <c r="C4" s="10" t="s">
        <v>31</v>
      </c>
      <c r="D4" s="10" t="s">
        <v>33</v>
      </c>
      <c r="E4" s="10" t="s">
        <v>35</v>
      </c>
      <c r="F4" s="10" t="s">
        <v>37</v>
      </c>
    </row>
    <row r="5" spans="1:6" x14ac:dyDescent="0.25">
      <c r="B5" t="s">
        <v>20</v>
      </c>
      <c r="C5" t="s">
        <v>32</v>
      </c>
      <c r="D5" t="s">
        <v>34</v>
      </c>
      <c r="E5" t="s">
        <v>36</v>
      </c>
      <c r="F5" t="s">
        <v>38</v>
      </c>
    </row>
    <row r="6" spans="1:6" x14ac:dyDescent="0.25">
      <c r="B6" s="6">
        <v>1</v>
      </c>
      <c r="C6" s="11">
        <v>45384</v>
      </c>
      <c r="D6" s="11">
        <f>Tareas[[#This Row],[Fecha de inicio]]+1</f>
        <v>45385</v>
      </c>
      <c r="E6" s="1" t="s">
        <v>68</v>
      </c>
      <c r="F6" s="13">
        <f>IFERROR(IF(LEN(Tareas[[#This Row],[Fecha de inicio]])=0,"",(INT(Tareas[[#This Row],[Fecha de finalización]])-INT(Tareas[[#This Row],[Fecha de inicio]]))-(INT(Tareas[[#This Row],[Fecha de inicio]])-INT(Tareas[[#This Row],[Fecha de inicio]]))+1),"")</f>
        <v>2</v>
      </c>
    </row>
    <row r="7" spans="1:6" ht="30" x14ac:dyDescent="0.25">
      <c r="B7" s="6">
        <v>2</v>
      </c>
      <c r="C7" s="11">
        <v>45386</v>
      </c>
      <c r="D7" s="11">
        <f>Tareas[[#This Row],[Fecha de inicio]]+8</f>
        <v>45394</v>
      </c>
      <c r="E7" s="1" t="s">
        <v>69</v>
      </c>
      <c r="F7" s="13">
        <f>IFERROR(IF(LEN(Tareas[[#This Row],[Fecha de inicio]])=0,"",(INT(Tareas[[#This Row],[Fecha de finalización]])-INT(Tareas[[#This Row],[Fecha de inicio]]))-(INT(Tareas[[#This Row],[Fecha de inicio]])-INT(Tareas[[#This Row],[Fecha de inicio]]))+1),"")</f>
        <v>9</v>
      </c>
    </row>
    <row r="8" spans="1:6" x14ac:dyDescent="0.25">
      <c r="B8" s="6">
        <v>3</v>
      </c>
      <c r="C8" s="11">
        <v>45395</v>
      </c>
      <c r="D8" s="11">
        <f>Tareas[[#This Row],[Fecha de inicio]]+3</f>
        <v>45398</v>
      </c>
      <c r="E8" s="1" t="s">
        <v>70</v>
      </c>
      <c r="F8" s="13">
        <f>IFERROR(IF(LEN(Tareas[[#This Row],[Fecha de inicio]])=0,"",(INT(Tareas[[#This Row],[Fecha de finalización]])-INT(Tareas[[#This Row],[Fecha de inicio]]))-(INT(Tareas[[#This Row],[Fecha de inicio]])-INT(Tareas[[#This Row],[Fecha de inicio]]))+1),"")</f>
        <v>4</v>
      </c>
    </row>
    <row r="9" spans="1:6" x14ac:dyDescent="0.25">
      <c r="B9" s="6">
        <v>4</v>
      </c>
      <c r="C9" s="12">
        <v>45399</v>
      </c>
      <c r="D9" s="11">
        <f>Tareas[[#This Row],[Fecha de inicio]]+2</f>
        <v>45401</v>
      </c>
      <c r="E9" s="1" t="s">
        <v>71</v>
      </c>
      <c r="F9" s="13">
        <f>IFERROR(IF(LEN(Tareas[[#This Row],[Fecha de inicio]])=0,"",(INT(Tareas[[#This Row],[Fecha de finalización]])-INT(Tareas[[#This Row],[Fecha de inicio]]))-(INT(Tareas[[#This Row],[Fecha de inicio]])-INT(Tareas[[#This Row],[Fecha de inicio]]))+1),"")</f>
        <v>3</v>
      </c>
    </row>
    <row r="10" spans="1:6" x14ac:dyDescent="0.25">
      <c r="B10" s="6">
        <v>5</v>
      </c>
      <c r="C10" s="11">
        <v>45404</v>
      </c>
      <c r="D10" s="11">
        <f>Tareas[[#This Row],[Fecha de inicio]]+8</f>
        <v>45412</v>
      </c>
      <c r="E10" s="1" t="s">
        <v>72</v>
      </c>
      <c r="F10" s="13">
        <f>IFERROR(IF(LEN(Tareas[[#This Row],[Fecha de inicio]])=0,"",(INT(Tareas[[#This Row],[Fecha de finalización]])-INT(Tareas[[#This Row],[Fecha de inicio]]))-(INT(Tareas[[#This Row],[Fecha de inicio]])-INT(Tareas[[#This Row],[Fecha de inicio]]))+1),"")</f>
        <v>9</v>
      </c>
    </row>
    <row r="11" spans="1:6" ht="30" x14ac:dyDescent="0.25">
      <c r="B11" s="6">
        <v>6</v>
      </c>
      <c r="C11" s="11">
        <v>45418</v>
      </c>
      <c r="D11" s="11">
        <f>Tareas[[#This Row],[Fecha de inicio]]+8</f>
        <v>45426</v>
      </c>
      <c r="E11" s="1" t="s">
        <v>73</v>
      </c>
      <c r="F11" s="13">
        <f>IFERROR(IF(LEN(Tareas[[#This Row],[Fecha de inicio]])=0,"",(INT(Tareas[[#This Row],[Fecha de finalización]])-INT(Tareas[[#This Row],[Fecha de inicio]]))-(INT(Tareas[[#This Row],[Fecha de inicio]])-INT(Tareas[[#This Row],[Fecha de inicio]]))+1),"")</f>
        <v>9</v>
      </c>
    </row>
    <row r="12" spans="1:6" x14ac:dyDescent="0.25">
      <c r="B12" s="6">
        <v>7</v>
      </c>
      <c r="C12" s="11">
        <v>45428</v>
      </c>
      <c r="D12" s="11">
        <f>Tareas[[#This Row],[Fecha de inicio]]+4</f>
        <v>45432</v>
      </c>
      <c r="E12" s="1" t="s">
        <v>74</v>
      </c>
      <c r="F12" s="13">
        <f>IFERROR(IF(LEN(Tareas[[#This Row],[Fecha de inicio]])=0,"",(INT(Tareas[[#This Row],[Fecha de finalización]])-INT(Tareas[[#This Row],[Fecha de inicio]]))-(INT(Tareas[[#This Row],[Fecha de inicio]])-INT(Tareas[[#This Row],[Fecha de inicio]]))+1),"")</f>
        <v>5</v>
      </c>
    </row>
    <row r="13" spans="1:6" x14ac:dyDescent="0.25">
      <c r="B13" s="6">
        <v>8</v>
      </c>
      <c r="C13" s="11">
        <v>45433</v>
      </c>
      <c r="D13" s="11">
        <f>Tareas[[#This Row],[Fecha de inicio]]+1</f>
        <v>45434</v>
      </c>
      <c r="E13" s="1" t="s">
        <v>75</v>
      </c>
      <c r="F13" s="13">
        <f>IFERROR(IF(LEN(Tareas[[#This Row],[Fecha de inicio]])=0,"",(INT(Tareas[[#This Row],[Fecha de finalización]])-INT(Tareas[[#This Row],[Fecha de inicio]]))-(INT(Tareas[[#This Row],[Fecha de inicio]])-INT(Tareas[[#This Row],[Fecha de inicio]]))+1),"")</f>
        <v>2</v>
      </c>
    </row>
    <row r="14" spans="1:6" x14ac:dyDescent="0.25">
      <c r="B14" s="6">
        <v>9</v>
      </c>
      <c r="C14" s="11">
        <v>45435</v>
      </c>
      <c r="D14" s="11">
        <f>Tareas[[#This Row],[Fecha de inicio]]+5</f>
        <v>45440</v>
      </c>
      <c r="E14" s="1" t="s">
        <v>76</v>
      </c>
      <c r="F14" s="13">
        <f>IFERROR(IF(LEN(Tareas[[#This Row],[Fecha de inicio]])=0,"",(INT(Tareas[[#This Row],[Fecha de finalización]])-INT(Tareas[[#This Row],[Fecha de inicio]]))-(INT(Tareas[[#This Row],[Fecha de inicio]])-INT(Tareas[[#This Row],[Fecha de inicio]]))+1),"")</f>
        <v>6</v>
      </c>
    </row>
    <row r="15" spans="1:6" x14ac:dyDescent="0.25">
      <c r="B15" s="6">
        <v>10</v>
      </c>
      <c r="C15" s="11">
        <v>45441</v>
      </c>
      <c r="D15" s="11">
        <f>Tareas[[#This Row],[Fecha de inicio]]+1</f>
        <v>45442</v>
      </c>
      <c r="E15" s="1" t="s">
        <v>77</v>
      </c>
      <c r="F15" s="13">
        <f>IFERROR(IF(LEN(Tareas[[#This Row],[Fecha de inicio]])=0,"",(INT(Tareas[[#This Row],[Fecha de finalización]])-INT(Tareas[[#This Row],[Fecha de inicio]]))-(INT(Tareas[[#This Row],[Fecha de inicio]])-INT(Tareas[[#This Row],[Fecha de inicio]]))+1),"")</f>
        <v>2</v>
      </c>
    </row>
    <row r="16" spans="1:6" x14ac:dyDescent="0.25">
      <c r="B16" s="6">
        <v>11</v>
      </c>
      <c r="C16" s="11">
        <v>45444</v>
      </c>
      <c r="D16" s="11">
        <f>Tareas[[#This Row],[Fecha de inicio]]+2</f>
        <v>45446</v>
      </c>
      <c r="E16" s="1" t="s">
        <v>78</v>
      </c>
      <c r="F16" s="13">
        <f>IFERROR(IF(LEN(Tareas[[#This Row],[Fecha de inicio]])=0,"",(INT(Tareas[[#This Row],[Fecha de finalización]])-INT(Tareas[[#This Row],[Fecha de inicio]]))-(INT(Tareas[[#This Row],[Fecha de inicio]])-INT(Tareas[[#This Row],[Fecha de inicio]]))+1),"")</f>
        <v>3</v>
      </c>
    </row>
    <row r="17" spans="2:6" ht="30" x14ac:dyDescent="0.25">
      <c r="B17" s="6">
        <v>12</v>
      </c>
      <c r="C17" s="11">
        <v>45448</v>
      </c>
      <c r="D17" s="11">
        <f>Tareas[[#This Row],[Fecha de inicio]]+2</f>
        <v>45450</v>
      </c>
      <c r="E17" s="1" t="s">
        <v>79</v>
      </c>
      <c r="F17" s="13">
        <f>IFERROR(IF(LEN(Tareas[[#This Row],[Fecha de inicio]])=0,"",(INT(Tareas[[#This Row],[Fecha de finalización]])-INT(Tareas[[#This Row],[Fecha de inicio]]))-(INT(Tareas[[#This Row],[Fecha de inicio]])-INT(Tareas[[#This Row],[Fecha de inicio]]))+1),"")</f>
        <v>3</v>
      </c>
    </row>
    <row r="18" spans="2:6" x14ac:dyDescent="0.25">
      <c r="B18" s="6"/>
      <c r="C18" s="11"/>
      <c r="D18" s="11"/>
      <c r="E18" s="1"/>
      <c r="F18" s="13" t="str">
        <f>IFERROR(IF(LEN(Tareas[[#This Row],[Fecha de inicio]])=0,"",(INT(Tareas[[#This Row],[Fecha de finalización]])-INT(Tareas[[#This Row],[Fecha de inicio]]))-(INT(Tareas[[#This Row],[Fecha de inicio]])-INT(Tareas[[#This Row],[Fecha de inicio]]))+1),"")</f>
        <v/>
      </c>
    </row>
    <row r="19" spans="2:6" x14ac:dyDescent="0.25">
      <c r="B19" s="6"/>
      <c r="C19" s="11"/>
      <c r="D19" s="11"/>
      <c r="E19" s="1"/>
      <c r="F19" s="13" t="str">
        <f>IFERROR(IF(LEN(Tareas[[#This Row],[Fecha de inicio]])=0,"",(INT(Tareas[[#This Row],[Fecha de finalización]])-INT(Tareas[[#This Row],[Fecha de inicio]]))-(INT(Tareas[[#This Row],[Fecha de inicio]])-INT(Tareas[[#This Row],[Fecha de inicio]]))+1),"")</f>
        <v/>
      </c>
    </row>
    <row r="20" spans="2:6" x14ac:dyDescent="0.25">
      <c r="B20" s="6"/>
      <c r="C20" s="11"/>
      <c r="D20" s="11"/>
      <c r="E20" s="1"/>
      <c r="F20" s="13" t="str">
        <f>IFERROR(IF(LEN(Tareas[[#This Row],[Fecha de inicio]])=0,"",(INT(Tareas[[#This Row],[Fecha de finalización]])-INT(Tareas[[#This Row],[Fecha de inicio]]))-(INT(Tareas[[#This Row],[Fecha de inicio]])-INT(Tareas[[#This Row],[Fecha de inicio]]))+1),"")</f>
        <v/>
      </c>
    </row>
    <row r="21" spans="2:6" x14ac:dyDescent="0.25">
      <c r="B21" s="6"/>
      <c r="C21" s="11"/>
      <c r="D21" s="11"/>
      <c r="E21" s="1"/>
      <c r="F21" s="13" t="str">
        <f>IFERROR(IF(LEN(Tareas[[#This Row],[Fecha de inicio]])=0,"",(INT(Tareas[[#This Row],[Fecha de finalización]])-INT(Tareas[[#This Row],[Fecha de inicio]]))-(INT(Tareas[[#This Row],[Fecha de inicio]])-INT(Tareas[[#This Row],[Fecha de inicio]]))+1),"")</f>
        <v/>
      </c>
    </row>
    <row r="22" spans="2:6" x14ac:dyDescent="0.25">
      <c r="B22" s="6"/>
      <c r="C22" s="11"/>
      <c r="D22" s="11"/>
      <c r="E22" s="1"/>
      <c r="F22" s="13" t="str">
        <f>IFERROR(IF(LEN(Tareas[[#This Row],[Fecha de inicio]])=0,"",(INT(Tareas[[#This Row],[Fecha de finalización]])-INT(Tareas[[#This Row],[Fecha de inicio]]))-(INT(Tareas[[#This Row],[Fecha de inicio]])-INT(Tareas[[#This Row],[Fecha de inicio]]))+1),"")</f>
        <v/>
      </c>
    </row>
    <row r="23" spans="2:6" x14ac:dyDescent="0.25">
      <c r="B23" s="6"/>
      <c r="C23" s="11"/>
      <c r="D23" s="11"/>
      <c r="E23" s="1"/>
      <c r="F23" s="13" t="str">
        <f>IFERROR(IF(LEN(Tareas[[#This Row],[Fecha de inicio]])=0,"",(INT(Tareas[[#This Row],[Fecha de finalización]])-INT(Tareas[[#This Row],[Fecha de inicio]]))-(INT(Tareas[[#This Row],[Fecha de inicio]])-INT(Tareas[[#This Row],[Fecha de inicio]]))+1),"")</f>
        <v/>
      </c>
    </row>
    <row r="24" spans="2:6" x14ac:dyDescent="0.25">
      <c r="B24" s="6"/>
      <c r="C24" s="11"/>
      <c r="D24" s="11"/>
      <c r="E24" s="1"/>
      <c r="F24" s="13" t="str">
        <f>IFERROR(IF(LEN(Tareas[[#This Row],[Fecha de inicio]])=0,"",(INT(Tareas[[#This Row],[Fecha de finalización]])-INT(Tareas[[#This Row],[Fecha de inicio]]))-(INT(Tareas[[#This Row],[Fecha de inicio]])-INT(Tareas[[#This Row],[Fecha de inicio]]))+1),"")</f>
        <v/>
      </c>
    </row>
    <row r="25" spans="2:6" x14ac:dyDescent="0.25">
      <c r="B25" s="6"/>
      <c r="C25" s="11"/>
      <c r="D25" s="11"/>
      <c r="E25" s="1"/>
      <c r="F25" s="13" t="str">
        <f>IFERROR(IF(LEN(Tareas[[#This Row],[Fecha de inicio]])=0,"",(INT(Tareas[[#This Row],[Fecha de finalización]])-INT(Tareas[[#This Row],[Fecha de inicio]]))-(INT(Tareas[[#This Row],[Fecha de inicio]])-INT(Tareas[[#This Row],[Fecha de inicio]]))+1),"")</f>
        <v/>
      </c>
    </row>
    <row r="26" spans="2:6" x14ac:dyDescent="0.25">
      <c r="B26" s="4" t="s">
        <v>30</v>
      </c>
      <c r="C26" s="4"/>
      <c r="D26" s="4"/>
      <c r="E26" s="4"/>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W3"/>
  <sheetViews>
    <sheetView showGridLines="0" tabSelected="1" topLeftCell="A2" workbookViewId="0">
      <selection activeCell="X2" sqref="X2"/>
    </sheetView>
  </sheetViews>
  <sheetFormatPr defaultColWidth="9.140625" defaultRowHeight="15" x14ac:dyDescent="0.25"/>
  <cols>
    <col min="1" max="1" width="2.7109375" style="18" customWidth="1"/>
    <col min="2" max="2" width="10.28515625" customWidth="1"/>
    <col min="3" max="14" width="6.7109375" customWidth="1"/>
    <col min="15" max="15" width="4.28515625" customWidth="1"/>
  </cols>
  <sheetData>
    <row r="1" spans="1:23" ht="27" customHeight="1" x14ac:dyDescent="0.25">
      <c r="A1" s="17" t="s">
        <v>39</v>
      </c>
      <c r="B1" s="14"/>
      <c r="C1" s="14"/>
      <c r="D1" s="14"/>
      <c r="E1" s="14"/>
      <c r="F1" s="14"/>
      <c r="G1" s="14"/>
      <c r="H1" s="14"/>
      <c r="I1" s="14"/>
      <c r="J1" s="14"/>
      <c r="K1" s="14"/>
      <c r="L1" s="14"/>
      <c r="M1" s="14"/>
      <c r="N1" s="14"/>
      <c r="O1" s="14"/>
      <c r="P1" s="14"/>
      <c r="Q1" s="14"/>
      <c r="R1" s="14"/>
      <c r="S1" s="14"/>
      <c r="T1" s="14"/>
      <c r="U1" s="14"/>
      <c r="V1" s="14"/>
      <c r="W1" s="14"/>
    </row>
    <row r="2" spans="1:23" ht="255.75" customHeight="1" x14ac:dyDescent="0.25"/>
    <row r="3" spans="1:23" ht="162.4" customHeight="1" x14ac:dyDescent="0.25"/>
  </sheetData>
  <conditionalFormatting sqref="C2:O2">
    <cfRule type="expression" dxfId="0" priority="4">
      <formula>#REF!&lt;=TODAY()+7</formula>
    </cfRule>
  </conditionalFormatting>
  <printOptions horizontalCentered="1"/>
  <pageMargins left="0.7" right="0.7" top="0.75" bottom="0.75" header="0.3" footer="0.3"/>
  <pageSetup paperSize="9" scale="70" fitToHeight="0" orientation="portrait" horizontalDpi="1200" verticalDpi="1200" r:id="rId1"/>
  <headerFooter differentFirst="1">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defaultColWidth="9.140625" defaultRowHeight="15" x14ac:dyDescent="0.25"/>
  <cols>
    <col min="1" max="1" width="2.7109375" style="7" customWidth="1"/>
    <col min="2" max="2" width="50.7109375" customWidth="1"/>
    <col min="3" max="3" width="18.7109375" customWidth="1"/>
    <col min="4" max="4" width="27.425781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7" t="s">
        <v>40</v>
      </c>
      <c r="B1" s="5" t="s">
        <v>48</v>
      </c>
    </row>
    <row r="2" spans="1:7" x14ac:dyDescent="0.25">
      <c r="A2" s="7" t="s">
        <v>41</v>
      </c>
      <c r="B2" s="3" t="str">
        <f ca="1">IF(TODAY()&gt;=MIN(DatosDeTareasDinámicas[Fecha de inicio]),"Hoy","")</f>
        <v>Hoy</v>
      </c>
      <c r="C2" t="s">
        <v>52</v>
      </c>
    </row>
    <row r="3" spans="1:7" x14ac:dyDescent="0.25">
      <c r="A3" s="7" t="s">
        <v>42</v>
      </c>
      <c r="B3" t="s">
        <v>49</v>
      </c>
      <c r="C3" t="s">
        <v>53</v>
      </c>
    </row>
    <row r="4" spans="1:7" x14ac:dyDescent="0.25">
      <c r="B4" s="2">
        <f ca="1">IFERROR(IF(TODAY()&lt;MIN(DatosDeTareasDinámicas[Fecha de inicio]),MIN($B$11,MIN(DatosDeTareasDinámicas[Fecha de inicio])),TODAY()),TODAY())</f>
        <v>45446</v>
      </c>
      <c r="C4">
        <f ca="1">IFERROR(IF(Seguimiento_hoy="Sí",IF(TODAY()&lt;MIN(DatosDeTareasDinámicas[Fecha de inicio]),0,9),0),0)</f>
        <v>9</v>
      </c>
    </row>
    <row r="5" spans="1:7" x14ac:dyDescent="0.25">
      <c r="B5" s="2">
        <f ca="1">IFERROR(IF(TODAY()&lt;MIN(DatosDeTareasDinámicas[Fecha de inicio]),MIN($B$11,MIN(DatosDeTareasDinámicas[Fecha de inicio])),TODAY()),TODAY())</f>
        <v>45446</v>
      </c>
      <c r="C5">
        <f ca="1">IFERROR(IF(Seguimiento_hoy="Sí",IF(TODAY()&lt;MIN(DatosDeTareasDinámicas[Fecha de inicio]),0,9),0),0)</f>
        <v>9</v>
      </c>
    </row>
    <row r="7" spans="1:7" x14ac:dyDescent="0.25">
      <c r="A7" s="7" t="s">
        <v>43</v>
      </c>
      <c r="B7" s="3" t="s">
        <v>50</v>
      </c>
    </row>
    <row r="8" spans="1:7" x14ac:dyDescent="0.25">
      <c r="B8" s="3">
        <v>0</v>
      </c>
    </row>
    <row r="9" spans="1:7" x14ac:dyDescent="0.25">
      <c r="B9" s="3"/>
    </row>
    <row r="10" spans="1:7" x14ac:dyDescent="0.25">
      <c r="A10" s="7" t="s">
        <v>44</v>
      </c>
      <c r="B10" t="s">
        <v>51</v>
      </c>
      <c r="D10" t="s">
        <v>54</v>
      </c>
    </row>
    <row r="11" spans="1:7" x14ac:dyDescent="0.25">
      <c r="B11" s="2">
        <f ca="1">IFERROR(IF(IncrementoDeDesplazamiento[incremento de desplazamiento]=0,Fecha_de_inicio,IF(Fecha_de_inicio+IncrementoDeDesplazamiento[incremento de desplazamiento]*15&lt;Fecha_de_finalización,Fecha_de_inicio+IncrementoDeDesplazamiento[incremento de desplazamiento]*15,Fecha_de_finalización-1)),"")</f>
        <v>45384</v>
      </c>
      <c r="D11">
        <v>45</v>
      </c>
    </row>
    <row r="12" spans="1:7" x14ac:dyDescent="0.25">
      <c r="B12" s="2">
        <f ca="1">IFERROR(IF($B$11+15&lt;Fecha_de_finalización,$B$11+15,Fecha_de_finalización),"")</f>
        <v>45399</v>
      </c>
    </row>
    <row r="14" spans="1:7" x14ac:dyDescent="0.25">
      <c r="A14" s="7" t="s">
        <v>45</v>
      </c>
      <c r="B14" t="s">
        <v>29</v>
      </c>
      <c r="C14" t="s">
        <v>32</v>
      </c>
      <c r="D14" t="s">
        <v>55</v>
      </c>
      <c r="E14" t="s">
        <v>56</v>
      </c>
      <c r="F14" t="s">
        <v>57</v>
      </c>
    </row>
    <row r="15" spans="1:7" x14ac:dyDescent="0.25">
      <c r="B15" s="1" t="str">
        <f ca="1">IFERROR(IF(LEN(OFFSET(Tareas!$C6,IncrementoDeDesplazamiento[incremento de desplazamiento],0,1,1))=0,"",IF(OR(OFFSET(Tareas!$D6,IncrementoDeDesplazamiento[incremento de desplazamiento],0,1,1)&lt;=$B$12,OFFSET(Tareas!$C6,IncrementoDeDesplazamiento[incremento de desplazamiento],0,1,1)&gt;=($B$11-$D$11)),INDEX(Tareas[],OFFSET(Tareas!$B6,IncrementoDeDesplazamiento[incremento de desplazamiento],0,1,1),4),"")),"")</f>
        <v>Bocetado de la Página Web</v>
      </c>
      <c r="C15" s="24">
        <f ca="1">IFERROR(IF(LEN(DatosDeTareasDinámicas[[#This Row],[Tareas]])=0,$B$11,INDEX(Tareas[],OFFSET(Tareas!$B6,IncrementoDeDesplazamiento[incremento de desplazamiento],0,1,1),2)),"")</f>
        <v>45384</v>
      </c>
      <c r="D15">
        <f ca="1">IFERROR(IF(LEN(DatosDeTareasDinámicas[[#This Row],[Tareas]])=0,0,IF(AND(Tareas!$C6&lt;=$B$12,Tareas!$D6&gt;=$B$12),ABS(OFFSET(Tareas!$C6,IncrementoDeDesplazamiento[incremento de desplazamiento],0,1,1)-$B$12)+1,OFFSET(Tareas!$F6,IncrementoDeDesplazamiento[incremento de desplazamiento],0,1,1))),"")</f>
        <v>2</v>
      </c>
      <c r="E15">
        <f ca="1">IFERROR(IF(LEN(DatosDeTareasDinámicas[[#This Row],[Tareas]])=0,"",8),"")</f>
        <v>8</v>
      </c>
    </row>
    <row r="16" spans="1:7" x14ac:dyDescent="0.25">
      <c r="B16" s="1" t="str">
        <f ca="1">IFERROR(IF(LEN(OFFSET(Tareas!$C7,IncrementoDeDesplazamiento[incremento de desplazamiento],0,1,1))=0,"",IF(OR(OFFSET(Tareas!$D7,IncrementoDeDesplazamiento[incremento de desplazamiento],0,1,1)&lt;=$B$12,OFFSET(Tareas!$C7,IncrementoDeDesplazamiento[incremento de desplazamiento],0,1,1)&gt;=($B$11-$D$11)),INDEX(Tareas[],OFFSET(Tareas!$B7,IncrementoDeDesplazamiento[incremento de desplazamiento],0,1,1),4),"")),"")</f>
        <v>Desarrollo de todas las Interfaces principales</v>
      </c>
      <c r="C16" s="24">
        <f ca="1">IFERROR(IF(LEN(DatosDeTareasDinámicas[[#This Row],[Tareas]])=0,$B$11,INDEX(Tareas[],OFFSET(Tareas!$B7,IncrementoDeDesplazamiento[incremento de desplazamiento],0,1,1),2)),"")</f>
        <v>45386</v>
      </c>
      <c r="D16">
        <f ca="1">IFERROR(IF(LEN(DatosDeTareasDinámicas[[#This Row],[Tareas]])=0,0,IF(AND(Tareas!$C7&lt;=$B$12,Tareas!$D7&gt;=$B$12),ABS(OFFSET(Tareas!$C7,IncrementoDeDesplazamiento[incremento de desplazamiento],0,1,1)-$B$12)+1,OFFSET(Tareas!$F7,IncrementoDeDesplazamiento[incremento de desplazamiento],0,1,1))),"")</f>
        <v>9</v>
      </c>
      <c r="E16">
        <f ca="1">IFERROR(IF(LEN(DatosDeTareasDinámicas[[#This Row],[Tareas]])=0,"",7),"")</f>
        <v>7</v>
      </c>
      <c r="G16" t="s">
        <v>58</v>
      </c>
    </row>
    <row r="17" spans="1:10" x14ac:dyDescent="0.25">
      <c r="A17" s="7" t="s">
        <v>46</v>
      </c>
      <c r="B17" s="1" t="str">
        <f ca="1">IFERROR(IF(LEN(OFFSET(Tareas!$C8,IncrementoDeDesplazamiento[incremento de desplazamiento],0,1,1))=0,"",IF(OR(OFFSET(Tareas!$D8,IncrementoDeDesplazamiento[incremento de desplazamiento],0,1,1)&lt;=$B$12,OFFSET(Tareas!$C8,IncrementoDeDesplazamiento[incremento de desplazamiento],0,1,1)&gt;=($B$11-$D$11)),INDEX(Tareas[],OFFSET(Tareas!$B8,IncrementoDeDesplazamiento[incremento de desplazamiento],0,1,1),4),"")),"")</f>
        <v>Repaso detalles página web</v>
      </c>
      <c r="C17" s="24">
        <f ca="1">IFERROR(IF(LEN(DatosDeTareasDinámicas[[#This Row],[Tareas]])=0,$B$11,INDEX(Tareas[],OFFSET(Tareas!$B8,IncrementoDeDesplazamiento[incremento de desplazamiento],0,1,1),2)),"")</f>
        <v>45395</v>
      </c>
      <c r="D17">
        <f ca="1">IFERROR(IF(LEN(DatosDeTareasDinámicas[[#This Row],[Tareas]])=0,0,IF(AND(Tareas!$C8&lt;=$B$12,Tareas!$D8&gt;=$B$12),ABS(OFFSET(Tareas!$C8,IncrementoDeDesplazamiento[incremento de desplazamiento],0,1,1)-$B$12)+1,OFFSET(Tareas!$F8,IncrementoDeDesplazamiento[incremento de desplazamiento],0,1,1))),"")</f>
        <v>4</v>
      </c>
      <c r="E17">
        <f ca="1">IFERROR(IF(LEN(DatosDeTareasDinámicas[[#This Row],[Tareas]])=0,"",6),"")</f>
        <v>6</v>
      </c>
      <c r="G17" t="s">
        <v>18</v>
      </c>
      <c r="H17" t="s">
        <v>26</v>
      </c>
      <c r="I17" t="s">
        <v>59</v>
      </c>
      <c r="J17" t="s">
        <v>60</v>
      </c>
    </row>
    <row r="18" spans="1:10" x14ac:dyDescent="0.25">
      <c r="B18" s="1" t="str">
        <f ca="1">IFERROR(IF(LEN(OFFSET(Tareas!$C9,IncrementoDeDesplazamiento[incremento de desplazamiento],0,1,1))=0,"",IF(OR(OFFSET(Tareas!$D9,IncrementoDeDesplazamiento[incremento de desplazamiento],0,1,1)&lt;=$B$12,OFFSET(Tareas!$C9,IncrementoDeDesplazamiento[incremento de desplazamiento],0,1,1)&gt;=($B$11-$D$11)),INDEX(Tareas[],OFFSET(Tareas!$B9,IncrementoDeDesplazamiento[incremento de desplazamiento],0,1,1),4),"")),"")</f>
        <v>Creación de la BBDD</v>
      </c>
      <c r="C18" s="24">
        <f ca="1">IFERROR(IF(LEN(DatosDeTareasDinámicas[[#This Row],[Tareas]])=0,$B$11,INDEX(Tareas[],OFFSET(Tareas!$B9,IncrementoDeDesplazamiento[incremento de desplazamiento],0,1,1),2)),"")</f>
        <v>45399</v>
      </c>
      <c r="D18">
        <f ca="1">IFERROR(IF(LEN(DatosDeTareasDinámicas[[#This Row],[Tareas]])=0,0,IF(AND(Tareas!$C9&lt;=$B$12,Tareas!$D9&gt;=$B$12),ABS(OFFSET(Tareas!$C9,IncrementoDeDesplazamiento[incremento de desplazamiento],0,1,1)-$B$12)+1,OFFSET(Tareas!$F9,IncrementoDeDesplazamiento[incremento de desplazamiento],0,1,1))),"")</f>
        <v>1</v>
      </c>
      <c r="E18">
        <f ca="1">IFERROR(IF(LEN(DatosDeTareasDinámicas[[#This Row],[Tareas]])=0,"",5),"")</f>
        <v>5</v>
      </c>
      <c r="G18" s="1" t="str">
        <f ca="1">IFERROR(IF(LEN(Hitos!D6)=0,"",IF(AND(Hitos!D6&lt;=$B$12,Hitos!D6&gt;=$B$11-$D$11),Hitos!E6,"")),"")</f>
        <v>FrontEnd Funcional</v>
      </c>
      <c r="H18" s="11">
        <f ca="1">IFERROR(IF(LEN(DatosDeHitoDinámicos[[#This Row],[Hitos]])=0,$B$12,Hitos!$D6),2)</f>
        <v>45398</v>
      </c>
      <c r="I18">
        <f ca="1">IFERROR(IF(LEN(DatosDeHitoDinámicos[[#This Row],[Hitos]])=0,"",Hitos!$C6),"")</f>
        <v>1</v>
      </c>
    </row>
    <row r="19" spans="1:10" x14ac:dyDescent="0.25">
      <c r="B19" s="1" t="str">
        <f ca="1">IFERROR(IF(LEN(OFFSET(Tareas!$C10,IncrementoDeDesplazamiento[incremento de desplazamiento],0,1,1))=0,"",IF(OR(OFFSET(Tareas!$D10,IncrementoDeDesplazamiento[incremento de desplazamiento],0,1,1)&lt;=$B$12,OFFSET(Tareas!$C10,IncrementoDeDesplazamiento[incremento de desplazamiento],0,1,1)&gt;=($B$11-$D$11)),INDEX(Tareas[],OFFSET(Tareas!$B10,IncrementoDeDesplazamiento[incremento de desplazamiento],0,1,1),4),"")),"")</f>
        <v>Creacion de la API</v>
      </c>
      <c r="C19" s="24">
        <f ca="1">IFERROR(IF(LEN(DatosDeTareasDinámicas[[#This Row],[Tareas]])=0,$B$11,INDEX(Tareas[],OFFSET(Tareas!$B10,IncrementoDeDesplazamiento[incremento de desplazamiento],0,1,1),2)),"")</f>
        <v>45404</v>
      </c>
      <c r="D19">
        <f ca="1">IFERROR(IF(LEN(DatosDeTareasDinámicas[[#This Row],[Tareas]])=0,0,IF(AND(Tareas!$C10&lt;=$B$12,Tareas!$D10&gt;=$B$12),ABS(OFFSET(Tareas!$C10,IncrementoDeDesplazamiento[incremento de desplazamiento],0,1,1)-$B$12)+1,OFFSET(Tareas!$F10,IncrementoDeDesplazamiento[incremento de desplazamiento],0,1,1))),"")</f>
        <v>9</v>
      </c>
      <c r="E19">
        <f ca="1">IFERROR(IF(LEN(DatosDeTareasDinámicas[[#This Row],[Tareas]])=0,"",4),"")</f>
        <v>4</v>
      </c>
      <c r="G19" s="1" t="str">
        <f ca="1">IFERROR(IF(LEN(Hitos!D7)=0,"",IF(AND(Hitos!D7&lt;=$B$12,Hitos!D7&gt;=$B$11-$D$11),Hitos!E7,"")),"")</f>
        <v/>
      </c>
      <c r="H19" s="11">
        <f ca="1">IFERROR(IF(LEN(DatosDeHitoDinámicos[[#This Row],[Hitos]])=0,$B$12,Hitos!$D7),2)</f>
        <v>45399</v>
      </c>
      <c r="I19" t="str">
        <f ca="1">IFERROR(IF(LEN(DatosDeHitoDinámicos[[#This Row],[Hitos]])=0,"",Hitos!$C8),"")</f>
        <v/>
      </c>
    </row>
    <row r="20" spans="1:10" x14ac:dyDescent="0.25">
      <c r="B20" s="1" t="str">
        <f ca="1">IFERROR(IF(LEN(OFFSET(Tareas!$C11,IncrementoDeDesplazamiento[incremento de desplazamiento],0,1,1))=0,"",IF(OR(OFFSET(Tareas!$D11,IncrementoDeDesplazamiento[incremento de desplazamiento],0,1,1)&lt;=$B$12,OFFSET(Tareas!$C11,IncrementoDeDesplazamiento[incremento de desplazamiento],0,1,1)&gt;=($B$11-$D$11)),INDEX(Tareas[],OFFSET(Tareas!$B11,IncrementoDeDesplazamiento[incremento de desplazamiento],0,1,1),4),"")),"")</f>
        <v>Integración de la API junto con la web</v>
      </c>
      <c r="C20" s="24">
        <f ca="1">IFERROR(IF(LEN(DatosDeTareasDinámicas[[#This Row],[Tareas]])=0,$B$11,INDEX(Tareas[],OFFSET(Tareas!$B11,IncrementoDeDesplazamiento[incremento de desplazamiento],0,1,1),2)),"")</f>
        <v>45418</v>
      </c>
      <c r="D20">
        <f ca="1">IFERROR(IF(LEN(DatosDeTareasDinámicas[[#This Row],[Tareas]])=0,0,IF(AND(Tareas!$C11&lt;=$B$12,Tareas!$D11&gt;=$B$12),ABS(OFFSET(Tareas!$C11,IncrementoDeDesplazamiento[incremento de desplazamiento],0,1,1)-$B$12)+1,OFFSET(Tareas!$F11,IncrementoDeDesplazamiento[incremento de desplazamiento],0,1,1))),"")</f>
        <v>9</v>
      </c>
      <c r="E20">
        <f ca="1">IFERROR(IF(LEN(DatosDeTareasDinámicas[[#This Row],[Tareas]])=0,"",3),"")</f>
        <v>3</v>
      </c>
      <c r="G20" s="1" t="str">
        <f ca="1">IFERROR(IF(LEN(Hitos!D8)=0,"",IF(AND(Hitos!D8&lt;=$B$12,Hitos!D8&gt;=$B$11-$D$11),Hitos!E8,"")),"")</f>
        <v/>
      </c>
      <c r="H20" s="11">
        <f ca="1">IFERROR(IF(LEN(DatosDeHitoDinámicos[[#This Row],[Hitos]])=0,$B$12,Hitos!$D8),2)</f>
        <v>45399</v>
      </c>
      <c r="I20" t="str">
        <f ca="1">IFERROR(IF(LEN(DatosDeHitoDinámicos[[#This Row],[Hitos]])=0,"",Hitos!#REF!),"")</f>
        <v/>
      </c>
    </row>
    <row r="21" spans="1:10" x14ac:dyDescent="0.25">
      <c r="B21" s="1" t="str">
        <f ca="1">IFERROR(IF(LEN(OFFSET(Tareas!$C12,IncrementoDeDesplazamiento[incremento de desplazamiento],0,1,1))=0,"",IF(OR(OFFSET(Tareas!$D12,IncrementoDeDesplazamiento[incremento de desplazamiento],0,1,1)&lt;=$B$12,OFFSET(Tareas!$C12,IncrementoDeDesplazamiento[incremento de desplazamiento],0,1,1)&gt;=($B$11-$D$11)),INDEX(Tareas[],OFFSET(Tareas!$B12,IncrementoDeDesplazamiento[incremento de desplazamiento],0,1,1),4),"")),"")</f>
        <v>Programación modulo Arduino</v>
      </c>
      <c r="C21" s="24">
        <f ca="1">IFERROR(IF(LEN(DatosDeTareasDinámicas[[#This Row],[Tareas]])=0,$B$11,INDEX(Tareas[],OFFSET(Tareas!$B12,IncrementoDeDesplazamiento[incremento de desplazamiento],0,1,1),2)),"")</f>
        <v>45428</v>
      </c>
      <c r="D21">
        <f ca="1">IFERROR(IF(LEN(DatosDeTareasDinámicas[[#This Row],[Tareas]])=0,0,IF(AND(Tareas!$C12&lt;=$B$12,Tareas!$D12&gt;=$B$12),ABS(OFFSET(Tareas!$C12,IncrementoDeDesplazamiento[incremento de desplazamiento],0,1,1)-$B$12)+1,OFFSET(Tareas!$F12,IncrementoDeDesplazamiento[incremento de desplazamiento],0,1,1))),"")</f>
        <v>5</v>
      </c>
      <c r="E21">
        <f ca="1">IFERROR(IF(LEN(DatosDeTareasDinámicas[[#This Row],[Tareas]])=0,"",2),"")</f>
        <v>2</v>
      </c>
      <c r="G21" s="1" t="str">
        <f ca="1">IFERROR(IF(LEN(Hitos!D9)=0,"",IF(AND(Hitos!D9&lt;=$B$12,Hitos!D9&gt;=$B$11-$D$11),Hitos!E9,"")),"")</f>
        <v/>
      </c>
      <c r="H21" s="11">
        <f ca="1">IFERROR(IF(LEN(DatosDeHitoDinámicos[[#This Row],[Hitos]])=0,$B$12,Hitos!$D9),2)</f>
        <v>45399</v>
      </c>
      <c r="I21" t="str">
        <f ca="1">IFERROR(IF(LEN(DatosDeHitoDinámicos[[#This Row],[Hitos]])=0,"",Hitos!#REF!),"")</f>
        <v/>
      </c>
    </row>
    <row r="22" spans="1:10" x14ac:dyDescent="0.25">
      <c r="G22" s="1" t="str">
        <f>IFERROR(IF(LEN(Hitos!D10)=0,"",IF(AND(Hitos!D10&lt;=$B$12,Hitos!D10&gt;=$B$11-$D$11),Hitos!E10,"")),"")</f>
        <v/>
      </c>
      <c r="H22" s="11">
        <f ca="1">IFERROR(IF(LEN(DatosDeHitoDinámicos[[#This Row],[Hitos]])=0,$B$12,Hitos!$D10),2)</f>
        <v>45399</v>
      </c>
      <c r="I22" t="str">
        <f>IFERROR(IF(LEN(DatosDeHitoDinámicos[[#This Row],[Hitos]])=0,"",Hitos!$C10),"")</f>
        <v/>
      </c>
    </row>
    <row r="23" spans="1:10" x14ac:dyDescent="0.25">
      <c r="G23" s="1" t="str">
        <f>IFERROR(IF(LEN(Hitos!D11)=0,"",IF(AND(Hitos!D11&lt;=$B$12,Hitos!D11&gt;=$B$11-$D$11),Hitos!E11,"")),"")</f>
        <v/>
      </c>
      <c r="H23" s="11">
        <f ca="1">IFERROR(IF(LEN(DatosDeHitoDinámicos[[#This Row],[Hitos]])=0,$B$12,Hitos!$D11),2)</f>
        <v>45399</v>
      </c>
      <c r="I23" t="str">
        <f>IFERROR(IF(LEN(DatosDeHitoDinámicos[[#This Row],[Hitos]])=0,"",Hitos!$C11),"")</f>
        <v/>
      </c>
    </row>
    <row r="24" spans="1:10" x14ac:dyDescent="0.25">
      <c r="G24" s="1" t="str">
        <f>IFERROR(IF(LEN(Hitos!D12)=0,"",IF(AND(Hitos!D12&lt;=$B$12,Hitos!D12&gt;=$B$11-$D$11),Hitos!E12,"")),"")</f>
        <v/>
      </c>
      <c r="H24" s="11">
        <f ca="1">IFERROR(IF(LEN(DatosDeHitoDinámicos[[#This Row],[Hitos]])=0,$B$12,Hitos!$D12),2)</f>
        <v>45399</v>
      </c>
      <c r="I24" t="str">
        <f>IFERROR(IF(LEN(DatosDeHitoDinámicos[[#This Row],[Hitos]])=0,"",Hitos!$C12),"")</f>
        <v/>
      </c>
    </row>
    <row r="25" spans="1:10" x14ac:dyDescent="0.25">
      <c r="G25" s="1" t="str">
        <f>IFERROR(IF(LEN(Hitos!D13)=0,"",IF(AND(Hitos!D13&lt;=$B$12,Hitos!D13&gt;=$B$11-$D$11),Hitos!E13,"")),"")</f>
        <v/>
      </c>
      <c r="H25" s="11">
        <f ca="1">IFERROR(IF(LEN(DatosDeHitoDinámicos[[#This Row],[Hitos]])=0,$B$12,Hitos!$D13),2)</f>
        <v>45399</v>
      </c>
      <c r="I25" t="str">
        <f>IFERROR(IF(LEN(DatosDeHitoDinámicos[[#This Row],[Hitos]])=0,"",Hitos!$C13),"")</f>
        <v/>
      </c>
    </row>
    <row r="26" spans="1:10" x14ac:dyDescent="0.25">
      <c r="G26" s="1" t="str">
        <f>IFERROR(IF(LEN(Hitos!D14)=0,"",IF(AND(Hitos!D14&lt;=$B$12,Hitos!D14&gt;=$B$11-$D$11),Hitos!E14,"")),"")</f>
        <v/>
      </c>
      <c r="H26" s="11">
        <f ca="1">IFERROR(IF(LEN(DatosDeHitoDinámicos[[#This Row],[Hitos]])=0,$B$12,Hitos!$D14),2)</f>
        <v>45399</v>
      </c>
      <c r="I26" t="str">
        <f>IFERROR(IF(LEN(DatosDeHitoDinámicos[[#This Row],[Hitos]])=0,"",Hitos!$C14),"")</f>
        <v/>
      </c>
    </row>
    <row r="27" spans="1:10" x14ac:dyDescent="0.25">
      <c r="G27" s="1" t="str">
        <f>IFERROR(IF(LEN(Hitos!D15)=0,"",IF(AND(Hitos!D15&lt;=$B$12,Hitos!D15&gt;=$B$11-$D$11),Hitos!E15,"")),"")</f>
        <v/>
      </c>
      <c r="H27" s="11">
        <f ca="1">IFERROR(IF(LEN(DatosDeHitoDinámicos[[#This Row],[Hitos]])=0,$B$12,Hitos!$D15),2)</f>
        <v>45399</v>
      </c>
      <c r="I27" t="str">
        <f>IFERROR(IF(LEN(DatosDeHitoDinámicos[[#This Row],[Hitos]])=0,"",Hitos!$C15),"")</f>
        <v/>
      </c>
    </row>
    <row r="28" spans="1:10" x14ac:dyDescent="0.25">
      <c r="G28" s="1" t="str">
        <f>IFERROR(IF(LEN(Hitos!D16)=0,"",IF(AND(Hitos!D16&lt;=$B$12,Hitos!D16&gt;=$B$11-$D$11),Hitos!E16,"")),"")</f>
        <v/>
      </c>
      <c r="H28" s="11">
        <f ca="1">IFERROR(IF(LEN(DatosDeHitoDinámicos[[#This Row],[Hitos]])=0,$B$12,Hitos!$D16),2)</f>
        <v>45399</v>
      </c>
      <c r="I28" t="str">
        <f>IFERROR(IF(LEN(DatosDeHitoDinámicos[[#This Row],[Hitos]])=0,"",Hitos!$C16),"")</f>
        <v/>
      </c>
    </row>
    <row r="29" spans="1:10" x14ac:dyDescent="0.25">
      <c r="G29" s="1" t="str">
        <f>IFERROR(IF(LEN(Hitos!D17)=0,"",IF(AND(Hitos!D17&lt;=$B$12,Hitos!D17&gt;=$B$11-$D$11),Hitos!E17,"")),"")</f>
        <v/>
      </c>
      <c r="H29" s="11">
        <f ca="1">IFERROR(IF(LEN(DatosDeHitoDinámicos[[#This Row],[Hitos]])=0,$B$12,Hitos!$D17),2)</f>
        <v>45399</v>
      </c>
      <c r="I29" t="str">
        <f>IFERROR(IF(LEN(DatosDeHitoDinámicos[[#This Row],[Hitos]])=0,"",Hitos!$C17),"")</f>
        <v/>
      </c>
    </row>
    <row r="30" spans="1:10" x14ac:dyDescent="0.25">
      <c r="G30" s="1" t="str">
        <f>IFERROR(IF(LEN(Hitos!D18)=0,"",IF(AND(Hitos!D18&lt;=$B$12,Hitos!D18&gt;=$B$11-$D$11),Hitos!E18,"")),"")</f>
        <v/>
      </c>
      <c r="H30" s="11">
        <f ca="1">IFERROR(IF(LEN(DatosDeHitoDinámicos[[#This Row],[Hitos]])=0,$B$12,Hitos!$D18),2)</f>
        <v>45399</v>
      </c>
      <c r="I30" t="str">
        <f>IFERROR(IF(LEN(DatosDeHitoDinámicos[[#This Row],[Hitos]])=0,"",Hitos!$C18),"")</f>
        <v/>
      </c>
    </row>
    <row r="31" spans="1:10" x14ac:dyDescent="0.25">
      <c r="G31" s="1" t="str">
        <f>IFERROR(IF(LEN(Hitos!D19)=0,"",IF(AND(Hitos!D19&lt;=$B$12,Hitos!D19&gt;=$B$11-$D$11),Hitos!E19,"")),"")</f>
        <v/>
      </c>
      <c r="H31" s="11">
        <f ca="1">IFERROR(IF(LEN(DatosDeHitoDinámicos[[#This Row],[Hitos]])=0,$B$12,Hitos!$D19),2)</f>
        <v>45399</v>
      </c>
      <c r="I31" t="str">
        <f>IFERROR(IF(LEN(DatosDeHitoDinámicos[[#This Row],[Hitos]])=0,"",Hitos!$C19),"")</f>
        <v/>
      </c>
    </row>
    <row r="32" spans="1:10" x14ac:dyDescent="0.25">
      <c r="A32" s="7" t="s">
        <v>47</v>
      </c>
      <c r="G32" s="1" t="str">
        <f>IFERROR(IF(LEN(Hitos!D20)=0,"",IF(AND(Hitos!D20&lt;=$B$12,Hitos!D20&gt;=$B$11-$D$11),Hitos!E20,"")),"")</f>
        <v/>
      </c>
      <c r="H32" s="11">
        <f ca="1">IFERROR(IF(LEN(DatosDeHitoDinámicos[[#This Row],[Hitos]])=0,$B$12,Hitos!$D20),2)</f>
        <v>45399</v>
      </c>
      <c r="I32" t="str">
        <f>IFERROR(IF(LEN(DatosDeHitoDinámicos[[#This Row],[Hitos]])=0,"",Hitos!$C20),"")</f>
        <v/>
      </c>
      <c r="J32" t="s">
        <v>61</v>
      </c>
    </row>
  </sheetData>
  <printOptions horizontalCentered="1"/>
  <pageMargins left="0.7" right="0.7" top="0.75" bottom="0.75" header="0.3" footer="0.3"/>
  <pageSetup paperSize="9" scale="26"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D291D133-51F3-4E64-A5EC-B36024AFB4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C5A86C-9F52-45E5-B145-AB5B709CADB2}">
  <ds:schemaRefs>
    <ds:schemaRef ds:uri="http://schemas.microsoft.com/sharepoint/v3/contenttype/forms"/>
  </ds:schemaRefs>
</ds:datastoreItem>
</file>

<file path=customXml/itemProps3.xml><?xml version="1.0" encoding="utf-8"?>
<ds:datastoreItem xmlns:ds="http://schemas.openxmlformats.org/officeDocument/2006/customXml" ds:itemID="{9CD45AD4-6180-473D-9760-1DF1E5324A30}">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Acerca de</vt:lpstr>
      <vt:lpstr>Hitos</vt:lpstr>
      <vt:lpstr>Tareas</vt:lpstr>
      <vt:lpstr>Diagrama de Gantt</vt:lpstr>
      <vt:lpstr>Datos de gráf. dinám. (ocultos)</vt:lpstr>
      <vt:lpstr>Seguimiento_hoy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Alejandro Fernandez</dc:creator>
  <cp:keywords/>
  <dc:description/>
  <cp:lastModifiedBy>Alejandro Fernandez</cp:lastModifiedBy>
  <dcterms:created xsi:type="dcterms:W3CDTF">2024-01-10T06:43:06Z</dcterms:created>
  <dcterms:modified xsi:type="dcterms:W3CDTF">2024-06-03T10:53:17Z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