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390" windowHeight="8160" tabRatio="733" activeTab="3"/>
  </bookViews>
  <sheets>
    <sheet name="Occupancy Summary" sheetId="1" r:id="rId1"/>
    <sheet name="Occupancy detail" sheetId="9" r:id="rId2"/>
    <sheet name="Revenue" sheetId="3" r:id="rId3"/>
    <sheet name="Forward Bookings" sheetId="6" r:id="rId4"/>
    <sheet name="Sheet1" sheetId="10" r:id="rId5"/>
  </sheets>
  <definedNames>
    <definedName name="_xlnm.Print_Area" localSheetId="0">'Occupancy Summary'!$A$1:$Q$147</definedName>
  </definedNames>
  <calcPr calcId="125725"/>
  <fileRecoveryPr repairLoad="1"/>
</workbook>
</file>

<file path=xl/calcChain.xml><?xml version="1.0" encoding="utf-8"?>
<calcChain xmlns="http://schemas.openxmlformats.org/spreadsheetml/2006/main">
  <c r="P36" i="1"/>
  <c r="O38"/>
  <c r="N38"/>
  <c r="M38"/>
  <c r="L150"/>
  <c r="K150"/>
  <c r="M150"/>
  <c r="L38"/>
  <c r="K38"/>
  <c r="J38"/>
  <c r="I38"/>
  <c r="G38"/>
  <c r="H38"/>
  <c r="P148"/>
  <c r="P143"/>
  <c r="P150"/>
  <c r="O150"/>
  <c r="N150"/>
  <c r="J150"/>
  <c r="I150"/>
  <c r="H150"/>
  <c r="G150"/>
  <c r="F150"/>
  <c r="E150"/>
  <c r="D150"/>
  <c r="P145"/>
  <c r="O145"/>
  <c r="N145"/>
  <c r="M145"/>
  <c r="L145"/>
  <c r="K145"/>
  <c r="J145"/>
  <c r="I145"/>
  <c r="H145"/>
  <c r="G145"/>
  <c r="F145"/>
  <c r="E145"/>
  <c r="D145"/>
  <c r="P113"/>
  <c r="O113"/>
  <c r="N113"/>
  <c r="M113"/>
  <c r="L113"/>
  <c r="K113"/>
  <c r="J113"/>
  <c r="I113"/>
  <c r="H113"/>
  <c r="G113"/>
  <c r="F113"/>
  <c r="E113"/>
  <c r="D113"/>
  <c r="P108"/>
  <c r="O108"/>
  <c r="N108"/>
  <c r="M108"/>
  <c r="L108"/>
  <c r="K108"/>
  <c r="J108"/>
  <c r="I108"/>
  <c r="H108"/>
  <c r="G108"/>
  <c r="F108"/>
  <c r="E108"/>
  <c r="D108"/>
  <c r="E76"/>
  <c r="F76"/>
  <c r="G76"/>
  <c r="H76"/>
  <c r="I76"/>
  <c r="J76"/>
  <c r="K76"/>
  <c r="L76"/>
  <c r="M76"/>
  <c r="N76"/>
  <c r="O76"/>
  <c r="E71"/>
  <c r="F71"/>
  <c r="G71"/>
  <c r="H71"/>
  <c r="I71"/>
  <c r="J71"/>
  <c r="K71"/>
  <c r="L71"/>
  <c r="M71"/>
  <c r="N71"/>
  <c r="O71"/>
  <c r="P71"/>
  <c r="D76"/>
  <c r="D71"/>
  <c r="E38"/>
  <c r="F38"/>
  <c r="D38"/>
  <c r="P33"/>
  <c r="E33"/>
  <c r="F33"/>
  <c r="G33"/>
  <c r="H33"/>
  <c r="I33"/>
  <c r="J33"/>
  <c r="K33"/>
  <c r="L33"/>
  <c r="M33"/>
  <c r="N33"/>
  <c r="O33"/>
  <c r="D33"/>
  <c r="AR274" i="9"/>
  <c r="AS274"/>
  <c r="AQ274"/>
  <c r="AP274"/>
  <c r="AO274"/>
  <c r="AN274"/>
  <c r="AM274"/>
  <c r="P74" i="1"/>
  <c r="P76" s="1"/>
  <c r="P69"/>
  <c r="AG11" i="9"/>
  <c r="AG10"/>
  <c r="AG9"/>
  <c r="AG8"/>
  <c r="AG7"/>
  <c r="AF11"/>
  <c r="AF10"/>
  <c r="AF9"/>
  <c r="AF8"/>
  <c r="AF7"/>
  <c r="AE11"/>
  <c r="AE10"/>
  <c r="AE9"/>
  <c r="AE8"/>
  <c r="AE7"/>
  <c r="AD11"/>
  <c r="AD10"/>
  <c r="AD9"/>
  <c r="AD8"/>
  <c r="AD7"/>
  <c r="AC11"/>
  <c r="AC10"/>
  <c r="AC9"/>
  <c r="AC8"/>
  <c r="AC7"/>
  <c r="AB11"/>
  <c r="AB10"/>
  <c r="AB9"/>
  <c r="AB8"/>
  <c r="AB7"/>
  <c r="AA11"/>
  <c r="AA10"/>
  <c r="AA9"/>
  <c r="AA8"/>
  <c r="AA7"/>
  <c r="Z11"/>
  <c r="Z10"/>
  <c r="Z9"/>
  <c r="Z8"/>
  <c r="Z7"/>
  <c r="Y11"/>
  <c r="Y10"/>
  <c r="Y9"/>
  <c r="Y8"/>
  <c r="Y7"/>
  <c r="X11"/>
  <c r="X10"/>
  <c r="X9"/>
  <c r="X8"/>
  <c r="X7"/>
  <c r="W11"/>
  <c r="W10"/>
  <c r="W9"/>
  <c r="W8"/>
  <c r="W7"/>
  <c r="V11"/>
  <c r="V10"/>
  <c r="V9"/>
  <c r="V8"/>
  <c r="V7"/>
  <c r="U11"/>
  <c r="U10"/>
  <c r="U9"/>
  <c r="U8"/>
  <c r="U7"/>
  <c r="P11"/>
  <c r="P10"/>
  <c r="P9"/>
  <c r="P8"/>
  <c r="P7"/>
  <c r="O11"/>
  <c r="O10"/>
  <c r="O9"/>
  <c r="O8"/>
  <c r="O7"/>
  <c r="N11"/>
  <c r="N10"/>
  <c r="N9"/>
  <c r="N8"/>
  <c r="N7"/>
  <c r="M11"/>
  <c r="M10"/>
  <c r="M9"/>
  <c r="M8"/>
  <c r="M7"/>
  <c r="L11"/>
  <c r="L10"/>
  <c r="L9"/>
  <c r="L8"/>
  <c r="L7"/>
  <c r="K11"/>
  <c r="K10"/>
  <c r="K9"/>
  <c r="K8"/>
  <c r="K7"/>
  <c r="J11"/>
  <c r="J10"/>
  <c r="J9"/>
  <c r="J8"/>
  <c r="J7"/>
  <c r="I11"/>
  <c r="I10"/>
  <c r="I9"/>
  <c r="I8"/>
  <c r="I7"/>
  <c r="H11"/>
  <c r="H10"/>
  <c r="H9"/>
  <c r="H8"/>
  <c r="H7"/>
  <c r="G11"/>
  <c r="G10"/>
  <c r="G9"/>
  <c r="G8"/>
  <c r="G7"/>
  <c r="F11"/>
  <c r="F10"/>
  <c r="F9"/>
  <c r="F8"/>
  <c r="F7"/>
  <c r="E11"/>
  <c r="E10"/>
  <c r="E9"/>
  <c r="E8"/>
  <c r="E7"/>
  <c r="D11"/>
  <c r="D10"/>
  <c r="D9"/>
  <c r="D8"/>
  <c r="D7"/>
  <c r="AU265"/>
  <c r="AF12" s="1"/>
  <c r="AT265"/>
  <c r="O12" s="1"/>
  <c r="AS265"/>
  <c r="AR265"/>
  <c r="AQ265"/>
  <c r="AP265"/>
  <c r="AO265"/>
  <c r="AN265"/>
  <c r="AJ264"/>
  <c r="AM265"/>
  <c r="AU244"/>
  <c r="AE12" s="1"/>
  <c r="AT244"/>
  <c r="N12" s="1"/>
  <c r="AS244"/>
  <c r="AR244"/>
  <c r="AQ244"/>
  <c r="AP244"/>
  <c r="AO244"/>
  <c r="AN244"/>
  <c r="AM244"/>
  <c r="AJ243"/>
  <c r="AU223"/>
  <c r="AD12" s="1"/>
  <c r="AT223"/>
  <c r="M12" s="1"/>
  <c r="AS223"/>
  <c r="AR223"/>
  <c r="AQ223"/>
  <c r="AP223"/>
  <c r="AO223"/>
  <c r="AN223"/>
  <c r="AM223"/>
  <c r="AJ222"/>
  <c r="AU202"/>
  <c r="AC12" s="1"/>
  <c r="AT202"/>
  <c r="L12" s="1"/>
  <c r="AS202"/>
  <c r="AR202"/>
  <c r="AQ202"/>
  <c r="AP202"/>
  <c r="AO202"/>
  <c r="AN202"/>
  <c r="AM202"/>
  <c r="AJ201"/>
  <c r="AU181"/>
  <c r="AB12" s="1"/>
  <c r="AT181"/>
  <c r="K12" s="1"/>
  <c r="AS181"/>
  <c r="AR181"/>
  <c r="AQ181"/>
  <c r="AP181"/>
  <c r="AO181"/>
  <c r="AN181"/>
  <c r="AM181"/>
  <c r="AJ180"/>
  <c r="AJ159"/>
  <c r="AU160"/>
  <c r="AA12" s="1"/>
  <c r="AT160"/>
  <c r="J12" s="1"/>
  <c r="AS160"/>
  <c r="AR160"/>
  <c r="AQ160"/>
  <c r="AP160"/>
  <c r="AO160"/>
  <c r="AN160"/>
  <c r="AM160"/>
  <c r="AU139"/>
  <c r="Z12" s="1"/>
  <c r="AT139"/>
  <c r="I12" s="1"/>
  <c r="AS139"/>
  <c r="AR139"/>
  <c r="AQ139"/>
  <c r="AP139"/>
  <c r="AO139"/>
  <c r="AN139"/>
  <c r="AM139"/>
  <c r="AJ138"/>
  <c r="AU118"/>
  <c r="Y12" s="1"/>
  <c r="AT118"/>
  <c r="H12" s="1"/>
  <c r="AS118"/>
  <c r="AR118"/>
  <c r="AQ118"/>
  <c r="AP118"/>
  <c r="AO118"/>
  <c r="AN118"/>
  <c r="AM118"/>
  <c r="AJ117"/>
  <c r="AU97"/>
  <c r="X12" s="1"/>
  <c r="AT97"/>
  <c r="G12" s="1"/>
  <c r="AS97"/>
  <c r="AR97"/>
  <c r="AQ97"/>
  <c r="AP97"/>
  <c r="AO97"/>
  <c r="AN97"/>
  <c r="AM97"/>
  <c r="AJ96"/>
  <c r="AU76"/>
  <c r="W12" s="1"/>
  <c r="AT76"/>
  <c r="F12" s="1"/>
  <c r="AS76"/>
  <c r="AR76"/>
  <c r="AQ76"/>
  <c r="AP76"/>
  <c r="AO76"/>
  <c r="AN76"/>
  <c r="AM76"/>
  <c r="AJ75"/>
  <c r="AU55"/>
  <c r="V12" s="1"/>
  <c r="AT55"/>
  <c r="E12" s="1"/>
  <c r="AS55"/>
  <c r="AR55"/>
  <c r="AQ55"/>
  <c r="AP55"/>
  <c r="AO55"/>
  <c r="AN55"/>
  <c r="AM55"/>
  <c r="AJ54"/>
  <c r="AU34"/>
  <c r="U12" s="1"/>
  <c r="AT34"/>
  <c r="D12" s="1"/>
  <c r="AS34"/>
  <c r="AR34"/>
  <c r="AQ34"/>
  <c r="AP34"/>
  <c r="AO34"/>
  <c r="AN34"/>
  <c r="AM34"/>
  <c r="AJ33"/>
  <c r="AG12" l="1"/>
  <c r="P12"/>
  <c r="E24" i="3"/>
  <c r="F24"/>
  <c r="F25" s="1"/>
  <c r="G24"/>
  <c r="H24"/>
  <c r="H25" s="1"/>
  <c r="I24"/>
  <c r="J24"/>
  <c r="K24"/>
  <c r="K25" s="1"/>
  <c r="L24"/>
  <c r="L25" s="1"/>
  <c r="M24"/>
  <c r="M25" s="1"/>
  <c r="D24"/>
  <c r="D25" s="1"/>
  <c r="E22"/>
  <c r="E23" s="1"/>
  <c r="F22"/>
  <c r="F23" s="1"/>
  <c r="G22"/>
  <c r="H22"/>
  <c r="H23" s="1"/>
  <c r="I22"/>
  <c r="J22"/>
  <c r="J23" s="1"/>
  <c r="K22"/>
  <c r="L22"/>
  <c r="M22"/>
  <c r="D22"/>
  <c r="D23" s="1"/>
  <c r="E19"/>
  <c r="P149" i="1"/>
  <c r="O149"/>
  <c r="N149"/>
  <c r="M149"/>
  <c r="L149"/>
  <c r="K149"/>
  <c r="J149"/>
  <c r="I149"/>
  <c r="H149"/>
  <c r="G149"/>
  <c r="F149"/>
  <c r="E149"/>
  <c r="D149"/>
  <c r="P112"/>
  <c r="O112"/>
  <c r="N112"/>
  <c r="M112"/>
  <c r="L112"/>
  <c r="K112"/>
  <c r="J112"/>
  <c r="I112"/>
  <c r="H112"/>
  <c r="G112"/>
  <c r="F112"/>
  <c r="E112"/>
  <c r="D112"/>
  <c r="P75"/>
  <c r="O75"/>
  <c r="N75"/>
  <c r="M75"/>
  <c r="L75"/>
  <c r="K75"/>
  <c r="J75"/>
  <c r="I75"/>
  <c r="H75"/>
  <c r="G75"/>
  <c r="F75"/>
  <c r="E75"/>
  <c r="D75"/>
  <c r="P123"/>
  <c r="P120"/>
  <c r="O37"/>
  <c r="N37"/>
  <c r="M37"/>
  <c r="L37"/>
  <c r="K37"/>
  <c r="J37"/>
  <c r="I37"/>
  <c r="H37"/>
  <c r="G37"/>
  <c r="F37"/>
  <c r="E37"/>
  <c r="D37"/>
  <c r="F19" i="3"/>
  <c r="G19"/>
  <c r="H19"/>
  <c r="I19"/>
  <c r="J19"/>
  <c r="K19"/>
  <c r="L19"/>
  <c r="M19"/>
  <c r="D19"/>
  <c r="E17"/>
  <c r="F17"/>
  <c r="G17"/>
  <c r="H17"/>
  <c r="I17"/>
  <c r="J17"/>
  <c r="K17"/>
  <c r="L17"/>
  <c r="M17"/>
  <c r="E14"/>
  <c r="F14"/>
  <c r="G14"/>
  <c r="H14"/>
  <c r="I14"/>
  <c r="J14"/>
  <c r="K14"/>
  <c r="L14"/>
  <c r="M14"/>
  <c r="D14"/>
  <c r="E12"/>
  <c r="F12"/>
  <c r="G12"/>
  <c r="H12"/>
  <c r="I12"/>
  <c r="J12"/>
  <c r="K12"/>
  <c r="L12"/>
  <c r="M12"/>
  <c r="D12"/>
  <c r="E10"/>
  <c r="F10"/>
  <c r="G10"/>
  <c r="H10"/>
  <c r="I10"/>
  <c r="J10"/>
  <c r="K10"/>
  <c r="L10"/>
  <c r="M10"/>
  <c r="D10"/>
  <c r="G9"/>
  <c r="H9"/>
  <c r="I9"/>
  <c r="J9"/>
  <c r="K9"/>
  <c r="L9"/>
  <c r="M9"/>
  <c r="F9"/>
  <c r="E9"/>
  <c r="D9"/>
  <c r="P27" i="6"/>
  <c r="O27"/>
  <c r="N27"/>
  <c r="M27"/>
  <c r="L27"/>
  <c r="K27"/>
  <c r="J27"/>
  <c r="I27"/>
  <c r="H27"/>
  <c r="G27"/>
  <c r="F27"/>
  <c r="E27"/>
  <c r="P26"/>
  <c r="O26"/>
  <c r="N26"/>
  <c r="M26"/>
  <c r="L26"/>
  <c r="K26"/>
  <c r="J26"/>
  <c r="I26"/>
  <c r="H26"/>
  <c r="G26"/>
  <c r="F26"/>
  <c r="E26"/>
  <c r="P313"/>
  <c r="O313"/>
  <c r="N313"/>
  <c r="M313"/>
  <c r="L313"/>
  <c r="K313"/>
  <c r="J313"/>
  <c r="I313"/>
  <c r="H313"/>
  <c r="G313"/>
  <c r="F313"/>
  <c r="E313"/>
  <c r="P312"/>
  <c r="O312"/>
  <c r="N312"/>
  <c r="M312"/>
  <c r="L312"/>
  <c r="K312"/>
  <c r="J312"/>
  <c r="I312"/>
  <c r="H312"/>
  <c r="G312"/>
  <c r="F312"/>
  <c r="E312"/>
  <c r="P287"/>
  <c r="O287"/>
  <c r="N287"/>
  <c r="M287"/>
  <c r="L287"/>
  <c r="K287"/>
  <c r="J287"/>
  <c r="I287"/>
  <c r="H287"/>
  <c r="G287"/>
  <c r="F287"/>
  <c r="E287"/>
  <c r="P286"/>
  <c r="O286"/>
  <c r="N286"/>
  <c r="M286"/>
  <c r="L286"/>
  <c r="K286"/>
  <c r="J286"/>
  <c r="I286"/>
  <c r="H286"/>
  <c r="G286"/>
  <c r="F286"/>
  <c r="E286"/>
  <c r="P261"/>
  <c r="O261"/>
  <c r="N261"/>
  <c r="M261"/>
  <c r="L261"/>
  <c r="K261"/>
  <c r="J261"/>
  <c r="I261"/>
  <c r="H261"/>
  <c r="G261"/>
  <c r="F261"/>
  <c r="E261"/>
  <c r="P260"/>
  <c r="O260"/>
  <c r="N260"/>
  <c r="M260"/>
  <c r="L260"/>
  <c r="K260"/>
  <c r="J260"/>
  <c r="I260"/>
  <c r="H260"/>
  <c r="G260"/>
  <c r="F260"/>
  <c r="E260"/>
  <c r="P235"/>
  <c r="O235"/>
  <c r="N235"/>
  <c r="M235"/>
  <c r="L235"/>
  <c r="K235"/>
  <c r="J235"/>
  <c r="I235"/>
  <c r="H235"/>
  <c r="G235"/>
  <c r="F235"/>
  <c r="E235"/>
  <c r="P234"/>
  <c r="O234"/>
  <c r="N234"/>
  <c r="M234"/>
  <c r="L234"/>
  <c r="K234"/>
  <c r="J234"/>
  <c r="I234"/>
  <c r="H234"/>
  <c r="G234"/>
  <c r="F234"/>
  <c r="E234"/>
  <c r="P209"/>
  <c r="O209"/>
  <c r="N209"/>
  <c r="M209"/>
  <c r="L209"/>
  <c r="K209"/>
  <c r="J209"/>
  <c r="I209"/>
  <c r="H209"/>
  <c r="G209"/>
  <c r="F209"/>
  <c r="E209"/>
  <c r="P208"/>
  <c r="O208"/>
  <c r="N208"/>
  <c r="M208"/>
  <c r="L208"/>
  <c r="K208"/>
  <c r="J208"/>
  <c r="I208"/>
  <c r="H208"/>
  <c r="G208"/>
  <c r="F208"/>
  <c r="E208"/>
  <c r="P183"/>
  <c r="O183"/>
  <c r="N183"/>
  <c r="M183"/>
  <c r="L183"/>
  <c r="K183"/>
  <c r="J183"/>
  <c r="I183"/>
  <c r="H183"/>
  <c r="G183"/>
  <c r="F183"/>
  <c r="E183"/>
  <c r="P182"/>
  <c r="O182"/>
  <c r="N182"/>
  <c r="M182"/>
  <c r="L182"/>
  <c r="K182"/>
  <c r="J182"/>
  <c r="I182"/>
  <c r="H182"/>
  <c r="G182"/>
  <c r="F182"/>
  <c r="E182"/>
  <c r="P157"/>
  <c r="O157"/>
  <c r="N157"/>
  <c r="M157"/>
  <c r="L157"/>
  <c r="K157"/>
  <c r="J157"/>
  <c r="I157"/>
  <c r="H157"/>
  <c r="G157"/>
  <c r="F157"/>
  <c r="E157"/>
  <c r="P156"/>
  <c r="O156"/>
  <c r="N156"/>
  <c r="M156"/>
  <c r="L156"/>
  <c r="K156"/>
  <c r="J156"/>
  <c r="I156"/>
  <c r="H156"/>
  <c r="G156"/>
  <c r="F156"/>
  <c r="E156"/>
  <c r="P131"/>
  <c r="O131"/>
  <c r="N131"/>
  <c r="M131"/>
  <c r="L131"/>
  <c r="K131"/>
  <c r="J131"/>
  <c r="I131"/>
  <c r="H131"/>
  <c r="G131"/>
  <c r="F131"/>
  <c r="E131"/>
  <c r="P130"/>
  <c r="O130"/>
  <c r="N130"/>
  <c r="M130"/>
  <c r="L130"/>
  <c r="K130"/>
  <c r="J130"/>
  <c r="I130"/>
  <c r="H130"/>
  <c r="G130"/>
  <c r="F130"/>
  <c r="E130"/>
  <c r="P105"/>
  <c r="O105"/>
  <c r="N105"/>
  <c r="M105"/>
  <c r="L105"/>
  <c r="K105"/>
  <c r="J105"/>
  <c r="I105"/>
  <c r="H105"/>
  <c r="G105"/>
  <c r="F105"/>
  <c r="E105"/>
  <c r="P104"/>
  <c r="O104"/>
  <c r="N104"/>
  <c r="M104"/>
  <c r="L104"/>
  <c r="K104"/>
  <c r="J104"/>
  <c r="I104"/>
  <c r="H104"/>
  <c r="G104"/>
  <c r="F104"/>
  <c r="E104"/>
  <c r="P79"/>
  <c r="O79"/>
  <c r="N79"/>
  <c r="M79"/>
  <c r="L79"/>
  <c r="K79"/>
  <c r="J79"/>
  <c r="I79"/>
  <c r="H79"/>
  <c r="G79"/>
  <c r="F79"/>
  <c r="E79"/>
  <c r="P78"/>
  <c r="O78"/>
  <c r="N78"/>
  <c r="M78"/>
  <c r="L78"/>
  <c r="K78"/>
  <c r="J78"/>
  <c r="I78"/>
  <c r="H78"/>
  <c r="G78"/>
  <c r="F78"/>
  <c r="E78"/>
  <c r="D17" i="3"/>
  <c r="J25"/>
  <c r="I25"/>
  <c r="G25"/>
  <c r="E25"/>
  <c r="L23"/>
  <c r="K23"/>
  <c r="I23"/>
  <c r="G23"/>
  <c r="M20"/>
  <c r="L20"/>
  <c r="K20"/>
  <c r="J20"/>
  <c r="I20"/>
  <c r="H20"/>
  <c r="G20"/>
  <c r="F20"/>
  <c r="E20"/>
  <c r="D20"/>
  <c r="M18"/>
  <c r="L18"/>
  <c r="K18"/>
  <c r="J18"/>
  <c r="I18"/>
  <c r="H18"/>
  <c r="G18"/>
  <c r="F18"/>
  <c r="E18"/>
  <c r="D18"/>
  <c r="M15"/>
  <c r="L15"/>
  <c r="K15"/>
  <c r="J15"/>
  <c r="I15"/>
  <c r="H15"/>
  <c r="G15"/>
  <c r="F15"/>
  <c r="E15"/>
  <c r="D15"/>
  <c r="M13"/>
  <c r="L13"/>
  <c r="K13"/>
  <c r="J13"/>
  <c r="I13"/>
  <c r="H13"/>
  <c r="G13"/>
  <c r="F13"/>
  <c r="E13"/>
  <c r="D13"/>
  <c r="AU262" i="9"/>
  <c r="AT262"/>
  <c r="AS262"/>
  <c r="AR262"/>
  <c r="AQ262"/>
  <c r="AP262"/>
  <c r="AO262"/>
  <c r="AN262"/>
  <c r="AM262"/>
  <c r="AJ261"/>
  <c r="AU241"/>
  <c r="AT241"/>
  <c r="AS241"/>
  <c r="AR241"/>
  <c r="AQ241"/>
  <c r="AP241"/>
  <c r="AO241"/>
  <c r="AN241"/>
  <c r="AM241"/>
  <c r="AJ240"/>
  <c r="P106" i="1"/>
  <c r="P107"/>
  <c r="AU220" i="9"/>
  <c r="AT220"/>
  <c r="AS220"/>
  <c r="AR220"/>
  <c r="AQ220"/>
  <c r="AP220"/>
  <c r="AO220"/>
  <c r="AN220"/>
  <c r="AM220"/>
  <c r="AJ219"/>
  <c r="AU199"/>
  <c r="AT199"/>
  <c r="AS199"/>
  <c r="AR199"/>
  <c r="AQ199"/>
  <c r="AP199"/>
  <c r="AO199"/>
  <c r="AN199"/>
  <c r="AM199"/>
  <c r="AJ198"/>
  <c r="AU178"/>
  <c r="AT178"/>
  <c r="AS178"/>
  <c r="AR178"/>
  <c r="AQ178"/>
  <c r="AP178"/>
  <c r="AO178"/>
  <c r="AN178"/>
  <c r="AM178"/>
  <c r="AJ177"/>
  <c r="AZ242" i="1"/>
  <c r="AZ243"/>
  <c r="AZ241"/>
  <c r="P138"/>
  <c r="AU157" i="9"/>
  <c r="AT157"/>
  <c r="AS157"/>
  <c r="AR157"/>
  <c r="AQ157"/>
  <c r="AP157"/>
  <c r="AO157"/>
  <c r="AN157"/>
  <c r="AM157"/>
  <c r="AJ156"/>
  <c r="AU136"/>
  <c r="AT136"/>
  <c r="AS136"/>
  <c r="AR136"/>
  <c r="AQ136"/>
  <c r="AP136"/>
  <c r="AO136"/>
  <c r="AN136"/>
  <c r="AM136"/>
  <c r="AJ135"/>
  <c r="AU115"/>
  <c r="AT115"/>
  <c r="AS115"/>
  <c r="AR115"/>
  <c r="AQ115"/>
  <c r="AP115"/>
  <c r="AO115"/>
  <c r="AN115"/>
  <c r="AM115"/>
  <c r="AJ114"/>
  <c r="AU94"/>
  <c r="AT94"/>
  <c r="AS94"/>
  <c r="AR94"/>
  <c r="AQ94"/>
  <c r="AP94"/>
  <c r="AO94"/>
  <c r="AN94"/>
  <c r="AM94"/>
  <c r="AJ93"/>
  <c r="P31" i="1"/>
  <c r="P37"/>
  <c r="P53" i="6"/>
  <c r="O53"/>
  <c r="N53"/>
  <c r="M53"/>
  <c r="L53"/>
  <c r="K53"/>
  <c r="J53"/>
  <c r="I53"/>
  <c r="H53"/>
  <c r="G53"/>
  <c r="F53"/>
  <c r="E53"/>
  <c r="P52"/>
  <c r="O52"/>
  <c r="N52"/>
  <c r="M52"/>
  <c r="L52"/>
  <c r="K52"/>
  <c r="J52"/>
  <c r="I52"/>
  <c r="H52"/>
  <c r="G52"/>
  <c r="F52"/>
  <c r="E52"/>
  <c r="AJ18" i="9"/>
  <c r="P49" i="1"/>
  <c r="P46"/>
  <c r="AU31" i="9"/>
  <c r="AT31"/>
  <c r="AS31"/>
  <c r="AR31"/>
  <c r="AQ31"/>
  <c r="AP31"/>
  <c r="AO31"/>
  <c r="AN31"/>
  <c r="AM31"/>
  <c r="AJ30"/>
  <c r="AU73"/>
  <c r="AT73"/>
  <c r="AS73"/>
  <c r="AR73"/>
  <c r="AQ73"/>
  <c r="AP73"/>
  <c r="AO73"/>
  <c r="AN73"/>
  <c r="AM73"/>
  <c r="AJ72"/>
  <c r="AU52"/>
  <c r="AT52"/>
  <c r="AS52"/>
  <c r="AR52"/>
  <c r="AQ52"/>
  <c r="AP52"/>
  <c r="AO52"/>
  <c r="AN52"/>
  <c r="AM52"/>
  <c r="AJ51"/>
  <c r="P8" i="1"/>
  <c r="P64"/>
  <c r="P26"/>
  <c r="ES34" i="3"/>
  <c r="ES33"/>
  <c r="ES32"/>
  <c r="ES37"/>
  <c r="ES31"/>
  <c r="ES36"/>
  <c r="ES45"/>
  <c r="ES44"/>
  <c r="ES43"/>
  <c r="ES48"/>
  <c r="ES42"/>
  <c r="ES47"/>
  <c r="ER45"/>
  <c r="ER44"/>
  <c r="ER43"/>
  <c r="ER48"/>
  <c r="ER42"/>
  <c r="ER47"/>
  <c r="EQ45"/>
  <c r="EQ44"/>
  <c r="EQ43"/>
  <c r="EQ48"/>
  <c r="EQ42"/>
  <c r="EQ47"/>
  <c r="EP45"/>
  <c r="EP44"/>
  <c r="EP43"/>
  <c r="EP48"/>
  <c r="EP42"/>
  <c r="EP47"/>
  <c r="EO45"/>
  <c r="EO44"/>
  <c r="EO43"/>
  <c r="EO48"/>
  <c r="EO42"/>
  <c r="EO47"/>
  <c r="EN45"/>
  <c r="EN44"/>
  <c r="EN43"/>
  <c r="EN48"/>
  <c r="EN42"/>
  <c r="EN47"/>
  <c r="EM45"/>
  <c r="EM44"/>
  <c r="EM43"/>
  <c r="EM48"/>
  <c r="EM42"/>
  <c r="EM47"/>
  <c r="EL45"/>
  <c r="EL44"/>
  <c r="EL43"/>
  <c r="EL48"/>
  <c r="EL42"/>
  <c r="EL47"/>
  <c r="EK45"/>
  <c r="EK44"/>
  <c r="EK43"/>
  <c r="EK48"/>
  <c r="EK42"/>
  <c r="EK47"/>
  <c r="EJ45"/>
  <c r="EJ44"/>
  <c r="EJ43"/>
  <c r="EJ48"/>
  <c r="EJ42"/>
  <c r="EJ47"/>
  <c r="EI45"/>
  <c r="EI44"/>
  <c r="EI43"/>
  <c r="EI48"/>
  <c r="EI42"/>
  <c r="EI47"/>
  <c r="EH45"/>
  <c r="ET45"/>
  <c r="EH44"/>
  <c r="ET44"/>
  <c r="EH43"/>
  <c r="EH48"/>
  <c r="EH42"/>
  <c r="EH47"/>
  <c r="ER34"/>
  <c r="ER33"/>
  <c r="ER32"/>
  <c r="ER37"/>
  <c r="ER31"/>
  <c r="ER36"/>
  <c r="EQ34"/>
  <c r="EQ33"/>
  <c r="EQ32"/>
  <c r="EQ37"/>
  <c r="EQ31"/>
  <c r="EQ36"/>
  <c r="EP34"/>
  <c r="EP33"/>
  <c r="EP32"/>
  <c r="EP37"/>
  <c r="EP31"/>
  <c r="EP36"/>
  <c r="EO34"/>
  <c r="EO33"/>
  <c r="EO32"/>
  <c r="EO37"/>
  <c r="EO31"/>
  <c r="EO36"/>
  <c r="EN34"/>
  <c r="EN33"/>
  <c r="EN32"/>
  <c r="EN37"/>
  <c r="EN31"/>
  <c r="EN36"/>
  <c r="EM34"/>
  <c r="EM33"/>
  <c r="EM32"/>
  <c r="EM37"/>
  <c r="EM31"/>
  <c r="EM36"/>
  <c r="EL34"/>
  <c r="EL33"/>
  <c r="EL32"/>
  <c r="EL37"/>
  <c r="EL31"/>
  <c r="EL36"/>
  <c r="EK34"/>
  <c r="EK33"/>
  <c r="EK32"/>
  <c r="EK37"/>
  <c r="EK31"/>
  <c r="EK36"/>
  <c r="EJ34"/>
  <c r="EJ33"/>
  <c r="EJ32"/>
  <c r="EJ37"/>
  <c r="EJ31"/>
  <c r="EJ36"/>
  <c r="EI34"/>
  <c r="EI33"/>
  <c r="EI32"/>
  <c r="EI37"/>
  <c r="EI31"/>
  <c r="EI36"/>
  <c r="EH34"/>
  <c r="ET34"/>
  <c r="EH33"/>
  <c r="ET33"/>
  <c r="EH32"/>
  <c r="EH37"/>
  <c r="ET32"/>
  <c r="ET37"/>
  <c r="EH31"/>
  <c r="EH36"/>
  <c r="AU259" i="9"/>
  <c r="AT259"/>
  <c r="AS259"/>
  <c r="AR259"/>
  <c r="AQ259"/>
  <c r="AP259"/>
  <c r="AO259"/>
  <c r="AN259"/>
  <c r="AM259"/>
  <c r="AU256"/>
  <c r="AT256"/>
  <c r="AS256"/>
  <c r="AR256"/>
  <c r="AQ256"/>
  <c r="AP256"/>
  <c r="AO256"/>
  <c r="AN256"/>
  <c r="AM256"/>
  <c r="AU253"/>
  <c r="AT253"/>
  <c r="AS253"/>
  <c r="AR253"/>
  <c r="AQ253"/>
  <c r="AP253"/>
  <c r="AO253"/>
  <c r="AM253"/>
  <c r="AN253"/>
  <c r="AU250"/>
  <c r="AT250"/>
  <c r="AS250"/>
  <c r="AR250"/>
  <c r="AQ250"/>
  <c r="AP250"/>
  <c r="AO250"/>
  <c r="AN250"/>
  <c r="AM250"/>
  <c r="AU238"/>
  <c r="AT238"/>
  <c r="AS238"/>
  <c r="AR238"/>
  <c r="AQ238"/>
  <c r="AP238"/>
  <c r="AO238"/>
  <c r="AN238"/>
  <c r="AM238"/>
  <c r="AU235"/>
  <c r="AT235"/>
  <c r="AS235"/>
  <c r="AR235"/>
  <c r="AQ235"/>
  <c r="AP235"/>
  <c r="AO235"/>
  <c r="AN235"/>
  <c r="AM235"/>
  <c r="AU232"/>
  <c r="AT232"/>
  <c r="AS232"/>
  <c r="AR232"/>
  <c r="AQ232"/>
  <c r="AP232"/>
  <c r="AO232"/>
  <c r="AN232"/>
  <c r="AM232"/>
  <c r="AU229"/>
  <c r="AT229"/>
  <c r="AS229"/>
  <c r="AR229"/>
  <c r="AQ229"/>
  <c r="AP229"/>
  <c r="AO229"/>
  <c r="AN229"/>
  <c r="AM229"/>
  <c r="AU217"/>
  <c r="AT217"/>
  <c r="AS217"/>
  <c r="AR217"/>
  <c r="AQ217"/>
  <c r="AP217"/>
  <c r="AO217"/>
  <c r="AN217"/>
  <c r="AM217"/>
  <c r="AU214"/>
  <c r="AT214"/>
  <c r="AS214"/>
  <c r="AR214"/>
  <c r="AQ214"/>
  <c r="AP214"/>
  <c r="AO214"/>
  <c r="AN214"/>
  <c r="AM214"/>
  <c r="AU211"/>
  <c r="AT211"/>
  <c r="AS211"/>
  <c r="AR211"/>
  <c r="AQ211"/>
  <c r="AP211"/>
  <c r="AO211"/>
  <c r="AN211"/>
  <c r="AM211"/>
  <c r="AU208"/>
  <c r="AT208"/>
  <c r="AS208"/>
  <c r="AR208"/>
  <c r="AQ208"/>
  <c r="AP208"/>
  <c r="AO208"/>
  <c r="AN208"/>
  <c r="AM208"/>
  <c r="AU196"/>
  <c r="AT196"/>
  <c r="AS196"/>
  <c r="AR196"/>
  <c r="AQ196"/>
  <c r="AP196"/>
  <c r="AO196"/>
  <c r="AN196"/>
  <c r="AM196"/>
  <c r="AU193"/>
  <c r="AT193"/>
  <c r="AS193"/>
  <c r="AR193"/>
  <c r="AQ193"/>
  <c r="AP193"/>
  <c r="AO193"/>
  <c r="AN193"/>
  <c r="AM193"/>
  <c r="AU190"/>
  <c r="AT190"/>
  <c r="AS190"/>
  <c r="AR190"/>
  <c r="AQ190"/>
  <c r="AP190"/>
  <c r="AO190"/>
  <c r="AN190"/>
  <c r="AM190"/>
  <c r="AU187"/>
  <c r="AT187"/>
  <c r="AS187"/>
  <c r="AR187"/>
  <c r="AQ187"/>
  <c r="AP187"/>
  <c r="AO187"/>
  <c r="AN187"/>
  <c r="AM187"/>
  <c r="AU175"/>
  <c r="AT175"/>
  <c r="AS175"/>
  <c r="AR175"/>
  <c r="AQ175"/>
  <c r="AP175"/>
  <c r="AO175"/>
  <c r="AN175"/>
  <c r="AM175"/>
  <c r="AU172"/>
  <c r="AT172"/>
  <c r="AS172"/>
  <c r="AR172"/>
  <c r="AQ172"/>
  <c r="AP172"/>
  <c r="AO172"/>
  <c r="AN172"/>
  <c r="AM172"/>
  <c r="AU169"/>
  <c r="AT169"/>
  <c r="AS169"/>
  <c r="AR169"/>
  <c r="AQ169"/>
  <c r="AP169"/>
  <c r="AO169"/>
  <c r="AN169"/>
  <c r="AM169"/>
  <c r="AU166"/>
  <c r="AT166"/>
  <c r="AS166"/>
  <c r="AR166"/>
  <c r="AQ166"/>
  <c r="AP166"/>
  <c r="AO166"/>
  <c r="AN166"/>
  <c r="AM166"/>
  <c r="AU154"/>
  <c r="AT154"/>
  <c r="AS154"/>
  <c r="AR154"/>
  <c r="AQ154"/>
  <c r="AP154"/>
  <c r="AO154"/>
  <c r="AN154"/>
  <c r="AM154"/>
  <c r="AU151"/>
  <c r="AT151"/>
  <c r="AS151"/>
  <c r="AR151"/>
  <c r="AQ151"/>
  <c r="AP151"/>
  <c r="AO151"/>
  <c r="AN151"/>
  <c r="AM151"/>
  <c r="AU148"/>
  <c r="AT148"/>
  <c r="AS148"/>
  <c r="AR148"/>
  <c r="AQ148"/>
  <c r="AP148"/>
  <c r="AO148"/>
  <c r="AN148"/>
  <c r="AM148"/>
  <c r="AU145"/>
  <c r="AT145"/>
  <c r="AS145"/>
  <c r="AR145"/>
  <c r="AQ145"/>
  <c r="AP145"/>
  <c r="AO145"/>
  <c r="AN145"/>
  <c r="AM145"/>
  <c r="AU133"/>
  <c r="AT133"/>
  <c r="AS133"/>
  <c r="AR133"/>
  <c r="AQ133"/>
  <c r="AP133"/>
  <c r="AO133"/>
  <c r="AN133"/>
  <c r="AM133"/>
  <c r="AU130"/>
  <c r="AT130"/>
  <c r="AS130"/>
  <c r="AR130"/>
  <c r="AQ130"/>
  <c r="AP130"/>
  <c r="AO130"/>
  <c r="AN130"/>
  <c r="AM130"/>
  <c r="AU127"/>
  <c r="AT127"/>
  <c r="AS127"/>
  <c r="AR127"/>
  <c r="AQ127"/>
  <c r="AP127"/>
  <c r="AO127"/>
  <c r="AN127"/>
  <c r="AM127"/>
  <c r="AU124"/>
  <c r="AT124"/>
  <c r="AS124"/>
  <c r="AR124"/>
  <c r="AQ124"/>
  <c r="AP124"/>
  <c r="AO124"/>
  <c r="AN124"/>
  <c r="AM124"/>
  <c r="AU112"/>
  <c r="AT112"/>
  <c r="AS112"/>
  <c r="AR112"/>
  <c r="AQ112"/>
  <c r="AP112"/>
  <c r="AO112"/>
  <c r="AN112"/>
  <c r="AM112"/>
  <c r="AU109"/>
  <c r="AT109"/>
  <c r="AS109"/>
  <c r="AR109"/>
  <c r="AQ109"/>
  <c r="AP109"/>
  <c r="AO109"/>
  <c r="AN109"/>
  <c r="AM109"/>
  <c r="AU106"/>
  <c r="AT106"/>
  <c r="AS106"/>
  <c r="AR106"/>
  <c r="AQ106"/>
  <c r="AP106"/>
  <c r="AO106"/>
  <c r="AN106"/>
  <c r="AM106"/>
  <c r="AU103"/>
  <c r="AT103"/>
  <c r="AS103"/>
  <c r="AR103"/>
  <c r="AQ103"/>
  <c r="AP103"/>
  <c r="AO103"/>
  <c r="AN103"/>
  <c r="AM103"/>
  <c r="AU91"/>
  <c r="AT91"/>
  <c r="AS91"/>
  <c r="AR91"/>
  <c r="AQ91"/>
  <c r="AP91"/>
  <c r="AO91"/>
  <c r="AN91"/>
  <c r="AM91"/>
  <c r="AU88"/>
  <c r="AT88"/>
  <c r="AS88"/>
  <c r="AR88"/>
  <c r="AQ88"/>
  <c r="AP88"/>
  <c r="AO88"/>
  <c r="AN88"/>
  <c r="AM88"/>
  <c r="AU85"/>
  <c r="AT85"/>
  <c r="AS85"/>
  <c r="AR85"/>
  <c r="AQ85"/>
  <c r="AP85"/>
  <c r="AO85"/>
  <c r="AN85"/>
  <c r="AM85"/>
  <c r="AU82"/>
  <c r="AT82"/>
  <c r="AS82"/>
  <c r="AR82"/>
  <c r="AQ82"/>
  <c r="AP82"/>
  <c r="AO82"/>
  <c r="AN82"/>
  <c r="AM82"/>
  <c r="AU70"/>
  <c r="AT70"/>
  <c r="AS70"/>
  <c r="AR70"/>
  <c r="AQ70"/>
  <c r="AP70"/>
  <c r="AO70"/>
  <c r="AN70"/>
  <c r="AM70"/>
  <c r="AU67"/>
  <c r="AT67"/>
  <c r="AS67"/>
  <c r="AR67"/>
  <c r="AQ67"/>
  <c r="AP67"/>
  <c r="AO67"/>
  <c r="AM67"/>
  <c r="AN67"/>
  <c r="AU64"/>
  <c r="AS64"/>
  <c r="AT64"/>
  <c r="AR64"/>
  <c r="AQ64"/>
  <c r="AP64"/>
  <c r="AO64"/>
  <c r="AN64"/>
  <c r="AM64"/>
  <c r="AU61"/>
  <c r="AT61"/>
  <c r="AS61"/>
  <c r="AR61"/>
  <c r="AQ61"/>
  <c r="AP61"/>
  <c r="AO61"/>
  <c r="AN61"/>
  <c r="AM61"/>
  <c r="AU49"/>
  <c r="AT49"/>
  <c r="AS49"/>
  <c r="AR49"/>
  <c r="AQ49"/>
  <c r="AP49"/>
  <c r="AO49"/>
  <c r="AN49"/>
  <c r="AM49"/>
  <c r="AU46"/>
  <c r="AT46"/>
  <c r="AS46"/>
  <c r="AR46"/>
  <c r="AQ46"/>
  <c r="AP46"/>
  <c r="AO46"/>
  <c r="AN46"/>
  <c r="AM46"/>
  <c r="AU43"/>
  <c r="AT43"/>
  <c r="AS43"/>
  <c r="AO43"/>
  <c r="AQ43"/>
  <c r="AR43"/>
  <c r="AP43"/>
  <c r="AN43"/>
  <c r="AM43"/>
  <c r="AU40"/>
  <c r="AT40"/>
  <c r="AS40"/>
  <c r="AR40"/>
  <c r="AQ40"/>
  <c r="AP40"/>
  <c r="AO40"/>
  <c r="AN40"/>
  <c r="AM40"/>
  <c r="AU28"/>
  <c r="AT28"/>
  <c r="AS28"/>
  <c r="AR28"/>
  <c r="AQ28"/>
  <c r="AP28"/>
  <c r="AO28"/>
  <c r="AN28"/>
  <c r="AM28"/>
  <c r="AU25"/>
  <c r="AT25"/>
  <c r="AS25"/>
  <c r="AR25"/>
  <c r="AQ25"/>
  <c r="AP25"/>
  <c r="AO25"/>
  <c r="AN25"/>
  <c r="AM25"/>
  <c r="AU22"/>
  <c r="AT22"/>
  <c r="AS22"/>
  <c r="AR22"/>
  <c r="AQ22"/>
  <c r="AP22"/>
  <c r="AO22"/>
  <c r="AN22"/>
  <c r="AM22"/>
  <c r="AJ21"/>
  <c r="AU19"/>
  <c r="AT19"/>
  <c r="AS19"/>
  <c r="AR19"/>
  <c r="AQ19"/>
  <c r="AP19"/>
  <c r="AO19"/>
  <c r="AN19"/>
  <c r="AM19"/>
  <c r="AJ237"/>
  <c r="AJ216"/>
  <c r="AJ195"/>
  <c r="AJ174"/>
  <c r="AJ153"/>
  <c r="AJ132"/>
  <c r="AJ126"/>
  <c r="AJ111"/>
  <c r="AJ105"/>
  <c r="AJ42"/>
  <c r="AJ84"/>
  <c r="AJ90"/>
  <c r="AJ63"/>
  <c r="AJ69"/>
  <c r="AJ27"/>
  <c r="AJ48"/>
  <c r="AJ171"/>
  <c r="AJ234"/>
  <c r="AJ213"/>
  <c r="AJ192"/>
  <c r="AJ150"/>
  <c r="AJ129"/>
  <c r="AJ108"/>
  <c r="AJ87"/>
  <c r="AJ66"/>
  <c r="AJ45"/>
  <c r="AJ24"/>
  <c r="AJ252"/>
  <c r="AJ231"/>
  <c r="AJ168"/>
  <c r="AJ189"/>
  <c r="AJ147"/>
  <c r="AJ144"/>
  <c r="AJ249"/>
  <c r="AJ228"/>
  <c r="AJ207"/>
  <c r="AJ210"/>
  <c r="AJ186"/>
  <c r="AJ165"/>
  <c r="AJ123"/>
  <c r="AJ102"/>
  <c r="AJ81"/>
  <c r="AJ60"/>
  <c r="AJ39"/>
  <c r="P59" i="1"/>
  <c r="P54"/>
  <c r="P21"/>
  <c r="E219" i="6"/>
  <c r="F219"/>
  <c r="G219"/>
  <c r="H219"/>
  <c r="I219"/>
  <c r="J219"/>
  <c r="K219"/>
  <c r="L219"/>
  <c r="M219"/>
  <c r="N219"/>
  <c r="O219"/>
  <c r="P219"/>
  <c r="E220"/>
  <c r="F220"/>
  <c r="G220"/>
  <c r="H220"/>
  <c r="I220"/>
  <c r="J220"/>
  <c r="K220"/>
  <c r="L220"/>
  <c r="M220"/>
  <c r="N220"/>
  <c r="O220"/>
  <c r="P220"/>
  <c r="E222"/>
  <c r="F222"/>
  <c r="G222"/>
  <c r="H222"/>
  <c r="I222"/>
  <c r="J222"/>
  <c r="K222"/>
  <c r="L222"/>
  <c r="M222"/>
  <c r="N222"/>
  <c r="O222"/>
  <c r="P222"/>
  <c r="E223"/>
  <c r="F223"/>
  <c r="G223"/>
  <c r="H223"/>
  <c r="I223"/>
  <c r="J223"/>
  <c r="K223"/>
  <c r="L223"/>
  <c r="M223"/>
  <c r="N223"/>
  <c r="O223"/>
  <c r="P223"/>
  <c r="E225"/>
  <c r="F225"/>
  <c r="G225"/>
  <c r="H225"/>
  <c r="I225"/>
  <c r="J225"/>
  <c r="K225"/>
  <c r="L225"/>
  <c r="M225"/>
  <c r="N225"/>
  <c r="O225"/>
  <c r="P225"/>
  <c r="E226"/>
  <c r="F226"/>
  <c r="G226"/>
  <c r="H226"/>
  <c r="I226"/>
  <c r="J226"/>
  <c r="K226"/>
  <c r="L226"/>
  <c r="M226"/>
  <c r="N226"/>
  <c r="O226"/>
  <c r="P226"/>
  <c r="E228"/>
  <c r="F228"/>
  <c r="G228"/>
  <c r="H228"/>
  <c r="I228"/>
  <c r="J228"/>
  <c r="K228"/>
  <c r="L228"/>
  <c r="M228"/>
  <c r="N228"/>
  <c r="O228"/>
  <c r="P228"/>
  <c r="E229"/>
  <c r="F229"/>
  <c r="G229"/>
  <c r="H229"/>
  <c r="I229"/>
  <c r="J229"/>
  <c r="K229"/>
  <c r="L229"/>
  <c r="M229"/>
  <c r="N229"/>
  <c r="O229"/>
  <c r="P229"/>
  <c r="E231"/>
  <c r="F231"/>
  <c r="G231"/>
  <c r="H231"/>
  <c r="I231"/>
  <c r="J231"/>
  <c r="K231"/>
  <c r="L231"/>
  <c r="M231"/>
  <c r="N231"/>
  <c r="O231"/>
  <c r="P231"/>
  <c r="E232"/>
  <c r="F232"/>
  <c r="G232"/>
  <c r="H232"/>
  <c r="I232"/>
  <c r="J232"/>
  <c r="K232"/>
  <c r="L232"/>
  <c r="M232"/>
  <c r="N232"/>
  <c r="O232"/>
  <c r="P232"/>
  <c r="P128" i="1"/>
  <c r="P83"/>
  <c r="P86"/>
  <c r="P91"/>
  <c r="P133"/>
  <c r="P96"/>
  <c r="P11"/>
  <c r="P16"/>
  <c r="H80" i="3"/>
  <c r="E80"/>
  <c r="F80"/>
  <c r="G80"/>
  <c r="I80"/>
  <c r="J80"/>
  <c r="K80"/>
  <c r="L80"/>
  <c r="M80"/>
  <c r="D102"/>
  <c r="E102"/>
  <c r="F102"/>
  <c r="G102"/>
  <c r="H102"/>
  <c r="I102"/>
  <c r="J102"/>
  <c r="K102"/>
  <c r="L102"/>
  <c r="M102"/>
  <c r="D124"/>
  <c r="E124"/>
  <c r="F124"/>
  <c r="G124"/>
  <c r="H124"/>
  <c r="I124"/>
  <c r="J124"/>
  <c r="K124"/>
  <c r="L124"/>
  <c r="M124"/>
  <c r="D146"/>
  <c r="E146"/>
  <c r="F146"/>
  <c r="G146"/>
  <c r="H146"/>
  <c r="I146"/>
  <c r="J146"/>
  <c r="K146"/>
  <c r="L146"/>
  <c r="M146"/>
  <c r="D168"/>
  <c r="E168"/>
  <c r="F168"/>
  <c r="G168"/>
  <c r="H168"/>
  <c r="I168"/>
  <c r="J168"/>
  <c r="K168"/>
  <c r="L168"/>
  <c r="M168"/>
  <c r="D190"/>
  <c r="E190"/>
  <c r="F190"/>
  <c r="G190"/>
  <c r="H190"/>
  <c r="I190"/>
  <c r="J190"/>
  <c r="K190"/>
  <c r="L190"/>
  <c r="M190"/>
  <c r="D212"/>
  <c r="E212"/>
  <c r="F212"/>
  <c r="G212"/>
  <c r="H212"/>
  <c r="I212"/>
  <c r="J212"/>
  <c r="K212"/>
  <c r="L212"/>
  <c r="M212"/>
  <c r="D234"/>
  <c r="E234"/>
  <c r="F234"/>
  <c r="G234"/>
  <c r="H234"/>
  <c r="I234"/>
  <c r="J234"/>
  <c r="K234"/>
  <c r="L234"/>
  <c r="M234"/>
  <c r="D256"/>
  <c r="E256"/>
  <c r="F256"/>
  <c r="G256"/>
  <c r="H256"/>
  <c r="I256"/>
  <c r="J256"/>
  <c r="K256"/>
  <c r="L256"/>
  <c r="M256"/>
  <c r="D278"/>
  <c r="E278"/>
  <c r="F278"/>
  <c r="G278"/>
  <c r="H278"/>
  <c r="I278"/>
  <c r="J278"/>
  <c r="K278"/>
  <c r="L278"/>
  <c r="M278"/>
  <c r="E82"/>
  <c r="F82"/>
  <c r="G82"/>
  <c r="H82"/>
  <c r="I82"/>
  <c r="J82"/>
  <c r="K82"/>
  <c r="L82"/>
  <c r="M82"/>
  <c r="D104"/>
  <c r="E104"/>
  <c r="F104"/>
  <c r="G104"/>
  <c r="H104"/>
  <c r="I104"/>
  <c r="J104"/>
  <c r="K104"/>
  <c r="L104"/>
  <c r="M104"/>
  <c r="D126"/>
  <c r="E126"/>
  <c r="F126"/>
  <c r="G126"/>
  <c r="H126"/>
  <c r="I126"/>
  <c r="J126"/>
  <c r="K126"/>
  <c r="L126"/>
  <c r="M126"/>
  <c r="D148"/>
  <c r="E148"/>
  <c r="F148"/>
  <c r="G148"/>
  <c r="H148"/>
  <c r="I148"/>
  <c r="J148"/>
  <c r="K148"/>
  <c r="L148"/>
  <c r="M148"/>
  <c r="D170"/>
  <c r="E170"/>
  <c r="F170"/>
  <c r="G170"/>
  <c r="H170"/>
  <c r="I170"/>
  <c r="J170"/>
  <c r="K170"/>
  <c r="L170"/>
  <c r="M170"/>
  <c r="D192"/>
  <c r="E192"/>
  <c r="F192"/>
  <c r="G192"/>
  <c r="H192"/>
  <c r="I192"/>
  <c r="J192"/>
  <c r="K192"/>
  <c r="L192"/>
  <c r="M192"/>
  <c r="D214"/>
  <c r="E214"/>
  <c r="F214"/>
  <c r="G214"/>
  <c r="H214"/>
  <c r="I214"/>
  <c r="J214"/>
  <c r="K214"/>
  <c r="L214"/>
  <c r="M214"/>
  <c r="D236"/>
  <c r="E236"/>
  <c r="F236"/>
  <c r="G236"/>
  <c r="H236"/>
  <c r="I236"/>
  <c r="J236"/>
  <c r="K236"/>
  <c r="L236"/>
  <c r="M236"/>
  <c r="D258"/>
  <c r="E258"/>
  <c r="F258"/>
  <c r="G258"/>
  <c r="H258"/>
  <c r="I258"/>
  <c r="J258"/>
  <c r="K258"/>
  <c r="L258"/>
  <c r="M258"/>
  <c r="D280"/>
  <c r="E280"/>
  <c r="F280"/>
  <c r="G280"/>
  <c r="H280"/>
  <c r="I280"/>
  <c r="J280"/>
  <c r="K280"/>
  <c r="L280"/>
  <c r="M280"/>
  <c r="E48"/>
  <c r="F48"/>
  <c r="G48"/>
  <c r="H48"/>
  <c r="I48"/>
  <c r="J48"/>
  <c r="K48"/>
  <c r="L48"/>
  <c r="M48"/>
  <c r="D70"/>
  <c r="E70"/>
  <c r="F70"/>
  <c r="G70"/>
  <c r="H70"/>
  <c r="I70"/>
  <c r="J70"/>
  <c r="K70"/>
  <c r="L70"/>
  <c r="M70"/>
  <c r="D92"/>
  <c r="E92"/>
  <c r="F92"/>
  <c r="G92"/>
  <c r="H92"/>
  <c r="I92"/>
  <c r="J92"/>
  <c r="K92"/>
  <c r="L92"/>
  <c r="M92"/>
  <c r="D114"/>
  <c r="E114"/>
  <c r="F114"/>
  <c r="G114"/>
  <c r="H114"/>
  <c r="I114"/>
  <c r="J114"/>
  <c r="K114"/>
  <c r="L114"/>
  <c r="M114"/>
  <c r="D136"/>
  <c r="E136"/>
  <c r="F136"/>
  <c r="G136"/>
  <c r="H136"/>
  <c r="I136"/>
  <c r="J136"/>
  <c r="K136"/>
  <c r="L136"/>
  <c r="M136"/>
  <c r="D158"/>
  <c r="E158"/>
  <c r="F158"/>
  <c r="G158"/>
  <c r="H158"/>
  <c r="I158"/>
  <c r="J158"/>
  <c r="K158"/>
  <c r="L158"/>
  <c r="M158"/>
  <c r="D180"/>
  <c r="E180"/>
  <c r="F180"/>
  <c r="G180"/>
  <c r="H180"/>
  <c r="I180"/>
  <c r="J180"/>
  <c r="K180"/>
  <c r="L180"/>
  <c r="M180"/>
  <c r="D202"/>
  <c r="E202"/>
  <c r="F202"/>
  <c r="G202"/>
  <c r="H202"/>
  <c r="I202"/>
  <c r="J202"/>
  <c r="K202"/>
  <c r="L202"/>
  <c r="M202"/>
  <c r="D224"/>
  <c r="E224"/>
  <c r="F224"/>
  <c r="G224"/>
  <c r="H224"/>
  <c r="I224"/>
  <c r="J224"/>
  <c r="K224"/>
  <c r="L224"/>
  <c r="M224"/>
  <c r="D246"/>
  <c r="E246"/>
  <c r="F246"/>
  <c r="G246"/>
  <c r="H246"/>
  <c r="I246"/>
  <c r="J246"/>
  <c r="K246"/>
  <c r="L246"/>
  <c r="M246"/>
  <c r="D268"/>
  <c r="E268"/>
  <c r="F268"/>
  <c r="G268"/>
  <c r="H268"/>
  <c r="I268"/>
  <c r="J268"/>
  <c r="K268"/>
  <c r="L268"/>
  <c r="M268"/>
  <c r="D290"/>
  <c r="E290"/>
  <c r="F290"/>
  <c r="G290"/>
  <c r="H290"/>
  <c r="I290"/>
  <c r="J290"/>
  <c r="K290"/>
  <c r="L290"/>
  <c r="M290"/>
  <c r="E46"/>
  <c r="F46"/>
  <c r="G46"/>
  <c r="H46"/>
  <c r="I46"/>
  <c r="J46"/>
  <c r="K46"/>
  <c r="L46"/>
  <c r="M46"/>
  <c r="D68"/>
  <c r="E68"/>
  <c r="F68"/>
  <c r="G68"/>
  <c r="H68"/>
  <c r="I68"/>
  <c r="J68"/>
  <c r="K68"/>
  <c r="L68"/>
  <c r="M68"/>
  <c r="D90"/>
  <c r="E90"/>
  <c r="F90"/>
  <c r="G90"/>
  <c r="H90"/>
  <c r="I90"/>
  <c r="J90"/>
  <c r="K90"/>
  <c r="L90"/>
  <c r="M90"/>
  <c r="E112"/>
  <c r="F112"/>
  <c r="G112"/>
  <c r="H112"/>
  <c r="I112"/>
  <c r="J112"/>
  <c r="K112"/>
  <c r="L112"/>
  <c r="M112"/>
  <c r="D134"/>
  <c r="E134"/>
  <c r="F134"/>
  <c r="G134"/>
  <c r="H134"/>
  <c r="I134"/>
  <c r="J134"/>
  <c r="K134"/>
  <c r="L134"/>
  <c r="M134"/>
  <c r="D156"/>
  <c r="E156"/>
  <c r="F156"/>
  <c r="G156"/>
  <c r="H156"/>
  <c r="I156"/>
  <c r="J156"/>
  <c r="K156"/>
  <c r="L156"/>
  <c r="M156"/>
  <c r="D178"/>
  <c r="E178"/>
  <c r="F178"/>
  <c r="G178"/>
  <c r="H178"/>
  <c r="I178"/>
  <c r="J178"/>
  <c r="K178"/>
  <c r="L178"/>
  <c r="M178"/>
  <c r="D200"/>
  <c r="E200"/>
  <c r="F200"/>
  <c r="G200"/>
  <c r="H200"/>
  <c r="I200"/>
  <c r="J200"/>
  <c r="K200"/>
  <c r="L200"/>
  <c r="M200"/>
  <c r="D222"/>
  <c r="E222"/>
  <c r="F222"/>
  <c r="G222"/>
  <c r="H222"/>
  <c r="I222"/>
  <c r="J222"/>
  <c r="K222"/>
  <c r="L222"/>
  <c r="M222"/>
  <c r="D244"/>
  <c r="E244"/>
  <c r="F244"/>
  <c r="G244"/>
  <c r="H244"/>
  <c r="I244"/>
  <c r="J244"/>
  <c r="K244"/>
  <c r="L244"/>
  <c r="M244"/>
  <c r="D266"/>
  <c r="E266"/>
  <c r="F266"/>
  <c r="G266"/>
  <c r="H266"/>
  <c r="I266"/>
  <c r="J266"/>
  <c r="K266"/>
  <c r="L266"/>
  <c r="M266"/>
  <c r="D288"/>
  <c r="E288"/>
  <c r="F288"/>
  <c r="G288"/>
  <c r="H288"/>
  <c r="I288"/>
  <c r="J288"/>
  <c r="K288"/>
  <c r="L288"/>
  <c r="M288"/>
  <c r="E43"/>
  <c r="F43"/>
  <c r="G43"/>
  <c r="H43"/>
  <c r="I43"/>
  <c r="J43"/>
  <c r="K43"/>
  <c r="L43"/>
  <c r="M43"/>
  <c r="D65"/>
  <c r="E65"/>
  <c r="F65"/>
  <c r="G65"/>
  <c r="H65"/>
  <c r="I65"/>
  <c r="J65"/>
  <c r="K65"/>
  <c r="L65"/>
  <c r="M65"/>
  <c r="D87"/>
  <c r="E87"/>
  <c r="F87"/>
  <c r="G87"/>
  <c r="H87"/>
  <c r="I87"/>
  <c r="J87"/>
  <c r="K87"/>
  <c r="L87"/>
  <c r="M87"/>
  <c r="D109"/>
  <c r="E109"/>
  <c r="F109"/>
  <c r="G109"/>
  <c r="H109"/>
  <c r="I109"/>
  <c r="J109"/>
  <c r="K109"/>
  <c r="L109"/>
  <c r="M109"/>
  <c r="D131"/>
  <c r="E131"/>
  <c r="F131"/>
  <c r="G131"/>
  <c r="H131"/>
  <c r="I131"/>
  <c r="J131"/>
  <c r="K131"/>
  <c r="L131"/>
  <c r="M131"/>
  <c r="D153"/>
  <c r="E153"/>
  <c r="F153"/>
  <c r="G153"/>
  <c r="H153"/>
  <c r="I153"/>
  <c r="J153"/>
  <c r="K153"/>
  <c r="L153"/>
  <c r="M153"/>
  <c r="D175"/>
  <c r="E175"/>
  <c r="F175"/>
  <c r="G175"/>
  <c r="H175"/>
  <c r="I175"/>
  <c r="J175"/>
  <c r="K175"/>
  <c r="L175"/>
  <c r="M175"/>
  <c r="D197"/>
  <c r="E197"/>
  <c r="F197"/>
  <c r="G197"/>
  <c r="H197"/>
  <c r="I197"/>
  <c r="J197"/>
  <c r="K197"/>
  <c r="L197"/>
  <c r="M197"/>
  <c r="D219"/>
  <c r="E219"/>
  <c r="F219"/>
  <c r="G219"/>
  <c r="H219"/>
  <c r="I219"/>
  <c r="J219"/>
  <c r="K219"/>
  <c r="L219"/>
  <c r="M219"/>
  <c r="D241"/>
  <c r="E241"/>
  <c r="F241"/>
  <c r="G241"/>
  <c r="H241"/>
  <c r="I241"/>
  <c r="J241"/>
  <c r="K241"/>
  <c r="L241"/>
  <c r="M241"/>
  <c r="D263"/>
  <c r="E263"/>
  <c r="F263"/>
  <c r="G263"/>
  <c r="H263"/>
  <c r="I263"/>
  <c r="J263"/>
  <c r="K263"/>
  <c r="L263"/>
  <c r="M263"/>
  <c r="D285"/>
  <c r="E285"/>
  <c r="F285"/>
  <c r="G285"/>
  <c r="H285"/>
  <c r="I285"/>
  <c r="J285"/>
  <c r="K285"/>
  <c r="L285"/>
  <c r="M285"/>
  <c r="E41"/>
  <c r="F41"/>
  <c r="G41"/>
  <c r="H41"/>
  <c r="I41"/>
  <c r="J41"/>
  <c r="K41"/>
  <c r="L41"/>
  <c r="M41"/>
  <c r="D63"/>
  <c r="E63"/>
  <c r="F63"/>
  <c r="G63"/>
  <c r="H63"/>
  <c r="I63"/>
  <c r="J63"/>
  <c r="K63"/>
  <c r="L63"/>
  <c r="M63"/>
  <c r="D85"/>
  <c r="E85"/>
  <c r="F85"/>
  <c r="G85"/>
  <c r="H85"/>
  <c r="I85"/>
  <c r="J85"/>
  <c r="K85"/>
  <c r="L85"/>
  <c r="M85"/>
  <c r="D107"/>
  <c r="E107"/>
  <c r="F107"/>
  <c r="G107"/>
  <c r="H107"/>
  <c r="I107"/>
  <c r="J107"/>
  <c r="K107"/>
  <c r="L107"/>
  <c r="M107"/>
  <c r="D129"/>
  <c r="E129"/>
  <c r="F129"/>
  <c r="G129"/>
  <c r="H129"/>
  <c r="I129"/>
  <c r="J129"/>
  <c r="K129"/>
  <c r="L129"/>
  <c r="M129"/>
  <c r="D151"/>
  <c r="E151"/>
  <c r="F151"/>
  <c r="G151"/>
  <c r="H151"/>
  <c r="I151"/>
  <c r="J151"/>
  <c r="K151"/>
  <c r="L151"/>
  <c r="M151"/>
  <c r="D173"/>
  <c r="E173"/>
  <c r="F173"/>
  <c r="G173"/>
  <c r="H173"/>
  <c r="I173"/>
  <c r="J173"/>
  <c r="K173"/>
  <c r="L173"/>
  <c r="M173"/>
  <c r="D195"/>
  <c r="E195"/>
  <c r="F195"/>
  <c r="G195"/>
  <c r="H195"/>
  <c r="I195"/>
  <c r="J195"/>
  <c r="K195"/>
  <c r="L195"/>
  <c r="M195"/>
  <c r="D217"/>
  <c r="E217"/>
  <c r="F217"/>
  <c r="G217"/>
  <c r="H217"/>
  <c r="I217"/>
  <c r="J217"/>
  <c r="K217"/>
  <c r="L217"/>
  <c r="M217"/>
  <c r="D239"/>
  <c r="E239"/>
  <c r="F239"/>
  <c r="G239"/>
  <c r="H239"/>
  <c r="I239"/>
  <c r="J239"/>
  <c r="K239"/>
  <c r="L239"/>
  <c r="M239"/>
  <c r="D261"/>
  <c r="E261"/>
  <c r="F261"/>
  <c r="G261"/>
  <c r="H261"/>
  <c r="I261"/>
  <c r="J261"/>
  <c r="K261"/>
  <c r="L261"/>
  <c r="M261"/>
  <c r="D283"/>
  <c r="E283"/>
  <c r="F283"/>
  <c r="G283"/>
  <c r="H283"/>
  <c r="I283"/>
  <c r="J283"/>
  <c r="K283"/>
  <c r="L283"/>
  <c r="M283"/>
  <c r="E60"/>
  <c r="F60"/>
  <c r="G60"/>
  <c r="H60"/>
  <c r="I60"/>
  <c r="J60"/>
  <c r="K60"/>
  <c r="L60"/>
  <c r="M60"/>
  <c r="E58"/>
  <c r="F58"/>
  <c r="G58"/>
  <c r="H58"/>
  <c r="I58"/>
  <c r="J58"/>
  <c r="K58"/>
  <c r="L58"/>
  <c r="M58"/>
  <c r="E38"/>
  <c r="F38"/>
  <c r="G38"/>
  <c r="H38"/>
  <c r="I38"/>
  <c r="J38"/>
  <c r="K38"/>
  <c r="L38"/>
  <c r="M38"/>
  <c r="E36"/>
  <c r="F36"/>
  <c r="G36"/>
  <c r="H36"/>
  <c r="I36"/>
  <c r="J36"/>
  <c r="K36"/>
  <c r="L36"/>
  <c r="M36"/>
  <c r="J92" i="1"/>
  <c r="D48" i="3"/>
  <c r="D46"/>
  <c r="D43"/>
  <c r="D41"/>
  <c r="D36"/>
  <c r="D60"/>
  <c r="D82"/>
  <c r="D38"/>
  <c r="D58"/>
  <c r="D80"/>
  <c r="P310" i="6"/>
  <c r="O310"/>
  <c r="N310"/>
  <c r="M310"/>
  <c r="L310"/>
  <c r="K310"/>
  <c r="J310"/>
  <c r="I310"/>
  <c r="H310"/>
  <c r="G310"/>
  <c r="F310"/>
  <c r="E310"/>
  <c r="P309"/>
  <c r="O309"/>
  <c r="N309"/>
  <c r="M309"/>
  <c r="L309"/>
  <c r="K309"/>
  <c r="J309"/>
  <c r="I309"/>
  <c r="H309"/>
  <c r="G309"/>
  <c r="F309"/>
  <c r="E309"/>
  <c r="P307"/>
  <c r="O307"/>
  <c r="N307"/>
  <c r="M307"/>
  <c r="L307"/>
  <c r="K307"/>
  <c r="J307"/>
  <c r="I307"/>
  <c r="H307"/>
  <c r="G307"/>
  <c r="F307"/>
  <c r="E307"/>
  <c r="P306"/>
  <c r="O306"/>
  <c r="N306"/>
  <c r="M306"/>
  <c r="L306"/>
  <c r="K306"/>
  <c r="J306"/>
  <c r="I306"/>
  <c r="H306"/>
  <c r="G306"/>
  <c r="F306"/>
  <c r="E306"/>
  <c r="P304"/>
  <c r="O304"/>
  <c r="N304"/>
  <c r="M304"/>
  <c r="L304"/>
  <c r="K304"/>
  <c r="J304"/>
  <c r="I304"/>
  <c r="H304"/>
  <c r="G304"/>
  <c r="F304"/>
  <c r="E304"/>
  <c r="P303"/>
  <c r="O303"/>
  <c r="N303"/>
  <c r="M303"/>
  <c r="L303"/>
  <c r="K303"/>
  <c r="J303"/>
  <c r="I303"/>
  <c r="H303"/>
  <c r="G303"/>
  <c r="F303"/>
  <c r="E303"/>
  <c r="P301"/>
  <c r="O301"/>
  <c r="N301"/>
  <c r="M301"/>
  <c r="L301"/>
  <c r="K301"/>
  <c r="J301"/>
  <c r="I301"/>
  <c r="H301"/>
  <c r="G301"/>
  <c r="F301"/>
  <c r="E301"/>
  <c r="P300"/>
  <c r="O300"/>
  <c r="N300"/>
  <c r="M300"/>
  <c r="L300"/>
  <c r="K300"/>
  <c r="J300"/>
  <c r="I300"/>
  <c r="H300"/>
  <c r="G300"/>
  <c r="F300"/>
  <c r="E300"/>
  <c r="P298"/>
  <c r="O298"/>
  <c r="N298"/>
  <c r="M298"/>
  <c r="L298"/>
  <c r="K298"/>
  <c r="J298"/>
  <c r="I298"/>
  <c r="H298"/>
  <c r="G298"/>
  <c r="F298"/>
  <c r="E298"/>
  <c r="P297"/>
  <c r="O297"/>
  <c r="N297"/>
  <c r="M297"/>
  <c r="L297"/>
  <c r="K297"/>
  <c r="J297"/>
  <c r="I297"/>
  <c r="H297"/>
  <c r="G297"/>
  <c r="F297"/>
  <c r="E297"/>
  <c r="P284"/>
  <c r="O284"/>
  <c r="N284"/>
  <c r="M284"/>
  <c r="L284"/>
  <c r="K284"/>
  <c r="J284"/>
  <c r="I284"/>
  <c r="H284"/>
  <c r="G284"/>
  <c r="F284"/>
  <c r="E284"/>
  <c r="P283"/>
  <c r="O283"/>
  <c r="N283"/>
  <c r="M283"/>
  <c r="L283"/>
  <c r="K283"/>
  <c r="J283"/>
  <c r="I283"/>
  <c r="H283"/>
  <c r="G283"/>
  <c r="F283"/>
  <c r="E283"/>
  <c r="P281"/>
  <c r="O281"/>
  <c r="N281"/>
  <c r="M281"/>
  <c r="L281"/>
  <c r="K281"/>
  <c r="J281"/>
  <c r="I281"/>
  <c r="H281"/>
  <c r="G281"/>
  <c r="F281"/>
  <c r="E281"/>
  <c r="P280"/>
  <c r="O280"/>
  <c r="N280"/>
  <c r="M280"/>
  <c r="L280"/>
  <c r="K280"/>
  <c r="J280"/>
  <c r="I280"/>
  <c r="H280"/>
  <c r="G280"/>
  <c r="F280"/>
  <c r="E280"/>
  <c r="P278"/>
  <c r="O278"/>
  <c r="N278"/>
  <c r="M278"/>
  <c r="L278"/>
  <c r="K278"/>
  <c r="J278"/>
  <c r="I278"/>
  <c r="H278"/>
  <c r="G278"/>
  <c r="F278"/>
  <c r="E278"/>
  <c r="P277"/>
  <c r="O277"/>
  <c r="N277"/>
  <c r="M277"/>
  <c r="L277"/>
  <c r="K277"/>
  <c r="J277"/>
  <c r="I277"/>
  <c r="H277"/>
  <c r="G277"/>
  <c r="F277"/>
  <c r="E277"/>
  <c r="P275"/>
  <c r="O275"/>
  <c r="N275"/>
  <c r="M275"/>
  <c r="L275"/>
  <c r="K275"/>
  <c r="J275"/>
  <c r="I275"/>
  <c r="H275"/>
  <c r="G275"/>
  <c r="F275"/>
  <c r="E275"/>
  <c r="P274"/>
  <c r="O274"/>
  <c r="N274"/>
  <c r="M274"/>
  <c r="L274"/>
  <c r="K274"/>
  <c r="J274"/>
  <c r="I274"/>
  <c r="H274"/>
  <c r="G274"/>
  <c r="F274"/>
  <c r="E274"/>
  <c r="P272"/>
  <c r="O272"/>
  <c r="N272"/>
  <c r="M272"/>
  <c r="L272"/>
  <c r="K272"/>
  <c r="J272"/>
  <c r="I272"/>
  <c r="H272"/>
  <c r="G272"/>
  <c r="F272"/>
  <c r="E272"/>
  <c r="P271"/>
  <c r="O271"/>
  <c r="N271"/>
  <c r="M271"/>
  <c r="L271"/>
  <c r="K271"/>
  <c r="J271"/>
  <c r="I271"/>
  <c r="H271"/>
  <c r="G271"/>
  <c r="F271"/>
  <c r="E271"/>
  <c r="P258"/>
  <c r="O258"/>
  <c r="N258"/>
  <c r="M258"/>
  <c r="L258"/>
  <c r="K258"/>
  <c r="J258"/>
  <c r="I258"/>
  <c r="H258"/>
  <c r="G258"/>
  <c r="F258"/>
  <c r="E258"/>
  <c r="P257"/>
  <c r="O257"/>
  <c r="N257"/>
  <c r="M257"/>
  <c r="L257"/>
  <c r="K257"/>
  <c r="J257"/>
  <c r="I257"/>
  <c r="H257"/>
  <c r="G257"/>
  <c r="F257"/>
  <c r="E257"/>
  <c r="P255"/>
  <c r="O255"/>
  <c r="N255"/>
  <c r="M255"/>
  <c r="L255"/>
  <c r="K255"/>
  <c r="J255"/>
  <c r="I255"/>
  <c r="H255"/>
  <c r="G255"/>
  <c r="F255"/>
  <c r="E255"/>
  <c r="P254"/>
  <c r="O254"/>
  <c r="N254"/>
  <c r="M254"/>
  <c r="L254"/>
  <c r="K254"/>
  <c r="J254"/>
  <c r="I254"/>
  <c r="H254"/>
  <c r="G254"/>
  <c r="F254"/>
  <c r="E254"/>
  <c r="P252"/>
  <c r="O252"/>
  <c r="N252"/>
  <c r="M252"/>
  <c r="L252"/>
  <c r="K252"/>
  <c r="J252"/>
  <c r="I252"/>
  <c r="H252"/>
  <c r="G252"/>
  <c r="F252"/>
  <c r="E252"/>
  <c r="P251"/>
  <c r="O251"/>
  <c r="N251"/>
  <c r="M251"/>
  <c r="L251"/>
  <c r="K251"/>
  <c r="J251"/>
  <c r="I251"/>
  <c r="H251"/>
  <c r="G251"/>
  <c r="F251"/>
  <c r="E251"/>
  <c r="P249"/>
  <c r="O249"/>
  <c r="N249"/>
  <c r="M249"/>
  <c r="L249"/>
  <c r="K249"/>
  <c r="J249"/>
  <c r="I249"/>
  <c r="H249"/>
  <c r="G249"/>
  <c r="F249"/>
  <c r="E249"/>
  <c r="P248"/>
  <c r="O248"/>
  <c r="N248"/>
  <c r="M248"/>
  <c r="L248"/>
  <c r="K248"/>
  <c r="J248"/>
  <c r="I248"/>
  <c r="H248"/>
  <c r="G248"/>
  <c r="F248"/>
  <c r="E248"/>
  <c r="P246"/>
  <c r="O246"/>
  <c r="N246"/>
  <c r="M246"/>
  <c r="L246"/>
  <c r="K246"/>
  <c r="J246"/>
  <c r="I246"/>
  <c r="H246"/>
  <c r="G246"/>
  <c r="F246"/>
  <c r="E246"/>
  <c r="P245"/>
  <c r="O245"/>
  <c r="N245"/>
  <c r="M245"/>
  <c r="L245"/>
  <c r="K245"/>
  <c r="J245"/>
  <c r="I245"/>
  <c r="H245"/>
  <c r="G245"/>
  <c r="F245"/>
  <c r="E245"/>
  <c r="P206"/>
  <c r="O206"/>
  <c r="N206"/>
  <c r="M206"/>
  <c r="L206"/>
  <c r="K206"/>
  <c r="J206"/>
  <c r="I206"/>
  <c r="H206"/>
  <c r="G206"/>
  <c r="F206"/>
  <c r="E206"/>
  <c r="P205"/>
  <c r="O205"/>
  <c r="N205"/>
  <c r="M205"/>
  <c r="L205"/>
  <c r="K205"/>
  <c r="J205"/>
  <c r="I205"/>
  <c r="H205"/>
  <c r="G205"/>
  <c r="F205"/>
  <c r="E205"/>
  <c r="P203"/>
  <c r="O203"/>
  <c r="N203"/>
  <c r="M203"/>
  <c r="L203"/>
  <c r="K203"/>
  <c r="J203"/>
  <c r="I203"/>
  <c r="H203"/>
  <c r="G203"/>
  <c r="F203"/>
  <c r="E203"/>
  <c r="P202"/>
  <c r="O202"/>
  <c r="N202"/>
  <c r="M202"/>
  <c r="L202"/>
  <c r="K202"/>
  <c r="J202"/>
  <c r="I202"/>
  <c r="H202"/>
  <c r="G202"/>
  <c r="F202"/>
  <c r="E202"/>
  <c r="P200"/>
  <c r="O200"/>
  <c r="N200"/>
  <c r="M200"/>
  <c r="L200"/>
  <c r="K200"/>
  <c r="J200"/>
  <c r="I200"/>
  <c r="H200"/>
  <c r="G200"/>
  <c r="F200"/>
  <c r="E200"/>
  <c r="P199"/>
  <c r="O199"/>
  <c r="N199"/>
  <c r="M199"/>
  <c r="L199"/>
  <c r="K199"/>
  <c r="J199"/>
  <c r="I199"/>
  <c r="H199"/>
  <c r="G199"/>
  <c r="F199"/>
  <c r="E199"/>
  <c r="P197"/>
  <c r="O197"/>
  <c r="N197"/>
  <c r="M197"/>
  <c r="L197"/>
  <c r="K197"/>
  <c r="J197"/>
  <c r="I197"/>
  <c r="H197"/>
  <c r="G197"/>
  <c r="F197"/>
  <c r="E197"/>
  <c r="P196"/>
  <c r="O196"/>
  <c r="N196"/>
  <c r="M196"/>
  <c r="L196"/>
  <c r="K196"/>
  <c r="J196"/>
  <c r="I196"/>
  <c r="H196"/>
  <c r="G196"/>
  <c r="F196"/>
  <c r="E196"/>
  <c r="P194"/>
  <c r="O194"/>
  <c r="N194"/>
  <c r="M194"/>
  <c r="L194"/>
  <c r="K194"/>
  <c r="J194"/>
  <c r="I194"/>
  <c r="H194"/>
  <c r="G194"/>
  <c r="F194"/>
  <c r="E194"/>
  <c r="P193"/>
  <c r="O193"/>
  <c r="N193"/>
  <c r="M193"/>
  <c r="L193"/>
  <c r="K193"/>
  <c r="J193"/>
  <c r="I193"/>
  <c r="H193"/>
  <c r="G193"/>
  <c r="F193"/>
  <c r="E193"/>
  <c r="P180"/>
  <c r="O180"/>
  <c r="N180"/>
  <c r="M180"/>
  <c r="L180"/>
  <c r="K180"/>
  <c r="J180"/>
  <c r="I180"/>
  <c r="H180"/>
  <c r="G180"/>
  <c r="F180"/>
  <c r="E180"/>
  <c r="P179"/>
  <c r="O179"/>
  <c r="N179"/>
  <c r="M179"/>
  <c r="L179"/>
  <c r="K179"/>
  <c r="J179"/>
  <c r="I179"/>
  <c r="H179"/>
  <c r="G179"/>
  <c r="F179"/>
  <c r="E179"/>
  <c r="P177"/>
  <c r="O177"/>
  <c r="N177"/>
  <c r="M177"/>
  <c r="L177"/>
  <c r="K177"/>
  <c r="J177"/>
  <c r="I177"/>
  <c r="H177"/>
  <c r="G177"/>
  <c r="F177"/>
  <c r="E177"/>
  <c r="P176"/>
  <c r="O176"/>
  <c r="N176"/>
  <c r="M176"/>
  <c r="L176"/>
  <c r="K176"/>
  <c r="J176"/>
  <c r="I176"/>
  <c r="H176"/>
  <c r="G176"/>
  <c r="F176"/>
  <c r="E176"/>
  <c r="P174"/>
  <c r="O174"/>
  <c r="N174"/>
  <c r="M174"/>
  <c r="L174"/>
  <c r="K174"/>
  <c r="J174"/>
  <c r="I174"/>
  <c r="H174"/>
  <c r="G174"/>
  <c r="F174"/>
  <c r="E174"/>
  <c r="P173"/>
  <c r="O173"/>
  <c r="N173"/>
  <c r="M173"/>
  <c r="L173"/>
  <c r="K173"/>
  <c r="J173"/>
  <c r="I173"/>
  <c r="H173"/>
  <c r="G173"/>
  <c r="F173"/>
  <c r="E173"/>
  <c r="P171"/>
  <c r="O171"/>
  <c r="N171"/>
  <c r="M171"/>
  <c r="L171"/>
  <c r="K171"/>
  <c r="J171"/>
  <c r="I171"/>
  <c r="H171"/>
  <c r="G171"/>
  <c r="F171"/>
  <c r="E171"/>
  <c r="P170"/>
  <c r="O170"/>
  <c r="N170"/>
  <c r="M170"/>
  <c r="L170"/>
  <c r="K170"/>
  <c r="J170"/>
  <c r="I170"/>
  <c r="H170"/>
  <c r="G170"/>
  <c r="F170"/>
  <c r="E170"/>
  <c r="P168"/>
  <c r="O168"/>
  <c r="N168"/>
  <c r="M168"/>
  <c r="L168"/>
  <c r="K168"/>
  <c r="J168"/>
  <c r="I168"/>
  <c r="H168"/>
  <c r="G168"/>
  <c r="F168"/>
  <c r="E168"/>
  <c r="P167"/>
  <c r="O167"/>
  <c r="N167"/>
  <c r="M167"/>
  <c r="L167"/>
  <c r="K167"/>
  <c r="J167"/>
  <c r="I167"/>
  <c r="H167"/>
  <c r="G167"/>
  <c r="F167"/>
  <c r="E167"/>
  <c r="P154"/>
  <c r="O154"/>
  <c r="N154"/>
  <c r="M154"/>
  <c r="L154"/>
  <c r="K154"/>
  <c r="J154"/>
  <c r="I154"/>
  <c r="H154"/>
  <c r="G154"/>
  <c r="F154"/>
  <c r="E154"/>
  <c r="P153"/>
  <c r="O153"/>
  <c r="N153"/>
  <c r="M153"/>
  <c r="L153"/>
  <c r="K153"/>
  <c r="J153"/>
  <c r="I153"/>
  <c r="H153"/>
  <c r="G153"/>
  <c r="F153"/>
  <c r="E153"/>
  <c r="P151"/>
  <c r="O151"/>
  <c r="N151"/>
  <c r="M151"/>
  <c r="L151"/>
  <c r="K151"/>
  <c r="J151"/>
  <c r="I151"/>
  <c r="H151"/>
  <c r="G151"/>
  <c r="F151"/>
  <c r="E151"/>
  <c r="P150"/>
  <c r="O150"/>
  <c r="N150"/>
  <c r="M150"/>
  <c r="L150"/>
  <c r="K150"/>
  <c r="J150"/>
  <c r="I150"/>
  <c r="H150"/>
  <c r="G150"/>
  <c r="F150"/>
  <c r="E150"/>
  <c r="P148"/>
  <c r="O148"/>
  <c r="N148"/>
  <c r="M148"/>
  <c r="L148"/>
  <c r="K148"/>
  <c r="J148"/>
  <c r="I148"/>
  <c r="H148"/>
  <c r="G148"/>
  <c r="F148"/>
  <c r="E148"/>
  <c r="P147"/>
  <c r="O147"/>
  <c r="N147"/>
  <c r="M147"/>
  <c r="L147"/>
  <c r="K147"/>
  <c r="J147"/>
  <c r="I147"/>
  <c r="H147"/>
  <c r="G147"/>
  <c r="F147"/>
  <c r="E147"/>
  <c r="P145"/>
  <c r="O145"/>
  <c r="N145"/>
  <c r="M145"/>
  <c r="L145"/>
  <c r="K145"/>
  <c r="J145"/>
  <c r="I145"/>
  <c r="H145"/>
  <c r="G145"/>
  <c r="F145"/>
  <c r="E145"/>
  <c r="P144"/>
  <c r="O144"/>
  <c r="N144"/>
  <c r="M144"/>
  <c r="L144"/>
  <c r="K144"/>
  <c r="J144"/>
  <c r="I144"/>
  <c r="H144"/>
  <c r="G144"/>
  <c r="F144"/>
  <c r="E144"/>
  <c r="P142"/>
  <c r="O142"/>
  <c r="N142"/>
  <c r="M142"/>
  <c r="L142"/>
  <c r="K142"/>
  <c r="J142"/>
  <c r="I142"/>
  <c r="H142"/>
  <c r="G142"/>
  <c r="F142"/>
  <c r="E142"/>
  <c r="P141"/>
  <c r="O141"/>
  <c r="N141"/>
  <c r="M141"/>
  <c r="L141"/>
  <c r="K141"/>
  <c r="J141"/>
  <c r="I141"/>
  <c r="H141"/>
  <c r="G141"/>
  <c r="F141"/>
  <c r="E141"/>
  <c r="P128"/>
  <c r="O128"/>
  <c r="N128"/>
  <c r="M128"/>
  <c r="L128"/>
  <c r="K128"/>
  <c r="J128"/>
  <c r="I128"/>
  <c r="H128"/>
  <c r="G128"/>
  <c r="F128"/>
  <c r="E128"/>
  <c r="P127"/>
  <c r="O127"/>
  <c r="N127"/>
  <c r="M127"/>
  <c r="L127"/>
  <c r="K127"/>
  <c r="J127"/>
  <c r="I127"/>
  <c r="H127"/>
  <c r="G127"/>
  <c r="F127"/>
  <c r="E127"/>
  <c r="P125"/>
  <c r="O125"/>
  <c r="N125"/>
  <c r="M125"/>
  <c r="L125"/>
  <c r="K125"/>
  <c r="J125"/>
  <c r="I125"/>
  <c r="H125"/>
  <c r="G125"/>
  <c r="F125"/>
  <c r="E125"/>
  <c r="P124"/>
  <c r="O124"/>
  <c r="N124"/>
  <c r="M124"/>
  <c r="L124"/>
  <c r="K124"/>
  <c r="J124"/>
  <c r="I124"/>
  <c r="H124"/>
  <c r="G124"/>
  <c r="F124"/>
  <c r="E124"/>
  <c r="P122"/>
  <c r="O122"/>
  <c r="N122"/>
  <c r="M122"/>
  <c r="L122"/>
  <c r="K122"/>
  <c r="J122"/>
  <c r="I122"/>
  <c r="H122"/>
  <c r="G122"/>
  <c r="F122"/>
  <c r="E122"/>
  <c r="P121"/>
  <c r="O121"/>
  <c r="N121"/>
  <c r="M121"/>
  <c r="L121"/>
  <c r="K121"/>
  <c r="J121"/>
  <c r="I121"/>
  <c r="H121"/>
  <c r="G121"/>
  <c r="F121"/>
  <c r="E121"/>
  <c r="P119"/>
  <c r="O119"/>
  <c r="N119"/>
  <c r="M119"/>
  <c r="L119"/>
  <c r="K119"/>
  <c r="J119"/>
  <c r="I119"/>
  <c r="H119"/>
  <c r="G119"/>
  <c r="F119"/>
  <c r="E119"/>
  <c r="P118"/>
  <c r="O118"/>
  <c r="N118"/>
  <c r="M118"/>
  <c r="L118"/>
  <c r="K118"/>
  <c r="J118"/>
  <c r="I118"/>
  <c r="H118"/>
  <c r="G118"/>
  <c r="F118"/>
  <c r="E118"/>
  <c r="P116"/>
  <c r="O116"/>
  <c r="N116"/>
  <c r="M116"/>
  <c r="L116"/>
  <c r="K116"/>
  <c r="J116"/>
  <c r="I116"/>
  <c r="H116"/>
  <c r="G116"/>
  <c r="F116"/>
  <c r="E116"/>
  <c r="P115"/>
  <c r="O115"/>
  <c r="N115"/>
  <c r="M115"/>
  <c r="L115"/>
  <c r="K115"/>
  <c r="J115"/>
  <c r="I115"/>
  <c r="H115"/>
  <c r="G115"/>
  <c r="F115"/>
  <c r="E115"/>
  <c r="P102"/>
  <c r="O102"/>
  <c r="N102"/>
  <c r="M102"/>
  <c r="L102"/>
  <c r="K102"/>
  <c r="J102"/>
  <c r="I102"/>
  <c r="H102"/>
  <c r="G102"/>
  <c r="F102"/>
  <c r="E102"/>
  <c r="P101"/>
  <c r="O101"/>
  <c r="N101"/>
  <c r="M101"/>
  <c r="L101"/>
  <c r="K101"/>
  <c r="J101"/>
  <c r="I101"/>
  <c r="H101"/>
  <c r="G101"/>
  <c r="F101"/>
  <c r="E101"/>
  <c r="P99"/>
  <c r="O99"/>
  <c r="N99"/>
  <c r="M99"/>
  <c r="L99"/>
  <c r="K99"/>
  <c r="J99"/>
  <c r="I99"/>
  <c r="H99"/>
  <c r="G99"/>
  <c r="F99"/>
  <c r="E99"/>
  <c r="P98"/>
  <c r="O98"/>
  <c r="N98"/>
  <c r="M98"/>
  <c r="L98"/>
  <c r="K98"/>
  <c r="J98"/>
  <c r="I98"/>
  <c r="H98"/>
  <c r="G98"/>
  <c r="F98"/>
  <c r="E98"/>
  <c r="P96"/>
  <c r="O96"/>
  <c r="N96"/>
  <c r="M96"/>
  <c r="L96"/>
  <c r="K96"/>
  <c r="J96"/>
  <c r="I96"/>
  <c r="H96"/>
  <c r="G96"/>
  <c r="F96"/>
  <c r="E96"/>
  <c r="P95"/>
  <c r="O95"/>
  <c r="N95"/>
  <c r="M95"/>
  <c r="L95"/>
  <c r="K95"/>
  <c r="J95"/>
  <c r="I95"/>
  <c r="H95"/>
  <c r="G95"/>
  <c r="F95"/>
  <c r="E95"/>
  <c r="P93"/>
  <c r="O93"/>
  <c r="N93"/>
  <c r="M93"/>
  <c r="L93"/>
  <c r="K93"/>
  <c r="J93"/>
  <c r="I93"/>
  <c r="H93"/>
  <c r="G93"/>
  <c r="F93"/>
  <c r="E93"/>
  <c r="P92"/>
  <c r="O92"/>
  <c r="N92"/>
  <c r="M92"/>
  <c r="L92"/>
  <c r="K92"/>
  <c r="J92"/>
  <c r="I92"/>
  <c r="H92"/>
  <c r="G92"/>
  <c r="F92"/>
  <c r="E92"/>
  <c r="P90"/>
  <c r="O90"/>
  <c r="N90"/>
  <c r="M90"/>
  <c r="L90"/>
  <c r="K90"/>
  <c r="J90"/>
  <c r="I90"/>
  <c r="H90"/>
  <c r="G90"/>
  <c r="F90"/>
  <c r="E90"/>
  <c r="P89"/>
  <c r="O89"/>
  <c r="N89"/>
  <c r="M89"/>
  <c r="L89"/>
  <c r="K89"/>
  <c r="J89"/>
  <c r="I89"/>
  <c r="H89"/>
  <c r="G89"/>
  <c r="F89"/>
  <c r="E89"/>
  <c r="P76"/>
  <c r="O76"/>
  <c r="N76"/>
  <c r="M76"/>
  <c r="L76"/>
  <c r="K76"/>
  <c r="J76"/>
  <c r="I76"/>
  <c r="H76"/>
  <c r="G76"/>
  <c r="F76"/>
  <c r="E76"/>
  <c r="P75"/>
  <c r="O75"/>
  <c r="N75"/>
  <c r="M75"/>
  <c r="L75"/>
  <c r="K75"/>
  <c r="J75"/>
  <c r="I75"/>
  <c r="H75"/>
  <c r="G75"/>
  <c r="F75"/>
  <c r="E75"/>
  <c r="P73"/>
  <c r="O73"/>
  <c r="N73"/>
  <c r="M73"/>
  <c r="L73"/>
  <c r="K73"/>
  <c r="J73"/>
  <c r="I73"/>
  <c r="H73"/>
  <c r="G73"/>
  <c r="F73"/>
  <c r="E73"/>
  <c r="P72"/>
  <c r="O72"/>
  <c r="N72"/>
  <c r="M72"/>
  <c r="L72"/>
  <c r="K72"/>
  <c r="J72"/>
  <c r="I72"/>
  <c r="H72"/>
  <c r="G72"/>
  <c r="F72"/>
  <c r="E72"/>
  <c r="P70"/>
  <c r="O70"/>
  <c r="N70"/>
  <c r="M70"/>
  <c r="L70"/>
  <c r="K70"/>
  <c r="J70"/>
  <c r="I70"/>
  <c r="H70"/>
  <c r="G70"/>
  <c r="F70"/>
  <c r="E70"/>
  <c r="P69"/>
  <c r="O69"/>
  <c r="N69"/>
  <c r="M69"/>
  <c r="L69"/>
  <c r="K69"/>
  <c r="J69"/>
  <c r="I69"/>
  <c r="H69"/>
  <c r="G69"/>
  <c r="F69"/>
  <c r="E69"/>
  <c r="P67"/>
  <c r="O67"/>
  <c r="N67"/>
  <c r="M67"/>
  <c r="L67"/>
  <c r="K67"/>
  <c r="J67"/>
  <c r="I67"/>
  <c r="H67"/>
  <c r="G67"/>
  <c r="F67"/>
  <c r="E67"/>
  <c r="P66"/>
  <c r="O66"/>
  <c r="N66"/>
  <c r="M66"/>
  <c r="L66"/>
  <c r="K66"/>
  <c r="J66"/>
  <c r="I66"/>
  <c r="H66"/>
  <c r="G66"/>
  <c r="F66"/>
  <c r="E66"/>
  <c r="P64"/>
  <c r="O64"/>
  <c r="N64"/>
  <c r="M64"/>
  <c r="L64"/>
  <c r="K64"/>
  <c r="J64"/>
  <c r="I64"/>
  <c r="H64"/>
  <c r="G64"/>
  <c r="F64"/>
  <c r="E64"/>
  <c r="P63"/>
  <c r="O63"/>
  <c r="N63"/>
  <c r="M63"/>
  <c r="L63"/>
  <c r="K63"/>
  <c r="J63"/>
  <c r="I63"/>
  <c r="H63"/>
  <c r="G63"/>
  <c r="F63"/>
  <c r="E63"/>
  <c r="P50"/>
  <c r="O50"/>
  <c r="N50"/>
  <c r="M50"/>
  <c r="L50"/>
  <c r="K50"/>
  <c r="J50"/>
  <c r="I50"/>
  <c r="H50"/>
  <c r="G50"/>
  <c r="F50"/>
  <c r="E50"/>
  <c r="P49"/>
  <c r="O49"/>
  <c r="N49"/>
  <c r="M49"/>
  <c r="L49"/>
  <c r="K49"/>
  <c r="J49"/>
  <c r="I49"/>
  <c r="H49"/>
  <c r="G49"/>
  <c r="F49"/>
  <c r="E49"/>
  <c r="P47"/>
  <c r="O47"/>
  <c r="N47"/>
  <c r="M47"/>
  <c r="L47"/>
  <c r="K47"/>
  <c r="J47"/>
  <c r="I47"/>
  <c r="H47"/>
  <c r="G47"/>
  <c r="F47"/>
  <c r="E47"/>
  <c r="P46"/>
  <c r="O46"/>
  <c r="N46"/>
  <c r="M46"/>
  <c r="L46"/>
  <c r="K46"/>
  <c r="J46"/>
  <c r="I46"/>
  <c r="H46"/>
  <c r="G46"/>
  <c r="F46"/>
  <c r="E46"/>
  <c r="P44"/>
  <c r="O44"/>
  <c r="N44"/>
  <c r="M44"/>
  <c r="L44"/>
  <c r="K44"/>
  <c r="J44"/>
  <c r="I44"/>
  <c r="H44"/>
  <c r="G44"/>
  <c r="F44"/>
  <c r="E44"/>
  <c r="P43"/>
  <c r="O43"/>
  <c r="N43"/>
  <c r="M43"/>
  <c r="L43"/>
  <c r="K43"/>
  <c r="J43"/>
  <c r="I43"/>
  <c r="H43"/>
  <c r="G43"/>
  <c r="F43"/>
  <c r="E43"/>
  <c r="P41"/>
  <c r="O41"/>
  <c r="N41"/>
  <c r="M41"/>
  <c r="L41"/>
  <c r="K41"/>
  <c r="J41"/>
  <c r="I41"/>
  <c r="H41"/>
  <c r="G41"/>
  <c r="F41"/>
  <c r="E41"/>
  <c r="P40"/>
  <c r="O40"/>
  <c r="N40"/>
  <c r="M40"/>
  <c r="L40"/>
  <c r="K40"/>
  <c r="J40"/>
  <c r="I40"/>
  <c r="H40"/>
  <c r="G40"/>
  <c r="F40"/>
  <c r="E40"/>
  <c r="P38"/>
  <c r="O38"/>
  <c r="N38"/>
  <c r="M38"/>
  <c r="L38"/>
  <c r="K38"/>
  <c r="J38"/>
  <c r="I38"/>
  <c r="H38"/>
  <c r="G38"/>
  <c r="F38"/>
  <c r="E38"/>
  <c r="P37"/>
  <c r="O37"/>
  <c r="N37"/>
  <c r="M37"/>
  <c r="L37"/>
  <c r="K37"/>
  <c r="J37"/>
  <c r="I37"/>
  <c r="H37"/>
  <c r="G37"/>
  <c r="F37"/>
  <c r="E37"/>
  <c r="F24"/>
  <c r="G24"/>
  <c r="H24"/>
  <c r="I24"/>
  <c r="J24"/>
  <c r="K24"/>
  <c r="L24"/>
  <c r="M24"/>
  <c r="N24"/>
  <c r="O24"/>
  <c r="P24"/>
  <c r="E24"/>
  <c r="P23"/>
  <c r="F23"/>
  <c r="G23"/>
  <c r="H23"/>
  <c r="I23"/>
  <c r="J23"/>
  <c r="K23"/>
  <c r="L23"/>
  <c r="M23"/>
  <c r="N23"/>
  <c r="O23"/>
  <c r="E23"/>
  <c r="F21"/>
  <c r="G21"/>
  <c r="H21"/>
  <c r="I21"/>
  <c r="J21"/>
  <c r="K21"/>
  <c r="L21"/>
  <c r="M21"/>
  <c r="N21"/>
  <c r="O21"/>
  <c r="P21"/>
  <c r="E21"/>
  <c r="F20"/>
  <c r="G20"/>
  <c r="H20"/>
  <c r="I20"/>
  <c r="J20"/>
  <c r="K20"/>
  <c r="L20"/>
  <c r="M20"/>
  <c r="N20"/>
  <c r="O20"/>
  <c r="P20"/>
  <c r="E20"/>
  <c r="F18"/>
  <c r="G18"/>
  <c r="H18"/>
  <c r="I18"/>
  <c r="J18"/>
  <c r="K18"/>
  <c r="L18"/>
  <c r="M18"/>
  <c r="N18"/>
  <c r="O18"/>
  <c r="P18"/>
  <c r="E18"/>
  <c r="P17"/>
  <c r="F17"/>
  <c r="G17"/>
  <c r="H17"/>
  <c r="I17"/>
  <c r="J17"/>
  <c r="K17"/>
  <c r="L17"/>
  <c r="M17"/>
  <c r="N17"/>
  <c r="O17"/>
  <c r="E17"/>
  <c r="F15"/>
  <c r="G15"/>
  <c r="H15"/>
  <c r="I15"/>
  <c r="J15"/>
  <c r="K15"/>
  <c r="L15"/>
  <c r="M15"/>
  <c r="N15"/>
  <c r="O15"/>
  <c r="P15"/>
  <c r="E15"/>
  <c r="F14"/>
  <c r="G14"/>
  <c r="H14"/>
  <c r="I14"/>
  <c r="J14"/>
  <c r="K14"/>
  <c r="L14"/>
  <c r="M14"/>
  <c r="N14"/>
  <c r="O14"/>
  <c r="P14"/>
  <c r="E14"/>
  <c r="F12"/>
  <c r="G12"/>
  <c r="H12"/>
  <c r="I12"/>
  <c r="J12"/>
  <c r="K12"/>
  <c r="L12"/>
  <c r="M12"/>
  <c r="N12"/>
  <c r="O12"/>
  <c r="P12"/>
  <c r="E12"/>
  <c r="F11"/>
  <c r="G11"/>
  <c r="H11"/>
  <c r="I11"/>
  <c r="J11"/>
  <c r="K11"/>
  <c r="L11"/>
  <c r="M11"/>
  <c r="N11"/>
  <c r="O11"/>
  <c r="P11"/>
  <c r="E11"/>
  <c r="P144" i="1"/>
  <c r="P139"/>
  <c r="O144"/>
  <c r="O139"/>
  <c r="N144"/>
  <c r="N139"/>
  <c r="M144"/>
  <c r="M139"/>
  <c r="L144"/>
  <c r="L139"/>
  <c r="K144"/>
  <c r="K139"/>
  <c r="J144"/>
  <c r="J139"/>
  <c r="I144"/>
  <c r="I139"/>
  <c r="H144"/>
  <c r="H139"/>
  <c r="G144"/>
  <c r="G139"/>
  <c r="F144"/>
  <c r="F139"/>
  <c r="E144"/>
  <c r="E139"/>
  <c r="D144"/>
  <c r="D139"/>
  <c r="P140"/>
  <c r="O140"/>
  <c r="N140"/>
  <c r="M140"/>
  <c r="L140"/>
  <c r="K140"/>
  <c r="J140"/>
  <c r="I140"/>
  <c r="H140"/>
  <c r="G140"/>
  <c r="F140"/>
  <c r="E140"/>
  <c r="D140"/>
  <c r="P135"/>
  <c r="O135"/>
  <c r="N135"/>
  <c r="M135"/>
  <c r="L135"/>
  <c r="K135"/>
  <c r="J135"/>
  <c r="I135"/>
  <c r="H135"/>
  <c r="G135"/>
  <c r="F135"/>
  <c r="E135"/>
  <c r="D135"/>
  <c r="P134"/>
  <c r="O134"/>
  <c r="N134"/>
  <c r="M134"/>
  <c r="L134"/>
  <c r="K134"/>
  <c r="J134"/>
  <c r="I134"/>
  <c r="H134"/>
  <c r="G134"/>
  <c r="F134"/>
  <c r="E134"/>
  <c r="D134"/>
  <c r="P130"/>
  <c r="O130"/>
  <c r="N130"/>
  <c r="M130"/>
  <c r="L130"/>
  <c r="K130"/>
  <c r="J130"/>
  <c r="I130"/>
  <c r="H130"/>
  <c r="G130"/>
  <c r="F130"/>
  <c r="E130"/>
  <c r="D130"/>
  <c r="P129"/>
  <c r="O129"/>
  <c r="N129"/>
  <c r="M129"/>
  <c r="L129"/>
  <c r="K129"/>
  <c r="J129"/>
  <c r="I129"/>
  <c r="H129"/>
  <c r="G129"/>
  <c r="F129"/>
  <c r="E129"/>
  <c r="D129"/>
  <c r="P125"/>
  <c r="O125"/>
  <c r="N125"/>
  <c r="M125"/>
  <c r="L125"/>
  <c r="K125"/>
  <c r="J125"/>
  <c r="I125"/>
  <c r="H125"/>
  <c r="G125"/>
  <c r="F125"/>
  <c r="E125"/>
  <c r="D125"/>
  <c r="P124"/>
  <c r="O124"/>
  <c r="N124"/>
  <c r="M124"/>
  <c r="L124"/>
  <c r="K124"/>
  <c r="J124"/>
  <c r="I124"/>
  <c r="H124"/>
  <c r="G124"/>
  <c r="F124"/>
  <c r="E124"/>
  <c r="D124"/>
  <c r="P102"/>
  <c r="O107"/>
  <c r="O102"/>
  <c r="N107"/>
  <c r="N102"/>
  <c r="M107"/>
  <c r="M102"/>
  <c r="L107"/>
  <c r="L102"/>
  <c r="K107"/>
  <c r="K102"/>
  <c r="J107"/>
  <c r="J102"/>
  <c r="I107"/>
  <c r="I102"/>
  <c r="H107"/>
  <c r="H102"/>
  <c r="G107"/>
  <c r="G102"/>
  <c r="F107"/>
  <c r="F102"/>
  <c r="E107"/>
  <c r="E102"/>
  <c r="D107"/>
  <c r="D102"/>
  <c r="P103"/>
  <c r="O103"/>
  <c r="N103"/>
  <c r="M103"/>
  <c r="L103"/>
  <c r="K103"/>
  <c r="J103"/>
  <c r="I103"/>
  <c r="H103"/>
  <c r="G103"/>
  <c r="F103"/>
  <c r="E103"/>
  <c r="D103"/>
  <c r="P98"/>
  <c r="O98"/>
  <c r="N98"/>
  <c r="M98"/>
  <c r="L98"/>
  <c r="K98"/>
  <c r="J98"/>
  <c r="I98"/>
  <c r="H98"/>
  <c r="G98"/>
  <c r="F98"/>
  <c r="E98"/>
  <c r="D98"/>
  <c r="P97"/>
  <c r="O97"/>
  <c r="N97"/>
  <c r="M97"/>
  <c r="L97"/>
  <c r="K97"/>
  <c r="J97"/>
  <c r="I97"/>
  <c r="H97"/>
  <c r="G97"/>
  <c r="F97"/>
  <c r="E97"/>
  <c r="D97"/>
  <c r="P93"/>
  <c r="O93"/>
  <c r="N93"/>
  <c r="M93"/>
  <c r="L93"/>
  <c r="K93"/>
  <c r="J93"/>
  <c r="I93"/>
  <c r="H93"/>
  <c r="G93"/>
  <c r="F93"/>
  <c r="E93"/>
  <c r="D93"/>
  <c r="P92"/>
  <c r="O92"/>
  <c r="N92"/>
  <c r="M92"/>
  <c r="L92"/>
  <c r="K92"/>
  <c r="I92"/>
  <c r="H92"/>
  <c r="G92"/>
  <c r="F92"/>
  <c r="E92"/>
  <c r="D92"/>
  <c r="P88"/>
  <c r="O88"/>
  <c r="N88"/>
  <c r="M88"/>
  <c r="L88"/>
  <c r="K88"/>
  <c r="J88"/>
  <c r="I88"/>
  <c r="H88"/>
  <c r="G88"/>
  <c r="F88"/>
  <c r="E88"/>
  <c r="D88"/>
  <c r="P87"/>
  <c r="O87"/>
  <c r="N87"/>
  <c r="M87"/>
  <c r="L87"/>
  <c r="K87"/>
  <c r="J87"/>
  <c r="I87"/>
  <c r="H87"/>
  <c r="G87"/>
  <c r="F87"/>
  <c r="E87"/>
  <c r="D87"/>
  <c r="P70"/>
  <c r="P65"/>
  <c r="O70"/>
  <c r="O65"/>
  <c r="N70"/>
  <c r="N65"/>
  <c r="M70"/>
  <c r="M65"/>
  <c r="L70"/>
  <c r="L65"/>
  <c r="K70"/>
  <c r="K65"/>
  <c r="J70"/>
  <c r="J65"/>
  <c r="I70"/>
  <c r="I65"/>
  <c r="H70"/>
  <c r="H65"/>
  <c r="G70"/>
  <c r="G65"/>
  <c r="F70"/>
  <c r="F65"/>
  <c r="E70"/>
  <c r="E65"/>
  <c r="D70"/>
  <c r="D65"/>
  <c r="P66"/>
  <c r="O66"/>
  <c r="N66"/>
  <c r="M66"/>
  <c r="L66"/>
  <c r="K66"/>
  <c r="J66"/>
  <c r="I66"/>
  <c r="H66"/>
  <c r="G66"/>
  <c r="F66"/>
  <c r="E66"/>
  <c r="D66"/>
  <c r="P61"/>
  <c r="O61"/>
  <c r="N61"/>
  <c r="M61"/>
  <c r="L61"/>
  <c r="K61"/>
  <c r="J61"/>
  <c r="I61"/>
  <c r="H61"/>
  <c r="G61"/>
  <c r="F61"/>
  <c r="E61"/>
  <c r="D61"/>
  <c r="P60"/>
  <c r="O60"/>
  <c r="N60"/>
  <c r="M60"/>
  <c r="L60"/>
  <c r="K60"/>
  <c r="J60"/>
  <c r="I60"/>
  <c r="H60"/>
  <c r="G60"/>
  <c r="F60"/>
  <c r="E60"/>
  <c r="D60"/>
  <c r="P56"/>
  <c r="O56"/>
  <c r="N56"/>
  <c r="M56"/>
  <c r="L56"/>
  <c r="K56"/>
  <c r="J56"/>
  <c r="I56"/>
  <c r="H56"/>
  <c r="G56"/>
  <c r="F56"/>
  <c r="E56"/>
  <c r="D56"/>
  <c r="P55"/>
  <c r="O55"/>
  <c r="N55"/>
  <c r="M55"/>
  <c r="L55"/>
  <c r="K55"/>
  <c r="J55"/>
  <c r="I55"/>
  <c r="H55"/>
  <c r="G55"/>
  <c r="F55"/>
  <c r="E55"/>
  <c r="D55"/>
  <c r="P51"/>
  <c r="O51"/>
  <c r="N51"/>
  <c r="M51"/>
  <c r="L51"/>
  <c r="K51"/>
  <c r="J51"/>
  <c r="I51"/>
  <c r="H51"/>
  <c r="G51"/>
  <c r="F51"/>
  <c r="E51"/>
  <c r="D51"/>
  <c r="P50"/>
  <c r="O50"/>
  <c r="N50"/>
  <c r="M50"/>
  <c r="L50"/>
  <c r="K50"/>
  <c r="J50"/>
  <c r="I50"/>
  <c r="H50"/>
  <c r="G50"/>
  <c r="F50"/>
  <c r="E50"/>
  <c r="D50"/>
  <c r="E32"/>
  <c r="E27"/>
  <c r="F32"/>
  <c r="F27"/>
  <c r="G32"/>
  <c r="G27"/>
  <c r="H32"/>
  <c r="H27"/>
  <c r="I32"/>
  <c r="I27"/>
  <c r="J32"/>
  <c r="J27"/>
  <c r="K32"/>
  <c r="K27"/>
  <c r="L32"/>
  <c r="L27"/>
  <c r="M32"/>
  <c r="M27"/>
  <c r="N32"/>
  <c r="N27"/>
  <c r="O32"/>
  <c r="O27"/>
  <c r="P32"/>
  <c r="P27"/>
  <c r="D32"/>
  <c r="D27"/>
  <c r="E28"/>
  <c r="F28"/>
  <c r="G28"/>
  <c r="H28"/>
  <c r="I28"/>
  <c r="J28"/>
  <c r="K28"/>
  <c r="L28"/>
  <c r="M28"/>
  <c r="N28"/>
  <c r="O28"/>
  <c r="P28"/>
  <c r="D28"/>
  <c r="E23"/>
  <c r="F23"/>
  <c r="G23"/>
  <c r="H23"/>
  <c r="I23"/>
  <c r="J23"/>
  <c r="K23"/>
  <c r="L23"/>
  <c r="M23"/>
  <c r="N23"/>
  <c r="O23"/>
  <c r="P23"/>
  <c r="D23"/>
  <c r="E22"/>
  <c r="F22"/>
  <c r="G22"/>
  <c r="H22"/>
  <c r="I22"/>
  <c r="J22"/>
  <c r="K22"/>
  <c r="L22"/>
  <c r="M22"/>
  <c r="N22"/>
  <c r="O22"/>
  <c r="P22"/>
  <c r="D22"/>
  <c r="E18"/>
  <c r="F18"/>
  <c r="G18"/>
  <c r="H18"/>
  <c r="I18"/>
  <c r="J18"/>
  <c r="K18"/>
  <c r="L18"/>
  <c r="M18"/>
  <c r="N18"/>
  <c r="O18"/>
  <c r="P18"/>
  <c r="D18"/>
  <c r="P17"/>
  <c r="E17"/>
  <c r="F17"/>
  <c r="G17"/>
  <c r="H17"/>
  <c r="I17"/>
  <c r="J17"/>
  <c r="K17"/>
  <c r="L17"/>
  <c r="M17"/>
  <c r="N17"/>
  <c r="O17"/>
  <c r="D17"/>
  <c r="E13"/>
  <c r="F13"/>
  <c r="G13"/>
  <c r="H13"/>
  <c r="I13"/>
  <c r="J13"/>
  <c r="K13"/>
  <c r="L13"/>
  <c r="M13"/>
  <c r="N13"/>
  <c r="O13"/>
  <c r="P13"/>
  <c r="D13"/>
  <c r="E12"/>
  <c r="F12"/>
  <c r="G12"/>
  <c r="H12"/>
  <c r="I12"/>
  <c r="J12"/>
  <c r="K12"/>
  <c r="L12"/>
  <c r="M12"/>
  <c r="N12"/>
  <c r="O12"/>
  <c r="P12"/>
  <c r="D12"/>
  <c r="ET31" i="3"/>
  <c r="EV33"/>
  <c r="ET43"/>
  <c r="ET48" s="1"/>
  <c r="ET42"/>
  <c r="ET47" s="1"/>
  <c r="EV31"/>
  <c r="ET36"/>
  <c r="P38" i="1"/>
  <c r="M23" i="3" l="1"/>
</calcChain>
</file>

<file path=xl/sharedStrings.xml><?xml version="1.0" encoding="utf-8"?>
<sst xmlns="http://schemas.openxmlformats.org/spreadsheetml/2006/main" count="4370" uniqueCount="117">
  <si>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</si>
  <si>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</si>
  <si>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</si>
  <si>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</si>
  <si>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</si>
  <si>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</si>
  <si>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</si>
  <si>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</si>
  <si>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</si>
  <si>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</si>
  <si>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</si>
  <si>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</si>
  <si>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</si>
  <si>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North East</t>
  </si>
  <si>
    <t>Hotels in Surevey</t>
  </si>
  <si>
    <t>Occupancy Level</t>
  </si>
  <si>
    <t>Hotels in survey</t>
  </si>
  <si>
    <t>% change on previous year</t>
  </si>
  <si>
    <t>percentage point change on previous year</t>
  </si>
  <si>
    <t>Tyne &amp; Wear</t>
  </si>
  <si>
    <t>Zone A - NewcastleGateshead City Centre</t>
  </si>
  <si>
    <t>Forward Bookings</t>
  </si>
  <si>
    <t>Zone A</t>
  </si>
  <si>
    <t>March</t>
  </si>
  <si>
    <t>January</t>
  </si>
  <si>
    <t>pp change</t>
  </si>
  <si>
    <t>% change</t>
  </si>
  <si>
    <t>% booked</t>
  </si>
  <si>
    <t>June</t>
  </si>
  <si>
    <t>July</t>
  </si>
  <si>
    <t>August</t>
  </si>
  <si>
    <t>September</t>
  </si>
  <si>
    <t>October</t>
  </si>
  <si>
    <t>November</t>
  </si>
  <si>
    <t>December</t>
  </si>
  <si>
    <t>February</t>
  </si>
  <si>
    <t>April</t>
  </si>
  <si>
    <t>Zone B - Wider NewcastleGateshead and North Tyneside</t>
  </si>
  <si>
    <t>Revenue</t>
  </si>
  <si>
    <t>ARR</t>
  </si>
  <si>
    <t>RevPAR</t>
  </si>
  <si>
    <t>Mon</t>
  </si>
  <si>
    <t>Tue</t>
  </si>
  <si>
    <t>Wed</t>
  </si>
  <si>
    <t>Thu</t>
  </si>
  <si>
    <t>Fri</t>
  </si>
  <si>
    <t>Sat</t>
  </si>
  <si>
    <t>Sun</t>
  </si>
  <si>
    <t>Mon - Thu</t>
  </si>
  <si>
    <t>Fri - Sat</t>
  </si>
  <si>
    <t>February averages</t>
  </si>
  <si>
    <t>Occupancy summary</t>
  </si>
  <si>
    <t>Occupancy detail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</si>
  <si>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</si>
  <si>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</si>
  <si>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</si>
  <si>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</si>
  <si>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</si>
  <si>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</si>
  <si>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</si>
  <si>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</si>
  <si>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</si>
  <si>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</si>
  <si>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</si>
  <si>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</si>
  <si>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</si>
  <si>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</si>
  <si>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</si>
  <si>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</si>
  <si>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</si>
  <si>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</si>
  <si>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</si>
  <si>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</si>
  <si>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</si>
  <si>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</si>
  <si>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</si>
  <si>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</si>
  <si>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</si>
  <si>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</si>
  <si>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</si>
  <si>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</si>
  <si>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</si>
  <si>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</si>
  <si>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</si>
  <si>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Su</t>
  </si>
  <si>
    <t>M</t>
  </si>
  <si>
    <t>T</t>
  </si>
  <si>
    <t>W</t>
  </si>
  <si>
    <t>Th</t>
  </si>
  <si>
    <t>Fr</t>
  </si>
  <si>
    <t>Sa</t>
  </si>
  <si>
    <t>Average</t>
  </si>
  <si>
    <t>Mon - Thur</t>
  </si>
  <si>
    <t>Day</t>
  </si>
  <si>
    <t>Occupancy</t>
  </si>
  <si>
    <t>F</t>
  </si>
  <si>
    <t xml:space="preserve">Th </t>
  </si>
  <si>
    <t xml:space="preserve">Sa </t>
  </si>
  <si>
    <t>Midweek</t>
  </si>
  <si>
    <t>Rev Par</t>
  </si>
  <si>
    <t>Weekend Average room rate</t>
  </si>
  <si>
    <t>ARR Change</t>
  </si>
  <si>
    <t xml:space="preserve">January </t>
  </si>
  <si>
    <t>NewcastleGateshead</t>
  </si>
  <si>
    <t>Tyne and Wear</t>
  </si>
  <si>
    <t>Jan - Apr</t>
  </si>
  <si>
    <t>May - Aug</t>
  </si>
  <si>
    <t>Sep - Nov</t>
  </si>
  <si>
    <t>Year to date</t>
  </si>
  <si>
    <t>Annual Averages</t>
  </si>
  <si>
    <t xml:space="preserve">Zone B- Wider NewcastleGateshead </t>
  </si>
  <si>
    <t>Weekly (inc Sunday)</t>
  </si>
  <si>
    <t>Weekend (Fri - Sat) Average Occupancy</t>
  </si>
  <si>
    <t>Midweek (Mon - Thurs) Average Occupancy</t>
  </si>
  <si>
    <t>Hotels in Survey</t>
  </si>
  <si>
    <t>%</t>
  </si>
  <si>
    <t xml:space="preserve"> </t>
  </si>
</sst>
</file>

<file path=xl/styles.xml><?xml version="1.0" encoding="utf-8"?>
<styleSheet xmlns="http://schemas.openxmlformats.org/spreadsheetml/2006/main">
  <numFmts count="3">
    <numFmt numFmtId="8" formatCode="&quot;£&quot;#,##0.00;[Red]\-&quot;£&quot;#,##0.00"/>
    <numFmt numFmtId="164" formatCode="&quot;£&quot;#,##0.00"/>
    <numFmt numFmtId="165" formatCode="0.0%"/>
  </numFmts>
  <fonts count="30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20"/>
      <color indexed="23"/>
      <name val="Calibri"/>
      <family val="2"/>
      <scheme val="minor"/>
    </font>
    <font>
      <b/>
      <sz val="16"/>
      <color indexed="23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2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4"/>
      <color indexed="6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indexed="2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24"/>
      <color theme="1" tint="0.249977111117893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2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" xfId="0" applyNumberFormat="1" applyBorder="1"/>
    <xf numFmtId="9" fontId="0" fillId="0" borderId="0" xfId="0" applyNumberFormat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164" fontId="0" fillId="0" borderId="0" xfId="0" applyNumberFormat="1"/>
    <xf numFmtId="0" fontId="2" fillId="0" borderId="0" xfId="0" applyFont="1"/>
    <xf numFmtId="164" fontId="0" fillId="0" borderId="4" xfId="0" applyNumberFormat="1" applyBorder="1"/>
    <xf numFmtId="0" fontId="5" fillId="2" borderId="0" xfId="0" applyFont="1" applyFill="1"/>
    <xf numFmtId="0" fontId="5" fillId="0" borderId="0" xfId="0" applyFont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2" borderId="19" xfId="0" applyFont="1" applyFill="1" applyBorder="1"/>
    <xf numFmtId="0" fontId="5" fillId="3" borderId="16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9" fontId="5" fillId="0" borderId="20" xfId="0" applyNumberFormat="1" applyFont="1" applyBorder="1" applyAlignment="1">
      <alignment horizontal="center"/>
    </xf>
    <xf numFmtId="9" fontId="5" fillId="0" borderId="17" xfId="0" applyNumberFormat="1" applyFont="1" applyBorder="1" applyAlignment="1">
      <alignment horizontal="center"/>
    </xf>
    <xf numFmtId="9" fontId="5" fillId="0" borderId="8" xfId="0" applyNumberFormat="1" applyFont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9" fontId="6" fillId="7" borderId="11" xfId="0" applyNumberFormat="1" applyFont="1" applyFill="1" applyBorder="1" applyAlignment="1">
      <alignment horizontal="center" vertical="center"/>
    </xf>
    <xf numFmtId="9" fontId="6" fillId="7" borderId="21" xfId="0" applyNumberFormat="1" applyFont="1" applyFill="1" applyBorder="1" applyAlignment="1">
      <alignment horizontal="center" vertical="center"/>
    </xf>
    <xf numFmtId="9" fontId="6" fillId="7" borderId="22" xfId="0" applyNumberFormat="1" applyFont="1" applyFill="1" applyBorder="1" applyAlignment="1">
      <alignment horizontal="center" vertical="center"/>
    </xf>
    <xf numFmtId="9" fontId="6" fillId="4" borderId="23" xfId="0" applyNumberFormat="1" applyFont="1" applyFill="1" applyBorder="1" applyAlignment="1">
      <alignment horizontal="center" vertical="center"/>
    </xf>
    <xf numFmtId="9" fontId="6" fillId="4" borderId="24" xfId="0" applyNumberFormat="1" applyFont="1" applyFill="1" applyBorder="1" applyAlignment="1">
      <alignment horizontal="center" vertical="center"/>
    </xf>
    <xf numFmtId="9" fontId="6" fillId="4" borderId="25" xfId="0" applyNumberFormat="1" applyFont="1" applyFill="1" applyBorder="1" applyAlignment="1">
      <alignment horizontal="center" vertical="center"/>
    </xf>
    <xf numFmtId="9" fontId="5" fillId="7" borderId="11" xfId="0" applyNumberFormat="1" applyFont="1" applyFill="1" applyBorder="1" applyAlignment="1">
      <alignment horizontal="center" vertical="center"/>
    </xf>
    <xf numFmtId="9" fontId="5" fillId="7" borderId="12" xfId="0" applyNumberFormat="1" applyFont="1" applyFill="1" applyBorder="1" applyAlignment="1">
      <alignment horizontal="center" vertical="center"/>
    </xf>
    <xf numFmtId="9" fontId="6" fillId="7" borderId="12" xfId="0" applyNumberFormat="1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9" fontId="5" fillId="4" borderId="23" xfId="0" applyNumberFormat="1" applyFont="1" applyFill="1" applyBorder="1" applyAlignment="1">
      <alignment horizontal="center" vertical="center"/>
    </xf>
    <xf numFmtId="9" fontId="5" fillId="4" borderId="26" xfId="0" applyNumberFormat="1" applyFont="1" applyFill="1" applyBorder="1" applyAlignment="1">
      <alignment horizontal="center" vertical="center"/>
    </xf>
    <xf numFmtId="9" fontId="6" fillId="4" borderId="26" xfId="0" applyNumberFormat="1" applyFont="1" applyFill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9" fontId="6" fillId="7" borderId="4" xfId="0" applyNumberFormat="1" applyFont="1" applyFill="1" applyBorder="1" applyAlignment="1">
      <alignment horizontal="center" vertical="center"/>
    </xf>
    <xf numFmtId="9" fontId="6" fillId="4" borderId="27" xfId="0" applyNumberFormat="1" applyFont="1" applyFill="1" applyBorder="1" applyAlignment="1">
      <alignment horizontal="center" vertical="center"/>
    </xf>
    <xf numFmtId="9" fontId="7" fillId="0" borderId="8" xfId="0" applyNumberFormat="1" applyFont="1" applyBorder="1" applyAlignment="1">
      <alignment horizontal="center" vertical="center"/>
    </xf>
    <xf numFmtId="9" fontId="7" fillId="0" borderId="6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9" fontId="7" fillId="0" borderId="16" xfId="0" applyNumberFormat="1" applyFont="1" applyBorder="1" applyAlignment="1">
      <alignment horizontal="center" vertical="center"/>
    </xf>
    <xf numFmtId="9" fontId="7" fillId="0" borderId="20" xfId="0" applyNumberFormat="1" applyFont="1" applyBorder="1" applyAlignment="1">
      <alignment horizontal="center" vertical="center"/>
    </xf>
    <xf numFmtId="9" fontId="7" fillId="0" borderId="17" xfId="0" applyNumberFormat="1" applyFont="1" applyBorder="1" applyAlignment="1">
      <alignment horizontal="center" vertical="center"/>
    </xf>
    <xf numFmtId="0" fontId="7" fillId="3" borderId="28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9" fontId="7" fillId="2" borderId="23" xfId="0" applyNumberFormat="1" applyFont="1" applyFill="1" applyBorder="1" applyAlignment="1">
      <alignment horizontal="center" vertical="center"/>
    </xf>
    <xf numFmtId="9" fontId="7" fillId="2" borderId="26" xfId="0" applyNumberFormat="1" applyFont="1" applyFill="1" applyBorder="1" applyAlignment="1">
      <alignment horizontal="center" vertical="center"/>
    </xf>
    <xf numFmtId="9" fontId="7" fillId="2" borderId="18" xfId="0" applyNumberFormat="1" applyFont="1" applyFill="1" applyBorder="1" applyAlignment="1">
      <alignment horizontal="center" vertical="center"/>
    </xf>
    <xf numFmtId="165" fontId="7" fillId="2" borderId="31" xfId="0" applyNumberFormat="1" applyFont="1" applyFill="1" applyBorder="1" applyAlignment="1">
      <alignment horizontal="center" vertical="center"/>
    </xf>
    <xf numFmtId="9" fontId="7" fillId="2" borderId="11" xfId="0" applyNumberFormat="1" applyFont="1" applyFill="1" applyBorder="1" applyAlignment="1">
      <alignment horizontal="center" vertical="center"/>
    </xf>
    <xf numFmtId="9" fontId="7" fillId="2" borderId="12" xfId="0" applyNumberFormat="1" applyFont="1" applyFill="1" applyBorder="1" applyAlignment="1">
      <alignment horizontal="center" vertical="center"/>
    </xf>
    <xf numFmtId="9" fontId="7" fillId="2" borderId="5" xfId="0" applyNumberFormat="1" applyFont="1" applyFill="1" applyBorder="1" applyAlignment="1">
      <alignment horizontal="center" vertical="center"/>
    </xf>
    <xf numFmtId="165" fontId="7" fillId="2" borderId="32" xfId="0" applyNumberFormat="1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horizontal="center" vertical="center"/>
    </xf>
    <xf numFmtId="9" fontId="5" fillId="4" borderId="5" xfId="0" applyNumberFormat="1" applyFont="1" applyFill="1" applyBorder="1" applyAlignment="1">
      <alignment horizontal="center" vertical="center"/>
    </xf>
    <xf numFmtId="9" fontId="8" fillId="4" borderId="10" xfId="0" applyNumberFormat="1" applyFont="1" applyFill="1" applyBorder="1" applyAlignment="1">
      <alignment horizontal="center" vertical="center"/>
    </xf>
    <xf numFmtId="9" fontId="8" fillId="4" borderId="7" xfId="0" applyNumberFormat="1" applyFont="1" applyFill="1" applyBorder="1" applyAlignment="1">
      <alignment horizontal="center" vertical="center"/>
    </xf>
    <xf numFmtId="9" fontId="5" fillId="4" borderId="7" xfId="0" applyNumberFormat="1" applyFont="1" applyFill="1" applyBorder="1" applyAlignment="1">
      <alignment horizontal="center" vertical="center"/>
    </xf>
    <xf numFmtId="9" fontId="5" fillId="4" borderId="3" xfId="0" applyNumberFormat="1" applyFont="1" applyFill="1" applyBorder="1" applyAlignment="1">
      <alignment horizontal="center" vertical="center"/>
    </xf>
    <xf numFmtId="9" fontId="5" fillId="4" borderId="33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9" fontId="8" fillId="4" borderId="3" xfId="0" applyNumberFormat="1" applyFont="1" applyFill="1" applyBorder="1" applyAlignment="1">
      <alignment horizontal="center" vertical="center"/>
    </xf>
    <xf numFmtId="9" fontId="5" fillId="4" borderId="11" xfId="0" applyNumberFormat="1" applyFont="1" applyFill="1" applyBorder="1" applyAlignment="1">
      <alignment horizontal="center" vertical="center"/>
    </xf>
    <xf numFmtId="9" fontId="5" fillId="4" borderId="10" xfId="0" applyNumberFormat="1" applyFont="1" applyFill="1" applyBorder="1" applyAlignment="1">
      <alignment horizontal="center" vertical="center"/>
    </xf>
    <xf numFmtId="9" fontId="7" fillId="2" borderId="32" xfId="0" applyNumberFormat="1" applyFont="1" applyFill="1" applyBorder="1" applyAlignment="1">
      <alignment horizontal="center" vertical="center"/>
    </xf>
    <xf numFmtId="9" fontId="6" fillId="4" borderId="12" xfId="0" applyNumberFormat="1" applyFont="1" applyFill="1" applyBorder="1" applyAlignment="1">
      <alignment horizontal="center" vertical="center"/>
    </xf>
    <xf numFmtId="9" fontId="6" fillId="4" borderId="7" xfId="0" applyNumberFormat="1" applyFont="1" applyFill="1" applyBorder="1" applyAlignment="1">
      <alignment horizontal="center" vertical="center"/>
    </xf>
    <xf numFmtId="9" fontId="8" fillId="7" borderId="11" xfId="0" applyNumberFormat="1" applyFont="1" applyFill="1" applyBorder="1" applyAlignment="1">
      <alignment horizontal="center" vertical="center"/>
    </xf>
    <xf numFmtId="9" fontId="8" fillId="7" borderId="12" xfId="0" applyNumberFormat="1" applyFont="1" applyFill="1" applyBorder="1" applyAlignment="1">
      <alignment horizontal="center" vertical="center"/>
    </xf>
    <xf numFmtId="9" fontId="5" fillId="7" borderId="5" xfId="0" applyNumberFormat="1" applyFont="1" applyFill="1" applyBorder="1" applyAlignment="1">
      <alignment horizontal="center" vertical="center"/>
    </xf>
    <xf numFmtId="9" fontId="5" fillId="7" borderId="32" xfId="0" applyNumberFormat="1" applyFont="1" applyFill="1" applyBorder="1" applyAlignment="1">
      <alignment horizontal="center" vertical="center"/>
    </xf>
    <xf numFmtId="9" fontId="8" fillId="7" borderId="5" xfId="0" applyNumberFormat="1" applyFont="1" applyFill="1" applyBorder="1" applyAlignment="1">
      <alignment horizontal="center" vertical="center"/>
    </xf>
    <xf numFmtId="9" fontId="7" fillId="2" borderId="3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0" borderId="34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33" xfId="0" applyFont="1" applyBorder="1" applyAlignment="1">
      <alignment horizontal="center" vertical="center"/>
    </xf>
    <xf numFmtId="9" fontId="5" fillId="5" borderId="10" xfId="0" applyNumberFormat="1" applyFont="1" applyFill="1" applyBorder="1" applyAlignment="1">
      <alignment horizontal="center"/>
    </xf>
    <xf numFmtId="9" fontId="5" fillId="2" borderId="0" xfId="0" applyNumberFormat="1" applyFont="1" applyFill="1" applyBorder="1" applyAlignment="1">
      <alignment horizontal="center"/>
    </xf>
    <xf numFmtId="9" fontId="5" fillId="0" borderId="35" xfId="0" applyNumberFormat="1" applyFont="1" applyBorder="1" applyAlignment="1">
      <alignment horizontal="center"/>
    </xf>
    <xf numFmtId="9" fontId="5" fillId="0" borderId="38" xfId="0" applyNumberFormat="1" applyFont="1" applyBorder="1" applyAlignment="1">
      <alignment horizontal="center"/>
    </xf>
    <xf numFmtId="9" fontId="5" fillId="2" borderId="0" xfId="0" applyNumberFormat="1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0" xfId="0" applyFont="1" applyBorder="1"/>
    <xf numFmtId="9" fontId="5" fillId="0" borderId="11" xfId="0" applyNumberFormat="1" applyFont="1" applyBorder="1" applyAlignment="1">
      <alignment horizontal="center"/>
    </xf>
    <xf numFmtId="9" fontId="5" fillId="0" borderId="41" xfId="0" applyNumberFormat="1" applyFont="1" applyBorder="1" applyAlignment="1">
      <alignment horizontal="center"/>
    </xf>
    <xf numFmtId="9" fontId="5" fillId="0" borderId="36" xfId="0" applyNumberFormat="1" applyFont="1" applyBorder="1" applyAlignment="1">
      <alignment horizontal="center"/>
    </xf>
    <xf numFmtId="9" fontId="5" fillId="0" borderId="37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2" xfId="0" applyFont="1" applyBorder="1"/>
    <xf numFmtId="9" fontId="5" fillId="0" borderId="10" xfId="0" applyNumberFormat="1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33" xfId="0" applyFont="1" applyBorder="1"/>
    <xf numFmtId="0" fontId="5" fillId="9" borderId="6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9" fontId="5" fillId="0" borderId="39" xfId="0" applyNumberFormat="1" applyFont="1" applyBorder="1" applyAlignment="1">
      <alignment horizontal="center"/>
    </xf>
    <xf numFmtId="9" fontId="5" fillId="0" borderId="34" xfId="0" applyNumberFormat="1" applyFont="1" applyBorder="1" applyAlignment="1">
      <alignment horizontal="center"/>
    </xf>
    <xf numFmtId="9" fontId="5" fillId="0" borderId="43" xfId="0" applyNumberFormat="1" applyFont="1" applyBorder="1" applyAlignment="1">
      <alignment horizontal="center"/>
    </xf>
    <xf numFmtId="9" fontId="5" fillId="0" borderId="44" xfId="0" applyNumberFormat="1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9" fontId="5" fillId="6" borderId="10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9" fontId="5" fillId="4" borderId="7" xfId="0" applyNumberFormat="1" applyFont="1" applyFill="1" applyBorder="1" applyAlignment="1">
      <alignment horizontal="center"/>
    </xf>
    <xf numFmtId="9" fontId="5" fillId="6" borderId="7" xfId="0" applyNumberFormat="1" applyFont="1" applyFill="1" applyBorder="1" applyAlignment="1">
      <alignment horizontal="center"/>
    </xf>
    <xf numFmtId="9" fontId="5" fillId="5" borderId="7" xfId="0" applyNumberFormat="1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9" fontId="5" fillId="5" borderId="1" xfId="0" applyNumberFormat="1" applyFont="1" applyFill="1" applyBorder="1" applyAlignment="1">
      <alignment horizontal="center"/>
    </xf>
    <xf numFmtId="0" fontId="5" fillId="5" borderId="45" xfId="0" applyFont="1" applyFill="1" applyBorder="1" applyAlignment="1">
      <alignment horizontal="center"/>
    </xf>
    <xf numFmtId="9" fontId="5" fillId="5" borderId="21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9" fontId="5" fillId="6" borderId="10" xfId="0" applyNumberFormat="1" applyFont="1" applyFill="1" applyBorder="1" applyAlignment="1">
      <alignment horizontal="center" vertical="center"/>
    </xf>
    <xf numFmtId="9" fontId="5" fillId="6" borderId="7" xfId="0" applyNumberFormat="1" applyFont="1" applyFill="1" applyBorder="1" applyAlignment="1">
      <alignment horizontal="center" vertical="center"/>
    </xf>
    <xf numFmtId="9" fontId="5" fillId="4" borderId="46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9" fontId="5" fillId="6" borderId="11" xfId="0" applyNumberFormat="1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/>
    </xf>
    <xf numFmtId="9" fontId="5" fillId="0" borderId="12" xfId="0" applyNumberFormat="1" applyFont="1" applyBorder="1" applyAlignment="1">
      <alignment horizontal="center"/>
    </xf>
    <xf numFmtId="9" fontId="5" fillId="4" borderId="12" xfId="0" applyNumberFormat="1" applyFont="1" applyFill="1" applyBorder="1" applyAlignment="1">
      <alignment horizontal="center"/>
    </xf>
    <xf numFmtId="9" fontId="5" fillId="6" borderId="12" xfId="0" applyNumberFormat="1" applyFont="1" applyFill="1" applyBorder="1" applyAlignment="1">
      <alignment horizontal="center"/>
    </xf>
    <xf numFmtId="9" fontId="5" fillId="5" borderId="12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9" fontId="5" fillId="9" borderId="7" xfId="0" applyNumberFormat="1" applyFont="1" applyFill="1" applyBorder="1" applyAlignment="1">
      <alignment horizontal="center"/>
    </xf>
    <xf numFmtId="9" fontId="5" fillId="10" borderId="7" xfId="0" applyNumberFormat="1" applyFont="1" applyFill="1" applyBorder="1" applyAlignment="1">
      <alignment horizontal="center"/>
    </xf>
    <xf numFmtId="9" fontId="5" fillId="8" borderId="7" xfId="0" applyNumberFormat="1" applyFont="1" applyFill="1" applyBorder="1" applyAlignment="1">
      <alignment horizontal="center"/>
    </xf>
    <xf numFmtId="9" fontId="5" fillId="11" borderId="3" xfId="0" applyNumberFormat="1" applyFont="1" applyFill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5" fillId="2" borderId="47" xfId="0" applyNumberFormat="1" applyFont="1" applyFill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9" fontId="5" fillId="6" borderId="3" xfId="0" applyNumberFormat="1" applyFont="1" applyFill="1" applyBorder="1" applyAlignment="1">
      <alignment horizontal="center"/>
    </xf>
    <xf numFmtId="9" fontId="5" fillId="11" borderId="7" xfId="0" applyNumberFormat="1" applyFont="1" applyFill="1" applyBorder="1" applyAlignment="1">
      <alignment horizontal="center"/>
    </xf>
    <xf numFmtId="9" fontId="5" fillId="4" borderId="1" xfId="0" applyNumberFormat="1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9" fontId="5" fillId="0" borderId="7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9" fontId="5" fillId="4" borderId="4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/>
    </xf>
    <xf numFmtId="0" fontId="7" fillId="6" borderId="35" xfId="0" applyFont="1" applyFill="1" applyBorder="1" applyAlignment="1">
      <alignment horizontal="center" vertical="center"/>
    </xf>
    <xf numFmtId="0" fontId="7" fillId="4" borderId="48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6" borderId="3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164" fontId="5" fillId="0" borderId="33" xfId="0" applyNumberFormat="1" applyFont="1" applyBorder="1" applyAlignment="1">
      <alignment horizontal="center" vertical="center"/>
    </xf>
    <xf numFmtId="164" fontId="5" fillId="0" borderId="4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64" fontId="5" fillId="0" borderId="39" xfId="0" applyNumberFormat="1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4" borderId="42" xfId="0" applyFont="1" applyFill="1" applyBorder="1" applyAlignment="1">
      <alignment horizontal="center" vertical="center"/>
    </xf>
    <xf numFmtId="9" fontId="6" fillId="6" borderId="33" xfId="0" applyNumberFormat="1" applyFont="1" applyFill="1" applyBorder="1" applyAlignment="1">
      <alignment horizontal="center" vertical="center"/>
    </xf>
    <xf numFmtId="9" fontId="6" fillId="4" borderId="46" xfId="0" applyNumberFormat="1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9" fontId="6" fillId="6" borderId="42" xfId="0" applyNumberFormat="1" applyFont="1" applyFill="1" applyBorder="1" applyAlignment="1">
      <alignment horizontal="center" vertical="center"/>
    </xf>
    <xf numFmtId="9" fontId="6" fillId="6" borderId="50" xfId="0" applyNumberFormat="1" applyFont="1" applyFill="1" applyBorder="1" applyAlignment="1">
      <alignment horizontal="center" vertical="center"/>
    </xf>
    <xf numFmtId="9" fontId="5" fillId="6" borderId="33" xfId="0" applyNumberFormat="1" applyFont="1" applyFill="1" applyBorder="1" applyAlignment="1">
      <alignment horizontal="center" vertical="center"/>
    </xf>
    <xf numFmtId="9" fontId="5" fillId="6" borderId="50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8" fillId="6" borderId="33" xfId="0" applyNumberFormat="1" applyFont="1" applyFill="1" applyBorder="1" applyAlignment="1">
      <alignment horizontal="center" vertical="center"/>
    </xf>
    <xf numFmtId="9" fontId="8" fillId="4" borderId="46" xfId="0" applyNumberFormat="1" applyFont="1" applyFill="1" applyBorder="1" applyAlignment="1">
      <alignment horizontal="center" vertical="center"/>
    </xf>
    <xf numFmtId="9" fontId="8" fillId="6" borderId="50" xfId="0" applyNumberFormat="1" applyFont="1" applyFill="1" applyBorder="1" applyAlignment="1">
      <alignment horizontal="center" vertical="center"/>
    </xf>
    <xf numFmtId="9" fontId="8" fillId="2" borderId="0" xfId="0" applyNumberFormat="1" applyFont="1" applyFill="1" applyBorder="1" applyAlignment="1">
      <alignment horizontal="center" vertical="center"/>
    </xf>
    <xf numFmtId="9" fontId="5" fillId="6" borderId="32" xfId="0" applyNumberFormat="1" applyFont="1" applyFill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164" fontId="5" fillId="0" borderId="53" xfId="0" applyNumberFormat="1" applyFont="1" applyBorder="1" applyAlignment="1">
      <alignment horizontal="center" vertical="center"/>
    </xf>
    <xf numFmtId="164" fontId="5" fillId="0" borderId="54" xfId="0" applyNumberFormat="1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1" xfId="0" applyNumberFormat="1" applyFont="1" applyBorder="1" applyAlignment="1">
      <alignment horizontal="center" vertical="center"/>
    </xf>
    <xf numFmtId="164" fontId="5" fillId="0" borderId="52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9" fontId="5" fillId="4" borderId="60" xfId="0" applyNumberFormat="1" applyFont="1" applyFill="1" applyBorder="1" applyAlignment="1">
      <alignment horizontal="center" vertical="center"/>
    </xf>
    <xf numFmtId="9" fontId="6" fillId="4" borderId="21" xfId="0" applyNumberFormat="1" applyFont="1" applyFill="1" applyBorder="1" applyAlignment="1">
      <alignment horizontal="center" vertical="center"/>
    </xf>
    <xf numFmtId="9" fontId="5" fillId="4" borderId="4" xfId="0" applyNumberFormat="1" applyFont="1" applyFill="1" applyBorder="1" applyAlignment="1">
      <alignment horizontal="center" vertical="center"/>
    </xf>
    <xf numFmtId="9" fontId="5" fillId="6" borderId="61" xfId="0" applyNumberFormat="1" applyFont="1" applyFill="1" applyBorder="1" applyAlignment="1">
      <alignment horizontal="center" vertical="center"/>
    </xf>
    <xf numFmtId="9" fontId="5" fillId="4" borderId="21" xfId="0" applyNumberFormat="1" applyFont="1" applyFill="1" applyBorder="1" applyAlignment="1">
      <alignment horizontal="center" vertical="center"/>
    </xf>
    <xf numFmtId="9" fontId="5" fillId="6" borderId="22" xfId="0" applyNumberFormat="1" applyFont="1" applyFill="1" applyBorder="1" applyAlignment="1">
      <alignment horizontal="center" vertical="center"/>
    </xf>
    <xf numFmtId="9" fontId="5" fillId="6" borderId="40" xfId="0" applyNumberFormat="1" applyFont="1" applyFill="1" applyBorder="1" applyAlignment="1">
      <alignment horizontal="center" vertical="center"/>
    </xf>
    <xf numFmtId="9" fontId="6" fillId="4" borderId="4" xfId="0" applyNumberFormat="1" applyFont="1" applyFill="1" applyBorder="1" applyAlignment="1">
      <alignment horizontal="center" vertical="center"/>
    </xf>
    <xf numFmtId="9" fontId="5" fillId="6" borderId="12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9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4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9" fontId="5" fillId="4" borderId="42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horizontal="center" vertical="center"/>
    </xf>
    <xf numFmtId="9" fontId="5" fillId="6" borderId="49" xfId="0" applyNumberFormat="1" applyFont="1" applyFill="1" applyBorder="1" applyAlignment="1">
      <alignment horizontal="center" vertical="center"/>
    </xf>
    <xf numFmtId="9" fontId="5" fillId="6" borderId="42" xfId="0" applyNumberFormat="1" applyFont="1" applyFill="1" applyBorder="1" applyAlignment="1">
      <alignment horizontal="center" vertical="center"/>
    </xf>
    <xf numFmtId="9" fontId="5" fillId="4" borderId="24" xfId="0" applyNumberFormat="1" applyFont="1" applyFill="1" applyBorder="1" applyAlignment="1">
      <alignment horizontal="center" vertical="center"/>
    </xf>
    <xf numFmtId="9" fontId="5" fillId="4" borderId="25" xfId="0" applyNumberFormat="1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9" fontId="6" fillId="4" borderId="11" xfId="0" applyNumberFormat="1" applyFont="1" applyFill="1" applyBorder="1" applyAlignment="1">
      <alignment horizontal="center" vertical="center"/>
    </xf>
    <xf numFmtId="9" fontId="8" fillId="4" borderId="24" xfId="0" applyNumberFormat="1" applyFont="1" applyFill="1" applyBorder="1" applyAlignment="1">
      <alignment horizontal="center" vertical="center"/>
    </xf>
    <xf numFmtId="9" fontId="8" fillId="4" borderId="25" xfId="0" applyNumberFormat="1" applyFont="1" applyFill="1" applyBorder="1" applyAlignment="1">
      <alignment horizontal="center" vertical="center"/>
    </xf>
    <xf numFmtId="9" fontId="8" fillId="4" borderId="23" xfId="0" applyNumberFormat="1" applyFont="1" applyFill="1" applyBorder="1" applyAlignment="1">
      <alignment horizontal="center" vertical="center"/>
    </xf>
    <xf numFmtId="9" fontId="8" fillId="4" borderId="26" xfId="0" applyNumberFormat="1" applyFont="1" applyFill="1" applyBorder="1" applyAlignment="1">
      <alignment horizontal="center" vertical="center"/>
    </xf>
    <xf numFmtId="9" fontId="8" fillId="4" borderId="27" xfId="0" applyNumberFormat="1" applyFont="1" applyFill="1" applyBorder="1" applyAlignment="1">
      <alignment horizontal="center" vertical="center"/>
    </xf>
    <xf numFmtId="9" fontId="5" fillId="7" borderId="21" xfId="0" applyNumberFormat="1" applyFont="1" applyFill="1" applyBorder="1" applyAlignment="1">
      <alignment horizontal="center" vertical="center"/>
    </xf>
    <xf numFmtId="9" fontId="5" fillId="0" borderId="0" xfId="0" applyNumberFormat="1" applyFont="1"/>
    <xf numFmtId="0" fontId="0" fillId="13" borderId="0" xfId="0" applyFill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10" fillId="13" borderId="0" xfId="0" applyFont="1" applyFill="1"/>
    <xf numFmtId="0" fontId="11" fillId="13" borderId="0" xfId="0" applyFont="1" applyFill="1"/>
    <xf numFmtId="0" fontId="12" fillId="13" borderId="0" xfId="0" applyFont="1" applyFill="1"/>
    <xf numFmtId="0" fontId="5" fillId="13" borderId="0" xfId="0" applyFont="1" applyFill="1" applyBorder="1" applyAlignment="1">
      <alignment horizontal="center"/>
    </xf>
    <xf numFmtId="0" fontId="5" fillId="13" borderId="0" xfId="0" applyFont="1" applyFill="1" applyBorder="1" applyAlignment="1">
      <alignment horizontal="center" vertical="center"/>
    </xf>
    <xf numFmtId="9" fontId="5" fillId="13" borderId="0" xfId="0" applyNumberFormat="1" applyFont="1" applyFill="1" applyBorder="1" applyAlignment="1">
      <alignment horizontal="center"/>
    </xf>
    <xf numFmtId="0" fontId="12" fillId="13" borderId="0" xfId="0" applyFont="1" applyFill="1" applyAlignment="1">
      <alignment horizontal="center"/>
    </xf>
    <xf numFmtId="9" fontId="5" fillId="7" borderId="7" xfId="0" applyNumberFormat="1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9" fontId="5" fillId="7" borderId="1" xfId="0" applyNumberFormat="1" applyFont="1" applyFill="1" applyBorder="1" applyAlignment="1">
      <alignment horizontal="center"/>
    </xf>
    <xf numFmtId="0" fontId="14" fillId="13" borderId="0" xfId="0" applyFont="1" applyFill="1" applyAlignment="1">
      <alignment horizontal="center"/>
    </xf>
    <xf numFmtId="9" fontId="6" fillId="6" borderId="32" xfId="0" applyNumberFormat="1" applyFont="1" applyFill="1" applyBorder="1" applyAlignment="1">
      <alignment horizontal="center" vertical="center"/>
    </xf>
    <xf numFmtId="9" fontId="6" fillId="4" borderId="5" xfId="0" applyNumberFormat="1" applyFont="1" applyFill="1" applyBorder="1" applyAlignment="1">
      <alignment horizontal="center" vertical="center"/>
    </xf>
    <xf numFmtId="9" fontId="6" fillId="6" borderId="22" xfId="0" applyNumberFormat="1" applyFont="1" applyFill="1" applyBorder="1" applyAlignment="1">
      <alignment horizontal="center" vertical="center"/>
    </xf>
    <xf numFmtId="0" fontId="5" fillId="14" borderId="0" xfId="0" applyFont="1" applyFill="1"/>
    <xf numFmtId="0" fontId="0" fillId="14" borderId="0" xfId="0" applyFill="1"/>
    <xf numFmtId="0" fontId="0" fillId="14" borderId="0" xfId="0" applyFill="1" applyBorder="1"/>
    <xf numFmtId="0" fontId="10" fillId="14" borderId="0" xfId="0" applyFont="1" applyFill="1"/>
    <xf numFmtId="0" fontId="11" fillId="14" borderId="0" xfId="0" applyFont="1" applyFill="1"/>
    <xf numFmtId="0" fontId="5" fillId="14" borderId="0" xfId="0" applyFont="1" applyFill="1" applyBorder="1"/>
    <xf numFmtId="0" fontId="0" fillId="14" borderId="62" xfId="0" applyFill="1" applyBorder="1"/>
    <xf numFmtId="0" fontId="0" fillId="14" borderId="51" xfId="0" applyFill="1" applyBorder="1"/>
    <xf numFmtId="0" fontId="0" fillId="15" borderId="29" xfId="0" applyFill="1" applyBorder="1"/>
    <xf numFmtId="0" fontId="0" fillId="15" borderId="63" xfId="0" applyFill="1" applyBorder="1"/>
    <xf numFmtId="0" fontId="0" fillId="15" borderId="0" xfId="0" applyFill="1" applyBorder="1"/>
    <xf numFmtId="0" fontId="0" fillId="15" borderId="64" xfId="0" applyFill="1" applyBorder="1"/>
    <xf numFmtId="0" fontId="0" fillId="15" borderId="19" xfId="0" applyFill="1" applyBorder="1"/>
    <xf numFmtId="0" fontId="0" fillId="15" borderId="65" xfId="0" applyFill="1" applyBorder="1"/>
    <xf numFmtId="9" fontId="5" fillId="7" borderId="22" xfId="0" applyNumberFormat="1" applyFont="1" applyFill="1" applyBorder="1" applyAlignment="1">
      <alignment horizontal="center" vertical="center"/>
    </xf>
    <xf numFmtId="9" fontId="7" fillId="0" borderId="66" xfId="0" applyNumberFormat="1" applyFont="1" applyBorder="1" applyAlignment="1">
      <alignment horizontal="center" vertical="center"/>
    </xf>
    <xf numFmtId="9" fontId="7" fillId="0" borderId="67" xfId="0" applyNumberFormat="1" applyFont="1" applyBorder="1" applyAlignment="1">
      <alignment horizontal="center" vertical="center"/>
    </xf>
    <xf numFmtId="9" fontId="7" fillId="0" borderId="68" xfId="0" applyNumberFormat="1" applyFont="1" applyBorder="1" applyAlignment="1">
      <alignment horizontal="center" vertical="center"/>
    </xf>
    <xf numFmtId="9" fontId="8" fillId="7" borderId="21" xfId="0" applyNumberFormat="1" applyFont="1" applyFill="1" applyBorder="1" applyAlignment="1">
      <alignment horizontal="center" vertical="center"/>
    </xf>
    <xf numFmtId="9" fontId="8" fillId="7" borderId="22" xfId="0" applyNumberFormat="1" applyFont="1" applyFill="1" applyBorder="1" applyAlignment="1">
      <alignment horizontal="center" vertical="center"/>
    </xf>
    <xf numFmtId="9" fontId="8" fillId="7" borderId="4" xfId="0" applyNumberFormat="1" applyFont="1" applyFill="1" applyBorder="1" applyAlignment="1">
      <alignment horizontal="center" vertical="center"/>
    </xf>
    <xf numFmtId="0" fontId="5" fillId="15" borderId="30" xfId="0" applyFont="1" applyFill="1" applyBorder="1"/>
    <xf numFmtId="0" fontId="5" fillId="15" borderId="29" xfId="0" applyFont="1" applyFill="1" applyBorder="1"/>
    <xf numFmtId="0" fontId="5" fillId="15" borderId="62" xfId="0" applyFont="1" applyFill="1" applyBorder="1"/>
    <xf numFmtId="0" fontId="15" fillId="15" borderId="0" xfId="0" applyFont="1" applyFill="1" applyBorder="1"/>
    <xf numFmtId="0" fontId="5" fillId="15" borderId="0" xfId="0" applyFont="1" applyFill="1" applyBorder="1"/>
    <xf numFmtId="0" fontId="14" fillId="15" borderId="0" xfId="0" applyFont="1" applyFill="1" applyBorder="1" applyAlignment="1">
      <alignment horizontal="left"/>
    </xf>
    <xf numFmtId="0" fontId="5" fillId="15" borderId="0" xfId="0" applyFont="1" applyFill="1" applyBorder="1" applyAlignment="1">
      <alignment horizontal="right"/>
    </xf>
    <xf numFmtId="0" fontId="5" fillId="15" borderId="69" xfId="0" applyFont="1" applyFill="1" applyBorder="1"/>
    <xf numFmtId="0" fontId="5" fillId="15" borderId="19" xfId="0" applyFont="1" applyFill="1" applyBorder="1"/>
    <xf numFmtId="0" fontId="0" fillId="15" borderId="0" xfId="0" applyFill="1" applyBorder="1" applyAlignment="1">
      <alignment horizontal="center"/>
    </xf>
    <xf numFmtId="0" fontId="16" fillId="15" borderId="0" xfId="0" applyFont="1" applyFill="1" applyBorder="1"/>
    <xf numFmtId="0" fontId="5" fillId="13" borderId="69" xfId="0" applyFont="1" applyFill="1" applyBorder="1" applyAlignment="1">
      <alignment horizontal="center"/>
    </xf>
    <xf numFmtId="0" fontId="5" fillId="13" borderId="19" xfId="0" applyFont="1" applyFill="1" applyBorder="1" applyAlignment="1">
      <alignment horizontal="center"/>
    </xf>
    <xf numFmtId="0" fontId="5" fillId="13" borderId="65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165" fontId="5" fillId="13" borderId="0" xfId="0" applyNumberFormat="1" applyFont="1" applyFill="1" applyAlignment="1">
      <alignment horizontal="center" vertical="center"/>
    </xf>
    <xf numFmtId="165" fontId="5" fillId="0" borderId="28" xfId="0" applyNumberFormat="1" applyFont="1" applyFill="1" applyBorder="1" applyAlignment="1">
      <alignment horizontal="center" vertical="center"/>
    </xf>
    <xf numFmtId="165" fontId="7" fillId="13" borderId="0" xfId="0" applyNumberFormat="1" applyFont="1" applyFill="1" applyBorder="1" applyAlignment="1">
      <alignment horizontal="center" vertical="center"/>
    </xf>
    <xf numFmtId="165" fontId="7" fillId="13" borderId="0" xfId="0" applyNumberFormat="1" applyFont="1" applyFill="1" applyAlignment="1">
      <alignment horizontal="center" vertical="center"/>
    </xf>
    <xf numFmtId="165" fontId="5" fillId="13" borderId="0" xfId="0" applyNumberFormat="1" applyFont="1" applyFill="1" applyBorder="1" applyAlignment="1">
      <alignment horizontal="center" vertical="center"/>
    </xf>
    <xf numFmtId="9" fontId="5" fillId="9" borderId="10" xfId="0" applyNumberFormat="1" applyFont="1" applyFill="1" applyBorder="1" applyAlignment="1">
      <alignment horizontal="center"/>
    </xf>
    <xf numFmtId="164" fontId="5" fillId="0" borderId="57" xfId="0" applyNumberFormat="1" applyFont="1" applyBorder="1" applyAlignment="1">
      <alignment horizontal="center" vertical="center"/>
    </xf>
    <xf numFmtId="164" fontId="5" fillId="0" borderId="58" xfId="0" applyNumberFormat="1" applyFont="1" applyBorder="1" applyAlignment="1">
      <alignment horizontal="center" vertical="center"/>
    </xf>
    <xf numFmtId="9" fontId="6" fillId="4" borderId="10" xfId="0" applyNumberFormat="1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9" fontId="5" fillId="2" borderId="12" xfId="0" applyNumberFormat="1" applyFont="1" applyFill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9" fontId="5" fillId="13" borderId="0" xfId="0" applyNumberFormat="1" applyFont="1" applyFill="1" applyBorder="1" applyAlignment="1">
      <alignment horizontal="center" vertical="center"/>
    </xf>
    <xf numFmtId="9" fontId="5" fillId="6" borderId="31" xfId="0" applyNumberFormat="1" applyFont="1" applyFill="1" applyBorder="1" applyAlignment="1">
      <alignment horizontal="center" vertical="center"/>
    </xf>
    <xf numFmtId="9" fontId="5" fillId="4" borderId="18" xfId="0" applyNumberFormat="1" applyFont="1" applyFill="1" applyBorder="1" applyAlignment="1">
      <alignment horizontal="center" vertical="center"/>
    </xf>
    <xf numFmtId="9" fontId="5" fillId="6" borderId="25" xfId="0" applyNumberFormat="1" applyFont="1" applyFill="1" applyBorder="1" applyAlignment="1">
      <alignment horizontal="center" vertical="center"/>
    </xf>
    <xf numFmtId="0" fontId="5" fillId="2" borderId="70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16" borderId="41" xfId="0" applyFont="1" applyFill="1" applyBorder="1" applyAlignment="1">
      <alignment horizontal="center" vertical="center"/>
    </xf>
    <xf numFmtId="0" fontId="5" fillId="16" borderId="36" xfId="0" applyFont="1" applyFill="1" applyBorder="1" applyAlignment="1">
      <alignment horizontal="center" vertical="center"/>
    </xf>
    <xf numFmtId="0" fontId="5" fillId="16" borderId="37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9" fontId="5" fillId="16" borderId="37" xfId="0" applyNumberFormat="1" applyFont="1" applyFill="1" applyBorder="1" applyAlignment="1">
      <alignment horizontal="center" vertical="center"/>
    </xf>
    <xf numFmtId="9" fontId="5" fillId="6" borderId="63" xfId="0" applyNumberFormat="1" applyFont="1" applyFill="1" applyBorder="1" applyAlignment="1">
      <alignment horizontal="center" vertical="center"/>
    </xf>
    <xf numFmtId="0" fontId="5" fillId="16" borderId="0" xfId="0" applyFont="1" applyFill="1" applyBorder="1" applyAlignment="1">
      <alignment horizontal="center" vertical="center"/>
    </xf>
    <xf numFmtId="0" fontId="5" fillId="16" borderId="29" xfId="0" applyFont="1" applyFill="1" applyBorder="1" applyAlignment="1">
      <alignment horizontal="center" vertical="center"/>
    </xf>
    <xf numFmtId="9" fontId="5" fillId="16" borderId="29" xfId="0" applyNumberFormat="1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9" fontId="5" fillId="6" borderId="26" xfId="0" applyNumberFormat="1" applyFont="1" applyFill="1" applyBorder="1" applyAlignment="1">
      <alignment horizontal="center" vertical="center"/>
    </xf>
    <xf numFmtId="9" fontId="5" fillId="6" borderId="27" xfId="0" applyNumberFormat="1" applyFont="1" applyFill="1" applyBorder="1" applyAlignment="1">
      <alignment horizontal="center" vertical="center"/>
    </xf>
    <xf numFmtId="9" fontId="5" fillId="6" borderId="23" xfId="0" applyNumberFormat="1" applyFont="1" applyFill="1" applyBorder="1" applyAlignment="1">
      <alignment horizontal="center" vertical="center"/>
    </xf>
    <xf numFmtId="9" fontId="5" fillId="6" borderId="60" xfId="0" applyNumberFormat="1" applyFont="1" applyFill="1" applyBorder="1" applyAlignment="1">
      <alignment horizontal="center" vertical="center"/>
    </xf>
    <xf numFmtId="0" fontId="5" fillId="4" borderId="60" xfId="0" applyFont="1" applyFill="1" applyBorder="1" applyAlignment="1">
      <alignment horizontal="center" vertical="center"/>
    </xf>
    <xf numFmtId="9" fontId="6" fillId="6" borderId="10" xfId="0" applyNumberFormat="1" applyFont="1" applyFill="1" applyBorder="1" applyAlignment="1">
      <alignment horizontal="center" vertical="center"/>
    </xf>
    <xf numFmtId="9" fontId="6" fillId="6" borderId="7" xfId="0" applyNumberFormat="1" applyFont="1" applyFill="1" applyBorder="1" applyAlignment="1">
      <alignment horizontal="center" vertical="center"/>
    </xf>
    <xf numFmtId="9" fontId="6" fillId="6" borderId="1" xfId="0" applyNumberFormat="1" applyFont="1" applyFill="1" applyBorder="1" applyAlignment="1">
      <alignment horizontal="center" vertical="center"/>
    </xf>
    <xf numFmtId="9" fontId="6" fillId="6" borderId="12" xfId="0" applyNumberFormat="1" applyFont="1" applyFill="1" applyBorder="1" applyAlignment="1">
      <alignment horizontal="center" vertical="center"/>
    </xf>
    <xf numFmtId="9" fontId="6" fillId="6" borderId="4" xfId="0" applyNumberFormat="1" applyFont="1" applyFill="1" applyBorder="1" applyAlignment="1">
      <alignment horizontal="center" vertical="center"/>
    </xf>
    <xf numFmtId="9" fontId="6" fillId="6" borderId="11" xfId="0" applyNumberFormat="1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/>
    </xf>
    <xf numFmtId="9" fontId="5" fillId="9" borderId="1" xfId="0" applyNumberFormat="1" applyFont="1" applyFill="1" applyBorder="1" applyAlignment="1">
      <alignment horizontal="center"/>
    </xf>
    <xf numFmtId="17" fontId="5" fillId="0" borderId="0" xfId="0" applyNumberFormat="1" applyFont="1"/>
    <xf numFmtId="0" fontId="5" fillId="17" borderId="6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/>
    </xf>
    <xf numFmtId="9" fontId="5" fillId="10" borderId="10" xfId="0" applyNumberFormat="1" applyFont="1" applyFill="1" applyBorder="1" applyAlignment="1">
      <alignment horizontal="center"/>
    </xf>
    <xf numFmtId="9" fontId="5" fillId="17" borderId="7" xfId="0" applyNumberFormat="1" applyFont="1" applyFill="1" applyBorder="1" applyAlignment="1">
      <alignment horizontal="center"/>
    </xf>
    <xf numFmtId="9" fontId="5" fillId="17" borderId="1" xfId="0" applyNumberFormat="1" applyFont="1" applyFill="1" applyBorder="1" applyAlignment="1">
      <alignment horizontal="center"/>
    </xf>
    <xf numFmtId="9" fontId="6" fillId="6" borderId="31" xfId="0" applyNumberFormat="1" applyFont="1" applyFill="1" applyBorder="1" applyAlignment="1">
      <alignment horizontal="center" vertical="center"/>
    </xf>
    <xf numFmtId="9" fontId="6" fillId="4" borderId="18" xfId="0" applyNumberFormat="1" applyFont="1" applyFill="1" applyBorder="1" applyAlignment="1">
      <alignment horizontal="center" vertical="center"/>
    </xf>
    <xf numFmtId="164" fontId="5" fillId="0" borderId="31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0" fontId="7" fillId="6" borderId="28" xfId="0" applyFont="1" applyFill="1" applyBorder="1" applyAlignment="1">
      <alignment horizontal="center" vertical="center"/>
    </xf>
    <xf numFmtId="0" fontId="7" fillId="4" borderId="72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73" xfId="0" applyFont="1" applyFill="1" applyBorder="1" applyAlignment="1">
      <alignment horizontal="center" vertical="center"/>
    </xf>
    <xf numFmtId="0" fontId="7" fillId="6" borderId="63" xfId="0" applyFont="1" applyFill="1" applyBorder="1" applyAlignment="1">
      <alignment horizontal="center" vertical="center"/>
    </xf>
    <xf numFmtId="0" fontId="5" fillId="16" borderId="64" xfId="0" applyFont="1" applyFill="1" applyBorder="1" applyAlignment="1">
      <alignment horizontal="center" vertical="center"/>
    </xf>
    <xf numFmtId="9" fontId="5" fillId="16" borderId="0" xfId="0" applyNumberFormat="1" applyFont="1" applyFill="1" applyBorder="1" applyAlignment="1">
      <alignment horizontal="center" vertical="center"/>
    </xf>
    <xf numFmtId="9" fontId="5" fillId="16" borderId="64" xfId="0" applyNumberFormat="1" applyFont="1" applyFill="1" applyBorder="1" applyAlignment="1">
      <alignment horizontal="center" vertical="center"/>
    </xf>
    <xf numFmtId="0" fontId="20" fillId="13" borderId="0" xfId="0" applyFont="1" applyFill="1"/>
    <xf numFmtId="0" fontId="21" fillId="13" borderId="0" xfId="0" applyFont="1" applyFill="1"/>
    <xf numFmtId="0" fontId="22" fillId="13" borderId="0" xfId="0" applyFont="1" applyFill="1"/>
    <xf numFmtId="9" fontId="0" fillId="13" borderId="0" xfId="0" applyNumberFormat="1" applyFill="1"/>
    <xf numFmtId="0" fontId="5" fillId="20" borderId="41" xfId="0" applyFont="1" applyFill="1" applyBorder="1" applyAlignment="1">
      <alignment horizontal="center" vertical="center" wrapText="1"/>
    </xf>
    <xf numFmtId="0" fontId="5" fillId="20" borderId="36" xfId="0" applyFont="1" applyFill="1" applyBorder="1"/>
    <xf numFmtId="0" fontId="5" fillId="20" borderId="29" xfId="0" applyFont="1" applyFill="1" applyBorder="1" applyAlignment="1">
      <alignment horizontal="center" vertical="center"/>
    </xf>
    <xf numFmtId="0" fontId="5" fillId="20" borderId="63" xfId="0" applyFont="1" applyFill="1" applyBorder="1" applyAlignment="1">
      <alignment horizontal="center" vertical="center"/>
    </xf>
    <xf numFmtId="0" fontId="5" fillId="20" borderId="41" xfId="0" applyFont="1" applyFill="1" applyBorder="1" applyAlignment="1">
      <alignment horizontal="center" vertical="center"/>
    </xf>
    <xf numFmtId="0" fontId="5" fillId="20" borderId="0" xfId="0" applyFont="1" applyFill="1" applyBorder="1" applyAlignment="1">
      <alignment horizontal="center" vertical="center"/>
    </xf>
    <xf numFmtId="0" fontId="5" fillId="20" borderId="64" xfId="0" applyFont="1" applyFill="1" applyBorder="1" applyAlignment="1">
      <alignment horizontal="center" vertical="center"/>
    </xf>
    <xf numFmtId="9" fontId="5" fillId="20" borderId="19" xfId="0" applyNumberFormat="1" applyFont="1" applyFill="1" applyBorder="1" applyAlignment="1">
      <alignment horizontal="center" vertical="center"/>
    </xf>
    <xf numFmtId="9" fontId="5" fillId="20" borderId="65" xfId="0" applyNumberFormat="1" applyFont="1" applyFill="1" applyBorder="1" applyAlignment="1">
      <alignment horizontal="center" vertical="center"/>
    </xf>
    <xf numFmtId="0" fontId="23" fillId="16" borderId="16" xfId="0" applyFont="1" applyFill="1" applyBorder="1" applyAlignment="1">
      <alignment horizontal="center" vertical="center"/>
    </xf>
    <xf numFmtId="0" fontId="23" fillId="16" borderId="20" xfId="0" applyFont="1" applyFill="1" applyBorder="1" applyAlignment="1">
      <alignment horizontal="center" vertical="center"/>
    </xf>
    <xf numFmtId="0" fontId="23" fillId="16" borderId="38" xfId="0" applyFont="1" applyFill="1" applyBorder="1" applyAlignment="1">
      <alignment horizontal="center" vertical="center"/>
    </xf>
    <xf numFmtId="0" fontId="23" fillId="16" borderId="35" xfId="0" applyFont="1" applyFill="1" applyBorder="1" applyAlignment="1">
      <alignment horizontal="center" vertical="center" wrapText="1"/>
    </xf>
    <xf numFmtId="0" fontId="23" fillId="16" borderId="17" xfId="0" applyFont="1" applyFill="1" applyBorder="1" applyAlignment="1">
      <alignment horizontal="center" vertical="center"/>
    </xf>
    <xf numFmtId="0" fontId="23" fillId="16" borderId="63" xfId="0" applyFont="1" applyFill="1" applyBorder="1" applyAlignment="1">
      <alignment horizontal="center" vertical="center" wrapText="1"/>
    </xf>
    <xf numFmtId="0" fontId="19" fillId="16" borderId="13" xfId="0" applyFont="1" applyFill="1" applyBorder="1" applyAlignment="1">
      <alignment horizontal="center"/>
    </xf>
    <xf numFmtId="0" fontId="19" fillId="16" borderId="14" xfId="0" applyFont="1" applyFill="1" applyBorder="1" applyAlignment="1">
      <alignment horizontal="center"/>
    </xf>
    <xf numFmtId="0" fontId="19" fillId="16" borderId="15" xfId="0" applyFont="1" applyFill="1" applyBorder="1" applyAlignment="1">
      <alignment horizontal="center"/>
    </xf>
    <xf numFmtId="0" fontId="5" fillId="16" borderId="41" xfId="0" applyFont="1" applyFill="1" applyBorder="1" applyAlignment="1">
      <alignment horizontal="center" vertical="center" wrapText="1"/>
    </xf>
    <xf numFmtId="0" fontId="5" fillId="16" borderId="36" xfId="0" applyFont="1" applyFill="1" applyBorder="1"/>
    <xf numFmtId="0" fontId="5" fillId="16" borderId="63" xfId="0" applyFont="1" applyFill="1" applyBorder="1" applyAlignment="1">
      <alignment horizontal="center" vertical="center"/>
    </xf>
    <xf numFmtId="9" fontId="5" fillId="16" borderId="19" xfId="0" applyNumberFormat="1" applyFont="1" applyFill="1" applyBorder="1" applyAlignment="1">
      <alignment horizontal="center" vertical="center"/>
    </xf>
    <xf numFmtId="9" fontId="5" fillId="16" borderId="65" xfId="0" applyNumberFormat="1" applyFont="1" applyFill="1" applyBorder="1" applyAlignment="1">
      <alignment horizontal="center" vertical="center"/>
    </xf>
    <xf numFmtId="0" fontId="5" fillId="9" borderId="2" xfId="0" applyFont="1" applyFill="1" applyBorder="1"/>
    <xf numFmtId="0" fontId="5" fillId="7" borderId="18" xfId="0" applyFont="1" applyFill="1" applyBorder="1"/>
    <xf numFmtId="0" fontId="5" fillId="8" borderId="18" xfId="0" applyFont="1" applyFill="1" applyBorder="1"/>
    <xf numFmtId="0" fontId="5" fillId="8" borderId="3" xfId="0" applyFont="1" applyFill="1" applyBorder="1"/>
    <xf numFmtId="0" fontId="7" fillId="0" borderId="5" xfId="0" applyFont="1" applyBorder="1" applyAlignment="1">
      <alignment vertical="center"/>
    </xf>
    <xf numFmtId="0" fontId="5" fillId="20" borderId="37" xfId="0" applyFont="1" applyFill="1" applyBorder="1"/>
    <xf numFmtId="0" fontId="24" fillId="20" borderId="41" xfId="0" applyFont="1" applyFill="1" applyBorder="1" applyAlignment="1">
      <alignment horizontal="center" vertical="center" wrapText="1"/>
    </xf>
    <xf numFmtId="0" fontId="24" fillId="20" borderId="41" xfId="0" applyFont="1" applyFill="1" applyBorder="1" applyAlignment="1">
      <alignment horizontal="center" vertical="center"/>
    </xf>
    <xf numFmtId="0" fontId="24" fillId="20" borderId="41" xfId="0" applyFont="1" applyFill="1" applyBorder="1"/>
    <xf numFmtId="0" fontId="5" fillId="9" borderId="2" xfId="0" applyFont="1" applyFill="1" applyBorder="1" applyAlignment="1">
      <alignment horizontal="left"/>
    </xf>
    <xf numFmtId="0" fontId="5" fillId="9" borderId="55" xfId="0" applyFont="1" applyFill="1" applyBorder="1"/>
    <xf numFmtId="0" fontId="5" fillId="9" borderId="8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4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5" fillId="9" borderId="57" xfId="0" applyFont="1" applyFill="1" applyBorder="1" applyAlignment="1">
      <alignment horizontal="center" vertical="center"/>
    </xf>
    <xf numFmtId="0" fontId="5" fillId="9" borderId="54" xfId="0" applyFont="1" applyFill="1" applyBorder="1" applyAlignment="1">
      <alignment horizontal="center" vertical="center"/>
    </xf>
    <xf numFmtId="0" fontId="5" fillId="9" borderId="55" xfId="0" applyFont="1" applyFill="1" applyBorder="1" applyAlignment="1">
      <alignment horizontal="center" vertical="center"/>
    </xf>
    <xf numFmtId="0" fontId="5" fillId="9" borderId="52" xfId="0" applyFont="1" applyFill="1" applyBorder="1" applyAlignment="1">
      <alignment horizontal="center" vertical="center"/>
    </xf>
    <xf numFmtId="0" fontId="25" fillId="13" borderId="0" xfId="0" applyFont="1" applyFill="1"/>
    <xf numFmtId="0" fontId="7" fillId="20" borderId="36" xfId="0" applyFont="1" applyFill="1" applyBorder="1"/>
    <xf numFmtId="0" fontId="7" fillId="2" borderId="18" xfId="0" applyFont="1" applyFill="1" applyBorder="1" applyAlignment="1">
      <alignment vertical="center"/>
    </xf>
    <xf numFmtId="0" fontId="26" fillId="13" borderId="0" xfId="0" applyFont="1" applyFill="1"/>
    <xf numFmtId="0" fontId="14" fillId="13" borderId="0" xfId="0" applyFont="1" applyFill="1" applyBorder="1" applyAlignment="1">
      <alignment horizontal="center" vertical="center"/>
    </xf>
    <xf numFmtId="0" fontId="5" fillId="13" borderId="0" xfId="0" applyFont="1" applyFill="1" applyBorder="1"/>
    <xf numFmtId="9" fontId="6" fillId="13" borderId="0" xfId="0" applyNumberFormat="1" applyFont="1" applyFill="1" applyBorder="1" applyAlignment="1">
      <alignment horizontal="center" vertical="center"/>
    </xf>
    <xf numFmtId="0" fontId="5" fillId="13" borderId="37" xfId="0" applyFont="1" applyFill="1" applyBorder="1" applyAlignment="1">
      <alignment horizontal="center" vertical="center"/>
    </xf>
    <xf numFmtId="0" fontId="5" fillId="16" borderId="41" xfId="0" applyFont="1" applyFill="1" applyBorder="1"/>
    <xf numFmtId="0" fontId="5" fillId="16" borderId="37" xfId="0" applyFont="1" applyFill="1" applyBorder="1"/>
    <xf numFmtId="164" fontId="5" fillId="0" borderId="24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0" fontId="5" fillId="13" borderId="30" xfId="0" applyFont="1" applyFill="1" applyBorder="1" applyAlignment="1">
      <alignment horizontal="center" vertical="center"/>
    </xf>
    <xf numFmtId="0" fontId="5" fillId="13" borderId="29" xfId="0" applyFont="1" applyFill="1" applyBorder="1" applyAlignment="1">
      <alignment horizontal="center" vertical="center"/>
    </xf>
    <xf numFmtId="0" fontId="5" fillId="13" borderId="63" xfId="0" applyFont="1" applyFill="1" applyBorder="1" applyAlignment="1">
      <alignment horizontal="center" vertical="center"/>
    </xf>
    <xf numFmtId="0" fontId="5" fillId="13" borderId="62" xfId="0" applyFont="1" applyFill="1" applyBorder="1" applyAlignment="1">
      <alignment horizontal="center" vertical="center"/>
    </xf>
    <xf numFmtId="0" fontId="5" fillId="13" borderId="64" xfId="0" applyFont="1" applyFill="1" applyBorder="1" applyAlignment="1">
      <alignment horizontal="center" vertical="center"/>
    </xf>
    <xf numFmtId="0" fontId="5" fillId="13" borderId="69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65" xfId="0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center" vertical="center"/>
    </xf>
    <xf numFmtId="0" fontId="0" fillId="15" borderId="0" xfId="0" applyFill="1"/>
    <xf numFmtId="0" fontId="5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7" fillId="15" borderId="0" xfId="0" applyFont="1" applyFill="1" applyAlignment="1">
      <alignment horizontal="left" vertical="center"/>
    </xf>
    <xf numFmtId="164" fontId="5" fillId="15" borderId="0" xfId="0" applyNumberFormat="1" applyFont="1" applyFill="1" applyBorder="1" applyAlignment="1">
      <alignment horizontal="center" vertical="center"/>
    </xf>
    <xf numFmtId="0" fontId="7" fillId="15" borderId="0" xfId="0" applyFont="1" applyFill="1" applyBorder="1" applyAlignment="1">
      <alignment horizontal="center" vertical="center"/>
    </xf>
    <xf numFmtId="9" fontId="5" fillId="15" borderId="0" xfId="0" applyNumberFormat="1" applyFont="1" applyFill="1" applyBorder="1" applyAlignment="1">
      <alignment horizontal="center" vertical="center"/>
    </xf>
    <xf numFmtId="0" fontId="5" fillId="15" borderId="35" xfId="0" applyFont="1" applyFill="1" applyBorder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9" fillId="13" borderId="0" xfId="0" applyFont="1" applyFill="1"/>
    <xf numFmtId="0" fontId="2" fillId="13" borderId="0" xfId="0" applyFont="1" applyFill="1"/>
    <xf numFmtId="0" fontId="19" fillId="16" borderId="16" xfId="0" applyFont="1" applyFill="1" applyBorder="1" applyAlignment="1">
      <alignment horizontal="center"/>
    </xf>
    <xf numFmtId="0" fontId="19" fillId="16" borderId="20" xfId="0" applyFont="1" applyFill="1" applyBorder="1" applyAlignment="1">
      <alignment horizontal="center"/>
    </xf>
    <xf numFmtId="0" fontId="19" fillId="16" borderId="17" xfId="0" applyFont="1" applyFill="1" applyBorder="1" applyAlignment="1">
      <alignment horizontal="center"/>
    </xf>
    <xf numFmtId="9" fontId="5" fillId="11" borderId="1" xfId="0" applyNumberFormat="1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9" fontId="5" fillId="7" borderId="10" xfId="0" applyNumberFormat="1" applyFont="1" applyFill="1" applyBorder="1" applyAlignment="1">
      <alignment horizontal="center"/>
    </xf>
    <xf numFmtId="9" fontId="5" fillId="7" borderId="12" xfId="0" applyNumberFormat="1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9" fontId="5" fillId="7" borderId="35" xfId="0" applyNumberFormat="1" applyFont="1" applyFill="1" applyBorder="1" applyAlignment="1">
      <alignment horizontal="center"/>
    </xf>
    <xf numFmtId="9" fontId="5" fillId="7" borderId="36" xfId="0" applyNumberFormat="1" applyFont="1" applyFill="1" applyBorder="1" applyAlignment="1">
      <alignment horizontal="center"/>
    </xf>
    <xf numFmtId="0" fontId="19" fillId="16" borderId="35" xfId="0" applyFont="1" applyFill="1" applyBorder="1" applyAlignment="1">
      <alignment horizontal="center"/>
    </xf>
    <xf numFmtId="0" fontId="19" fillId="16" borderId="36" xfId="0" applyFont="1" applyFill="1" applyBorder="1" applyAlignment="1">
      <alignment horizontal="center"/>
    </xf>
    <xf numFmtId="0" fontId="19" fillId="16" borderId="37" xfId="0" applyFont="1" applyFill="1" applyBorder="1" applyAlignment="1">
      <alignment horizontal="center"/>
    </xf>
    <xf numFmtId="9" fontId="5" fillId="9" borderId="35" xfId="0" applyNumberFormat="1" applyFont="1" applyFill="1" applyBorder="1" applyAlignment="1">
      <alignment horizontal="center"/>
    </xf>
    <xf numFmtId="9" fontId="5" fillId="10" borderId="35" xfId="0" applyNumberFormat="1" applyFont="1" applyFill="1" applyBorder="1" applyAlignment="1">
      <alignment horizontal="center"/>
    </xf>
    <xf numFmtId="9" fontId="5" fillId="10" borderId="36" xfId="0" applyNumberFormat="1" applyFont="1" applyFill="1" applyBorder="1" applyAlignment="1">
      <alignment horizontal="center"/>
    </xf>
    <xf numFmtId="9" fontId="5" fillId="10" borderId="43" xfId="0" applyNumberFormat="1" applyFont="1" applyFill="1" applyBorder="1" applyAlignment="1">
      <alignment horizontal="center"/>
    </xf>
    <xf numFmtId="9" fontId="5" fillId="7" borderId="0" xfId="0" applyNumberFormat="1" applyFont="1" applyFill="1" applyBorder="1" applyAlignment="1">
      <alignment horizontal="center"/>
    </xf>
    <xf numFmtId="0" fontId="5" fillId="7" borderId="34" xfId="0" applyFont="1" applyFill="1" applyBorder="1" applyAlignment="1">
      <alignment horizontal="center"/>
    </xf>
    <xf numFmtId="9" fontId="5" fillId="7" borderId="33" xfId="0" applyNumberFormat="1" applyFont="1" applyFill="1" applyBorder="1" applyAlignment="1">
      <alignment horizontal="center"/>
    </xf>
    <xf numFmtId="9" fontId="5" fillId="7" borderId="43" xfId="0" applyNumberFormat="1" applyFont="1" applyFill="1" applyBorder="1" applyAlignment="1">
      <alignment horizontal="center"/>
    </xf>
    <xf numFmtId="9" fontId="5" fillId="9" borderId="34" xfId="0" applyNumberFormat="1" applyFont="1" applyFill="1" applyBorder="1" applyAlignment="1">
      <alignment horizontal="center"/>
    </xf>
    <xf numFmtId="0" fontId="12" fillId="13" borderId="0" xfId="0" applyFont="1" applyFill="1" applyAlignment="1">
      <alignment horizontal="left"/>
    </xf>
    <xf numFmtId="9" fontId="5" fillId="13" borderId="0" xfId="0" applyNumberFormat="1" applyFont="1" applyFill="1" applyAlignment="1">
      <alignment horizontal="center"/>
    </xf>
    <xf numFmtId="0" fontId="5" fillId="10" borderId="8" xfId="0" applyFont="1" applyFill="1" applyBorder="1" applyAlignment="1">
      <alignment horizontal="center"/>
    </xf>
    <xf numFmtId="9" fontId="5" fillId="9" borderId="12" xfId="0" applyNumberFormat="1" applyFont="1" applyFill="1" applyBorder="1" applyAlignment="1">
      <alignment horizontal="center"/>
    </xf>
    <xf numFmtId="0" fontId="5" fillId="7" borderId="45" xfId="0" applyFont="1" applyFill="1" applyBorder="1" applyAlignment="1">
      <alignment horizontal="center"/>
    </xf>
    <xf numFmtId="9" fontId="5" fillId="7" borderId="46" xfId="0" applyNumberFormat="1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9" fontId="5" fillId="10" borderId="1" xfId="0" applyNumberFormat="1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9" fontId="5" fillId="9" borderId="0" xfId="0" applyNumberFormat="1" applyFont="1" applyFill="1" applyBorder="1" applyAlignment="1">
      <alignment horizontal="center"/>
    </xf>
    <xf numFmtId="9" fontId="5" fillId="10" borderId="12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9" fontId="5" fillId="9" borderId="11" xfId="0" applyNumberFormat="1" applyFont="1" applyFill="1" applyBorder="1" applyAlignment="1">
      <alignment horizontal="center"/>
    </xf>
    <xf numFmtId="0" fontId="12" fillId="13" borderId="41" xfId="0" applyFont="1" applyFill="1" applyBorder="1" applyAlignment="1">
      <alignment horizontal="left" vertical="center"/>
    </xf>
    <xf numFmtId="0" fontId="19" fillId="16" borderId="13" xfId="0" applyFont="1" applyFill="1" applyBorder="1" applyAlignment="1">
      <alignment horizontal="center" vertical="center"/>
    </xf>
    <xf numFmtId="0" fontId="19" fillId="16" borderId="14" xfId="0" applyFont="1" applyFill="1" applyBorder="1" applyAlignment="1">
      <alignment horizontal="center" vertical="center"/>
    </xf>
    <xf numFmtId="0" fontId="19" fillId="16" borderId="15" xfId="0" applyFont="1" applyFill="1" applyBorder="1" applyAlignment="1">
      <alignment horizontal="center" vertical="center"/>
    </xf>
    <xf numFmtId="0" fontId="27" fillId="13" borderId="0" xfId="0" applyFont="1" applyFill="1"/>
    <xf numFmtId="0" fontId="28" fillId="13" borderId="0" xfId="0" applyFont="1" applyFill="1"/>
    <xf numFmtId="0" fontId="3" fillId="13" borderId="0" xfId="0" applyFont="1" applyFill="1" applyAlignment="1">
      <alignment horizontal="left" vertical="center"/>
    </xf>
    <xf numFmtId="0" fontId="19" fillId="20" borderId="16" xfId="0" applyFont="1" applyFill="1" applyBorder="1" applyAlignment="1">
      <alignment horizontal="center" vertical="center"/>
    </xf>
    <xf numFmtId="0" fontId="19" fillId="20" borderId="20" xfId="0" applyFont="1" applyFill="1" applyBorder="1" applyAlignment="1">
      <alignment horizontal="center" vertical="center"/>
    </xf>
    <xf numFmtId="0" fontId="19" fillId="20" borderId="38" xfId="0" applyFont="1" applyFill="1" applyBorder="1" applyAlignment="1">
      <alignment horizontal="center" vertical="center"/>
    </xf>
    <xf numFmtId="0" fontId="4" fillId="16" borderId="41" xfId="0" applyFont="1" applyFill="1" applyBorder="1" applyAlignment="1">
      <alignment horizontal="left" vertical="center"/>
    </xf>
    <xf numFmtId="0" fontId="29" fillId="16" borderId="37" xfId="0" applyFont="1" applyFill="1" applyBorder="1"/>
    <xf numFmtId="0" fontId="4" fillId="16" borderId="69" xfId="0" applyFont="1" applyFill="1" applyBorder="1" applyAlignment="1">
      <alignment horizontal="left" vertical="center"/>
    </xf>
    <xf numFmtId="0" fontId="29" fillId="16" borderId="65" xfId="0" applyFont="1" applyFill="1" applyBorder="1"/>
    <xf numFmtId="0" fontId="29" fillId="16" borderId="48" xfId="0" applyFont="1" applyFill="1" applyBorder="1"/>
    <xf numFmtId="0" fontId="29" fillId="16" borderId="74" xfId="0" applyFont="1" applyFill="1" applyBorder="1"/>
    <xf numFmtId="9" fontId="5" fillId="15" borderId="48" xfId="0" applyNumberFormat="1" applyFont="1" applyFill="1" applyBorder="1" applyAlignment="1">
      <alignment horizontal="center"/>
    </xf>
    <xf numFmtId="9" fontId="5" fillId="15" borderId="74" xfId="0" applyNumberFormat="1" applyFont="1" applyFill="1" applyBorder="1" applyAlignment="1">
      <alignment horizontal="center"/>
    </xf>
    <xf numFmtId="9" fontId="5" fillId="15" borderId="20" xfId="0" applyNumberFormat="1" applyFont="1" applyFill="1" applyBorder="1" applyAlignment="1">
      <alignment horizontal="center"/>
    </xf>
    <xf numFmtId="9" fontId="5" fillId="15" borderId="67" xfId="0" applyNumberFormat="1" applyFont="1" applyFill="1" applyBorder="1" applyAlignment="1">
      <alignment horizontal="center"/>
    </xf>
    <xf numFmtId="9" fontId="5" fillId="15" borderId="38" xfId="0" applyNumberFormat="1" applyFont="1" applyFill="1" applyBorder="1" applyAlignment="1">
      <alignment horizontal="center"/>
    </xf>
    <xf numFmtId="9" fontId="5" fillId="15" borderId="75" xfId="0" applyNumberFormat="1" applyFont="1" applyFill="1" applyBorder="1" applyAlignment="1">
      <alignment horizontal="center"/>
    </xf>
    <xf numFmtId="9" fontId="6" fillId="6" borderId="49" xfId="0" applyNumberFormat="1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/>
    </xf>
    <xf numFmtId="9" fontId="5" fillId="17" borderId="47" xfId="0" applyNumberFormat="1" applyFont="1" applyFill="1" applyBorder="1" applyAlignment="1">
      <alignment horizontal="center"/>
    </xf>
    <xf numFmtId="9" fontId="6" fillId="6" borderId="28" xfId="0" applyNumberFormat="1" applyFont="1" applyFill="1" applyBorder="1" applyAlignment="1">
      <alignment horizontal="center" vertical="center"/>
    </xf>
    <xf numFmtId="8" fontId="5" fillId="0" borderId="8" xfId="0" applyNumberFormat="1" applyFont="1" applyBorder="1" applyAlignment="1">
      <alignment horizontal="center" vertical="center"/>
    </xf>
    <xf numFmtId="8" fontId="5" fillId="0" borderId="6" xfId="0" applyNumberFormat="1" applyFont="1" applyBorder="1" applyAlignment="1">
      <alignment horizontal="center" vertical="center"/>
    </xf>
    <xf numFmtId="8" fontId="5" fillId="0" borderId="9" xfId="0" applyNumberFormat="1" applyFont="1" applyBorder="1" applyAlignment="1">
      <alignment horizontal="center" vertical="center"/>
    </xf>
    <xf numFmtId="8" fontId="5" fillId="0" borderId="44" xfId="0" applyNumberFormat="1" applyFont="1" applyBorder="1" applyAlignment="1">
      <alignment horizontal="center" vertical="center"/>
    </xf>
    <xf numFmtId="8" fontId="5" fillId="0" borderId="39" xfId="0" applyNumberFormat="1" applyFont="1" applyBorder="1" applyAlignment="1">
      <alignment horizontal="center" vertical="center"/>
    </xf>
    <xf numFmtId="8" fontId="5" fillId="0" borderId="2" xfId="0" applyNumberFormat="1" applyFont="1" applyBorder="1" applyAlignment="1">
      <alignment horizontal="center" vertical="center"/>
    </xf>
    <xf numFmtId="8" fontId="5" fillId="0" borderId="34" xfId="0" applyNumberFormat="1" applyFont="1" applyBorder="1" applyAlignment="1">
      <alignment horizontal="center" vertical="center"/>
    </xf>
    <xf numFmtId="8" fontId="5" fillId="0" borderId="45" xfId="0" applyNumberFormat="1" applyFont="1" applyBorder="1" applyAlignment="1">
      <alignment horizontal="center" vertical="center"/>
    </xf>
    <xf numFmtId="8" fontId="5" fillId="0" borderId="53" xfId="0" applyNumberFormat="1" applyFont="1" applyBorder="1" applyAlignment="1">
      <alignment horizontal="center" vertical="center"/>
    </xf>
    <xf numFmtId="8" fontId="5" fillId="0" borderId="54" xfId="0" applyNumberFormat="1" applyFont="1" applyBorder="1" applyAlignment="1">
      <alignment horizontal="center" vertical="center"/>
    </xf>
    <xf numFmtId="8" fontId="5" fillId="0" borderId="55" xfId="0" applyNumberFormat="1" applyFont="1" applyBorder="1" applyAlignment="1">
      <alignment horizontal="center" vertical="center"/>
    </xf>
    <xf numFmtId="8" fontId="5" fillId="0" borderId="52" xfId="0" applyNumberFormat="1" applyFont="1" applyBorder="1" applyAlignment="1">
      <alignment horizontal="center" vertical="center"/>
    </xf>
    <xf numFmtId="8" fontId="5" fillId="0" borderId="56" xfId="0" applyNumberFormat="1" applyFont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/>
    </xf>
    <xf numFmtId="0" fontId="14" fillId="21" borderId="11" xfId="0" applyFont="1" applyFill="1" applyBorder="1" applyAlignment="1">
      <alignment horizontal="center" vertical="center"/>
    </xf>
    <xf numFmtId="0" fontId="14" fillId="21" borderId="23" xfId="0" applyFont="1" applyFill="1" applyBorder="1" applyAlignment="1">
      <alignment horizontal="center" vertical="center"/>
    </xf>
    <xf numFmtId="0" fontId="14" fillId="21" borderId="10" xfId="0" applyFont="1" applyFill="1" applyBorder="1" applyAlignment="1">
      <alignment horizontal="center" vertical="center"/>
    </xf>
    <xf numFmtId="0" fontId="7" fillId="21" borderId="8" xfId="0" applyFont="1" applyFill="1" applyBorder="1" applyAlignment="1">
      <alignment horizontal="center" vertical="center" wrapText="1"/>
    </xf>
    <xf numFmtId="0" fontId="7" fillId="21" borderId="23" xfId="0" applyFont="1" applyFill="1" applyBorder="1" applyAlignment="1">
      <alignment horizontal="center" vertical="center" wrapText="1"/>
    </xf>
    <xf numFmtId="0" fontId="7" fillId="21" borderId="8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7" fillId="21" borderId="23" xfId="0" applyFont="1" applyFill="1" applyBorder="1" applyAlignment="1">
      <alignment horizontal="center" vertical="center"/>
    </xf>
    <xf numFmtId="0" fontId="7" fillId="21" borderId="57" xfId="0" applyFont="1" applyFill="1" applyBorder="1" applyAlignment="1">
      <alignment horizontal="center" vertical="center"/>
    </xf>
    <xf numFmtId="0" fontId="7" fillId="21" borderId="10" xfId="0" applyFont="1" applyFill="1" applyBorder="1" applyAlignment="1">
      <alignment horizontal="center" vertical="center"/>
    </xf>
    <xf numFmtId="0" fontId="14" fillId="21" borderId="8" xfId="0" applyFont="1" applyFill="1" applyBorder="1" applyAlignment="1">
      <alignment horizontal="center" vertical="center" wrapText="1"/>
    </xf>
    <xf numFmtId="0" fontId="14" fillId="21" borderId="23" xfId="0" applyFont="1" applyFill="1" applyBorder="1" applyAlignment="1">
      <alignment horizontal="center" vertical="center" wrapText="1"/>
    </xf>
    <xf numFmtId="0" fontId="14" fillId="21" borderId="57" xfId="0" applyFont="1" applyFill="1" applyBorder="1" applyAlignment="1">
      <alignment horizontal="center" vertical="center"/>
    </xf>
    <xf numFmtId="9" fontId="5" fillId="7" borderId="69" xfId="0" applyNumberFormat="1" applyFont="1" applyFill="1" applyBorder="1" applyAlignment="1">
      <alignment horizontal="center"/>
    </xf>
    <xf numFmtId="0" fontId="5" fillId="7" borderId="65" xfId="0" applyFont="1" applyFill="1" applyBorder="1" applyAlignment="1">
      <alignment horizontal="center"/>
    </xf>
    <xf numFmtId="9" fontId="5" fillId="7" borderId="38" xfId="0" applyNumberFormat="1" applyFont="1" applyFill="1" applyBorder="1" applyAlignment="1">
      <alignment horizontal="center"/>
    </xf>
    <xf numFmtId="0" fontId="5" fillId="7" borderId="37" xfId="0" applyFont="1" applyFill="1" applyBorder="1" applyAlignment="1">
      <alignment horizontal="center"/>
    </xf>
    <xf numFmtId="9" fontId="5" fillId="7" borderId="75" xfId="0" applyNumberFormat="1" applyFont="1" applyFill="1" applyBorder="1" applyAlignment="1">
      <alignment horizontal="center"/>
    </xf>
    <xf numFmtId="0" fontId="19" fillId="16" borderId="16" xfId="0" applyFont="1" applyFill="1" applyBorder="1" applyAlignment="1">
      <alignment horizontal="center" vertical="center"/>
    </xf>
    <xf numFmtId="0" fontId="19" fillId="16" borderId="17" xfId="0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  <xf numFmtId="9" fontId="5" fillId="7" borderId="41" xfId="0" applyNumberFormat="1" applyFont="1" applyFill="1" applyBorder="1" applyAlignment="1">
      <alignment horizontal="center"/>
    </xf>
    <xf numFmtId="165" fontId="7" fillId="0" borderId="28" xfId="0" applyNumberFormat="1" applyFont="1" applyBorder="1" applyAlignment="1">
      <alignment horizontal="center" vertical="center"/>
    </xf>
    <xf numFmtId="165" fontId="7" fillId="0" borderId="47" xfId="0" applyNumberFormat="1" applyFont="1" applyBorder="1" applyAlignment="1">
      <alignment horizontal="center" vertical="center"/>
    </xf>
    <xf numFmtId="0" fontId="19" fillId="16" borderId="34" xfId="0" applyFont="1" applyFill="1" applyBorder="1" applyAlignment="1">
      <alignment horizontal="center" vertical="center"/>
    </xf>
    <xf numFmtId="0" fontId="19" fillId="16" borderId="33" xfId="0" applyFont="1" applyFill="1" applyBorder="1" applyAlignment="1">
      <alignment horizontal="center" vertical="center"/>
    </xf>
    <xf numFmtId="0" fontId="19" fillId="16" borderId="32" xfId="0" applyFont="1" applyFill="1" applyBorder="1" applyAlignment="1">
      <alignment horizontal="center" vertical="center"/>
    </xf>
    <xf numFmtId="165" fontId="5" fillId="0" borderId="28" xfId="0" applyNumberFormat="1" applyFont="1" applyBorder="1" applyAlignment="1">
      <alignment horizontal="center" vertical="center"/>
    </xf>
    <xf numFmtId="165" fontId="5" fillId="0" borderId="47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18" fillId="16" borderId="30" xfId="0" applyFont="1" applyFill="1" applyBorder="1" applyAlignment="1">
      <alignment horizontal="center" vertical="center"/>
    </xf>
    <xf numFmtId="0" fontId="18" fillId="16" borderId="29" xfId="0" applyFont="1" applyFill="1" applyBorder="1" applyAlignment="1">
      <alignment horizontal="center" vertical="center"/>
    </xf>
    <xf numFmtId="0" fontId="18" fillId="16" borderId="63" xfId="0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19" fillId="19" borderId="40" xfId="0" applyFont="1" applyFill="1" applyBorder="1" applyAlignment="1">
      <alignment horizontal="center" vertical="center"/>
    </xf>
    <xf numFmtId="0" fontId="19" fillId="19" borderId="42" xfId="0" applyFont="1" applyFill="1" applyBorder="1" applyAlignment="1">
      <alignment horizontal="center" vertical="center"/>
    </xf>
    <xf numFmtId="0" fontId="5" fillId="14" borderId="28" xfId="0" applyFont="1" applyFill="1" applyBorder="1" applyAlignment="1">
      <alignment horizontal="center" vertical="center"/>
    </xf>
    <xf numFmtId="0" fontId="5" fillId="14" borderId="47" xfId="0" applyFont="1" applyFill="1" applyBorder="1" applyAlignment="1">
      <alignment horizontal="center" vertical="center"/>
    </xf>
    <xf numFmtId="0" fontId="5" fillId="18" borderId="39" xfId="0" applyFont="1" applyFill="1" applyBorder="1" applyAlignment="1">
      <alignment horizontal="center" vertical="center"/>
    </xf>
    <xf numFmtId="0" fontId="5" fillId="18" borderId="40" xfId="0" applyFont="1" applyFill="1" applyBorder="1" applyAlignment="1">
      <alignment horizontal="center" vertical="center"/>
    </xf>
    <xf numFmtId="0" fontId="5" fillId="18" borderId="60" xfId="0" applyFont="1" applyFill="1" applyBorder="1" applyAlignment="1">
      <alignment horizontal="center" vertical="center"/>
    </xf>
    <xf numFmtId="0" fontId="18" fillId="16" borderId="41" xfId="0" applyFont="1" applyFill="1" applyBorder="1" applyAlignment="1">
      <alignment horizontal="center" vertical="center"/>
    </xf>
    <xf numFmtId="0" fontId="18" fillId="16" borderId="36" xfId="0" applyFont="1" applyFill="1" applyBorder="1" applyAlignment="1">
      <alignment horizontal="center" vertical="center"/>
    </xf>
    <xf numFmtId="0" fontId="18" fillId="16" borderId="37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2" borderId="40" xfId="0" applyFont="1" applyFill="1" applyBorder="1" applyAlignment="1">
      <alignment horizontal="center" vertical="center"/>
    </xf>
    <xf numFmtId="0" fontId="5" fillId="12" borderId="42" xfId="0" applyFont="1" applyFill="1" applyBorder="1" applyAlignment="1">
      <alignment horizontal="center" vertical="center"/>
    </xf>
    <xf numFmtId="0" fontId="19" fillId="19" borderId="60" xfId="0" applyFont="1" applyFill="1" applyBorder="1" applyAlignment="1">
      <alignment horizontal="center" vertical="center"/>
    </xf>
    <xf numFmtId="0" fontId="5" fillId="14" borderId="71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2" borderId="51" xfId="0" applyFont="1" applyFill="1" applyBorder="1" applyAlignment="1">
      <alignment horizontal="center" vertical="center"/>
    </xf>
    <xf numFmtId="0" fontId="5" fillId="12" borderId="60" xfId="0" applyFont="1" applyFill="1" applyBorder="1" applyAlignment="1">
      <alignment horizontal="center" vertical="center"/>
    </xf>
    <xf numFmtId="0" fontId="19" fillId="19" borderId="5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'Occupancy Summary'!$C$212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'Occupancy Summary'!$D$211:$O$211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'Occupancy Summary'!$D$212:$O$212</c:f>
              <c:numCache>
                <c:formatCode>0%</c:formatCode>
                <c:ptCount val="12"/>
                <c:pt idx="0">
                  <c:v>0.61</c:v>
                </c:pt>
                <c:pt idx="1">
                  <c:v>0.72</c:v>
                </c:pt>
                <c:pt idx="2">
                  <c:v>0.68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0.78</c:v>
                </c:pt>
                <c:pt idx="7">
                  <c:v>0.71</c:v>
                </c:pt>
                <c:pt idx="8">
                  <c:v>0.77</c:v>
                </c:pt>
                <c:pt idx="9">
                  <c:v>0.76</c:v>
                </c:pt>
                <c:pt idx="10">
                  <c:v>0.73</c:v>
                </c:pt>
                <c:pt idx="11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'Occupancy Summary'!$C$213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'Occupancy Summary'!$D$211:$O$211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'Occupancy Summary'!$D$213:$O$213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0.66</c:v>
                </c:pt>
                <c:pt idx="2">
                  <c:v>0.71</c:v>
                </c:pt>
                <c:pt idx="3">
                  <c:v>0.69</c:v>
                </c:pt>
                <c:pt idx="4">
                  <c:v>0.75</c:v>
                </c:pt>
                <c:pt idx="5">
                  <c:v>0.76</c:v>
                </c:pt>
                <c:pt idx="6">
                  <c:v>0.73</c:v>
                </c:pt>
                <c:pt idx="7">
                  <c:v>0.72</c:v>
                </c:pt>
                <c:pt idx="8">
                  <c:v>0.77</c:v>
                </c:pt>
                <c:pt idx="9">
                  <c:v>0.78</c:v>
                </c:pt>
                <c:pt idx="10">
                  <c:v>0.73</c:v>
                </c:pt>
                <c:pt idx="11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'Occupancy Summary'!$C$214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'Occupancy Summary'!$D$211:$O$211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'Occupancy Summary'!$D$214:$O$214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0.72</c:v>
                </c:pt>
                <c:pt idx="2">
                  <c:v>0.7</c:v>
                </c:pt>
                <c:pt idx="3">
                  <c:v>0.71</c:v>
                </c:pt>
                <c:pt idx="4">
                  <c:v>0.73</c:v>
                </c:pt>
                <c:pt idx="5">
                  <c:v>0.78</c:v>
                </c:pt>
                <c:pt idx="6">
                  <c:v>0.81</c:v>
                </c:pt>
                <c:pt idx="7">
                  <c:v>0.71</c:v>
                </c:pt>
              </c:numCache>
            </c:numRef>
          </c:val>
        </c:ser>
        <c:axId val="66322816"/>
        <c:axId val="66324352"/>
      </c:barChart>
      <c:catAx>
        <c:axId val="66322816"/>
        <c:scaling>
          <c:orientation val="minMax"/>
        </c:scaling>
        <c:axPos val="b"/>
        <c:numFmt formatCode="General" sourceLinked="1"/>
        <c:tickLblPos val="nextTo"/>
        <c:crossAx val="66324352"/>
        <c:crosses val="autoZero"/>
        <c:auto val="1"/>
        <c:lblAlgn val="ctr"/>
        <c:lblOffset val="100"/>
      </c:catAx>
      <c:valAx>
        <c:axId val="66324352"/>
        <c:scaling>
          <c:orientation val="minMax"/>
          <c:min val="0.5"/>
        </c:scaling>
        <c:axPos val="l"/>
        <c:majorGridlines/>
        <c:numFmt formatCode="0%" sourceLinked="1"/>
        <c:tickLblPos val="nextTo"/>
        <c:crossAx val="663228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January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4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Revenue!$D$31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(Revenue!$D$32,Revenue!$D$35,Revenue!$D$40,Revenue!$D$45)</c:f>
              <c:numCache>
                <c:formatCode>General</c:formatCode>
                <c:ptCount val="4"/>
                <c:pt idx="0" formatCode="&quot;£&quot;#,##0.00">
                  <c:v>69.790000000000006</c:v>
                </c:pt>
                <c:pt idx="1">
                  <c:v>66.23</c:v>
                </c:pt>
                <c:pt idx="2">
                  <c:v>66.349999999999994</c:v>
                </c:pt>
                <c:pt idx="3" formatCode="&quot;£&quot;#,##0.00">
                  <c:v>65.040000000000006</c:v>
                </c:pt>
              </c:numCache>
            </c:numRef>
          </c:val>
        </c:ser>
        <c:ser>
          <c:idx val="1"/>
          <c:order val="1"/>
          <c:tx>
            <c:strRef>
              <c:f>Revenue!$L$31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(Revenue!$L$32,Revenue!$L$35,Revenue!$L$40,Revenue!$L$45)</c:f>
              <c:numCache>
                <c:formatCode>"£"#,##0.00</c:formatCode>
                <c:ptCount val="4"/>
                <c:pt idx="0">
                  <c:v>72.069999999999993</c:v>
                </c:pt>
                <c:pt idx="1">
                  <c:v>69.02</c:v>
                </c:pt>
                <c:pt idx="2">
                  <c:v>69.069999999999993</c:v>
                </c:pt>
                <c:pt idx="3">
                  <c:v>67.33</c:v>
                </c:pt>
              </c:numCache>
            </c:numRef>
          </c:val>
        </c:ser>
        <c:ser>
          <c:idx val="2"/>
          <c:order val="2"/>
          <c:tx>
            <c:strRef>
              <c:f>Revenue!$M$31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(Revenue!$M$32,Revenue!$M$35,Revenue!$M$40,Revenue!$M$45)</c:f>
              <c:numCache>
                <c:formatCode>"£"#,##0.00</c:formatCode>
                <c:ptCount val="4"/>
                <c:pt idx="0">
                  <c:v>65.45</c:v>
                </c:pt>
                <c:pt idx="1">
                  <c:v>63.15</c:v>
                </c:pt>
                <c:pt idx="2">
                  <c:v>63.79</c:v>
                </c:pt>
                <c:pt idx="3">
                  <c:v>63.64</c:v>
                </c:pt>
              </c:numCache>
            </c:numRef>
          </c:val>
        </c:ser>
        <c:dLbls>
          <c:showVal val="1"/>
        </c:dLbls>
        <c:axId val="67319680"/>
        <c:axId val="67321216"/>
      </c:barChart>
      <c:catAx>
        <c:axId val="67319680"/>
        <c:scaling>
          <c:orientation val="minMax"/>
        </c:scaling>
        <c:axPos val="b"/>
        <c:numFmt formatCode="General" sourceLinked="1"/>
        <c:tickLblPos val="nextTo"/>
        <c:crossAx val="67321216"/>
        <c:crosses val="autoZero"/>
        <c:auto val="1"/>
        <c:lblAlgn val="ctr"/>
        <c:lblOffset val="100"/>
      </c:catAx>
      <c:valAx>
        <c:axId val="673212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3196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January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536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Revenue!$D$31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(Revenue!$D$33,Revenue!$D$37,Revenue!$D$42,Revenue!$D$47)</c:f>
              <c:numCache>
                <c:formatCode>General</c:formatCode>
                <c:ptCount val="4"/>
                <c:pt idx="0" formatCode="&quot;£&quot;#,##0.00">
                  <c:v>43.53</c:v>
                </c:pt>
                <c:pt idx="1">
                  <c:v>37.880000000000003</c:v>
                </c:pt>
                <c:pt idx="2" formatCode="&quot;£&quot;#,##0.00">
                  <c:v>42.72</c:v>
                </c:pt>
                <c:pt idx="3" formatCode="&quot;£&quot;#,##0.00">
                  <c:v>41.98</c:v>
                </c:pt>
              </c:numCache>
            </c:numRef>
          </c:val>
        </c:ser>
        <c:ser>
          <c:idx val="1"/>
          <c:order val="1"/>
          <c:tx>
            <c:strRef>
              <c:f>Revenue!$L$31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(Revenue!$L$33,Revenue!$L$37,Revenue!$L$42,Revenue!$L$47)</c:f>
              <c:numCache>
                <c:formatCode>"£"#,##0.00</c:formatCode>
                <c:ptCount val="4"/>
                <c:pt idx="0">
                  <c:v>49.93</c:v>
                </c:pt>
                <c:pt idx="1">
                  <c:v>41.2</c:v>
                </c:pt>
                <c:pt idx="2">
                  <c:v>50.03</c:v>
                </c:pt>
                <c:pt idx="3">
                  <c:v>47.57</c:v>
                </c:pt>
              </c:numCache>
            </c:numRef>
          </c:val>
        </c:ser>
        <c:ser>
          <c:idx val="2"/>
          <c:order val="2"/>
          <c:tx>
            <c:strRef>
              <c:f>Revenue!$M$31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(Revenue!$B$32,Revenue!$B$35,Revenue!$B$40,Revenue!$B$45)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(Revenue!$M$33,Revenue!$M$37,Revenue!$M$42,Revenue!$M$47)</c:f>
              <c:numCache>
                <c:formatCode>"£"#,##0.00</c:formatCode>
                <c:ptCount val="4"/>
                <c:pt idx="0">
                  <c:v>40.04</c:v>
                </c:pt>
                <c:pt idx="1">
                  <c:v>40.25</c:v>
                </c:pt>
                <c:pt idx="2">
                  <c:v>43.06</c:v>
                </c:pt>
                <c:pt idx="3">
                  <c:v>44.51</c:v>
                </c:pt>
              </c:numCache>
            </c:numRef>
          </c:val>
        </c:ser>
        <c:dLbls>
          <c:showVal val="1"/>
        </c:dLbls>
        <c:axId val="67372928"/>
        <c:axId val="67374464"/>
      </c:barChart>
      <c:catAx>
        <c:axId val="67372928"/>
        <c:scaling>
          <c:orientation val="minMax"/>
        </c:scaling>
        <c:axPos val="b"/>
        <c:numFmt formatCode="General" sourceLinked="1"/>
        <c:tickLblPos val="nextTo"/>
        <c:crossAx val="67374464"/>
        <c:crosses val="autoZero"/>
        <c:auto val="1"/>
        <c:lblAlgn val="ctr"/>
        <c:lblOffset val="100"/>
      </c:catAx>
      <c:valAx>
        <c:axId val="6737446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3729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January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536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Revenue!$D$53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(Revenue!$D$54,Revenue!$D$57,Revenue!$D$62,Revenue!$D$67)</c:f>
              <c:numCache>
                <c:formatCode>"£"#,##0.00</c:formatCode>
                <c:ptCount val="4"/>
                <c:pt idx="0">
                  <c:v>71.78</c:v>
                </c:pt>
                <c:pt idx="1">
                  <c:v>69.099999999999994</c:v>
                </c:pt>
                <c:pt idx="2">
                  <c:v>71.2</c:v>
                </c:pt>
                <c:pt idx="3">
                  <c:v>72.83</c:v>
                </c:pt>
              </c:numCache>
            </c:numRef>
          </c:val>
        </c:ser>
        <c:ser>
          <c:idx val="1"/>
          <c:order val="1"/>
          <c:tx>
            <c:strRef>
              <c:f>Revenue!$L$53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(Revenue!$L$54,Revenue!$L$57,Revenue!$L$62,Revenue!$L$67)</c:f>
              <c:numCache>
                <c:formatCode>"£"#,##0.00</c:formatCode>
                <c:ptCount val="4"/>
                <c:pt idx="0">
                  <c:v>72.78</c:v>
                </c:pt>
                <c:pt idx="1">
                  <c:v>70.89</c:v>
                </c:pt>
                <c:pt idx="2">
                  <c:v>70.84</c:v>
                </c:pt>
                <c:pt idx="3">
                  <c:v>70.5</c:v>
                </c:pt>
              </c:numCache>
            </c:numRef>
          </c:val>
        </c:ser>
        <c:ser>
          <c:idx val="2"/>
          <c:order val="2"/>
          <c:tx>
            <c:strRef>
              <c:f>Revenue!$M$53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(Revenue!$M$54,Revenue!$M$57,Revenue!$M$62,Revenue!$M$67)</c:f>
              <c:numCache>
                <c:formatCode>"£"#,##0.00</c:formatCode>
                <c:ptCount val="4"/>
                <c:pt idx="0">
                  <c:v>71.760000000000005</c:v>
                </c:pt>
                <c:pt idx="1">
                  <c:v>68.34</c:v>
                </c:pt>
                <c:pt idx="2">
                  <c:v>73.819999999999993</c:v>
                </c:pt>
                <c:pt idx="3">
                  <c:v>79.14</c:v>
                </c:pt>
              </c:numCache>
            </c:numRef>
          </c:val>
        </c:ser>
        <c:dLbls>
          <c:showVal val="1"/>
        </c:dLbls>
        <c:axId val="67438464"/>
        <c:axId val="67440000"/>
      </c:barChart>
      <c:catAx>
        <c:axId val="67438464"/>
        <c:scaling>
          <c:orientation val="minMax"/>
        </c:scaling>
        <c:axPos val="b"/>
        <c:numFmt formatCode="General" sourceLinked="1"/>
        <c:tickLblPos val="nextTo"/>
        <c:crossAx val="67440000"/>
        <c:crosses val="autoZero"/>
        <c:auto val="1"/>
        <c:lblAlgn val="ctr"/>
        <c:lblOffset val="100"/>
      </c:catAx>
      <c:valAx>
        <c:axId val="6744000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4384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January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5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Revenue!$D$53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(Revenue!$D$55,Revenue!$D$59,Revenue!$D$64,Revenue!$D$69)</c:f>
              <c:numCache>
                <c:formatCode>"£"#,##0.00</c:formatCode>
                <c:ptCount val="4"/>
                <c:pt idx="0">
                  <c:v>55.63</c:v>
                </c:pt>
                <c:pt idx="1">
                  <c:v>50.34</c:v>
                </c:pt>
                <c:pt idx="2">
                  <c:v>55.79</c:v>
                </c:pt>
                <c:pt idx="3">
                  <c:v>55.65</c:v>
                </c:pt>
              </c:numCache>
            </c:numRef>
          </c:val>
        </c:ser>
        <c:ser>
          <c:idx val="1"/>
          <c:order val="1"/>
          <c:tx>
            <c:strRef>
              <c:f>Revenue!$L$53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(Revenue!$L$55,Revenue!$L$59,Revenue!$L$64,Revenue!$L$69)</c:f>
              <c:numCache>
                <c:formatCode>"£"#,##0.00</c:formatCode>
                <c:ptCount val="4"/>
                <c:pt idx="0">
                  <c:v>59.37</c:v>
                </c:pt>
                <c:pt idx="1">
                  <c:v>52.5</c:v>
                </c:pt>
                <c:pt idx="2">
                  <c:v>56.42</c:v>
                </c:pt>
                <c:pt idx="3">
                  <c:v>54.55</c:v>
                </c:pt>
              </c:numCache>
            </c:numRef>
          </c:val>
        </c:ser>
        <c:ser>
          <c:idx val="2"/>
          <c:order val="2"/>
          <c:tx>
            <c:strRef>
              <c:f>Revenue!$M$53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(Revenue!$B$54,Revenue!$B$57,Revenue!$B$62,Revenue!$B$67)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(Revenue!$M$55,Revenue!$M$59,Revenue!$M$64,Revenue!$M$69)</c:f>
              <c:numCache>
                <c:formatCode>"£"#,##0.00</c:formatCode>
                <c:ptCount val="4"/>
                <c:pt idx="0">
                  <c:v>61.98</c:v>
                </c:pt>
                <c:pt idx="1">
                  <c:v>58.51</c:v>
                </c:pt>
                <c:pt idx="2">
                  <c:v>67.739999999999995</c:v>
                </c:pt>
                <c:pt idx="3">
                  <c:v>70.42</c:v>
                </c:pt>
              </c:numCache>
            </c:numRef>
          </c:val>
        </c:ser>
        <c:dLbls>
          <c:showVal val="1"/>
        </c:dLbls>
        <c:axId val="67495808"/>
        <c:axId val="67497344"/>
      </c:barChart>
      <c:catAx>
        <c:axId val="67495808"/>
        <c:scaling>
          <c:orientation val="minMax"/>
        </c:scaling>
        <c:axPos val="b"/>
        <c:numFmt formatCode="General" sourceLinked="1"/>
        <c:tickLblPos val="nextTo"/>
        <c:crossAx val="67497344"/>
        <c:crosses val="autoZero"/>
        <c:auto val="1"/>
        <c:lblAlgn val="ctr"/>
        <c:lblOffset val="100"/>
      </c:catAx>
      <c:valAx>
        <c:axId val="6749734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4958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March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5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Revenue!$D$75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(Revenue!$D$76,Revenue!$D$79,Revenue!$D$84,Revenue!$D$89)</c:f>
              <c:numCache>
                <c:formatCode>"£"#,##0.00</c:formatCode>
                <c:ptCount val="4"/>
                <c:pt idx="0">
                  <c:v>73.930000000000007</c:v>
                </c:pt>
                <c:pt idx="1">
                  <c:v>70.73</c:v>
                </c:pt>
                <c:pt idx="2">
                  <c:v>72.349999999999994</c:v>
                </c:pt>
                <c:pt idx="3">
                  <c:v>70.27</c:v>
                </c:pt>
              </c:numCache>
            </c:numRef>
          </c:val>
        </c:ser>
        <c:ser>
          <c:idx val="1"/>
          <c:order val="1"/>
          <c:tx>
            <c:strRef>
              <c:f>Revenue!$L$75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(Revenue!$L$76,Revenue!$L$79,Revenue!$L$84,Revenue!$L$89)</c:f>
              <c:numCache>
                <c:formatCode>"£"#,##0.00</c:formatCode>
                <c:ptCount val="4"/>
                <c:pt idx="0">
                  <c:v>74.81</c:v>
                </c:pt>
                <c:pt idx="1">
                  <c:v>71.23</c:v>
                </c:pt>
                <c:pt idx="2">
                  <c:v>71.08</c:v>
                </c:pt>
                <c:pt idx="3">
                  <c:v>68.23</c:v>
                </c:pt>
              </c:numCache>
            </c:numRef>
          </c:val>
        </c:ser>
        <c:ser>
          <c:idx val="2"/>
          <c:order val="2"/>
          <c:tx>
            <c:strRef>
              <c:f>Revenue!$M$75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(Revenue!$M$76,Revenue!$M$79,Revenue!$M$84,Revenue!$M$89)</c:f>
              <c:numCache>
                <c:formatCode>"£"#,##0.00</c:formatCode>
                <c:ptCount val="4"/>
                <c:pt idx="0">
                  <c:v>75.180000000000007</c:v>
                </c:pt>
                <c:pt idx="1">
                  <c:v>71.25</c:v>
                </c:pt>
                <c:pt idx="2">
                  <c:v>77.38</c:v>
                </c:pt>
                <c:pt idx="3">
                  <c:v>77.02</c:v>
                </c:pt>
              </c:numCache>
            </c:numRef>
          </c:val>
        </c:ser>
        <c:dLbls>
          <c:showVal val="1"/>
        </c:dLbls>
        <c:axId val="67536768"/>
        <c:axId val="67538304"/>
      </c:barChart>
      <c:catAx>
        <c:axId val="67536768"/>
        <c:scaling>
          <c:orientation val="minMax"/>
        </c:scaling>
        <c:axPos val="b"/>
        <c:numFmt formatCode="General" sourceLinked="1"/>
        <c:tickLblPos val="nextTo"/>
        <c:crossAx val="67538304"/>
        <c:crosses val="autoZero"/>
        <c:auto val="1"/>
        <c:lblAlgn val="ctr"/>
        <c:lblOffset val="100"/>
      </c:catAx>
      <c:valAx>
        <c:axId val="6753830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5367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March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6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Revenue!$D$75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(Revenue!$D$77,Revenue!$D$81,Revenue!$D$86,Revenue!$D$91)</c:f>
              <c:numCache>
                <c:formatCode>"£"#,##0.00</c:formatCode>
                <c:ptCount val="4"/>
                <c:pt idx="0">
                  <c:v>53.33</c:v>
                </c:pt>
                <c:pt idx="1">
                  <c:v>55.39</c:v>
                </c:pt>
                <c:pt idx="2">
                  <c:v>54.96</c:v>
                </c:pt>
                <c:pt idx="3">
                  <c:v>54.83</c:v>
                </c:pt>
              </c:numCache>
            </c:numRef>
          </c:val>
        </c:ser>
        <c:ser>
          <c:idx val="1"/>
          <c:order val="1"/>
          <c:tx>
            <c:strRef>
              <c:f>Revenue!$L$75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(Revenue!$L$77,Revenue!$L$81,Revenue!$L$86,Revenue!$L$91)</c:f>
              <c:numCache>
                <c:formatCode>"£"#,##0.00</c:formatCode>
                <c:ptCount val="4"/>
                <c:pt idx="0">
                  <c:v>54.19</c:v>
                </c:pt>
                <c:pt idx="1">
                  <c:v>59.64</c:v>
                </c:pt>
                <c:pt idx="2">
                  <c:v>55.09</c:v>
                </c:pt>
                <c:pt idx="3">
                  <c:v>54.19</c:v>
                </c:pt>
              </c:numCache>
            </c:numRef>
          </c:val>
        </c:ser>
        <c:ser>
          <c:idx val="2"/>
          <c:order val="2"/>
          <c:tx>
            <c:strRef>
              <c:f>Revenue!$M$75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(Revenue!$B$76,Revenue!$B$79,Revenue!$B$84,Revenue!$B$89)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(Revenue!$M$77,Revenue!$M$81,Revenue!$M$86,Revenue!$M$91)</c:f>
              <c:numCache>
                <c:formatCode>"£"#,##0.00</c:formatCode>
                <c:ptCount val="4"/>
                <c:pt idx="0">
                  <c:v>66.180000000000007</c:v>
                </c:pt>
                <c:pt idx="1">
                  <c:v>65.13</c:v>
                </c:pt>
                <c:pt idx="2">
                  <c:v>68.38</c:v>
                </c:pt>
                <c:pt idx="3">
                  <c:v>71.27</c:v>
                </c:pt>
              </c:numCache>
            </c:numRef>
          </c:val>
        </c:ser>
        <c:dLbls>
          <c:showVal val="1"/>
        </c:dLbls>
        <c:axId val="67590016"/>
        <c:axId val="67591552"/>
      </c:barChart>
      <c:catAx>
        <c:axId val="67590016"/>
        <c:scaling>
          <c:orientation val="minMax"/>
        </c:scaling>
        <c:axPos val="b"/>
        <c:numFmt formatCode="General" sourceLinked="1"/>
        <c:tickLblPos val="nextTo"/>
        <c:crossAx val="67591552"/>
        <c:crosses val="autoZero"/>
        <c:auto val="1"/>
        <c:lblAlgn val="ctr"/>
        <c:lblOffset val="100"/>
      </c:catAx>
      <c:valAx>
        <c:axId val="67591552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59001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April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6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Revenue!$D$97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(Revenue!$D$98,Revenue!$D$101,Revenue!$D$106,Revenue!$D$111)</c:f>
              <c:numCache>
                <c:formatCode>"£"#,##0.00</c:formatCode>
                <c:ptCount val="4"/>
                <c:pt idx="0">
                  <c:v>73.540000000000006</c:v>
                </c:pt>
                <c:pt idx="1">
                  <c:v>70.540000000000006</c:v>
                </c:pt>
                <c:pt idx="2" formatCode="General">
                  <c:v>67.09</c:v>
                </c:pt>
                <c:pt idx="3">
                  <c:v>73.569999999999993</c:v>
                </c:pt>
              </c:numCache>
            </c:numRef>
          </c:val>
        </c:ser>
        <c:ser>
          <c:idx val="1"/>
          <c:order val="1"/>
          <c:tx>
            <c:strRef>
              <c:f>Revenue!$L$97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(Revenue!$L$98,Revenue!$L$101,Revenue!$L$106,Revenue!$L$111)</c:f>
              <c:numCache>
                <c:formatCode>"£"#,##0.00</c:formatCode>
                <c:ptCount val="4"/>
                <c:pt idx="0">
                  <c:v>74.400000000000006</c:v>
                </c:pt>
                <c:pt idx="1">
                  <c:v>70.58</c:v>
                </c:pt>
                <c:pt idx="2" formatCode="General">
                  <c:v>66.11</c:v>
                </c:pt>
                <c:pt idx="3">
                  <c:v>70.489999999999995</c:v>
                </c:pt>
              </c:numCache>
            </c:numRef>
          </c:val>
        </c:ser>
        <c:ser>
          <c:idx val="2"/>
          <c:order val="2"/>
          <c:tx>
            <c:strRef>
              <c:f>Revenue!$M$97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(Revenue!$M$98,Revenue!$M$101,Revenue!$M$106,Revenue!$M$111)</c:f>
              <c:numCache>
                <c:formatCode>"£"#,##0.00</c:formatCode>
                <c:ptCount val="4"/>
                <c:pt idx="0">
                  <c:v>73.62</c:v>
                </c:pt>
                <c:pt idx="1">
                  <c:v>72.67</c:v>
                </c:pt>
                <c:pt idx="2" formatCode="General">
                  <c:v>70.45</c:v>
                </c:pt>
                <c:pt idx="3">
                  <c:v>79.63</c:v>
                </c:pt>
              </c:numCache>
            </c:numRef>
          </c:val>
        </c:ser>
        <c:dLbls>
          <c:showVal val="1"/>
        </c:dLbls>
        <c:axId val="67791104"/>
        <c:axId val="67817472"/>
      </c:barChart>
      <c:catAx>
        <c:axId val="67791104"/>
        <c:scaling>
          <c:orientation val="minMax"/>
        </c:scaling>
        <c:axPos val="b"/>
        <c:numFmt formatCode="General" sourceLinked="1"/>
        <c:tickLblPos val="nextTo"/>
        <c:crossAx val="67817472"/>
        <c:crosses val="autoZero"/>
        <c:auto val="1"/>
        <c:lblAlgn val="ctr"/>
        <c:lblOffset val="100"/>
      </c:catAx>
      <c:valAx>
        <c:axId val="67817472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79110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April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6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Revenue!$D$97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(Revenue!$D$99,Revenue!$D$103,Revenue!$D$108,Revenue!$D$113)</c:f>
              <c:numCache>
                <c:formatCode>"£"#,##0.00</c:formatCode>
                <c:ptCount val="4"/>
                <c:pt idx="0">
                  <c:v>57.67</c:v>
                </c:pt>
                <c:pt idx="1">
                  <c:v>52.07</c:v>
                </c:pt>
                <c:pt idx="2">
                  <c:v>49.4</c:v>
                </c:pt>
                <c:pt idx="3">
                  <c:v>50.55</c:v>
                </c:pt>
              </c:numCache>
            </c:numRef>
          </c:val>
        </c:ser>
        <c:ser>
          <c:idx val="1"/>
          <c:order val="1"/>
          <c:tx>
            <c:strRef>
              <c:f>Revenue!$L$97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(Revenue!$L$99,Revenue!$L$103,Revenue!$L$108,Revenue!$L$113)</c:f>
              <c:numCache>
                <c:formatCode>"£"#,##0.00</c:formatCode>
                <c:ptCount val="4"/>
                <c:pt idx="0">
                  <c:v>60.43</c:v>
                </c:pt>
                <c:pt idx="1">
                  <c:v>51.01</c:v>
                </c:pt>
                <c:pt idx="2">
                  <c:v>47.74</c:v>
                </c:pt>
                <c:pt idx="3">
                  <c:v>46.09</c:v>
                </c:pt>
              </c:numCache>
            </c:numRef>
          </c:val>
        </c:ser>
        <c:ser>
          <c:idx val="2"/>
          <c:order val="2"/>
          <c:tx>
            <c:strRef>
              <c:f>Revenue!$M$97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(Revenue!$B$98,Revenue!$B$101,Revenue!$B$106,Revenue!$B$111)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(Revenue!$M$99,Revenue!$M$103,Revenue!$M$108,Revenue!$M$113)</c:f>
              <c:numCache>
                <c:formatCode>"£"#,##0.00</c:formatCode>
                <c:ptCount val="4"/>
                <c:pt idx="0">
                  <c:v>66.16</c:v>
                </c:pt>
                <c:pt idx="1">
                  <c:v>64.959999999999994</c:v>
                </c:pt>
                <c:pt idx="2">
                  <c:v>63.57</c:v>
                </c:pt>
                <c:pt idx="3">
                  <c:v>67.430000000000007</c:v>
                </c:pt>
              </c:numCache>
            </c:numRef>
          </c:val>
        </c:ser>
        <c:dLbls>
          <c:showVal val="1"/>
        </c:dLbls>
        <c:axId val="67844352"/>
        <c:axId val="67854336"/>
      </c:barChart>
      <c:catAx>
        <c:axId val="67844352"/>
        <c:scaling>
          <c:orientation val="minMax"/>
        </c:scaling>
        <c:axPos val="b"/>
        <c:numFmt formatCode="General" sourceLinked="1"/>
        <c:tickLblPos val="nextTo"/>
        <c:crossAx val="67854336"/>
        <c:crosses val="autoZero"/>
        <c:auto val="1"/>
        <c:lblAlgn val="ctr"/>
        <c:lblOffset val="100"/>
      </c:catAx>
      <c:valAx>
        <c:axId val="6785433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8443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May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6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Revenue!$D$119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(Revenue!$D$120,Revenue!$D$123,Revenue!$D$128,Revenue!$D$133)</c:f>
              <c:numCache>
                <c:formatCode>"£"#,##0.00</c:formatCode>
                <c:ptCount val="4"/>
                <c:pt idx="0">
                  <c:v>71.62</c:v>
                </c:pt>
                <c:pt idx="1">
                  <c:v>74.38</c:v>
                </c:pt>
                <c:pt idx="2">
                  <c:v>69.34</c:v>
                </c:pt>
                <c:pt idx="3">
                  <c:v>74.66</c:v>
                </c:pt>
              </c:numCache>
            </c:numRef>
          </c:val>
        </c:ser>
        <c:ser>
          <c:idx val="1"/>
          <c:order val="1"/>
          <c:tx>
            <c:strRef>
              <c:f>Revenue!$L$119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(Revenue!$L$120,Revenue!$L$123,Revenue!$L$128,Revenue!$L$133)</c:f>
              <c:numCache>
                <c:formatCode>"£"#,##0.00</c:formatCode>
                <c:ptCount val="4"/>
                <c:pt idx="0">
                  <c:v>71.489999999999995</c:v>
                </c:pt>
                <c:pt idx="1">
                  <c:v>73.8</c:v>
                </c:pt>
                <c:pt idx="2">
                  <c:v>67.540000000000006</c:v>
                </c:pt>
                <c:pt idx="3">
                  <c:v>70.87</c:v>
                </c:pt>
              </c:numCache>
            </c:numRef>
          </c:val>
        </c:ser>
        <c:ser>
          <c:idx val="2"/>
          <c:order val="2"/>
          <c:tx>
            <c:strRef>
              <c:f>Revenue!$M$119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(Revenue!$M$120,Revenue!$M$123,Revenue!$M$128,Revenue!$M$133)</c:f>
              <c:numCache>
                <c:formatCode>"£"#,##0.00</c:formatCode>
                <c:ptCount val="4"/>
                <c:pt idx="0">
                  <c:v>74.08</c:v>
                </c:pt>
                <c:pt idx="1">
                  <c:v>78.11</c:v>
                </c:pt>
                <c:pt idx="2">
                  <c:v>75.08</c:v>
                </c:pt>
                <c:pt idx="3">
                  <c:v>85.64</c:v>
                </c:pt>
              </c:numCache>
            </c:numRef>
          </c:val>
        </c:ser>
        <c:dLbls>
          <c:showVal val="1"/>
        </c:dLbls>
        <c:axId val="67889024"/>
        <c:axId val="67890560"/>
      </c:barChart>
      <c:catAx>
        <c:axId val="67889024"/>
        <c:scaling>
          <c:orientation val="minMax"/>
        </c:scaling>
        <c:axPos val="b"/>
        <c:numFmt formatCode="General" sourceLinked="1"/>
        <c:tickLblPos val="nextTo"/>
        <c:crossAx val="67890560"/>
        <c:crosses val="autoZero"/>
        <c:auto val="1"/>
        <c:lblAlgn val="ctr"/>
        <c:lblOffset val="100"/>
      </c:catAx>
      <c:valAx>
        <c:axId val="6789056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88902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May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7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Revenue!$D$119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(Revenue!$D$121,Revenue!$D$125,Revenue!$D$130,Revenue!$D$135)</c:f>
              <c:numCache>
                <c:formatCode>"£"#,##0.00</c:formatCode>
                <c:ptCount val="4"/>
                <c:pt idx="0">
                  <c:v>55.44</c:v>
                </c:pt>
                <c:pt idx="1">
                  <c:v>57.91</c:v>
                </c:pt>
                <c:pt idx="2">
                  <c:v>54.59</c:v>
                </c:pt>
                <c:pt idx="3">
                  <c:v>58.22</c:v>
                </c:pt>
              </c:numCache>
            </c:numRef>
          </c:val>
        </c:ser>
        <c:ser>
          <c:idx val="1"/>
          <c:order val="1"/>
          <c:tx>
            <c:strRef>
              <c:f>Revenue!$L$119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(Revenue!$L$121,Revenue!$L$125,Revenue!$L$130,Revenue!$L$135)</c:f>
              <c:numCache>
                <c:formatCode>"£"#,##0.00</c:formatCode>
                <c:ptCount val="4"/>
                <c:pt idx="0">
                  <c:v>52.97</c:v>
                </c:pt>
                <c:pt idx="1">
                  <c:v>55.21</c:v>
                </c:pt>
                <c:pt idx="2">
                  <c:v>52.88</c:v>
                </c:pt>
                <c:pt idx="3">
                  <c:v>55.32</c:v>
                </c:pt>
              </c:numCache>
            </c:numRef>
          </c:val>
        </c:ser>
        <c:ser>
          <c:idx val="2"/>
          <c:order val="2"/>
          <c:tx>
            <c:strRef>
              <c:f>Revenue!$M$119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(Revenue!$B$120,Revenue!$B$123,Revenue!$B$128,Revenue!$B$133)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(Revenue!$M$121,Revenue!$M$125,Revenue!$M$130,Revenue!$M$135)</c:f>
              <c:numCache>
                <c:formatCode>"£"#,##0.00</c:formatCode>
                <c:ptCount val="4"/>
                <c:pt idx="0">
                  <c:v>66.77</c:v>
                </c:pt>
                <c:pt idx="1">
                  <c:v>73.38</c:v>
                </c:pt>
                <c:pt idx="2">
                  <c:v>68.05</c:v>
                </c:pt>
                <c:pt idx="3">
                  <c:v>77.930000000000007</c:v>
                </c:pt>
              </c:numCache>
            </c:numRef>
          </c:val>
        </c:ser>
        <c:dLbls>
          <c:showVal val="1"/>
        </c:dLbls>
        <c:axId val="67749760"/>
        <c:axId val="67751296"/>
      </c:barChart>
      <c:catAx>
        <c:axId val="67749760"/>
        <c:scaling>
          <c:orientation val="minMax"/>
        </c:scaling>
        <c:axPos val="b"/>
        <c:numFmt formatCode="General" sourceLinked="1"/>
        <c:tickLblPos val="nextTo"/>
        <c:crossAx val="67751296"/>
        <c:crosses val="autoZero"/>
        <c:auto val="1"/>
        <c:lblAlgn val="ctr"/>
        <c:lblOffset val="100"/>
      </c:catAx>
      <c:valAx>
        <c:axId val="677512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7497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'Occupancy Summary'!$C$241</c:f>
              <c:strCache>
                <c:ptCount val="1"/>
                <c:pt idx="0">
                  <c:v>NewcastleGateshead</c:v>
                </c:pt>
              </c:strCache>
            </c:strRef>
          </c:tx>
          <c:marker>
            <c:symbol val="none"/>
          </c:marker>
          <c:cat>
            <c:numRef>
              <c:f>'Occupancy Summary'!$D$240:$AY$240</c:f>
              <c:numCache>
                <c:formatCode>mmm\-yy</c:formatCode>
                <c:ptCount val="4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</c:numCache>
            </c:numRef>
          </c:cat>
          <c:val>
            <c:numRef>
              <c:f>'Occupancy Summary'!$D$241:$AY$241</c:f>
              <c:numCache>
                <c:formatCode>0%</c:formatCode>
                <c:ptCount val="48"/>
                <c:pt idx="0">
                  <c:v>0.64</c:v>
                </c:pt>
                <c:pt idx="1">
                  <c:v>0.78</c:v>
                </c:pt>
                <c:pt idx="2">
                  <c:v>0.74</c:v>
                </c:pt>
                <c:pt idx="3">
                  <c:v>0.76</c:v>
                </c:pt>
                <c:pt idx="4">
                  <c:v>0.74</c:v>
                </c:pt>
                <c:pt idx="5">
                  <c:v>0.77</c:v>
                </c:pt>
                <c:pt idx="6">
                  <c:v>0.77</c:v>
                </c:pt>
                <c:pt idx="7">
                  <c:v>0.6</c:v>
                </c:pt>
                <c:pt idx="8">
                  <c:v>0.82</c:v>
                </c:pt>
                <c:pt idx="9">
                  <c:v>0.81</c:v>
                </c:pt>
                <c:pt idx="10">
                  <c:v>0.84</c:v>
                </c:pt>
                <c:pt idx="11">
                  <c:v>0.67</c:v>
                </c:pt>
                <c:pt idx="12">
                  <c:v>0.61</c:v>
                </c:pt>
                <c:pt idx="13">
                  <c:v>0.75</c:v>
                </c:pt>
                <c:pt idx="14">
                  <c:v>0.75</c:v>
                </c:pt>
                <c:pt idx="15">
                  <c:v>0.73</c:v>
                </c:pt>
                <c:pt idx="16">
                  <c:v>0.76</c:v>
                </c:pt>
                <c:pt idx="17">
                  <c:v>0.78</c:v>
                </c:pt>
                <c:pt idx="18">
                  <c:v>0.79</c:v>
                </c:pt>
                <c:pt idx="19">
                  <c:v>0.71</c:v>
                </c:pt>
                <c:pt idx="20">
                  <c:v>0.81</c:v>
                </c:pt>
                <c:pt idx="21">
                  <c:v>0.81</c:v>
                </c:pt>
                <c:pt idx="22">
                  <c:v>0.87</c:v>
                </c:pt>
                <c:pt idx="23">
                  <c:v>0.65</c:v>
                </c:pt>
                <c:pt idx="24">
                  <c:v>0.65</c:v>
                </c:pt>
                <c:pt idx="25">
                  <c:v>0.79</c:v>
                </c:pt>
                <c:pt idx="26">
                  <c:v>0.73</c:v>
                </c:pt>
                <c:pt idx="27">
                  <c:v>0.79</c:v>
                </c:pt>
                <c:pt idx="28">
                  <c:v>0.78</c:v>
                </c:pt>
                <c:pt idx="29">
                  <c:v>0.78</c:v>
                </c:pt>
                <c:pt idx="30">
                  <c:v>0.83</c:v>
                </c:pt>
                <c:pt idx="31">
                  <c:v>0.73</c:v>
                </c:pt>
                <c:pt idx="32">
                  <c:v>0.81</c:v>
                </c:pt>
                <c:pt idx="33">
                  <c:v>0.81</c:v>
                </c:pt>
                <c:pt idx="34">
                  <c:v>0.8</c:v>
                </c:pt>
                <c:pt idx="35">
                  <c:v>0.65</c:v>
                </c:pt>
                <c:pt idx="36">
                  <c:v>0.59</c:v>
                </c:pt>
                <c:pt idx="37">
                  <c:v>0.74</c:v>
                </c:pt>
                <c:pt idx="38">
                  <c:v>0.79</c:v>
                </c:pt>
                <c:pt idx="39">
                  <c:v>0.75</c:v>
                </c:pt>
                <c:pt idx="40">
                  <c:v>0.79</c:v>
                </c:pt>
                <c:pt idx="41">
                  <c:v>0.79</c:v>
                </c:pt>
                <c:pt idx="42">
                  <c:v>0.76</c:v>
                </c:pt>
                <c:pt idx="43">
                  <c:v>0.74</c:v>
                </c:pt>
                <c:pt idx="44">
                  <c:v>0.82</c:v>
                </c:pt>
                <c:pt idx="45">
                  <c:v>0.85</c:v>
                </c:pt>
                <c:pt idx="46">
                  <c:v>0.83</c:v>
                </c:pt>
                <c:pt idx="47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'Occupancy Summary'!$C$242</c:f>
              <c:strCache>
                <c:ptCount val="1"/>
                <c:pt idx="0">
                  <c:v>Tyne and Wear</c:v>
                </c:pt>
              </c:strCache>
            </c:strRef>
          </c:tx>
          <c:marker>
            <c:symbol val="none"/>
          </c:marker>
          <c:cat>
            <c:numRef>
              <c:f>'Occupancy Summary'!$D$240:$AY$240</c:f>
              <c:numCache>
                <c:formatCode>mmm\-yy</c:formatCode>
                <c:ptCount val="4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</c:numCache>
            </c:numRef>
          </c:cat>
          <c:val>
            <c:numRef>
              <c:f>'Occupancy Summary'!$D$242:$AY$242</c:f>
              <c:numCache>
                <c:formatCode>0%</c:formatCode>
                <c:ptCount val="48"/>
                <c:pt idx="0">
                  <c:v>0.59</c:v>
                </c:pt>
                <c:pt idx="1">
                  <c:v>0.74</c:v>
                </c:pt>
                <c:pt idx="2">
                  <c:v>0.71</c:v>
                </c:pt>
                <c:pt idx="3">
                  <c:v>0.73</c:v>
                </c:pt>
                <c:pt idx="4">
                  <c:v>0.75</c:v>
                </c:pt>
                <c:pt idx="5">
                  <c:v>0.76</c:v>
                </c:pt>
                <c:pt idx="6">
                  <c:v>0.78</c:v>
                </c:pt>
                <c:pt idx="7">
                  <c:v>0.74</c:v>
                </c:pt>
                <c:pt idx="8">
                  <c:v>0.82</c:v>
                </c:pt>
                <c:pt idx="9">
                  <c:v>0.82</c:v>
                </c:pt>
                <c:pt idx="10">
                  <c:v>0.8</c:v>
                </c:pt>
                <c:pt idx="11">
                  <c:v>0.63</c:v>
                </c:pt>
                <c:pt idx="12">
                  <c:v>0.56999999999999995</c:v>
                </c:pt>
                <c:pt idx="13">
                  <c:v>0.72</c:v>
                </c:pt>
                <c:pt idx="14">
                  <c:v>0.74</c:v>
                </c:pt>
                <c:pt idx="15">
                  <c:v>0.72</c:v>
                </c:pt>
                <c:pt idx="16">
                  <c:v>0.75</c:v>
                </c:pt>
                <c:pt idx="17">
                  <c:v>0.76</c:v>
                </c:pt>
                <c:pt idx="18">
                  <c:v>0.76</c:v>
                </c:pt>
                <c:pt idx="19">
                  <c:v>0.73</c:v>
                </c:pt>
                <c:pt idx="20">
                  <c:v>0.81</c:v>
                </c:pt>
                <c:pt idx="21">
                  <c:v>0.8</c:v>
                </c:pt>
                <c:pt idx="22">
                  <c:v>0.83</c:v>
                </c:pt>
                <c:pt idx="23">
                  <c:v>0.62</c:v>
                </c:pt>
                <c:pt idx="24">
                  <c:v>0.61</c:v>
                </c:pt>
                <c:pt idx="25">
                  <c:v>0.72</c:v>
                </c:pt>
                <c:pt idx="26">
                  <c:v>0.68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0.78</c:v>
                </c:pt>
                <c:pt idx="31">
                  <c:v>0.71</c:v>
                </c:pt>
                <c:pt idx="32">
                  <c:v>0.77</c:v>
                </c:pt>
                <c:pt idx="33">
                  <c:v>0.76</c:v>
                </c:pt>
                <c:pt idx="34">
                  <c:v>0.73</c:v>
                </c:pt>
                <c:pt idx="35">
                  <c:v>0.59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0.71</c:v>
                </c:pt>
                <c:pt idx="39">
                  <c:v>0.69</c:v>
                </c:pt>
                <c:pt idx="40">
                  <c:v>0.75</c:v>
                </c:pt>
                <c:pt idx="41">
                  <c:v>0.76</c:v>
                </c:pt>
                <c:pt idx="42">
                  <c:v>0.73</c:v>
                </c:pt>
                <c:pt idx="43">
                  <c:v>0.72</c:v>
                </c:pt>
                <c:pt idx="44">
                  <c:v>0.77</c:v>
                </c:pt>
                <c:pt idx="45">
                  <c:v>0.78</c:v>
                </c:pt>
                <c:pt idx="46">
                  <c:v>0.73</c:v>
                </c:pt>
                <c:pt idx="47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'Occupancy Summary'!$C$243</c:f>
              <c:strCache>
                <c:ptCount val="1"/>
                <c:pt idx="0">
                  <c:v>North East</c:v>
                </c:pt>
              </c:strCache>
            </c:strRef>
          </c:tx>
          <c:marker>
            <c:symbol val="none"/>
          </c:marker>
          <c:cat>
            <c:numRef>
              <c:f>'Occupancy Summary'!$D$240:$AY$240</c:f>
              <c:numCache>
                <c:formatCode>mmm\-yy</c:formatCode>
                <c:ptCount val="48"/>
                <c:pt idx="0">
                  <c:v>38718</c:v>
                </c:pt>
                <c:pt idx="1">
                  <c:v>38749</c:v>
                </c:pt>
                <c:pt idx="2">
                  <c:v>38777</c:v>
                </c:pt>
                <c:pt idx="3">
                  <c:v>38808</c:v>
                </c:pt>
                <c:pt idx="4">
                  <c:v>38838</c:v>
                </c:pt>
                <c:pt idx="5">
                  <c:v>38869</c:v>
                </c:pt>
                <c:pt idx="6">
                  <c:v>38899</c:v>
                </c:pt>
                <c:pt idx="7">
                  <c:v>38930</c:v>
                </c:pt>
                <c:pt idx="8">
                  <c:v>38961</c:v>
                </c:pt>
                <c:pt idx="9">
                  <c:v>38991</c:v>
                </c:pt>
                <c:pt idx="10">
                  <c:v>39022</c:v>
                </c:pt>
                <c:pt idx="11">
                  <c:v>39052</c:v>
                </c:pt>
                <c:pt idx="12">
                  <c:v>39083</c:v>
                </c:pt>
                <c:pt idx="13">
                  <c:v>39114</c:v>
                </c:pt>
                <c:pt idx="14">
                  <c:v>39142</c:v>
                </c:pt>
                <c:pt idx="15">
                  <c:v>39173</c:v>
                </c:pt>
                <c:pt idx="16">
                  <c:v>39203</c:v>
                </c:pt>
                <c:pt idx="17">
                  <c:v>39234</c:v>
                </c:pt>
                <c:pt idx="18">
                  <c:v>39264</c:v>
                </c:pt>
                <c:pt idx="19">
                  <c:v>39295</c:v>
                </c:pt>
                <c:pt idx="20">
                  <c:v>39326</c:v>
                </c:pt>
                <c:pt idx="21">
                  <c:v>39356</c:v>
                </c:pt>
                <c:pt idx="22">
                  <c:v>39387</c:v>
                </c:pt>
                <c:pt idx="23">
                  <c:v>39417</c:v>
                </c:pt>
                <c:pt idx="24">
                  <c:v>39448</c:v>
                </c:pt>
                <c:pt idx="25">
                  <c:v>39479</c:v>
                </c:pt>
                <c:pt idx="26">
                  <c:v>39508</c:v>
                </c:pt>
                <c:pt idx="27">
                  <c:v>39539</c:v>
                </c:pt>
                <c:pt idx="28">
                  <c:v>39569</c:v>
                </c:pt>
                <c:pt idx="29">
                  <c:v>39600</c:v>
                </c:pt>
                <c:pt idx="30">
                  <c:v>39630</c:v>
                </c:pt>
                <c:pt idx="31">
                  <c:v>39661</c:v>
                </c:pt>
                <c:pt idx="32">
                  <c:v>39692</c:v>
                </c:pt>
                <c:pt idx="33">
                  <c:v>39722</c:v>
                </c:pt>
                <c:pt idx="34">
                  <c:v>39753</c:v>
                </c:pt>
                <c:pt idx="35">
                  <c:v>39783</c:v>
                </c:pt>
                <c:pt idx="36">
                  <c:v>39814</c:v>
                </c:pt>
                <c:pt idx="37">
                  <c:v>39845</c:v>
                </c:pt>
                <c:pt idx="38">
                  <c:v>39873</c:v>
                </c:pt>
                <c:pt idx="39">
                  <c:v>39904</c:v>
                </c:pt>
                <c:pt idx="40">
                  <c:v>39934</c:v>
                </c:pt>
                <c:pt idx="41">
                  <c:v>39965</c:v>
                </c:pt>
                <c:pt idx="42">
                  <c:v>39995</c:v>
                </c:pt>
                <c:pt idx="43">
                  <c:v>40026</c:v>
                </c:pt>
                <c:pt idx="44">
                  <c:v>40057</c:v>
                </c:pt>
                <c:pt idx="45">
                  <c:v>40087</c:v>
                </c:pt>
                <c:pt idx="46">
                  <c:v>40118</c:v>
                </c:pt>
                <c:pt idx="47">
                  <c:v>40148</c:v>
                </c:pt>
              </c:numCache>
            </c:numRef>
          </c:cat>
          <c:val>
            <c:numRef>
              <c:f>'Occupancy Summary'!$D$243:$AY$243</c:f>
              <c:numCache>
                <c:formatCode>0%</c:formatCode>
                <c:ptCount val="48"/>
                <c:pt idx="0">
                  <c:v>0.54</c:v>
                </c:pt>
                <c:pt idx="1">
                  <c:v>0.7</c:v>
                </c:pt>
                <c:pt idx="2">
                  <c:v>0.67</c:v>
                </c:pt>
                <c:pt idx="3">
                  <c:v>0.71</c:v>
                </c:pt>
                <c:pt idx="4">
                  <c:v>0.74</c:v>
                </c:pt>
                <c:pt idx="5">
                  <c:v>0.74</c:v>
                </c:pt>
                <c:pt idx="6">
                  <c:v>0.78</c:v>
                </c:pt>
                <c:pt idx="7">
                  <c:v>0.7</c:v>
                </c:pt>
                <c:pt idx="8">
                  <c:v>0.81</c:v>
                </c:pt>
                <c:pt idx="9">
                  <c:v>0.8</c:v>
                </c:pt>
                <c:pt idx="10">
                  <c:v>0.77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0.68</c:v>
                </c:pt>
                <c:pt idx="14">
                  <c:v>0.68</c:v>
                </c:pt>
                <c:pt idx="15">
                  <c:v>0.67</c:v>
                </c:pt>
                <c:pt idx="16">
                  <c:v>0.73</c:v>
                </c:pt>
                <c:pt idx="17">
                  <c:v>0.75</c:v>
                </c:pt>
                <c:pt idx="18">
                  <c:v>0.75</c:v>
                </c:pt>
                <c:pt idx="19">
                  <c:v>0.74</c:v>
                </c:pt>
                <c:pt idx="20">
                  <c:v>0.78</c:v>
                </c:pt>
                <c:pt idx="21">
                  <c:v>0.77</c:v>
                </c:pt>
                <c:pt idx="22">
                  <c:v>0.74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0.68</c:v>
                </c:pt>
                <c:pt idx="26">
                  <c:v>0.65</c:v>
                </c:pt>
                <c:pt idx="27">
                  <c:v>0.7</c:v>
                </c:pt>
                <c:pt idx="28">
                  <c:v>0.69</c:v>
                </c:pt>
                <c:pt idx="29">
                  <c:v>0.73</c:v>
                </c:pt>
                <c:pt idx="30">
                  <c:v>0.76</c:v>
                </c:pt>
                <c:pt idx="31">
                  <c:v>0.72</c:v>
                </c:pt>
                <c:pt idx="32">
                  <c:v>0.74</c:v>
                </c:pt>
                <c:pt idx="33">
                  <c:v>0.74</c:v>
                </c:pt>
                <c:pt idx="34">
                  <c:v>0.69</c:v>
                </c:pt>
                <c:pt idx="35">
                  <c:v>0.56999999999999995</c:v>
                </c:pt>
                <c:pt idx="36">
                  <c:v>0.48</c:v>
                </c:pt>
                <c:pt idx="37">
                  <c:v>0.63</c:v>
                </c:pt>
                <c:pt idx="38">
                  <c:v>0.66</c:v>
                </c:pt>
                <c:pt idx="39">
                  <c:v>0.66</c:v>
                </c:pt>
                <c:pt idx="40">
                  <c:v>0.72</c:v>
                </c:pt>
                <c:pt idx="41">
                  <c:v>0.73</c:v>
                </c:pt>
                <c:pt idx="42">
                  <c:v>0.71</c:v>
                </c:pt>
                <c:pt idx="43">
                  <c:v>0.73</c:v>
                </c:pt>
                <c:pt idx="44">
                  <c:v>0.76</c:v>
                </c:pt>
                <c:pt idx="45">
                  <c:v>0.75</c:v>
                </c:pt>
                <c:pt idx="46">
                  <c:v>0.69</c:v>
                </c:pt>
                <c:pt idx="47">
                  <c:v>0.59</c:v>
                </c:pt>
              </c:numCache>
            </c:numRef>
          </c:val>
        </c:ser>
        <c:marker val="1"/>
        <c:axId val="66372736"/>
        <c:axId val="66374272"/>
      </c:lineChart>
      <c:dateAx>
        <c:axId val="66372736"/>
        <c:scaling>
          <c:orientation val="minMax"/>
        </c:scaling>
        <c:axPos val="b"/>
        <c:numFmt formatCode="mmm\-yy" sourceLinked="0"/>
        <c:tickLblPos val="nextTo"/>
        <c:crossAx val="66374272"/>
        <c:crosses val="autoZero"/>
        <c:auto val="1"/>
        <c:lblOffset val="100"/>
      </c:dateAx>
      <c:valAx>
        <c:axId val="66374272"/>
        <c:scaling>
          <c:orientation val="minMax"/>
          <c:min val="0.5"/>
        </c:scaling>
        <c:axPos val="l"/>
        <c:majorGridlines/>
        <c:numFmt formatCode="0%" sourceLinked="1"/>
        <c:tickLblPos val="nextTo"/>
        <c:crossAx val="66372736"/>
        <c:crosses val="autoZero"/>
        <c:crossBetween val="between"/>
      </c:valAx>
    </c:plotArea>
    <c:legend>
      <c:legendPos val="b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June</a:t>
            </a:r>
            <a:r>
              <a:rPr lang="en-GB" sz="1000" baseline="0"/>
              <a:t> </a:t>
            </a:r>
            <a:r>
              <a:rPr lang="en-GB" sz="1000"/>
              <a:t>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7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Revenue!$D$141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(Revenue!$D$142,Revenue!$D$145,Revenue!$D$150,Revenue!$D$155)</c:f>
              <c:numCache>
                <c:formatCode>General</c:formatCode>
                <c:ptCount val="4"/>
                <c:pt idx="0" formatCode="&quot;£&quot;#,##0.00">
                  <c:v>73.209999999999994</c:v>
                </c:pt>
                <c:pt idx="1">
                  <c:v>73.69</c:v>
                </c:pt>
                <c:pt idx="2" formatCode="&quot;£&quot;#,##0.00">
                  <c:v>72.62</c:v>
                </c:pt>
                <c:pt idx="3" formatCode="&quot;£&quot;#,##0.00">
                  <c:v>72.069999999999993</c:v>
                </c:pt>
              </c:numCache>
            </c:numRef>
          </c:val>
        </c:ser>
        <c:ser>
          <c:idx val="1"/>
          <c:order val="1"/>
          <c:tx>
            <c:strRef>
              <c:f>Revenue!$L$141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(Revenue!$L$142,Revenue!$L$145,Revenue!$L$150,Revenue!$L$155)</c:f>
              <c:numCache>
                <c:formatCode>General</c:formatCode>
                <c:ptCount val="4"/>
                <c:pt idx="0" formatCode="&quot;£&quot;#,##0.00">
                  <c:v>73.53</c:v>
                </c:pt>
                <c:pt idx="1">
                  <c:v>73.150000000000006</c:v>
                </c:pt>
                <c:pt idx="2" formatCode="&quot;£&quot;#,##0.00">
                  <c:v>71.040000000000006</c:v>
                </c:pt>
                <c:pt idx="3" formatCode="&quot;£&quot;#,##0.00">
                  <c:v>71.040000000000006</c:v>
                </c:pt>
              </c:numCache>
            </c:numRef>
          </c:val>
        </c:ser>
        <c:ser>
          <c:idx val="2"/>
          <c:order val="2"/>
          <c:tx>
            <c:strRef>
              <c:f>Revenue!$M$141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(Revenue!$M$142,Revenue!$M$145,Revenue!$M$150,Revenue!$M$155)</c:f>
              <c:numCache>
                <c:formatCode>General</c:formatCode>
                <c:ptCount val="4"/>
                <c:pt idx="0" formatCode="&quot;£&quot;#,##0.00">
                  <c:v>74.7</c:v>
                </c:pt>
                <c:pt idx="1">
                  <c:v>77.39</c:v>
                </c:pt>
                <c:pt idx="2" formatCode="&quot;£&quot;#,##0.00">
                  <c:v>78.099999999999994</c:v>
                </c:pt>
                <c:pt idx="3" formatCode="&quot;£&quot;#,##0.00">
                  <c:v>77.099999999999994</c:v>
                </c:pt>
              </c:numCache>
            </c:numRef>
          </c:val>
        </c:ser>
        <c:dLbls>
          <c:showVal val="1"/>
        </c:dLbls>
        <c:axId val="67921792"/>
        <c:axId val="67923328"/>
      </c:barChart>
      <c:catAx>
        <c:axId val="67921792"/>
        <c:scaling>
          <c:orientation val="minMax"/>
        </c:scaling>
        <c:axPos val="b"/>
        <c:numFmt formatCode="General" sourceLinked="1"/>
        <c:tickLblPos val="nextTo"/>
        <c:crossAx val="67923328"/>
        <c:crosses val="autoZero"/>
        <c:auto val="1"/>
        <c:lblAlgn val="ctr"/>
        <c:lblOffset val="100"/>
      </c:catAx>
      <c:valAx>
        <c:axId val="6792332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92179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June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7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Revenue!$D$141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(Revenue!$D$143,Revenue!$D$147,Revenue!$D$152,Revenue!$D$157)</c:f>
              <c:numCache>
                <c:formatCode>General</c:formatCode>
                <c:ptCount val="4"/>
                <c:pt idx="0" formatCode="&quot;£&quot;#,##0.00">
                  <c:v>56.8</c:v>
                </c:pt>
                <c:pt idx="1">
                  <c:v>57.53</c:v>
                </c:pt>
                <c:pt idx="2" formatCode="&quot;£&quot;#,##0.00">
                  <c:v>57.78</c:v>
                </c:pt>
                <c:pt idx="3" formatCode="&quot;£&quot;#,##0.00">
                  <c:v>57.2</c:v>
                </c:pt>
              </c:numCache>
            </c:numRef>
          </c:val>
        </c:ser>
        <c:ser>
          <c:idx val="1"/>
          <c:order val="1"/>
          <c:tx>
            <c:strRef>
              <c:f>Revenue!$L$141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(Revenue!$L$143,Revenue!$L$147,Revenue!$L$152,Revenue!$L$157)</c:f>
              <c:numCache>
                <c:formatCode>General</c:formatCode>
                <c:ptCount val="4"/>
                <c:pt idx="0" formatCode="&quot;£&quot;#,##0.00">
                  <c:v>61.25</c:v>
                </c:pt>
                <c:pt idx="1">
                  <c:v>58.66</c:v>
                </c:pt>
                <c:pt idx="2" formatCode="&quot;£&quot;#,##0.00">
                  <c:v>58.5</c:v>
                </c:pt>
                <c:pt idx="3" formatCode="&quot;£&quot;#,##0.00">
                  <c:v>58.05</c:v>
                </c:pt>
              </c:numCache>
            </c:numRef>
          </c:val>
        </c:ser>
        <c:ser>
          <c:idx val="2"/>
          <c:order val="2"/>
          <c:tx>
            <c:strRef>
              <c:f>Revenue!$M$141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(Revenue!$B$142,Revenue!$B$145,Revenue!$B$150,Revenue!$B$155)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(Revenue!$M$143,Revenue!$M$147,Revenue!$M$152,Revenue!$M$157)</c:f>
              <c:numCache>
                <c:formatCode>General</c:formatCode>
                <c:ptCount val="4"/>
                <c:pt idx="0" formatCode="&quot;£&quot;#,##0.00">
                  <c:v>64.97</c:v>
                </c:pt>
                <c:pt idx="1">
                  <c:v>71.63</c:v>
                </c:pt>
                <c:pt idx="2" formatCode="&quot;£&quot;#,##0.00">
                  <c:v>70.989999999999995</c:v>
                </c:pt>
                <c:pt idx="3" formatCode="&quot;£&quot;#,##0.00">
                  <c:v>69.05</c:v>
                </c:pt>
              </c:numCache>
            </c:numRef>
          </c:val>
        </c:ser>
        <c:dLbls>
          <c:showVal val="1"/>
        </c:dLbls>
        <c:axId val="67987328"/>
        <c:axId val="67988864"/>
      </c:barChart>
      <c:catAx>
        <c:axId val="67987328"/>
        <c:scaling>
          <c:orientation val="minMax"/>
        </c:scaling>
        <c:axPos val="b"/>
        <c:numFmt formatCode="General" sourceLinked="1"/>
        <c:tickLblPos val="nextTo"/>
        <c:crossAx val="67988864"/>
        <c:crosses val="autoZero"/>
        <c:auto val="1"/>
        <c:lblAlgn val="ctr"/>
        <c:lblOffset val="100"/>
      </c:catAx>
      <c:valAx>
        <c:axId val="6798886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9873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July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7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Revenue!$D$163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(Revenue!$D$164,Revenue!$D$167,Revenue!$D$172,Revenue!$D$177)</c:f>
              <c:numCache>
                <c:formatCode>General</c:formatCode>
                <c:ptCount val="4"/>
                <c:pt idx="0" formatCode="&quot;£&quot;#,##0.00">
                  <c:v>72.28</c:v>
                </c:pt>
                <c:pt idx="1">
                  <c:v>69.67</c:v>
                </c:pt>
                <c:pt idx="2" formatCode="&quot;£&quot;#,##0.00">
                  <c:v>66.81</c:v>
                </c:pt>
                <c:pt idx="3" formatCode="&quot;£&quot;#,##0.00;[Red]\-&quot;£&quot;#,##0.00">
                  <c:v>71.400000000000006</c:v>
                </c:pt>
              </c:numCache>
            </c:numRef>
          </c:val>
        </c:ser>
        <c:ser>
          <c:idx val="1"/>
          <c:order val="1"/>
          <c:tx>
            <c:strRef>
              <c:f>Revenue!$L$163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(Revenue!$L$164,Revenue!$L$167,Revenue!$L$172,Revenue!$L$177)</c:f>
              <c:numCache>
                <c:formatCode>General</c:formatCode>
                <c:ptCount val="4"/>
                <c:pt idx="0" formatCode="&quot;£&quot;#,##0.00">
                  <c:v>71.989999999999995</c:v>
                </c:pt>
                <c:pt idx="1">
                  <c:v>69.569999999999993</c:v>
                </c:pt>
                <c:pt idx="2" formatCode="&quot;£&quot;#,##0.00">
                  <c:v>64.930000000000007</c:v>
                </c:pt>
                <c:pt idx="3" formatCode="&quot;£&quot;#,##0.00;[Red]\-&quot;£&quot;#,##0.00">
                  <c:v>69.03</c:v>
                </c:pt>
              </c:numCache>
            </c:numRef>
          </c:val>
        </c:ser>
        <c:ser>
          <c:idx val="2"/>
          <c:order val="2"/>
          <c:tx>
            <c:strRef>
              <c:f>Revenue!$M$163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(Revenue!$M$164,Revenue!$M$167,Revenue!$M$172,Revenue!$M$177)</c:f>
              <c:numCache>
                <c:formatCode>General</c:formatCode>
                <c:ptCount val="4"/>
                <c:pt idx="0" formatCode="&quot;£&quot;#,##0.00">
                  <c:v>75.2</c:v>
                </c:pt>
                <c:pt idx="1">
                  <c:v>72.33</c:v>
                </c:pt>
                <c:pt idx="2" formatCode="&quot;£&quot;#,##0.00">
                  <c:v>71.81</c:v>
                </c:pt>
                <c:pt idx="3" formatCode="&quot;£&quot;#,##0.00;[Red]\-&quot;£&quot;#,##0.00">
                  <c:v>78.319999999999993</c:v>
                </c:pt>
              </c:numCache>
            </c:numRef>
          </c:val>
        </c:ser>
        <c:dLbls>
          <c:showVal val="1"/>
        </c:dLbls>
        <c:axId val="68036480"/>
        <c:axId val="68038016"/>
      </c:barChart>
      <c:catAx>
        <c:axId val="68036480"/>
        <c:scaling>
          <c:orientation val="minMax"/>
        </c:scaling>
        <c:axPos val="b"/>
        <c:numFmt formatCode="General" sourceLinked="1"/>
        <c:tickLblPos val="nextTo"/>
        <c:crossAx val="68038016"/>
        <c:crosses val="autoZero"/>
        <c:auto val="1"/>
        <c:lblAlgn val="ctr"/>
        <c:lblOffset val="100"/>
      </c:catAx>
      <c:valAx>
        <c:axId val="6803801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03648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July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8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Revenue!$D$163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(Revenue!$D$165,Revenue!$D$169,Revenue!$D$174,Revenue!$D$179)</c:f>
              <c:numCache>
                <c:formatCode>General</c:formatCode>
                <c:ptCount val="4"/>
                <c:pt idx="0" formatCode="&quot;£&quot;#,##0.00">
                  <c:v>58.59</c:v>
                </c:pt>
                <c:pt idx="1">
                  <c:v>52.3</c:v>
                </c:pt>
                <c:pt idx="2" formatCode="&quot;£&quot;#,##0.00">
                  <c:v>54.05</c:v>
                </c:pt>
                <c:pt idx="3" formatCode="&quot;£&quot;#,##0.00;[Red]\-&quot;£&quot;#,##0.00">
                  <c:v>58.48</c:v>
                </c:pt>
              </c:numCache>
            </c:numRef>
          </c:val>
        </c:ser>
        <c:ser>
          <c:idx val="1"/>
          <c:order val="1"/>
          <c:tx>
            <c:strRef>
              <c:f>Revenue!$L$163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(Revenue!$L$165,Revenue!$L$169,Revenue!$L$174,Revenue!$L$179)</c:f>
              <c:numCache>
                <c:formatCode>General</c:formatCode>
                <c:ptCount val="4"/>
                <c:pt idx="0" formatCode="&quot;£&quot;#,##0.00">
                  <c:v>60</c:v>
                </c:pt>
                <c:pt idx="1">
                  <c:v>52.3</c:v>
                </c:pt>
                <c:pt idx="2" formatCode="&quot;£&quot;#,##0.00">
                  <c:v>52.94</c:v>
                </c:pt>
                <c:pt idx="3" formatCode="&quot;£&quot;#,##0.00;[Red]\-&quot;£&quot;#,##0.00">
                  <c:v>59.11</c:v>
                </c:pt>
              </c:numCache>
            </c:numRef>
          </c:val>
        </c:ser>
        <c:ser>
          <c:idx val="2"/>
          <c:order val="2"/>
          <c:tx>
            <c:strRef>
              <c:f>Revenue!$M$163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(Revenue!$B$164,Revenue!$B$167,Revenue!$B$172,Revenue!$B$177)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(Revenue!$M$165,Revenue!$M$169,Revenue!$M$174,Revenue!$M$179)</c:f>
              <c:numCache>
                <c:formatCode>General</c:formatCode>
                <c:ptCount val="4"/>
                <c:pt idx="0" formatCode="&quot;£&quot;#,##0.00">
                  <c:v>68.930000000000007</c:v>
                </c:pt>
                <c:pt idx="1">
                  <c:v>64.11</c:v>
                </c:pt>
                <c:pt idx="2" formatCode="&quot;£&quot;#,##0.00">
                  <c:v>65.040000000000006</c:v>
                </c:pt>
                <c:pt idx="3" formatCode="&quot;£&quot;#,##0.00;[Red]\-&quot;£&quot;#,##0.00">
                  <c:v>70.62</c:v>
                </c:pt>
              </c:numCache>
            </c:numRef>
          </c:val>
        </c:ser>
        <c:dLbls>
          <c:showVal val="1"/>
        </c:dLbls>
        <c:axId val="68081536"/>
        <c:axId val="68083072"/>
      </c:barChart>
      <c:catAx>
        <c:axId val="68081536"/>
        <c:scaling>
          <c:orientation val="minMax"/>
        </c:scaling>
        <c:axPos val="b"/>
        <c:numFmt formatCode="General" sourceLinked="1"/>
        <c:tickLblPos val="nextTo"/>
        <c:crossAx val="68083072"/>
        <c:crosses val="autoZero"/>
        <c:auto val="1"/>
        <c:lblAlgn val="ctr"/>
        <c:lblOffset val="100"/>
      </c:catAx>
      <c:valAx>
        <c:axId val="68083072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0815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August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8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Revenue!$D$185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(Revenue!$D$186,Revenue!$D$189,Revenue!$D$194,Revenue!$D$199)</c:f>
              <c:numCache>
                <c:formatCode>General</c:formatCode>
                <c:ptCount val="4"/>
                <c:pt idx="0" formatCode="&quot;£&quot;#,##0.00">
                  <c:v>66</c:v>
                </c:pt>
                <c:pt idx="1">
                  <c:v>60.49</c:v>
                </c:pt>
                <c:pt idx="2" formatCode="&quot;£&quot;#,##0.00">
                  <c:v>61.11</c:v>
                </c:pt>
                <c:pt idx="3" formatCode="&quot;£&quot;#,##0.00;[Red]\-&quot;£&quot;#,##0.00">
                  <c:v>64.400000000000006</c:v>
                </c:pt>
              </c:numCache>
            </c:numRef>
          </c:val>
        </c:ser>
        <c:ser>
          <c:idx val="1"/>
          <c:order val="1"/>
          <c:tx>
            <c:strRef>
              <c:f>Revenue!$L$185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(Revenue!$L$186,Revenue!$L$189,Revenue!$L$194,Revenue!$L$199)</c:f>
              <c:numCache>
                <c:formatCode>"£"#,##0.00</c:formatCode>
                <c:ptCount val="4"/>
                <c:pt idx="0">
                  <c:v>66.069999999999993</c:v>
                </c:pt>
                <c:pt idx="1">
                  <c:v>59.24</c:v>
                </c:pt>
                <c:pt idx="2">
                  <c:v>59.18</c:v>
                </c:pt>
                <c:pt idx="3" formatCode="&quot;£&quot;#,##0.00;[Red]\-&quot;£&quot;#,##0.00">
                  <c:v>62.04</c:v>
                </c:pt>
              </c:numCache>
            </c:numRef>
          </c:val>
        </c:ser>
        <c:ser>
          <c:idx val="2"/>
          <c:order val="2"/>
          <c:tx>
            <c:strRef>
              <c:f>Revenue!$M$185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(Revenue!$M$186,Revenue!$M$189,Revenue!$M$194,Revenue!$M$199)</c:f>
              <c:numCache>
                <c:formatCode>"£"#,##0.00</c:formatCode>
                <c:ptCount val="4"/>
                <c:pt idx="0">
                  <c:v>68.39</c:v>
                </c:pt>
                <c:pt idx="1">
                  <c:v>64.36</c:v>
                </c:pt>
                <c:pt idx="2">
                  <c:v>67.92</c:v>
                </c:pt>
                <c:pt idx="3" formatCode="&quot;£&quot;#,##0.00;[Red]\-&quot;£&quot;#,##0.00">
                  <c:v>71.63</c:v>
                </c:pt>
              </c:numCache>
            </c:numRef>
          </c:val>
        </c:ser>
        <c:dLbls>
          <c:showVal val="1"/>
        </c:dLbls>
        <c:axId val="68151168"/>
        <c:axId val="68152704"/>
      </c:barChart>
      <c:catAx>
        <c:axId val="68151168"/>
        <c:scaling>
          <c:orientation val="minMax"/>
        </c:scaling>
        <c:axPos val="b"/>
        <c:numFmt formatCode="General" sourceLinked="1"/>
        <c:tickLblPos val="nextTo"/>
        <c:crossAx val="68152704"/>
        <c:crosses val="autoZero"/>
        <c:auto val="1"/>
        <c:lblAlgn val="ctr"/>
        <c:lblOffset val="100"/>
      </c:catAx>
      <c:valAx>
        <c:axId val="68152704"/>
        <c:scaling>
          <c:orientation val="minMax"/>
          <c:min val="0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15116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August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8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Revenue!$D$185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(Revenue!$D$187,Revenue!$D$191,Revenue!$D$196,Revenue!$D$201)</c:f>
              <c:numCache>
                <c:formatCode>General</c:formatCode>
                <c:ptCount val="4"/>
                <c:pt idx="0" formatCode="&quot;£&quot;#,##0.00">
                  <c:v>47.42</c:v>
                </c:pt>
                <c:pt idx="1">
                  <c:v>44.61</c:v>
                </c:pt>
                <c:pt idx="2" formatCode="&quot;£&quot;#,##0.00">
                  <c:v>41.66</c:v>
                </c:pt>
                <c:pt idx="3" formatCode="&quot;£&quot;#,##0.00;[Red]\-&quot;£&quot;#,##0.00">
                  <c:v>44.87</c:v>
                </c:pt>
              </c:numCache>
            </c:numRef>
          </c:val>
        </c:ser>
        <c:ser>
          <c:idx val="1"/>
          <c:order val="1"/>
          <c:tx>
            <c:strRef>
              <c:f>Revenue!$L$185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(Revenue!$L$187,Revenue!$L$191,Revenue!$L$196,Revenue!$L$201)</c:f>
              <c:numCache>
                <c:formatCode>"£"#,##0.00</c:formatCode>
                <c:ptCount val="4"/>
                <c:pt idx="0">
                  <c:v>47.12</c:v>
                </c:pt>
                <c:pt idx="1">
                  <c:v>43.5</c:v>
                </c:pt>
                <c:pt idx="2">
                  <c:v>37.92</c:v>
                </c:pt>
                <c:pt idx="3" formatCode="&quot;£&quot;#,##0.00;[Red]\-&quot;£&quot;#,##0.00">
                  <c:v>41.12</c:v>
                </c:pt>
              </c:numCache>
            </c:numRef>
          </c:val>
        </c:ser>
        <c:ser>
          <c:idx val="2"/>
          <c:order val="2"/>
          <c:tx>
            <c:strRef>
              <c:f>Revenue!$M$185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(Revenue!$B$186,Revenue!$B$189,Revenue!$B$194,Revenue!$B$199)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(Revenue!$M$187,Revenue!$M$191,Revenue!$M$196,Revenue!$M$201)</c:f>
              <c:numCache>
                <c:formatCode>"£"#,##0.00</c:formatCode>
                <c:ptCount val="4"/>
                <c:pt idx="0">
                  <c:v>58.66</c:v>
                </c:pt>
                <c:pt idx="1">
                  <c:v>56.35</c:v>
                </c:pt>
                <c:pt idx="2">
                  <c:v>59.46</c:v>
                </c:pt>
                <c:pt idx="3" formatCode="&quot;£&quot;#,##0.00;[Red]\-&quot;£&quot;#,##0.00">
                  <c:v>61.29</c:v>
                </c:pt>
              </c:numCache>
            </c:numRef>
          </c:val>
        </c:ser>
        <c:dLbls>
          <c:showVal val="1"/>
        </c:dLbls>
        <c:axId val="68208512"/>
        <c:axId val="68210048"/>
      </c:barChart>
      <c:catAx>
        <c:axId val="68208512"/>
        <c:scaling>
          <c:orientation val="minMax"/>
        </c:scaling>
        <c:axPos val="b"/>
        <c:numFmt formatCode="General" sourceLinked="1"/>
        <c:tickLblPos val="nextTo"/>
        <c:crossAx val="68210048"/>
        <c:crosses val="autoZero"/>
        <c:auto val="1"/>
        <c:lblAlgn val="ctr"/>
        <c:lblOffset val="100"/>
      </c:catAx>
      <c:valAx>
        <c:axId val="6821004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2085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September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8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Revenue!$D$207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(Revenue!$D$208,Revenue!$D$211,Revenue!$D$216,Revenue!$D$221)</c:f>
              <c:numCache>
                <c:formatCode>"£"#,##0.00</c:formatCode>
                <c:ptCount val="4"/>
                <c:pt idx="0">
                  <c:v>73.09</c:v>
                </c:pt>
                <c:pt idx="1">
                  <c:v>75.760000000000005</c:v>
                </c:pt>
                <c:pt idx="2">
                  <c:v>75.37</c:v>
                </c:pt>
                <c:pt idx="3" formatCode="General">
                  <c:v>76.16</c:v>
                </c:pt>
              </c:numCache>
            </c:numRef>
          </c:val>
        </c:ser>
        <c:ser>
          <c:idx val="1"/>
          <c:order val="1"/>
          <c:tx>
            <c:strRef>
              <c:f>Revenue!$L$207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(Revenue!$L$208,Revenue!$L$211,Revenue!$L$216,Revenue!$L$221)</c:f>
              <c:numCache>
                <c:formatCode>"£"#,##0.00</c:formatCode>
                <c:ptCount val="4"/>
                <c:pt idx="0">
                  <c:v>73.319999999999993</c:v>
                </c:pt>
                <c:pt idx="1">
                  <c:v>71.67</c:v>
                </c:pt>
                <c:pt idx="2">
                  <c:v>69.95</c:v>
                </c:pt>
                <c:pt idx="3" formatCode="General">
                  <c:v>70.69</c:v>
                </c:pt>
              </c:numCache>
            </c:numRef>
          </c:val>
        </c:ser>
        <c:ser>
          <c:idx val="2"/>
          <c:order val="2"/>
          <c:tx>
            <c:strRef>
              <c:f>Revenue!$M$207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(Revenue!$M$208,Revenue!$M$211,Revenue!$M$216,Revenue!$M$221)</c:f>
              <c:numCache>
                <c:formatCode>"£"#,##0.00</c:formatCode>
                <c:ptCount val="4"/>
                <c:pt idx="0">
                  <c:v>74.400000000000006</c:v>
                </c:pt>
                <c:pt idx="1">
                  <c:v>85.3</c:v>
                </c:pt>
                <c:pt idx="2">
                  <c:v>86.99</c:v>
                </c:pt>
                <c:pt idx="3" formatCode="General">
                  <c:v>86.6</c:v>
                </c:pt>
              </c:numCache>
            </c:numRef>
          </c:val>
        </c:ser>
        <c:dLbls>
          <c:showVal val="1"/>
        </c:dLbls>
        <c:axId val="68261760"/>
        <c:axId val="68263296"/>
      </c:barChart>
      <c:catAx>
        <c:axId val="68261760"/>
        <c:scaling>
          <c:orientation val="minMax"/>
        </c:scaling>
        <c:axPos val="b"/>
        <c:numFmt formatCode="General" sourceLinked="1"/>
        <c:tickLblPos val="nextTo"/>
        <c:crossAx val="68263296"/>
        <c:crosses val="autoZero"/>
        <c:auto val="1"/>
        <c:lblAlgn val="ctr"/>
        <c:lblOffset val="100"/>
      </c:catAx>
      <c:valAx>
        <c:axId val="682632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2617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September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9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Revenue!$D$207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(Revenue!$D$209,Revenue!$D$213,Revenue!$D$218,Revenue!$D$223)</c:f>
              <c:numCache>
                <c:formatCode>"£"#,##0.00</c:formatCode>
                <c:ptCount val="4"/>
                <c:pt idx="0">
                  <c:v>58.52</c:v>
                </c:pt>
                <c:pt idx="1">
                  <c:v>62.05</c:v>
                </c:pt>
                <c:pt idx="2">
                  <c:v>61.23</c:v>
                </c:pt>
                <c:pt idx="3" formatCode="General">
                  <c:v>62.8</c:v>
                </c:pt>
              </c:numCache>
            </c:numRef>
          </c:val>
        </c:ser>
        <c:ser>
          <c:idx val="1"/>
          <c:order val="1"/>
          <c:tx>
            <c:strRef>
              <c:f>Revenue!$L$207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(Revenue!$L$209,Revenue!$L$213,Revenue!$L$218,Revenue!$L$223)</c:f>
              <c:numCache>
                <c:formatCode>"£"#,##0.00</c:formatCode>
                <c:ptCount val="4"/>
                <c:pt idx="0">
                  <c:v>61.47</c:v>
                </c:pt>
                <c:pt idx="1">
                  <c:v>60.39</c:v>
                </c:pt>
                <c:pt idx="2">
                  <c:v>56.75</c:v>
                </c:pt>
                <c:pt idx="3" formatCode="General">
                  <c:v>59.85</c:v>
                </c:pt>
              </c:numCache>
            </c:numRef>
          </c:val>
        </c:ser>
        <c:ser>
          <c:idx val="2"/>
          <c:order val="2"/>
          <c:tx>
            <c:strRef>
              <c:f>Revenue!$M$207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(Revenue!$M$209,Revenue!$M$213,Revenue!$M$218,Revenue!$M$223)</c:f>
              <c:numCache>
                <c:formatCode>"£"#,##0.00</c:formatCode>
                <c:ptCount val="4"/>
                <c:pt idx="0">
                  <c:v>66.44</c:v>
                </c:pt>
                <c:pt idx="1">
                  <c:v>75.900000000000006</c:v>
                </c:pt>
                <c:pt idx="2">
                  <c:v>80.78</c:v>
                </c:pt>
                <c:pt idx="3" formatCode="General">
                  <c:v>76.83</c:v>
                </c:pt>
              </c:numCache>
            </c:numRef>
          </c:val>
        </c:ser>
        <c:dLbls>
          <c:showVal val="1"/>
        </c:dLbls>
        <c:axId val="68380928"/>
        <c:axId val="68395008"/>
      </c:barChart>
      <c:catAx>
        <c:axId val="68380928"/>
        <c:scaling>
          <c:orientation val="minMax"/>
        </c:scaling>
        <c:axPos val="b"/>
        <c:numFmt formatCode="General" sourceLinked="1"/>
        <c:tickLblPos val="nextTo"/>
        <c:crossAx val="68395008"/>
        <c:crosses val="autoZero"/>
        <c:auto val="1"/>
        <c:lblAlgn val="ctr"/>
        <c:lblOffset val="100"/>
      </c:catAx>
      <c:valAx>
        <c:axId val="6839500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3809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October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935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Revenue!$D$229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(Revenue!$B$230,Revenue!$B$233,Revenue!$B$238,Revenue!$B$243)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(Revenue!$D$230,Revenue!$D$233,Revenue!$D$238,Revenue!$D$243)</c:f>
              <c:numCache>
                <c:formatCode>General</c:formatCode>
                <c:ptCount val="4"/>
                <c:pt idx="0" formatCode="&quot;£&quot;#,##0.00">
                  <c:v>75.52</c:v>
                </c:pt>
                <c:pt idx="1">
                  <c:v>73.41</c:v>
                </c:pt>
                <c:pt idx="2" formatCode="&quot;£&quot;#,##0.00">
                  <c:v>73.66</c:v>
                </c:pt>
                <c:pt idx="3">
                  <c:v>74.98</c:v>
                </c:pt>
              </c:numCache>
            </c:numRef>
          </c:val>
        </c:ser>
        <c:ser>
          <c:idx val="1"/>
          <c:order val="1"/>
          <c:tx>
            <c:strRef>
              <c:f>Revenue!$L$229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(Revenue!$B$230,Revenue!$B$233,Revenue!$B$238,Revenue!$B$243)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(Revenue!$L$230,Revenue!$L$233,Revenue!$L$238,Revenue!$L$243)</c:f>
              <c:numCache>
                <c:formatCode>General</c:formatCode>
                <c:ptCount val="4"/>
                <c:pt idx="0" formatCode="&quot;£&quot;#,##0.00">
                  <c:v>73.62</c:v>
                </c:pt>
                <c:pt idx="1">
                  <c:v>72.87</c:v>
                </c:pt>
                <c:pt idx="2" formatCode="&quot;£&quot;#,##0.00">
                  <c:v>71.569999999999993</c:v>
                </c:pt>
                <c:pt idx="3">
                  <c:v>74</c:v>
                </c:pt>
              </c:numCache>
            </c:numRef>
          </c:val>
        </c:ser>
        <c:ser>
          <c:idx val="2"/>
          <c:order val="2"/>
          <c:tx>
            <c:strRef>
              <c:f>Revenue!$M$229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(Revenue!$B$230,Revenue!$B$233,Revenue!$B$238,Revenue!$B$243)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(Revenue!$M$230,Revenue!$M$233,Revenue!$M$238,Revenue!$M$243)</c:f>
              <c:numCache>
                <c:formatCode>General</c:formatCode>
                <c:ptCount val="4"/>
                <c:pt idx="0" formatCode="&quot;£&quot;#,##0.00">
                  <c:v>78.989999999999995</c:v>
                </c:pt>
                <c:pt idx="1">
                  <c:v>76.47</c:v>
                </c:pt>
                <c:pt idx="2" formatCode="&quot;£&quot;#,##0.00">
                  <c:v>80.150000000000006</c:v>
                </c:pt>
                <c:pt idx="3">
                  <c:v>80.52</c:v>
                </c:pt>
              </c:numCache>
            </c:numRef>
          </c:val>
        </c:ser>
        <c:dLbls>
          <c:showVal val="1"/>
        </c:dLbls>
        <c:axId val="68299008"/>
        <c:axId val="68304896"/>
      </c:barChart>
      <c:catAx>
        <c:axId val="68299008"/>
        <c:scaling>
          <c:orientation val="minMax"/>
        </c:scaling>
        <c:axPos val="b"/>
        <c:numFmt formatCode="General" sourceLinked="1"/>
        <c:tickLblPos val="nextTo"/>
        <c:crossAx val="68304896"/>
        <c:crosses val="autoZero"/>
        <c:auto val="1"/>
        <c:lblAlgn val="ctr"/>
        <c:lblOffset val="100"/>
      </c:catAx>
      <c:valAx>
        <c:axId val="683048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2990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September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9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Revenue!$D$207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(Revenue!$D$209,Revenue!$D$213,Revenue!$D$218,Revenue!$D$223)</c:f>
              <c:numCache>
                <c:formatCode>"£"#,##0.00</c:formatCode>
                <c:ptCount val="4"/>
                <c:pt idx="0">
                  <c:v>58.52</c:v>
                </c:pt>
                <c:pt idx="1">
                  <c:v>62.05</c:v>
                </c:pt>
                <c:pt idx="2">
                  <c:v>61.23</c:v>
                </c:pt>
                <c:pt idx="3" formatCode="General">
                  <c:v>62.8</c:v>
                </c:pt>
              </c:numCache>
            </c:numRef>
          </c:val>
        </c:ser>
        <c:ser>
          <c:idx val="1"/>
          <c:order val="1"/>
          <c:tx>
            <c:strRef>
              <c:f>Revenue!$L$207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(Revenue!$L$209,Revenue!$L$213,Revenue!$L$218,Revenue!$L$223)</c:f>
              <c:numCache>
                <c:formatCode>"£"#,##0.00</c:formatCode>
                <c:ptCount val="4"/>
                <c:pt idx="0">
                  <c:v>61.47</c:v>
                </c:pt>
                <c:pt idx="1">
                  <c:v>60.39</c:v>
                </c:pt>
                <c:pt idx="2">
                  <c:v>56.75</c:v>
                </c:pt>
                <c:pt idx="3" formatCode="General">
                  <c:v>59.85</c:v>
                </c:pt>
              </c:numCache>
            </c:numRef>
          </c:val>
        </c:ser>
        <c:ser>
          <c:idx val="2"/>
          <c:order val="2"/>
          <c:tx>
            <c:strRef>
              <c:f>Revenue!$M$207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(Revenue!$B$208,Revenue!$B$211,Revenue!$B$216,Revenue!$B$221)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(Revenue!$M$209,Revenue!$M$213,Revenue!$M$218,Revenue!$M$223)</c:f>
              <c:numCache>
                <c:formatCode>"£"#,##0.00</c:formatCode>
                <c:ptCount val="4"/>
                <c:pt idx="0">
                  <c:v>66.44</c:v>
                </c:pt>
                <c:pt idx="1">
                  <c:v>75.900000000000006</c:v>
                </c:pt>
                <c:pt idx="2">
                  <c:v>80.78</c:v>
                </c:pt>
                <c:pt idx="3" formatCode="General">
                  <c:v>76.83</c:v>
                </c:pt>
              </c:numCache>
            </c:numRef>
          </c:val>
        </c:ser>
        <c:dLbls>
          <c:showVal val="1"/>
        </c:dLbls>
        <c:axId val="68344064"/>
        <c:axId val="68423680"/>
      </c:barChart>
      <c:catAx>
        <c:axId val="68344064"/>
        <c:scaling>
          <c:orientation val="minMax"/>
        </c:scaling>
        <c:axPos val="b"/>
        <c:numFmt formatCode="General" sourceLinked="1"/>
        <c:tickLblPos val="nextTo"/>
        <c:crossAx val="68423680"/>
        <c:crosses val="autoZero"/>
        <c:auto val="1"/>
        <c:lblAlgn val="ctr"/>
        <c:lblOffset val="100"/>
      </c:catAx>
      <c:valAx>
        <c:axId val="68423680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344064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1"/>
  <c:chart>
    <c:plotArea>
      <c:layout>
        <c:manualLayout>
          <c:layoutTarget val="inner"/>
          <c:xMode val="edge"/>
          <c:yMode val="edge"/>
          <c:x val="0.10416666666666712"/>
          <c:y val="4.8611111111111112E-2"/>
          <c:w val="0.8645833333333337"/>
          <c:h val="0.7749367692674779"/>
        </c:manualLayout>
      </c:layout>
      <c:barChart>
        <c:barDir val="col"/>
        <c:grouping val="clustered"/>
        <c:ser>
          <c:idx val="0"/>
          <c:order val="0"/>
          <c:tx>
            <c:strRef>
              <c:f>'Occupancy Summary'!$E$176</c:f>
              <c:strCache>
                <c:ptCount val="1"/>
                <c:pt idx="0">
                  <c:v>2009</c:v>
                </c:pt>
              </c:strCache>
            </c:strRef>
          </c:tx>
          <c:dPt>
            <c:idx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3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-5.5555555555555558E-3"/>
                  <c:y val="9.2592592592593507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-1.1111111111111125E-2"/>
                  <c:y val="1.3888888888888987E-2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'Occupancy Summary'!$F$175:$I$175</c:f>
              <c:strCache>
                <c:ptCount val="4"/>
                <c:pt idx="0">
                  <c:v>Jan - Apr</c:v>
                </c:pt>
                <c:pt idx="1">
                  <c:v>May - Aug</c:v>
                </c:pt>
                <c:pt idx="2">
                  <c:v>Sep - Nov</c:v>
                </c:pt>
                <c:pt idx="3">
                  <c:v>Year to date</c:v>
                </c:pt>
              </c:strCache>
            </c:strRef>
          </c:cat>
          <c:val>
            <c:numRef>
              <c:f>'Occupancy Summary'!$F$176:$I$176</c:f>
              <c:numCache>
                <c:formatCode>0%</c:formatCode>
                <c:ptCount val="4"/>
                <c:pt idx="0">
                  <c:v>0.65</c:v>
                </c:pt>
                <c:pt idx="1">
                  <c:v>0.74</c:v>
                </c:pt>
                <c:pt idx="2">
                  <c:v>0.76</c:v>
                </c:pt>
                <c:pt idx="3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'Occupancy Summary'!$E$177</c:f>
              <c:strCache>
                <c:ptCount val="1"/>
                <c:pt idx="0">
                  <c:v>2010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1218890680033894E-17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8.3333333333333367E-3"/>
                  <c:y val="-5.3047226700084458E-18"/>
                </c:manualLayout>
              </c:layout>
              <c:dLblPos val="outEnd"/>
              <c:showVal val="1"/>
            </c:dLbl>
            <c:dLbl>
              <c:idx val="2"/>
              <c:layout>
                <c:manualLayout>
                  <c:x val="1.1111111111111125E-2"/>
                  <c:y val="4.6296296296296589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1.6666666666666701E-2"/>
                  <c:y val="0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1.6666666666666701E-2"/>
                  <c:y val="4.6296296296296589E-3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8.3333333333334546E-3"/>
                  <c:y val="-4.6296296296296701E-3"/>
                </c:manualLayout>
              </c:layout>
              <c:dLblPos val="outEnd"/>
              <c:showVal val="1"/>
            </c:dLbl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'Occupancy Summary'!$F$175:$I$175</c:f>
              <c:strCache>
                <c:ptCount val="4"/>
                <c:pt idx="0">
                  <c:v>Jan - Apr</c:v>
                </c:pt>
                <c:pt idx="1">
                  <c:v>May - Aug</c:v>
                </c:pt>
                <c:pt idx="2">
                  <c:v>Sep - Nov</c:v>
                </c:pt>
                <c:pt idx="3">
                  <c:v>Year to date</c:v>
                </c:pt>
              </c:strCache>
            </c:strRef>
          </c:cat>
          <c:val>
            <c:numRef>
              <c:f>'Occupancy Summary'!$F$177:$I$177</c:f>
              <c:numCache>
                <c:formatCode>0%</c:formatCode>
                <c:ptCount val="4"/>
                <c:pt idx="0">
                  <c:v>0.68</c:v>
                </c:pt>
                <c:pt idx="1">
                  <c:v>0.76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</c:ser>
        <c:dLbls>
          <c:showVal val="1"/>
        </c:dLbls>
        <c:axId val="66636416"/>
        <c:axId val="66527616"/>
      </c:barChart>
      <c:catAx>
        <c:axId val="666364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527616"/>
        <c:crosses val="autoZero"/>
        <c:auto val="1"/>
        <c:lblAlgn val="ctr"/>
        <c:lblOffset val="100"/>
      </c:catAx>
      <c:valAx>
        <c:axId val="66527616"/>
        <c:scaling>
          <c:orientation val="minMax"/>
        </c:scaling>
        <c:axPos val="l"/>
        <c:majorGridlines>
          <c:spPr>
            <a:ln>
              <a:solidFill>
                <a:srgbClr val="4F81BD">
                  <a:alpha val="50000"/>
                </a:srgbClr>
              </a:solidFill>
            </a:ln>
          </c:spPr>
        </c:majorGridlines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36416"/>
        <c:crosses val="autoZero"/>
        <c:crossBetween val="between"/>
      </c:valAx>
    </c:plotArea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November</a:t>
            </a:r>
            <a:r>
              <a:rPr lang="en-GB" sz="1000" baseline="0"/>
              <a:t> </a:t>
            </a:r>
            <a:r>
              <a:rPr lang="en-GB" sz="1000"/>
              <a:t>Average Room Rates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9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Revenue!$D$251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(Revenue!$D$252,Revenue!$D$255,Revenue!$D$260,Revenue!$D$265)</c:f>
              <c:numCache>
                <c:formatCode>"£"#,##0.00</c:formatCode>
                <c:ptCount val="4"/>
                <c:pt idx="0">
                  <c:v>72.650000000000006</c:v>
                </c:pt>
                <c:pt idx="1">
                  <c:v>74.239999999999995</c:v>
                </c:pt>
                <c:pt idx="2">
                  <c:v>71.02</c:v>
                </c:pt>
                <c:pt idx="3" formatCode="General">
                  <c:v>72.010000000000005</c:v>
                </c:pt>
              </c:numCache>
            </c:numRef>
          </c:val>
        </c:ser>
        <c:ser>
          <c:idx val="1"/>
          <c:order val="1"/>
          <c:tx>
            <c:strRef>
              <c:f>Revenue!$L$251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(Revenue!$L$252,Revenue!$L$255,Revenue!$L$260,Revenue!$L$265)</c:f>
              <c:numCache>
                <c:formatCode>"£"#,##0.00</c:formatCode>
                <c:ptCount val="4"/>
                <c:pt idx="0">
                  <c:v>73.349999999999994</c:v>
                </c:pt>
                <c:pt idx="1">
                  <c:v>73.06</c:v>
                </c:pt>
                <c:pt idx="2">
                  <c:v>69.81</c:v>
                </c:pt>
                <c:pt idx="3" formatCode="General">
                  <c:v>70.47</c:v>
                </c:pt>
              </c:numCache>
            </c:numRef>
          </c:val>
        </c:ser>
        <c:ser>
          <c:idx val="2"/>
          <c:order val="2"/>
          <c:tx>
            <c:strRef>
              <c:f>Revenue!$M$251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(Revenue!$M$252,Revenue!$M$255,Revenue!$M$260,Revenue!$M$265)</c:f>
              <c:numCache>
                <c:formatCode>"£"#,##0.00</c:formatCode>
                <c:ptCount val="4"/>
                <c:pt idx="0">
                  <c:v>74.13</c:v>
                </c:pt>
                <c:pt idx="1">
                  <c:v>79.239999999999995</c:v>
                </c:pt>
                <c:pt idx="2">
                  <c:v>77</c:v>
                </c:pt>
                <c:pt idx="3" formatCode="General">
                  <c:v>78.849999999999994</c:v>
                </c:pt>
              </c:numCache>
            </c:numRef>
          </c:val>
        </c:ser>
        <c:dLbls>
          <c:showVal val="1"/>
        </c:dLbls>
        <c:axId val="68462848"/>
        <c:axId val="68476928"/>
      </c:barChart>
      <c:catAx>
        <c:axId val="68462848"/>
        <c:scaling>
          <c:orientation val="minMax"/>
        </c:scaling>
        <c:axPos val="b"/>
        <c:numFmt formatCode="General" sourceLinked="1"/>
        <c:tickLblPos val="nextTo"/>
        <c:crossAx val="68476928"/>
        <c:crosses val="autoZero"/>
        <c:auto val="1"/>
        <c:lblAlgn val="ctr"/>
        <c:lblOffset val="100"/>
      </c:catAx>
      <c:valAx>
        <c:axId val="6847692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46284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September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20024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Revenue!$D$251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(Revenue!$D$253,Revenue!$D$257,Revenue!$D$262,Revenue!$D$267)</c:f>
              <c:numCache>
                <c:formatCode>"£"#,##0.00</c:formatCode>
                <c:ptCount val="4"/>
                <c:pt idx="0">
                  <c:v>58.06</c:v>
                </c:pt>
                <c:pt idx="1">
                  <c:v>60.47</c:v>
                </c:pt>
                <c:pt idx="2">
                  <c:v>57.74</c:v>
                </c:pt>
                <c:pt idx="3" formatCode="General">
                  <c:v>56.55</c:v>
                </c:pt>
              </c:numCache>
            </c:numRef>
          </c:val>
        </c:ser>
        <c:ser>
          <c:idx val="1"/>
          <c:order val="1"/>
          <c:tx>
            <c:strRef>
              <c:f>Revenue!$L$251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(Revenue!$L$253,Revenue!$L$257,Revenue!$L$262,Revenue!$L$267)</c:f>
              <c:numCache>
                <c:formatCode>"£"#,##0.00</c:formatCode>
                <c:ptCount val="4"/>
                <c:pt idx="0">
                  <c:v>61.76</c:v>
                </c:pt>
                <c:pt idx="1">
                  <c:v>63.1</c:v>
                </c:pt>
                <c:pt idx="2">
                  <c:v>56.51</c:v>
                </c:pt>
                <c:pt idx="3" formatCode="General">
                  <c:v>56.93</c:v>
                </c:pt>
              </c:numCache>
            </c:numRef>
          </c:val>
        </c:ser>
        <c:ser>
          <c:idx val="2"/>
          <c:order val="2"/>
          <c:tx>
            <c:strRef>
              <c:f>Revenue!$M$251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(Revenue!$B$252,Revenue!$B$255,Revenue!$B$260,Revenue!$B$265)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(Revenue!$M$253,Revenue!$M$257,Revenue!$M$262,Revenue!$M$267)</c:f>
              <c:numCache>
                <c:formatCode>"£"#,##0.00</c:formatCode>
                <c:ptCount val="4"/>
                <c:pt idx="0">
                  <c:v>68.27</c:v>
                </c:pt>
                <c:pt idx="1">
                  <c:v>73.06</c:v>
                </c:pt>
                <c:pt idx="2">
                  <c:v>72.66</c:v>
                </c:pt>
                <c:pt idx="3" formatCode="General">
                  <c:v>62.96</c:v>
                </c:pt>
              </c:numCache>
            </c:numRef>
          </c:val>
        </c:ser>
        <c:dLbls>
          <c:showVal val="1"/>
        </c:dLbls>
        <c:axId val="68519808"/>
        <c:axId val="68521344"/>
      </c:barChart>
      <c:catAx>
        <c:axId val="68519808"/>
        <c:scaling>
          <c:orientation val="minMax"/>
        </c:scaling>
        <c:axPos val="b"/>
        <c:numFmt formatCode="General" sourceLinked="1"/>
        <c:tickLblPos val="nextTo"/>
        <c:crossAx val="68521344"/>
        <c:crosses val="autoZero"/>
        <c:auto val="1"/>
        <c:lblAlgn val="ctr"/>
        <c:lblOffset val="100"/>
      </c:catAx>
      <c:valAx>
        <c:axId val="6852134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5198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December Average Room Rates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20024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Revenue!$D$273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(Revenue!$D$274,Revenue!$D$277,Revenue!$D$282,Revenue!$D$287)</c:f>
              <c:numCache>
                <c:formatCode>"£"#,##0.00</c:formatCode>
                <c:ptCount val="4"/>
                <c:pt idx="0">
                  <c:v>68.52</c:v>
                </c:pt>
                <c:pt idx="1">
                  <c:v>70.930000000000007</c:v>
                </c:pt>
                <c:pt idx="2">
                  <c:v>69.900000000000006</c:v>
                </c:pt>
                <c:pt idx="3" formatCode="General">
                  <c:v>69.03</c:v>
                </c:pt>
              </c:numCache>
            </c:numRef>
          </c:val>
        </c:ser>
        <c:ser>
          <c:idx val="1"/>
          <c:order val="1"/>
          <c:tx>
            <c:strRef>
              <c:f>Revenue!$L$273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(Revenue!$L$274,Revenue!$L$277,Revenue!$L$282,Revenue!$L$287)</c:f>
              <c:numCache>
                <c:formatCode>"£"#,##0.00</c:formatCode>
                <c:ptCount val="4"/>
                <c:pt idx="0">
                  <c:v>70.61</c:v>
                </c:pt>
                <c:pt idx="1">
                  <c:v>71.08</c:v>
                </c:pt>
                <c:pt idx="2">
                  <c:v>67.06</c:v>
                </c:pt>
                <c:pt idx="3" formatCode="General">
                  <c:v>69.03</c:v>
                </c:pt>
              </c:numCache>
            </c:numRef>
          </c:val>
        </c:ser>
        <c:ser>
          <c:idx val="2"/>
          <c:order val="2"/>
          <c:tx>
            <c:strRef>
              <c:f>Revenue!$M$273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(Revenue!$M$274,Revenue!$M$277,Revenue!$M$282,Revenue!$M$287)</c:f>
              <c:numCache>
                <c:formatCode>"£"#,##0.00</c:formatCode>
                <c:ptCount val="4"/>
                <c:pt idx="0">
                  <c:v>67.06</c:v>
                </c:pt>
                <c:pt idx="1">
                  <c:v>73.849999999999994</c:v>
                </c:pt>
                <c:pt idx="2">
                  <c:v>77.489999999999995</c:v>
                </c:pt>
                <c:pt idx="3" formatCode="General">
                  <c:v>74.989999999999995</c:v>
                </c:pt>
              </c:numCache>
            </c:numRef>
          </c:val>
        </c:ser>
        <c:dLbls>
          <c:showVal val="1"/>
        </c:dLbls>
        <c:axId val="68577152"/>
        <c:axId val="68578688"/>
      </c:barChart>
      <c:catAx>
        <c:axId val="68577152"/>
        <c:scaling>
          <c:orientation val="minMax"/>
        </c:scaling>
        <c:axPos val="b"/>
        <c:numFmt formatCode="General" sourceLinked="1"/>
        <c:tickLblPos val="nextTo"/>
        <c:crossAx val="68578688"/>
        <c:crosses val="autoZero"/>
        <c:auto val="1"/>
        <c:lblAlgn val="ctr"/>
        <c:lblOffset val="100"/>
      </c:catAx>
      <c:valAx>
        <c:axId val="68578688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57715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ayout/>
    </c:legend>
    <c:plotVisOnly val="1"/>
  </c:chart>
  <c:spPr>
    <a:noFill/>
    <a:ln>
      <a:noFill/>
    </a:ln>
  </c:sp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September Average</a:t>
            </a:r>
            <a:r>
              <a:rPr lang="en-GB" sz="1000" baseline="0"/>
              <a:t> </a:t>
            </a:r>
            <a:r>
              <a:rPr lang="en-GB" sz="1000"/>
              <a:t>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20046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Revenue!$D$273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(Revenue!$D$275,Revenue!$D$279,Revenue!$D$284,Revenue!$D$289)</c:f>
              <c:numCache>
                <c:formatCode>"£"#,##0.00</c:formatCode>
                <c:ptCount val="4"/>
                <c:pt idx="0">
                  <c:v>44.05</c:v>
                </c:pt>
                <c:pt idx="1">
                  <c:v>47.71</c:v>
                </c:pt>
                <c:pt idx="2">
                  <c:v>44.38</c:v>
                </c:pt>
                <c:pt idx="3" formatCode="General">
                  <c:v>45.58</c:v>
                </c:pt>
              </c:numCache>
            </c:numRef>
          </c:val>
        </c:ser>
        <c:ser>
          <c:idx val="1"/>
          <c:order val="1"/>
          <c:tx>
            <c:strRef>
              <c:f>Revenue!$L$273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(Revenue!$L$275,Revenue!$L$279,Revenue!$L$284,Revenue!$L$289)</c:f>
              <c:numCache>
                <c:formatCode>"£"#,##0.00</c:formatCode>
                <c:ptCount val="4"/>
                <c:pt idx="0">
                  <c:v>45.62</c:v>
                </c:pt>
                <c:pt idx="1">
                  <c:v>49.21</c:v>
                </c:pt>
                <c:pt idx="2">
                  <c:v>40.47</c:v>
                </c:pt>
                <c:pt idx="3" formatCode="General">
                  <c:v>44.27</c:v>
                </c:pt>
              </c:numCache>
            </c:numRef>
          </c:val>
        </c:ser>
        <c:ser>
          <c:idx val="2"/>
          <c:order val="2"/>
          <c:tx>
            <c:strRef>
              <c:f>Revenue!$M$273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(Revenue!$B$274,Revenue!$B$277,Revenue!$B$282,Revenue!$B$287)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(Revenue!$M$275,Revenue!$M$279,Revenue!$M$284,Revenue!$M$289)</c:f>
              <c:numCache>
                <c:formatCode>"£"#,##0.00</c:formatCode>
                <c:ptCount val="4"/>
                <c:pt idx="0">
                  <c:v>51.06</c:v>
                </c:pt>
                <c:pt idx="1">
                  <c:v>55.68</c:v>
                </c:pt>
                <c:pt idx="2">
                  <c:v>62.69</c:v>
                </c:pt>
                <c:pt idx="3" formatCode="General">
                  <c:v>54.71</c:v>
                </c:pt>
              </c:numCache>
            </c:numRef>
          </c:val>
        </c:ser>
        <c:dLbls>
          <c:showVal val="1"/>
        </c:dLbls>
        <c:axId val="68704128"/>
        <c:axId val="68705664"/>
      </c:barChart>
      <c:catAx>
        <c:axId val="68704128"/>
        <c:scaling>
          <c:orientation val="minMax"/>
        </c:scaling>
        <c:axPos val="b"/>
        <c:numFmt formatCode="General" sourceLinked="1"/>
        <c:tickLblPos val="nextTo"/>
        <c:crossAx val="68705664"/>
        <c:crosses val="autoZero"/>
        <c:auto val="1"/>
        <c:lblAlgn val="ctr"/>
        <c:lblOffset val="100"/>
      </c:catAx>
      <c:valAx>
        <c:axId val="6870566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870412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'Forward Bookings'!$C$9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Bookings'!$E$9:$P$9</c:f>
              <c:numCache>
                <c:formatCode>0%</c:formatCode>
                <c:ptCount val="12"/>
                <c:pt idx="0">
                  <c:v>0.59</c:v>
                </c:pt>
                <c:pt idx="1">
                  <c:v>0.5</c:v>
                </c:pt>
                <c:pt idx="2">
                  <c:v>0.36</c:v>
                </c:pt>
                <c:pt idx="3">
                  <c:v>0.31</c:v>
                </c:pt>
                <c:pt idx="4">
                  <c:v>0.34</c:v>
                </c:pt>
                <c:pt idx="5">
                  <c:v>0.33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0.16</c:v>
                </c:pt>
                <c:pt idx="9">
                  <c:v>0.17</c:v>
                </c:pt>
                <c:pt idx="10">
                  <c:v>0.09</c:v>
                </c:pt>
                <c:pt idx="11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'Forward Bookings'!$C$10:$C$12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Bookings'!$E$10:$P$10</c:f>
              <c:numCache>
                <c:formatCode>0%</c:formatCode>
                <c:ptCount val="12"/>
                <c:pt idx="0">
                  <c:v>0.53</c:v>
                </c:pt>
                <c:pt idx="1">
                  <c:v>0.31</c:v>
                </c:pt>
                <c:pt idx="2">
                  <c:v>0.35</c:v>
                </c:pt>
                <c:pt idx="3">
                  <c:v>0.22</c:v>
                </c:pt>
                <c:pt idx="4">
                  <c:v>0.23</c:v>
                </c:pt>
                <c:pt idx="5">
                  <c:v>0.18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0.15</c:v>
                </c:pt>
                <c:pt idx="9">
                  <c:v>0.12</c:v>
                </c:pt>
                <c:pt idx="10">
                  <c:v>0.05</c:v>
                </c:pt>
                <c:pt idx="11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'Forward Bookings'!$C$13:$C$15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Bookings'!$E$13:$P$13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0.31</c:v>
                </c:pt>
                <c:pt idx="2">
                  <c:v>0.26</c:v>
                </c:pt>
                <c:pt idx="3">
                  <c:v>0.19</c:v>
                </c:pt>
                <c:pt idx="4">
                  <c:v>0.19</c:v>
                </c:pt>
                <c:pt idx="5">
                  <c:v>0.12</c:v>
                </c:pt>
                <c:pt idx="6">
                  <c:v>0.08</c:v>
                </c:pt>
                <c:pt idx="7">
                  <c:v>0.14000000000000001</c:v>
                </c:pt>
                <c:pt idx="8">
                  <c:v>7.0000000000000007E-2</c:v>
                </c:pt>
                <c:pt idx="9">
                  <c:v>0.11</c:v>
                </c:pt>
                <c:pt idx="10">
                  <c:v>0.06</c:v>
                </c:pt>
                <c:pt idx="11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'Forward Bookings'!$C$16:$C$18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Bookings'!$E$16:$P$16</c:f>
              <c:numCache>
                <c:formatCode>0%</c:formatCode>
                <c:ptCount val="12"/>
                <c:pt idx="0">
                  <c:v>0.52</c:v>
                </c:pt>
                <c:pt idx="1">
                  <c:v>0.28000000000000003</c:v>
                </c:pt>
                <c:pt idx="2">
                  <c:v>0.17</c:v>
                </c:pt>
                <c:pt idx="3">
                  <c:v>0.15</c:v>
                </c:pt>
                <c:pt idx="4">
                  <c:v>0.1</c:v>
                </c:pt>
                <c:pt idx="5">
                  <c:v>0.1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0.04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'Forward Bookings'!$C$19:$C$21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Bookings'!$E$19:$P$19</c:f>
              <c:numCache>
                <c:formatCode>0%</c:formatCode>
                <c:ptCount val="12"/>
                <c:pt idx="0">
                  <c:v>0.47</c:v>
                </c:pt>
                <c:pt idx="1">
                  <c:v>0.28000000000000003</c:v>
                </c:pt>
                <c:pt idx="2">
                  <c:v>0.22</c:v>
                </c:pt>
                <c:pt idx="3">
                  <c:v>0.26</c:v>
                </c:pt>
                <c:pt idx="4">
                  <c:v>0.18</c:v>
                </c:pt>
                <c:pt idx="5">
                  <c:v>0.11</c:v>
                </c:pt>
                <c:pt idx="6">
                  <c:v>0.13</c:v>
                </c:pt>
                <c:pt idx="7">
                  <c:v>0.11</c:v>
                </c:pt>
                <c:pt idx="8">
                  <c:v>0.08</c:v>
                </c:pt>
                <c:pt idx="9">
                  <c:v>0.05</c:v>
                </c:pt>
                <c:pt idx="10">
                  <c:v>0.04</c:v>
                </c:pt>
                <c:pt idx="11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'Forward Bookings'!$C$22:$C$24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'Forward Bookings'!$E$8:$P$8</c:f>
              <c:strCache>
                <c:ptCount val="12"/>
                <c:pt idx="0">
                  <c:v>Feb</c:v>
                </c:pt>
                <c:pt idx="1">
                  <c:v>March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'Forward Bookings'!$E$22:$P$22</c:f>
              <c:numCache>
                <c:formatCode>0%</c:formatCode>
                <c:ptCount val="12"/>
                <c:pt idx="0">
                  <c:v>0.6</c:v>
                </c:pt>
                <c:pt idx="1">
                  <c:v>0.31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0.12</c:v>
                </c:pt>
                <c:pt idx="6">
                  <c:v>0.1</c:v>
                </c:pt>
                <c:pt idx="7">
                  <c:v>0.13</c:v>
                </c:pt>
                <c:pt idx="8">
                  <c:v>0.09</c:v>
                </c:pt>
                <c:pt idx="9">
                  <c:v>0.05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</c:ser>
        <c:ser>
          <c:idx val="6"/>
          <c:order val="6"/>
          <c:tx>
            <c:strRef>
              <c:f>'Forward Bookings'!$C$25:$C$27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Bookings'!$E$25:$P$25</c:f>
              <c:numCache>
                <c:formatCode>0%</c:formatCode>
                <c:ptCount val="12"/>
                <c:pt idx="0">
                  <c:v>0.53</c:v>
                </c:pt>
                <c:pt idx="1">
                  <c:v>0.32</c:v>
                </c:pt>
                <c:pt idx="2">
                  <c:v>0.32</c:v>
                </c:pt>
                <c:pt idx="3">
                  <c:v>0.3</c:v>
                </c:pt>
                <c:pt idx="4">
                  <c:v>0.18</c:v>
                </c:pt>
                <c:pt idx="5">
                  <c:v>0.13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0.04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</c:ser>
        <c:dLbls>
          <c:showVal val="1"/>
        </c:dLbls>
        <c:axId val="68982272"/>
        <c:axId val="68983808"/>
      </c:barChart>
      <c:catAx>
        <c:axId val="68982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83808"/>
        <c:crosses val="autoZero"/>
        <c:auto val="1"/>
        <c:lblAlgn val="ctr"/>
        <c:lblOffset val="100"/>
      </c:catAx>
      <c:valAx>
        <c:axId val="68983808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982272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'Forward Bookings'!$C$35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Bookings'!$E$35:$P$35</c:f>
              <c:numCache>
                <c:formatCode>0%</c:formatCode>
                <c:ptCount val="12"/>
                <c:pt idx="0">
                  <c:v>0.67</c:v>
                </c:pt>
                <c:pt idx="1">
                  <c:v>0.42</c:v>
                </c:pt>
                <c:pt idx="2">
                  <c:v>0.33</c:v>
                </c:pt>
                <c:pt idx="3">
                  <c:v>0.33</c:v>
                </c:pt>
                <c:pt idx="4">
                  <c:v>0.3</c:v>
                </c:pt>
                <c:pt idx="5">
                  <c:v>0.18</c:v>
                </c:pt>
                <c:pt idx="6">
                  <c:v>0.26</c:v>
                </c:pt>
                <c:pt idx="7">
                  <c:v>0.18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'Forward Bookings'!$C$36:$C$38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Bookings'!$E$36:$P$36</c:f>
              <c:numCache>
                <c:formatCode>0%</c:formatCode>
                <c:ptCount val="12"/>
                <c:pt idx="0">
                  <c:v>0.53</c:v>
                </c:pt>
                <c:pt idx="1">
                  <c:v>0.44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0.23</c:v>
                </c:pt>
                <c:pt idx="5">
                  <c:v>0.15</c:v>
                </c:pt>
                <c:pt idx="6">
                  <c:v>0.21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0.06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'Forward Bookings'!$C$39:$C$41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Bookings'!$E$39:$P$39</c:f>
              <c:numCache>
                <c:formatCode>0%</c:formatCode>
                <c:ptCount val="12"/>
                <c:pt idx="0">
                  <c:v>0.52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0.27</c:v>
                </c:pt>
                <c:pt idx="4">
                  <c:v>0.16</c:v>
                </c:pt>
                <c:pt idx="5">
                  <c:v>0.12</c:v>
                </c:pt>
                <c:pt idx="6">
                  <c:v>0.22</c:v>
                </c:pt>
                <c:pt idx="7">
                  <c:v>0.11</c:v>
                </c:pt>
                <c:pt idx="8">
                  <c:v>0.18</c:v>
                </c:pt>
                <c:pt idx="9">
                  <c:v>0.08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'Forward Bookings'!$C$42:$C$44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Bookings'!$E$42:$P$42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0.31</c:v>
                </c:pt>
                <c:pt idx="2">
                  <c:v>0.26</c:v>
                </c:pt>
                <c:pt idx="3">
                  <c:v>0.17</c:v>
                </c:pt>
                <c:pt idx="4">
                  <c:v>0.16</c:v>
                </c:pt>
                <c:pt idx="5">
                  <c:v>0.11</c:v>
                </c:pt>
                <c:pt idx="6">
                  <c:v>0.1</c:v>
                </c:pt>
                <c:pt idx="7">
                  <c:v>0.12</c:v>
                </c:pt>
                <c:pt idx="8">
                  <c:v>0.05</c:v>
                </c:pt>
                <c:pt idx="9">
                  <c:v>0.04</c:v>
                </c:pt>
                <c:pt idx="10">
                  <c:v>0.01</c:v>
                </c:pt>
                <c:pt idx="11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'Forward Bookings'!$C$45:$C$47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Bookings'!$E$45:$P$45</c:f>
              <c:numCache>
                <c:formatCode>0%</c:formatCode>
                <c:ptCount val="12"/>
                <c:pt idx="0">
                  <c:v>0.53</c:v>
                </c:pt>
                <c:pt idx="1">
                  <c:v>0.31</c:v>
                </c:pt>
                <c:pt idx="2">
                  <c:v>0.34</c:v>
                </c:pt>
                <c:pt idx="3">
                  <c:v>0.24</c:v>
                </c:pt>
                <c:pt idx="4">
                  <c:v>0.15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0.12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'Forward Bookings'!$C$48:$C$50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'Forward Bookings'!$E$34:$P$34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'Forward Bookings'!$E$48:$P$48</c:f>
              <c:numCache>
                <c:formatCode>0%</c:formatCode>
                <c:ptCount val="12"/>
                <c:pt idx="0">
                  <c:v>0.53</c:v>
                </c:pt>
                <c:pt idx="1">
                  <c:v>0.34</c:v>
                </c:pt>
                <c:pt idx="2">
                  <c:v>0.33</c:v>
                </c:pt>
                <c:pt idx="3">
                  <c:v>0.25</c:v>
                </c:pt>
                <c:pt idx="4">
                  <c:v>0.15</c:v>
                </c:pt>
                <c:pt idx="5">
                  <c:v>0.12</c:v>
                </c:pt>
                <c:pt idx="6">
                  <c:v>0.15</c:v>
                </c:pt>
                <c:pt idx="7">
                  <c:v>0.09</c:v>
                </c:pt>
                <c:pt idx="8">
                  <c:v>0.06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</c:ser>
        <c:ser>
          <c:idx val="6"/>
          <c:order val="6"/>
          <c:tx>
            <c:strRef>
              <c:f>'Forward Bookings'!$C$51:$C$53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Bookings'!$E$51:$P$51</c:f>
              <c:numCache>
                <c:formatCode>0%</c:formatCode>
                <c:ptCount val="12"/>
                <c:pt idx="0">
                  <c:v>0.53</c:v>
                </c:pt>
                <c:pt idx="1">
                  <c:v>0.39</c:v>
                </c:pt>
                <c:pt idx="2">
                  <c:v>0.36</c:v>
                </c:pt>
                <c:pt idx="3">
                  <c:v>0.22</c:v>
                </c:pt>
                <c:pt idx="4">
                  <c:v>0.2</c:v>
                </c:pt>
                <c:pt idx="5">
                  <c:v>0.12</c:v>
                </c:pt>
                <c:pt idx="6">
                  <c:v>0.16</c:v>
                </c:pt>
                <c:pt idx="7">
                  <c:v>0.15</c:v>
                </c:pt>
                <c:pt idx="8">
                  <c:v>0.05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</c:ser>
        <c:axId val="69025152"/>
        <c:axId val="69051520"/>
      </c:barChart>
      <c:catAx>
        <c:axId val="690251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051520"/>
        <c:crosses val="autoZero"/>
        <c:auto val="1"/>
        <c:lblAlgn val="ctr"/>
        <c:lblOffset val="100"/>
      </c:catAx>
      <c:valAx>
        <c:axId val="69051520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025152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'Forward Bookings'!$C$61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Bookings'!$E$61:$P$61</c:f>
              <c:numCache>
                <c:formatCode>0%</c:formatCode>
                <c:ptCount val="12"/>
                <c:pt idx="0">
                  <c:v>0.57999999999999996</c:v>
                </c:pt>
                <c:pt idx="1">
                  <c:v>0.41</c:v>
                </c:pt>
                <c:pt idx="2">
                  <c:v>0.38</c:v>
                </c:pt>
                <c:pt idx="3">
                  <c:v>0.36</c:v>
                </c:pt>
                <c:pt idx="4">
                  <c:v>0.21</c:v>
                </c:pt>
                <c:pt idx="5">
                  <c:v>0.27</c:v>
                </c:pt>
                <c:pt idx="6">
                  <c:v>0.16</c:v>
                </c:pt>
                <c:pt idx="7">
                  <c:v>0.17</c:v>
                </c:pt>
                <c:pt idx="8">
                  <c:v>0.09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'Forward Bookings'!$C$62:$C$64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Bookings'!$E$62:$P$62</c:f>
              <c:numCache>
                <c:formatCode>0%</c:formatCode>
                <c:ptCount val="12"/>
                <c:pt idx="0">
                  <c:v>0.63</c:v>
                </c:pt>
                <c:pt idx="1">
                  <c:v>0.38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</c:v>
                </c:pt>
                <c:pt idx="5">
                  <c:v>0.25</c:v>
                </c:pt>
                <c:pt idx="6">
                  <c:v>0.16</c:v>
                </c:pt>
                <c:pt idx="7">
                  <c:v>0.14000000000000001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'Forward Bookings'!$C$65:$C$67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Bookings'!$E$65:$P$65</c:f>
              <c:numCache>
                <c:formatCode>0%</c:formatCode>
                <c:ptCount val="12"/>
                <c:pt idx="0">
                  <c:v>0.53</c:v>
                </c:pt>
                <c:pt idx="1">
                  <c:v>0.35</c:v>
                </c:pt>
                <c:pt idx="2">
                  <c:v>0.3</c:v>
                </c:pt>
                <c:pt idx="3">
                  <c:v>0.18</c:v>
                </c:pt>
                <c:pt idx="4">
                  <c:v>0.12</c:v>
                </c:pt>
                <c:pt idx="5">
                  <c:v>0.19</c:v>
                </c:pt>
                <c:pt idx="6">
                  <c:v>0.1</c:v>
                </c:pt>
                <c:pt idx="7">
                  <c:v>0.15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'Forward Bookings'!$C$68:$C$70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Bookings'!$E$68:$P$68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0.35</c:v>
                </c:pt>
                <c:pt idx="2">
                  <c:v>0.24</c:v>
                </c:pt>
                <c:pt idx="3">
                  <c:v>0.21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0.06</c:v>
                </c:pt>
                <c:pt idx="8">
                  <c:v>0.04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</c:ser>
        <c:ser>
          <c:idx val="4"/>
          <c:order val="4"/>
          <c:tx>
            <c:strRef>
              <c:f>'Forward Bookings'!$C$71:$C$73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Bookings'!$E$71:$P$71</c:f>
              <c:numCache>
                <c:formatCode>0%</c:formatCode>
                <c:ptCount val="12"/>
                <c:pt idx="0">
                  <c:v>0.53</c:v>
                </c:pt>
                <c:pt idx="1">
                  <c:v>0.43</c:v>
                </c:pt>
                <c:pt idx="2">
                  <c:v>0.28999999999999998</c:v>
                </c:pt>
                <c:pt idx="3">
                  <c:v>0.17</c:v>
                </c:pt>
                <c:pt idx="4">
                  <c:v>0.18</c:v>
                </c:pt>
                <c:pt idx="5">
                  <c:v>0.13</c:v>
                </c:pt>
                <c:pt idx="6">
                  <c:v>0.13</c:v>
                </c:pt>
                <c:pt idx="7">
                  <c:v>0.08</c:v>
                </c:pt>
                <c:pt idx="8">
                  <c:v>0.05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'Forward Bookings'!$C$74:$C$76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strRef>
              <c:f>'Forward Bookings'!$E$60:$P$60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'Forward Bookings'!$E$74:$P$74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'Forward Bookings'!$C$77:$C$79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Bookings'!$E$77:$P$77</c:f>
              <c:numCache>
                <c:formatCode>0%</c:formatCode>
                <c:ptCount val="12"/>
              </c:numCache>
            </c:numRef>
          </c:val>
        </c:ser>
        <c:dLbls>
          <c:showVal val="1"/>
        </c:dLbls>
        <c:axId val="69105920"/>
        <c:axId val="69124096"/>
      </c:barChart>
      <c:catAx>
        <c:axId val="691059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124096"/>
        <c:crosses val="autoZero"/>
        <c:auto val="1"/>
        <c:lblAlgn val="ctr"/>
        <c:lblOffset val="100"/>
      </c:catAx>
      <c:valAx>
        <c:axId val="69124096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105920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'Forward Bookings'!$C$87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Bookings'!$E$87:$P$87</c:f>
              <c:numCache>
                <c:formatCode>0%</c:formatCode>
                <c:ptCount val="12"/>
                <c:pt idx="0">
                  <c:v>0.59</c:v>
                </c:pt>
                <c:pt idx="1">
                  <c:v>0.47</c:v>
                </c:pt>
                <c:pt idx="2">
                  <c:v>0.4</c:v>
                </c:pt>
                <c:pt idx="3">
                  <c:v>0.22</c:v>
                </c:pt>
                <c:pt idx="4">
                  <c:v>0.31</c:v>
                </c:pt>
                <c:pt idx="5">
                  <c:v>0.19</c:v>
                </c:pt>
                <c:pt idx="6">
                  <c:v>0.19</c:v>
                </c:pt>
                <c:pt idx="7">
                  <c:v>0.11</c:v>
                </c:pt>
                <c:pt idx="8">
                  <c:v>0.06</c:v>
                </c:pt>
                <c:pt idx="9">
                  <c:v>0.05</c:v>
                </c:pt>
                <c:pt idx="10">
                  <c:v>0.05</c:v>
                </c:pt>
                <c:pt idx="1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'Forward Bookings'!$C$88:$C$90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Bookings'!$E$88:$P$88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0.4</c:v>
                </c:pt>
                <c:pt idx="2">
                  <c:v>0.33</c:v>
                </c:pt>
                <c:pt idx="3">
                  <c:v>0.22</c:v>
                </c:pt>
                <c:pt idx="4">
                  <c:v>0.27</c:v>
                </c:pt>
                <c:pt idx="5">
                  <c:v>0.21</c:v>
                </c:pt>
                <c:pt idx="6">
                  <c:v>0.15</c:v>
                </c:pt>
                <c:pt idx="7">
                  <c:v>0.08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'Forward Bookings'!$C$91:$C$93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Bookings'!$E$91:$P$91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0.41</c:v>
                </c:pt>
                <c:pt idx="2">
                  <c:v>0.24</c:v>
                </c:pt>
                <c:pt idx="3">
                  <c:v>0.17</c:v>
                </c:pt>
                <c:pt idx="4">
                  <c:v>0.26</c:v>
                </c:pt>
                <c:pt idx="5">
                  <c:v>0.15</c:v>
                </c:pt>
                <c:pt idx="6">
                  <c:v>0.22</c:v>
                </c:pt>
                <c:pt idx="7">
                  <c:v>0.1</c:v>
                </c:pt>
                <c:pt idx="8">
                  <c:v>0.04</c:v>
                </c:pt>
                <c:pt idx="9">
                  <c:v>0.03</c:v>
                </c:pt>
                <c:pt idx="10">
                  <c:v>0.06</c:v>
                </c:pt>
                <c:pt idx="11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'Forward Bookings'!$C$94:$C$96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Bookings'!$E$94:$P$94</c:f>
              <c:numCache>
                <c:formatCode>0%</c:formatCode>
                <c:ptCount val="12"/>
                <c:pt idx="0">
                  <c:v>0.62</c:v>
                </c:pt>
                <c:pt idx="1">
                  <c:v>0.38</c:v>
                </c:pt>
                <c:pt idx="2">
                  <c:v>0.28000000000000003</c:v>
                </c:pt>
                <c:pt idx="3">
                  <c:v>0.2</c:v>
                </c:pt>
                <c:pt idx="4">
                  <c:v>0.18</c:v>
                </c:pt>
                <c:pt idx="5">
                  <c:v>0.19</c:v>
                </c:pt>
                <c:pt idx="6">
                  <c:v>0.12</c:v>
                </c:pt>
                <c:pt idx="7">
                  <c:v>0.05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'Forward Bookings'!$C$97:$C$99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Bookings'!$E$97:$P$97</c:f>
              <c:numCache>
                <c:formatCode>0%</c:formatCode>
                <c:ptCount val="12"/>
                <c:pt idx="0">
                  <c:v>0.61</c:v>
                </c:pt>
                <c:pt idx="1">
                  <c:v>0.4</c:v>
                </c:pt>
                <c:pt idx="2">
                  <c:v>0.24</c:v>
                </c:pt>
                <c:pt idx="3">
                  <c:v>0.2</c:v>
                </c:pt>
                <c:pt idx="4">
                  <c:v>0.18</c:v>
                </c:pt>
                <c:pt idx="5">
                  <c:v>0.15</c:v>
                </c:pt>
                <c:pt idx="6">
                  <c:v>0.1</c:v>
                </c:pt>
                <c:pt idx="7">
                  <c:v>0.06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'Forward Bookings'!$C$100:$C$102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Bookings'!$E$86:$P$86</c:f>
              <c:strCache>
                <c:ptCount val="12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  <c:pt idx="10">
                  <c:v>Mar</c:v>
                </c:pt>
                <c:pt idx="11">
                  <c:v>Apr</c:v>
                </c:pt>
              </c:strCache>
            </c:strRef>
          </c:cat>
          <c:val>
            <c:numRef>
              <c:f>'Forward Bookings'!$E$100:$P$100</c:f>
              <c:numCache>
                <c:formatCode>0%</c:formatCode>
                <c:ptCount val="12"/>
                <c:pt idx="0">
                  <c:v>0.61</c:v>
                </c:pt>
                <c:pt idx="1">
                  <c:v>0.47</c:v>
                </c:pt>
                <c:pt idx="2">
                  <c:v>0.26</c:v>
                </c:pt>
                <c:pt idx="3">
                  <c:v>0.18</c:v>
                </c:pt>
                <c:pt idx="4">
                  <c:v>0.23</c:v>
                </c:pt>
                <c:pt idx="5">
                  <c:v>0.13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'Forward Bookings'!$C$103:$C$105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Bookings'!$E$103:$P$103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0.19</c:v>
                </c:pt>
                <c:pt idx="6">
                  <c:v>0.1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dLbls>
          <c:showVal val="1"/>
        </c:dLbls>
        <c:axId val="69239936"/>
        <c:axId val="69241472"/>
      </c:barChart>
      <c:catAx>
        <c:axId val="69239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241472"/>
        <c:crosses val="autoZero"/>
        <c:auto val="1"/>
        <c:lblAlgn val="ctr"/>
        <c:lblOffset val="100"/>
      </c:catAx>
      <c:valAx>
        <c:axId val="6924147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239936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'Forward Bookings'!$C$113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Bookings'!$E$113:$P$113</c:f>
              <c:numCache>
                <c:formatCode>0%</c:formatCode>
                <c:ptCount val="12"/>
                <c:pt idx="0">
                  <c:v>0.61</c:v>
                </c:pt>
                <c:pt idx="1">
                  <c:v>0.46</c:v>
                </c:pt>
                <c:pt idx="2">
                  <c:v>0.25</c:v>
                </c:pt>
                <c:pt idx="3">
                  <c:v>0.35</c:v>
                </c:pt>
                <c:pt idx="4">
                  <c:v>0.18</c:v>
                </c:pt>
                <c:pt idx="5">
                  <c:v>0.19</c:v>
                </c:pt>
                <c:pt idx="6">
                  <c:v>0.11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0.08</c:v>
                </c:pt>
                <c:pt idx="11">
                  <c:v>0.04</c:v>
                </c:pt>
              </c:numCache>
            </c:numRef>
          </c:val>
        </c:ser>
        <c:ser>
          <c:idx val="1"/>
          <c:order val="1"/>
          <c:tx>
            <c:strRef>
              <c:f>'Forward Bookings'!$C$114:$C$116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Bookings'!$E$114:$P$114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0.44</c:v>
                </c:pt>
                <c:pt idx="2">
                  <c:v>0.28000000000000003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0.26</c:v>
                </c:pt>
                <c:pt idx="6">
                  <c:v>0.14000000000000001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'Forward Bookings'!$C$117:$C$119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Bookings'!$E$117:$P$117</c:f>
              <c:numCache>
                <c:formatCode>0%</c:formatCode>
                <c:ptCount val="12"/>
                <c:pt idx="0">
                  <c:v>0.56000000000000005</c:v>
                </c:pt>
                <c:pt idx="1">
                  <c:v>0.3</c:v>
                </c:pt>
                <c:pt idx="2">
                  <c:v>0.18</c:v>
                </c:pt>
                <c:pt idx="3">
                  <c:v>0.24</c:v>
                </c:pt>
                <c:pt idx="4">
                  <c:v>0.14000000000000001</c:v>
                </c:pt>
                <c:pt idx="5">
                  <c:v>0.2</c:v>
                </c:pt>
                <c:pt idx="6">
                  <c:v>0.08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'Forward Bookings'!$C$120:$C$122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Bookings'!$E$120:$P$120</c:f>
              <c:numCache>
                <c:formatCode>0%</c:formatCode>
                <c:ptCount val="12"/>
                <c:pt idx="0">
                  <c:v>0.6</c:v>
                </c:pt>
                <c:pt idx="1">
                  <c:v>0.36</c:v>
                </c:pt>
                <c:pt idx="2">
                  <c:v>0.23</c:v>
                </c:pt>
                <c:pt idx="3">
                  <c:v>0.18</c:v>
                </c:pt>
                <c:pt idx="4">
                  <c:v>0.18</c:v>
                </c:pt>
                <c:pt idx="5">
                  <c:v>0.13</c:v>
                </c:pt>
                <c:pt idx="6">
                  <c:v>0.06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'Forward Bookings'!$C$123:$C$125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Bookings'!$E$123:$P$123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0.31</c:v>
                </c:pt>
                <c:pt idx="2">
                  <c:v>0.23</c:v>
                </c:pt>
                <c:pt idx="3">
                  <c:v>0.21</c:v>
                </c:pt>
                <c:pt idx="4">
                  <c:v>0.17</c:v>
                </c:pt>
                <c:pt idx="5">
                  <c:v>0.1</c:v>
                </c:pt>
                <c:pt idx="6">
                  <c:v>0.05</c:v>
                </c:pt>
                <c:pt idx="7">
                  <c:v>0.03</c:v>
                </c:pt>
                <c:pt idx="8">
                  <c:v>0.04</c:v>
                </c:pt>
                <c:pt idx="9">
                  <c:v>0.02</c:v>
                </c:pt>
                <c:pt idx="10">
                  <c:v>0.01</c:v>
                </c:pt>
                <c:pt idx="11">
                  <c:v>0.08</c:v>
                </c:pt>
              </c:numCache>
            </c:numRef>
          </c:val>
        </c:ser>
        <c:ser>
          <c:idx val="5"/>
          <c:order val="5"/>
          <c:tx>
            <c:strRef>
              <c:f>'Forward Bookings'!$C$126:$C$128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Bookings'!$E$112:$P$112</c:f>
              <c:strCache>
                <c:ptCount val="12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</c:strCache>
            </c:strRef>
          </c:cat>
          <c:val>
            <c:numRef>
              <c:f>'Forward Bookings'!$E$126:$P$126</c:f>
              <c:numCache>
                <c:formatCode>0%</c:formatCode>
                <c:ptCount val="12"/>
                <c:pt idx="0">
                  <c:v>0.5</c:v>
                </c:pt>
                <c:pt idx="1">
                  <c:v>0.32</c:v>
                </c:pt>
                <c:pt idx="2">
                  <c:v>0.19</c:v>
                </c:pt>
                <c:pt idx="3">
                  <c:v>0.21</c:v>
                </c:pt>
                <c:pt idx="4">
                  <c:v>0.12</c:v>
                </c:pt>
                <c:pt idx="5">
                  <c:v>0.09</c:v>
                </c:pt>
                <c:pt idx="6">
                  <c:v>0.06</c:v>
                </c:pt>
                <c:pt idx="7">
                  <c:v>0.03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'Forward Bookings'!$C$129:$C$131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Bookings'!$E$129:$P$129</c:f>
              <c:numCache>
                <c:formatCode>0%</c:formatCode>
                <c:ptCount val="12"/>
                <c:pt idx="0">
                  <c:v>0.57999999999999996</c:v>
                </c:pt>
                <c:pt idx="1">
                  <c:v>0.41</c:v>
                </c:pt>
                <c:pt idx="2">
                  <c:v>0.23</c:v>
                </c:pt>
                <c:pt idx="3">
                  <c:v>0.25</c:v>
                </c:pt>
                <c:pt idx="4">
                  <c:v>0.19</c:v>
                </c:pt>
                <c:pt idx="5">
                  <c:v>0.09</c:v>
                </c:pt>
                <c:pt idx="6">
                  <c:v>0.04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0.04</c:v>
                </c:pt>
                <c:pt idx="11">
                  <c:v>0.03</c:v>
                </c:pt>
              </c:numCache>
            </c:numRef>
          </c:val>
        </c:ser>
        <c:dLbls>
          <c:showVal val="1"/>
        </c:dLbls>
        <c:axId val="68801280"/>
        <c:axId val="68802816"/>
      </c:barChart>
      <c:catAx>
        <c:axId val="688012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02816"/>
        <c:crosses val="autoZero"/>
        <c:auto val="1"/>
        <c:lblAlgn val="ctr"/>
        <c:lblOffset val="100"/>
      </c:catAx>
      <c:valAx>
        <c:axId val="68802816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8801280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014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Bookings'!$C$139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Bookings'!$E$139:$P$139</c:f>
              <c:numCache>
                <c:formatCode>0%</c:formatCode>
                <c:ptCount val="12"/>
                <c:pt idx="0">
                  <c:v>0.34</c:v>
                </c:pt>
                <c:pt idx="1">
                  <c:v>0.28000000000000003</c:v>
                </c:pt>
                <c:pt idx="2">
                  <c:v>0.37</c:v>
                </c:pt>
                <c:pt idx="3">
                  <c:v>0.2</c:v>
                </c:pt>
                <c:pt idx="4">
                  <c:v>0.19</c:v>
                </c:pt>
                <c:pt idx="5">
                  <c:v>0.12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0.09</c:v>
                </c:pt>
                <c:pt idx="10">
                  <c:v>0.06</c:v>
                </c:pt>
                <c:pt idx="11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'Forward Bookings'!$C$140:$C$142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Bookings'!$E$140:$P$140</c:f>
              <c:numCache>
                <c:formatCode>0%</c:formatCode>
                <c:ptCount val="12"/>
                <c:pt idx="0">
                  <c:v>0.59</c:v>
                </c:pt>
                <c:pt idx="1">
                  <c:v>0.33</c:v>
                </c:pt>
                <c:pt idx="2">
                  <c:v>0.39</c:v>
                </c:pt>
                <c:pt idx="3">
                  <c:v>0.31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'Forward Bookings'!$C$143:$C$145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Bookings'!$E$143:$P$143</c:f>
              <c:numCache>
                <c:formatCode>0%</c:formatCode>
                <c:ptCount val="12"/>
                <c:pt idx="0">
                  <c:v>0.53</c:v>
                </c:pt>
                <c:pt idx="1">
                  <c:v>0.27</c:v>
                </c:pt>
                <c:pt idx="2">
                  <c:v>0.3</c:v>
                </c:pt>
                <c:pt idx="3">
                  <c:v>0.16</c:v>
                </c:pt>
                <c:pt idx="4">
                  <c:v>0.24</c:v>
                </c:pt>
                <c:pt idx="5">
                  <c:v>0.09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</c:ser>
        <c:ser>
          <c:idx val="3"/>
          <c:order val="3"/>
          <c:tx>
            <c:strRef>
              <c:f>'Forward Bookings'!$C$146:$C$148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Bookings'!$E$146:$P$146</c:f>
              <c:numCache>
                <c:formatCode>0%</c:formatCode>
                <c:ptCount val="12"/>
                <c:pt idx="0">
                  <c:v>0.6</c:v>
                </c:pt>
                <c:pt idx="1">
                  <c:v>0.33</c:v>
                </c:pt>
                <c:pt idx="2">
                  <c:v>0.22</c:v>
                </c:pt>
                <c:pt idx="3">
                  <c:v>0.2</c:v>
                </c:pt>
                <c:pt idx="4">
                  <c:v>0.16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0.06</c:v>
                </c:pt>
                <c:pt idx="11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'Forward Bookings'!$C$149:$C$151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Bookings'!$E$149:$P$149</c:f>
              <c:numCache>
                <c:formatCode>0%</c:formatCode>
                <c:ptCount val="12"/>
                <c:pt idx="0">
                  <c:v>0.49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</c:v>
                </c:pt>
                <c:pt idx="4">
                  <c:v>0.13</c:v>
                </c:pt>
                <c:pt idx="5">
                  <c:v>0.06</c:v>
                </c:pt>
                <c:pt idx="6">
                  <c:v>0.03</c:v>
                </c:pt>
                <c:pt idx="7">
                  <c:v>0.05</c:v>
                </c:pt>
                <c:pt idx="8">
                  <c:v>0.03</c:v>
                </c:pt>
                <c:pt idx="9">
                  <c:v>0.02</c:v>
                </c:pt>
                <c:pt idx="10">
                  <c:v>0.09</c:v>
                </c:pt>
                <c:pt idx="11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'Forward Bookings'!$C$152:$C$154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Bookings'!$E$138:$P$138</c:f>
              <c:strCache>
                <c:ptCount val="12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  <c:pt idx="6">
                  <c:v>Jan</c:v>
                </c:pt>
                <c:pt idx="7">
                  <c:v>Feb</c:v>
                </c:pt>
                <c:pt idx="8">
                  <c:v>Mar</c:v>
                </c:pt>
                <c:pt idx="9">
                  <c:v>Apr</c:v>
                </c:pt>
                <c:pt idx="10">
                  <c:v>May</c:v>
                </c:pt>
                <c:pt idx="11">
                  <c:v>Jun</c:v>
                </c:pt>
              </c:strCache>
            </c:strRef>
          </c:cat>
          <c:val>
            <c:numRef>
              <c:f>'Forward Bookings'!$E$152:$P$152</c:f>
              <c:numCache>
                <c:formatCode>0%</c:formatCode>
                <c:ptCount val="12"/>
                <c:pt idx="0">
                  <c:v>0.59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0.17</c:v>
                </c:pt>
                <c:pt idx="4">
                  <c:v>0.15</c:v>
                </c:pt>
                <c:pt idx="5">
                  <c:v>0.09</c:v>
                </c:pt>
                <c:pt idx="6">
                  <c:v>0.03</c:v>
                </c:pt>
                <c:pt idx="7">
                  <c:v>0.03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0.12</c:v>
                </c:pt>
              </c:numCache>
            </c:numRef>
          </c:val>
        </c:ser>
        <c:ser>
          <c:idx val="6"/>
          <c:order val="6"/>
          <c:tx>
            <c:strRef>
              <c:f>'Forward Bookings'!$C$155:$C$157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Bookings'!$E$155:$P$155</c:f>
              <c:numCache>
                <c:formatCode>0%</c:formatCode>
                <c:ptCount val="12"/>
                <c:pt idx="0">
                  <c:v>0.6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0.21</c:v>
                </c:pt>
                <c:pt idx="4">
                  <c:v>0.11</c:v>
                </c:pt>
                <c:pt idx="5">
                  <c:v>0.06</c:v>
                </c:pt>
                <c:pt idx="6">
                  <c:v>0.03</c:v>
                </c:pt>
                <c:pt idx="7">
                  <c:v>0.02</c:v>
                </c:pt>
                <c:pt idx="8">
                  <c:v>0.04</c:v>
                </c:pt>
                <c:pt idx="9">
                  <c:v>0.05</c:v>
                </c:pt>
                <c:pt idx="10">
                  <c:v>0.03</c:v>
                </c:pt>
                <c:pt idx="11">
                  <c:v>0.04</c:v>
                </c:pt>
              </c:numCache>
            </c:numRef>
          </c:val>
        </c:ser>
        <c:dLbls>
          <c:showVal val="1"/>
        </c:dLbls>
        <c:axId val="69315584"/>
        <c:axId val="69337856"/>
      </c:barChart>
      <c:catAx>
        <c:axId val="693155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337856"/>
        <c:crosses val="autoZero"/>
        <c:auto val="1"/>
        <c:lblAlgn val="ctr"/>
        <c:lblOffset val="100"/>
      </c:catAx>
      <c:valAx>
        <c:axId val="69337856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315584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plotArea>
      <c:layout>
        <c:manualLayout>
          <c:layoutTarget val="inner"/>
          <c:xMode val="edge"/>
          <c:yMode val="edge"/>
          <c:x val="0.11546391752577315"/>
          <c:y val="4.8611111111111112E-2"/>
          <c:w val="0.84948453608247465"/>
          <c:h val="0.68402777777777779"/>
        </c:manualLayout>
      </c:layout>
      <c:barChart>
        <c:barDir val="col"/>
        <c:grouping val="clustered"/>
        <c:ser>
          <c:idx val="0"/>
          <c:order val="0"/>
          <c:tx>
            <c:strRef>
              <c:f>'Occupancy detail'!$AL$281</c:f>
              <c:strCache>
                <c:ptCount val="1"/>
              </c:strCache>
            </c:strRef>
          </c:tx>
          <c:cat>
            <c:numRef>
              <c:f>'Occupancy detail'!$AM$280:$AX$280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detail'!$AM$281:$AX$281</c:f>
              <c:numCache>
                <c:formatCode>0%</c:formatCode>
                <c:ptCount val="12"/>
              </c:numCache>
            </c:numRef>
          </c:val>
        </c:ser>
        <c:ser>
          <c:idx val="1"/>
          <c:order val="1"/>
          <c:tx>
            <c:strRef>
              <c:f>'Occupancy detail'!$AL$282</c:f>
              <c:strCache>
                <c:ptCount val="1"/>
              </c:strCache>
            </c:strRef>
          </c:tx>
          <c:cat>
            <c:numRef>
              <c:f>'Occupancy detail'!$AM$280:$AX$280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detail'!$AM$282:$AX$282</c:f>
              <c:numCache>
                <c:formatCode>0%</c:formatCode>
                <c:ptCount val="12"/>
              </c:numCache>
            </c:numRef>
          </c:val>
        </c:ser>
        <c:ser>
          <c:idx val="2"/>
          <c:order val="2"/>
          <c:tx>
            <c:strRef>
              <c:f>'Occupancy detail'!$AL$283</c:f>
              <c:strCache>
                <c:ptCount val="1"/>
              </c:strCache>
            </c:strRef>
          </c:tx>
          <c:cat>
            <c:numRef>
              <c:f>'Occupancy detail'!$AM$280:$AX$280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detail'!$AM$283:$AX$283</c:f>
              <c:numCache>
                <c:formatCode>0%</c:formatCode>
                <c:ptCount val="12"/>
              </c:numCache>
            </c:numRef>
          </c:val>
        </c:ser>
        <c:ser>
          <c:idx val="3"/>
          <c:order val="3"/>
          <c:tx>
            <c:strRef>
              <c:f>'Occupancy detail'!$AL$284</c:f>
              <c:strCache>
                <c:ptCount val="1"/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Val val="1"/>
          </c:dLbls>
          <c:cat>
            <c:numRef>
              <c:f>'Occupancy detail'!$AM$280:$AX$280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detail'!$AM$284:$AX$284</c:f>
              <c:numCache>
                <c:formatCode>0%</c:formatCode>
                <c:ptCount val="12"/>
              </c:numCache>
            </c:numRef>
          </c:val>
        </c:ser>
        <c:ser>
          <c:idx val="4"/>
          <c:order val="4"/>
          <c:tx>
            <c:strRef>
              <c:f>'Occupancy detail'!$AL$285</c:f>
              <c:strCache>
                <c:ptCount val="1"/>
              </c:strCache>
            </c:strRef>
          </c:tx>
          <c:cat>
            <c:numRef>
              <c:f>'Occupancy detail'!$AM$280:$AX$280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detail'!$AM$285:$AX$285</c:f>
              <c:numCache>
                <c:formatCode>0%</c:formatCode>
                <c:ptCount val="12"/>
              </c:numCache>
            </c:numRef>
          </c:val>
        </c:ser>
        <c:axId val="66670592"/>
        <c:axId val="66672128"/>
      </c:barChart>
      <c:catAx>
        <c:axId val="666705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72128"/>
        <c:crosses val="autoZero"/>
        <c:auto val="1"/>
        <c:lblAlgn val="ctr"/>
        <c:lblOffset val="100"/>
      </c:catAx>
      <c:valAx>
        <c:axId val="66672128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670592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036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Bookings'!$C$165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Bookings'!$E$165:$P$165</c:f>
              <c:numCache>
                <c:formatCode>0%</c:formatCode>
                <c:ptCount val="12"/>
                <c:pt idx="0">
                  <c:v>0.46</c:v>
                </c:pt>
                <c:pt idx="1">
                  <c:v>0.42</c:v>
                </c:pt>
                <c:pt idx="2">
                  <c:v>0.23</c:v>
                </c:pt>
                <c:pt idx="3">
                  <c:v>0.21</c:v>
                </c:pt>
                <c:pt idx="4">
                  <c:v>0.13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'Forward Bookings'!$C$166:$C$168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Bookings'!$E$166:$P$166</c:f>
              <c:numCache>
                <c:formatCode>0%</c:formatCode>
                <c:ptCount val="12"/>
                <c:pt idx="0">
                  <c:v>0.46</c:v>
                </c:pt>
                <c:pt idx="1">
                  <c:v>0.44</c:v>
                </c:pt>
                <c:pt idx="2">
                  <c:v>0.35</c:v>
                </c:pt>
                <c:pt idx="3">
                  <c:v>0.25</c:v>
                </c:pt>
                <c:pt idx="4">
                  <c:v>0.14000000000000001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0.08</c:v>
                </c:pt>
                <c:pt idx="9">
                  <c:v>0.06</c:v>
                </c:pt>
                <c:pt idx="10">
                  <c:v>0.05</c:v>
                </c:pt>
                <c:pt idx="11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'Forward Bookings'!$C$169:$C$171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Bookings'!$E$169:$P$169</c:f>
              <c:numCache>
                <c:formatCode>0%</c:formatCode>
                <c:ptCount val="12"/>
                <c:pt idx="0">
                  <c:v>0.5</c:v>
                </c:pt>
                <c:pt idx="1">
                  <c:v>0.36</c:v>
                </c:pt>
                <c:pt idx="2">
                  <c:v>0.2</c:v>
                </c:pt>
                <c:pt idx="3">
                  <c:v>0.26</c:v>
                </c:pt>
                <c:pt idx="4">
                  <c:v>0.12</c:v>
                </c:pt>
                <c:pt idx="5">
                  <c:v>0.04</c:v>
                </c:pt>
                <c:pt idx="6">
                  <c:v>0.01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0.01</c:v>
                </c:pt>
                <c:pt idx="11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'Forward Bookings'!$C$172:$C$174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Bookings'!$E$172:$P$172</c:f>
              <c:numCache>
                <c:formatCode>0%</c:formatCode>
                <c:ptCount val="12"/>
                <c:pt idx="0">
                  <c:v>0.54</c:v>
                </c:pt>
                <c:pt idx="1">
                  <c:v>0.32</c:v>
                </c:pt>
                <c:pt idx="2">
                  <c:v>0.26</c:v>
                </c:pt>
                <c:pt idx="3">
                  <c:v>0.18</c:v>
                </c:pt>
                <c:pt idx="4">
                  <c:v>0.09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0.09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'Forward Bookings'!$C$175:$C$177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Bookings'!$E$175:$P$175</c:f>
              <c:numCache>
                <c:formatCode>0%</c:formatCode>
                <c:ptCount val="12"/>
                <c:pt idx="0">
                  <c:v>0.5</c:v>
                </c:pt>
                <c:pt idx="1">
                  <c:v>0.34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0.09</c:v>
                </c:pt>
                <c:pt idx="5">
                  <c:v>0.04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0.09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</c:ser>
        <c:ser>
          <c:idx val="5"/>
          <c:order val="5"/>
          <c:tx>
            <c:strRef>
              <c:f>'Forward Bookings'!$C$178:$C$180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Bookings'!$E$164:$P$164</c:f>
              <c:strCache>
                <c:ptCount val="12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</c:v>
                </c:pt>
                <c:pt idx="9">
                  <c:v>May</c:v>
                </c:pt>
                <c:pt idx="10">
                  <c:v>Jun</c:v>
                </c:pt>
                <c:pt idx="11">
                  <c:v>Jul</c:v>
                </c:pt>
              </c:strCache>
            </c:strRef>
          </c:cat>
          <c:val>
            <c:numRef>
              <c:f>'Forward Bookings'!$E$178:$P$178</c:f>
              <c:numCache>
                <c:formatCode>0%</c:formatCode>
                <c:ptCount val="12"/>
                <c:pt idx="0">
                  <c:v>0.48</c:v>
                </c:pt>
                <c:pt idx="1">
                  <c:v>0.41</c:v>
                </c:pt>
                <c:pt idx="2">
                  <c:v>0.23</c:v>
                </c:pt>
                <c:pt idx="3">
                  <c:v>0.18</c:v>
                </c:pt>
                <c:pt idx="4">
                  <c:v>0.12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0.05</c:v>
                </c:pt>
                <c:pt idx="11">
                  <c:v>0.02</c:v>
                </c:pt>
              </c:numCache>
            </c:numRef>
          </c:val>
        </c:ser>
        <c:ser>
          <c:idx val="6"/>
          <c:order val="6"/>
          <c:tx>
            <c:strRef>
              <c:f>'Forward Bookings'!$C$181:$C$183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Bookings'!$E$181:$P$181</c:f>
              <c:numCache>
                <c:formatCode>0%</c:formatCode>
                <c:ptCount val="12"/>
                <c:pt idx="0">
                  <c:v>0.46</c:v>
                </c:pt>
                <c:pt idx="1">
                  <c:v>0.36</c:v>
                </c:pt>
                <c:pt idx="2">
                  <c:v>0.25</c:v>
                </c:pt>
                <c:pt idx="3">
                  <c:v>0.14000000000000001</c:v>
                </c:pt>
                <c:pt idx="4">
                  <c:v>7.0000000000000007E-2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0.06</c:v>
                </c:pt>
                <c:pt idx="9">
                  <c:v>0.05</c:v>
                </c:pt>
                <c:pt idx="10">
                  <c:v>0.04</c:v>
                </c:pt>
                <c:pt idx="11">
                  <c:v>0.06</c:v>
                </c:pt>
              </c:numCache>
            </c:numRef>
          </c:val>
        </c:ser>
        <c:dLbls>
          <c:showVal val="1"/>
        </c:dLbls>
        <c:axId val="69395968"/>
        <c:axId val="69397504"/>
      </c:barChart>
      <c:catAx>
        <c:axId val="693959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397504"/>
        <c:crosses val="autoZero"/>
        <c:auto val="1"/>
        <c:lblAlgn val="ctr"/>
        <c:lblOffset val="100"/>
      </c:catAx>
      <c:valAx>
        <c:axId val="69397504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395968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08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Bookings'!$C$191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Bookings'!$E$191:$P$191</c:f>
              <c:numCache>
                <c:formatCode>0%</c:formatCode>
                <c:ptCount val="12"/>
                <c:pt idx="0">
                  <c:v>0.63</c:v>
                </c:pt>
                <c:pt idx="1">
                  <c:v>0.33</c:v>
                </c:pt>
                <c:pt idx="2">
                  <c:v>0.25</c:v>
                </c:pt>
                <c:pt idx="3">
                  <c:v>0.15</c:v>
                </c:pt>
                <c:pt idx="4">
                  <c:v>0.06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0.08</c:v>
                </c:pt>
                <c:pt idx="9">
                  <c:v>0.09</c:v>
                </c:pt>
                <c:pt idx="10">
                  <c:v>0.06</c:v>
                </c:pt>
                <c:pt idx="11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'Forward Bookings'!$C$192:$C$194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Bookings'!$E$192:$P$192</c:f>
              <c:numCache>
                <c:formatCode>0%</c:formatCode>
                <c:ptCount val="12"/>
                <c:pt idx="0">
                  <c:v>0.5</c:v>
                </c:pt>
                <c:pt idx="1">
                  <c:v>0.32</c:v>
                </c:pt>
                <c:pt idx="2">
                  <c:v>0.21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0.04</c:v>
                </c:pt>
              </c:numCache>
            </c:numRef>
          </c:val>
        </c:ser>
        <c:ser>
          <c:idx val="2"/>
          <c:order val="2"/>
          <c:tx>
            <c:strRef>
              <c:f>'Forward Bookings'!$C$195:$C$197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Bookings'!$E$195:$P$195</c:f>
              <c:numCache>
                <c:formatCode>0%</c:formatCode>
                <c:ptCount val="12"/>
                <c:pt idx="0">
                  <c:v>0.63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0.11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0.01</c:v>
                </c:pt>
                <c:pt idx="10">
                  <c:v>0.01</c:v>
                </c:pt>
                <c:pt idx="11">
                  <c:v>0.02</c:v>
                </c:pt>
              </c:numCache>
            </c:numRef>
          </c:val>
        </c:ser>
        <c:ser>
          <c:idx val="3"/>
          <c:order val="3"/>
          <c:tx>
            <c:strRef>
              <c:f>'Forward Bookings'!$C$198:$C$200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Bookings'!$E$198:$P$198</c:f>
              <c:numCache>
                <c:formatCode>0%</c:formatCode>
                <c:ptCount val="12"/>
                <c:pt idx="0">
                  <c:v>0.59</c:v>
                </c:pt>
                <c:pt idx="1">
                  <c:v>0.38</c:v>
                </c:pt>
                <c:pt idx="2">
                  <c:v>0.21</c:v>
                </c:pt>
                <c:pt idx="3">
                  <c:v>0.11</c:v>
                </c:pt>
                <c:pt idx="4">
                  <c:v>0.03</c:v>
                </c:pt>
                <c:pt idx="5">
                  <c:v>0.06</c:v>
                </c:pt>
                <c:pt idx="6">
                  <c:v>0.04</c:v>
                </c:pt>
                <c:pt idx="7">
                  <c:v>0.04</c:v>
                </c:pt>
                <c:pt idx="8">
                  <c:v>0.09</c:v>
                </c:pt>
                <c:pt idx="9">
                  <c:v>0.05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'Forward Bookings'!$C$201:$C$203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Bookings'!$E$201:$P$201</c:f>
              <c:numCache>
                <c:formatCode>0%</c:formatCode>
                <c:ptCount val="12"/>
                <c:pt idx="0">
                  <c:v>0.57999999999999996</c:v>
                </c:pt>
                <c:pt idx="1">
                  <c:v>0.33</c:v>
                </c:pt>
                <c:pt idx="2">
                  <c:v>0.22</c:v>
                </c:pt>
                <c:pt idx="3">
                  <c:v>0.11</c:v>
                </c:pt>
                <c:pt idx="4">
                  <c:v>0.04</c:v>
                </c:pt>
                <c:pt idx="5">
                  <c:v>0.03</c:v>
                </c:pt>
                <c:pt idx="6">
                  <c:v>0.05</c:v>
                </c:pt>
                <c:pt idx="7">
                  <c:v>0.06</c:v>
                </c:pt>
                <c:pt idx="8">
                  <c:v>0.11</c:v>
                </c:pt>
                <c:pt idx="9">
                  <c:v>0.04</c:v>
                </c:pt>
                <c:pt idx="10">
                  <c:v>0.05</c:v>
                </c:pt>
                <c:pt idx="11">
                  <c:v>7.0000000000000007E-2</c:v>
                </c:pt>
              </c:numCache>
            </c:numRef>
          </c:val>
        </c:ser>
        <c:ser>
          <c:idx val="5"/>
          <c:order val="5"/>
          <c:tx>
            <c:strRef>
              <c:f>'Forward Bookings'!$C$204:$C$206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Bookings'!$E$190:$P$190</c:f>
              <c:strCache>
                <c:ptCount val="12"/>
                <c:pt idx="0">
                  <c:v>Sep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Feb</c:v>
                </c:pt>
                <c:pt idx="6">
                  <c:v>Mar</c:v>
                </c:pt>
                <c:pt idx="7">
                  <c:v>Apr</c:v>
                </c:pt>
                <c:pt idx="8">
                  <c:v>May</c:v>
                </c:pt>
                <c:pt idx="9">
                  <c:v>Jun</c:v>
                </c:pt>
                <c:pt idx="10">
                  <c:v>Jul</c:v>
                </c:pt>
                <c:pt idx="11">
                  <c:v>Aug</c:v>
                </c:pt>
              </c:strCache>
            </c:strRef>
          </c:cat>
          <c:val>
            <c:numRef>
              <c:f>'Forward Bookings'!$E$204:$P$204</c:f>
              <c:numCache>
                <c:formatCode>0%</c:formatCode>
                <c:ptCount val="12"/>
                <c:pt idx="0">
                  <c:v>0.59</c:v>
                </c:pt>
                <c:pt idx="1">
                  <c:v>0.28999999999999998</c:v>
                </c:pt>
                <c:pt idx="2">
                  <c:v>0.21</c:v>
                </c:pt>
                <c:pt idx="3">
                  <c:v>0.13</c:v>
                </c:pt>
                <c:pt idx="4">
                  <c:v>0.05</c:v>
                </c:pt>
                <c:pt idx="5">
                  <c:v>0.04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6"/>
          <c:order val="6"/>
          <c:tx>
            <c:strRef>
              <c:f>'Forward Bookings'!$C$207:$C$209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Bookings'!$E$207:$P$207</c:f>
              <c:numCache>
                <c:formatCode>0%</c:formatCode>
                <c:ptCount val="12"/>
                <c:pt idx="0">
                  <c:v>0.59</c:v>
                </c:pt>
                <c:pt idx="1">
                  <c:v>0.35</c:v>
                </c:pt>
                <c:pt idx="2">
                  <c:v>0.21</c:v>
                </c:pt>
                <c:pt idx="3">
                  <c:v>0.11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0.08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</c:ser>
        <c:dLbls>
          <c:showVal val="1"/>
        </c:dLbls>
        <c:axId val="69476736"/>
        <c:axId val="69478272"/>
      </c:barChart>
      <c:catAx>
        <c:axId val="694767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78272"/>
        <c:crosses val="autoZero"/>
        <c:auto val="1"/>
        <c:lblAlgn val="ctr"/>
        <c:lblOffset val="100"/>
      </c:catAx>
      <c:valAx>
        <c:axId val="6947827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476736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103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Bookings'!$C$217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Bookings'!$E$217:$P$217</c:f>
              <c:numCache>
                <c:formatCode>0%</c:formatCode>
                <c:ptCount val="12"/>
                <c:pt idx="0">
                  <c:v>0.59</c:v>
                </c:pt>
                <c:pt idx="1">
                  <c:v>0.34</c:v>
                </c:pt>
                <c:pt idx="2">
                  <c:v>0.19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0.09</c:v>
                </c:pt>
                <c:pt idx="8">
                  <c:v>0.09</c:v>
                </c:pt>
                <c:pt idx="9">
                  <c:v>0.06</c:v>
                </c:pt>
                <c:pt idx="10">
                  <c:v>0.08</c:v>
                </c:pt>
                <c:pt idx="11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'Forward Bookings'!$C$218:$C$220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Bookings'!$E$218:$P$218</c:f>
              <c:numCache>
                <c:formatCode>0%</c:formatCode>
                <c:ptCount val="12"/>
                <c:pt idx="0">
                  <c:v>0.59</c:v>
                </c:pt>
                <c:pt idx="1">
                  <c:v>0.4</c:v>
                </c:pt>
                <c:pt idx="2">
                  <c:v>0.21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0.09</c:v>
                </c:pt>
                <c:pt idx="7">
                  <c:v>0.08</c:v>
                </c:pt>
                <c:pt idx="8">
                  <c:v>0.09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'Forward Bookings'!$C$221:$C$223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Bookings'!$E$221:$P$221</c:f>
              <c:numCache>
                <c:formatCode>0%</c:formatCode>
                <c:ptCount val="12"/>
                <c:pt idx="0">
                  <c:v>0.52</c:v>
                </c:pt>
                <c:pt idx="1">
                  <c:v>0.4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0.04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'Forward Bookings'!$C$224:$C$226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Bookings'!$E$224:$P$224</c:f>
              <c:numCache>
                <c:formatCode>0%</c:formatCode>
                <c:ptCount val="12"/>
                <c:pt idx="0">
                  <c:v>0.55000000000000004</c:v>
                </c:pt>
                <c:pt idx="1">
                  <c:v>0.32</c:v>
                </c:pt>
                <c:pt idx="2">
                  <c:v>0.15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0.12</c:v>
                </c:pt>
                <c:pt idx="8">
                  <c:v>0.04</c:v>
                </c:pt>
                <c:pt idx="9">
                  <c:v>0.04</c:v>
                </c:pt>
                <c:pt idx="10">
                  <c:v>7.0000000000000007E-2</c:v>
                </c:pt>
                <c:pt idx="11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'Forward Bookings'!$C$227:$C$229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Bookings'!$E$227:$P$227</c:f>
              <c:numCache>
                <c:formatCode>0%</c:formatCode>
                <c:ptCount val="12"/>
                <c:pt idx="0">
                  <c:v>0.63</c:v>
                </c:pt>
                <c:pt idx="1">
                  <c:v>0.31</c:v>
                </c:pt>
                <c:pt idx="2">
                  <c:v>0.17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</c:ser>
        <c:ser>
          <c:idx val="5"/>
          <c:order val="5"/>
          <c:tx>
            <c:strRef>
              <c:f>'Forward Bookings'!$C$230:$C$232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Bookings'!$E$216:$P$216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'Forward Bookings'!$E$230:$P$230</c:f>
              <c:numCache>
                <c:formatCode>0%</c:formatCode>
                <c:ptCount val="12"/>
                <c:pt idx="0">
                  <c:v>0.53</c:v>
                </c:pt>
                <c:pt idx="1">
                  <c:v>0.33</c:v>
                </c:pt>
                <c:pt idx="2">
                  <c:v>0.17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</c:ser>
        <c:ser>
          <c:idx val="6"/>
          <c:order val="6"/>
          <c:tx>
            <c:strRef>
              <c:f>'Forward Bookings'!$C$233:$C$235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Bookings'!$E$233:$P$233</c:f>
              <c:numCache>
                <c:formatCode>0%</c:formatCode>
                <c:ptCount val="12"/>
                <c:pt idx="0">
                  <c:v>0.56999999999999995</c:v>
                </c:pt>
                <c:pt idx="1">
                  <c:v>0.32</c:v>
                </c:pt>
                <c:pt idx="2">
                  <c:v>0.16</c:v>
                </c:pt>
                <c:pt idx="3">
                  <c:v>0.06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</c:numCache>
            </c:numRef>
          </c:val>
        </c:ser>
        <c:dLbls>
          <c:showVal val="1"/>
        </c:dLbls>
        <c:axId val="69536768"/>
        <c:axId val="69542656"/>
      </c:barChart>
      <c:catAx>
        <c:axId val="695367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42656"/>
        <c:crosses val="autoZero"/>
        <c:auto val="1"/>
        <c:lblAlgn val="ctr"/>
        <c:lblOffset val="100"/>
      </c:catAx>
      <c:valAx>
        <c:axId val="69542656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36768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125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Bookings'!$C$243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Bookings'!$E$243:$P$243</c:f>
              <c:numCache>
                <c:formatCode>0%</c:formatCode>
                <c:ptCount val="12"/>
                <c:pt idx="0">
                  <c:v>0.6</c:v>
                </c:pt>
                <c:pt idx="1">
                  <c:v>0.28999999999999998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0.08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0.11</c:v>
                </c:pt>
                <c:pt idx="11">
                  <c:v>0.06</c:v>
                </c:pt>
              </c:numCache>
            </c:numRef>
          </c:val>
        </c:ser>
        <c:ser>
          <c:idx val="1"/>
          <c:order val="1"/>
          <c:tx>
            <c:strRef>
              <c:f>'Forward Bookings'!$C$244:$C$246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Bookings'!$E$244:$P$244</c:f>
              <c:numCache>
                <c:formatCode>0%</c:formatCode>
                <c:ptCount val="12"/>
                <c:pt idx="0">
                  <c:v>0.69</c:v>
                </c:pt>
                <c:pt idx="1">
                  <c:v>0.32</c:v>
                </c:pt>
                <c:pt idx="2">
                  <c:v>0.12</c:v>
                </c:pt>
                <c:pt idx="3">
                  <c:v>0.1</c:v>
                </c:pt>
                <c:pt idx="4">
                  <c:v>0.08</c:v>
                </c:pt>
                <c:pt idx="5">
                  <c:v>0.1</c:v>
                </c:pt>
                <c:pt idx="6">
                  <c:v>0.1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0.09</c:v>
                </c:pt>
                <c:pt idx="11">
                  <c:v>0.03</c:v>
                </c:pt>
              </c:numCache>
            </c:numRef>
          </c:val>
        </c:ser>
        <c:ser>
          <c:idx val="2"/>
          <c:order val="2"/>
          <c:tx>
            <c:strRef>
              <c:f>'Forward Bookings'!$C$247:$C$249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Bookings'!$E$247:$P$247</c:f>
              <c:numCache>
                <c:formatCode>0%</c:formatCode>
                <c:ptCount val="12"/>
                <c:pt idx="0">
                  <c:v>0.61</c:v>
                </c:pt>
                <c:pt idx="1">
                  <c:v>0.25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0.05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</c:numCache>
            </c:numRef>
          </c:val>
        </c:ser>
        <c:ser>
          <c:idx val="3"/>
          <c:order val="3"/>
          <c:tx>
            <c:strRef>
              <c:f>'Forward Bookings'!$C$250:$C$252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Bookings'!$E$250:$P$250</c:f>
              <c:numCache>
                <c:formatCode>0%</c:formatCode>
                <c:ptCount val="12"/>
                <c:pt idx="0">
                  <c:v>0.59</c:v>
                </c:pt>
                <c:pt idx="1">
                  <c:v>0.26</c:v>
                </c:pt>
                <c:pt idx="2">
                  <c:v>0.1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0.17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0.1</c:v>
                </c:pt>
                <c:pt idx="10">
                  <c:v>0.06</c:v>
                </c:pt>
                <c:pt idx="11">
                  <c:v>0.04</c:v>
                </c:pt>
              </c:numCache>
            </c:numRef>
          </c:val>
        </c:ser>
        <c:ser>
          <c:idx val="4"/>
          <c:order val="4"/>
          <c:tx>
            <c:strRef>
              <c:f>'Forward Bookings'!$C$253:$C$255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Bookings'!$E$253:$P$253</c:f>
              <c:numCache>
                <c:formatCode>0%</c:formatCode>
                <c:ptCount val="12"/>
                <c:pt idx="0">
                  <c:v>0.59</c:v>
                </c:pt>
                <c:pt idx="1">
                  <c:v>0.28000000000000003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</c:v>
                </c:pt>
                <c:pt idx="5">
                  <c:v>0.09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0.05</c:v>
                </c:pt>
                <c:pt idx="9">
                  <c:v>0.06</c:v>
                </c:pt>
                <c:pt idx="10">
                  <c:v>0.05</c:v>
                </c:pt>
                <c:pt idx="11">
                  <c:v>0.04</c:v>
                </c:pt>
              </c:numCache>
            </c:numRef>
          </c:val>
        </c:ser>
        <c:ser>
          <c:idx val="5"/>
          <c:order val="5"/>
          <c:tx>
            <c:strRef>
              <c:f>'Forward Bookings'!$C$256:$C$258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Bookings'!$E$242:$P$242</c:f>
              <c:strCache>
                <c:ptCount val="12"/>
                <c:pt idx="0">
                  <c:v>Nov</c:v>
                </c:pt>
                <c:pt idx="1">
                  <c:v>Dec</c:v>
                </c:pt>
                <c:pt idx="2">
                  <c:v>Jan</c:v>
                </c:pt>
                <c:pt idx="3">
                  <c:v>Feb</c:v>
                </c:pt>
                <c:pt idx="4">
                  <c:v>Mar</c:v>
                </c:pt>
                <c:pt idx="5">
                  <c:v>Apr</c:v>
                </c:pt>
                <c:pt idx="6">
                  <c:v>May</c:v>
                </c:pt>
                <c:pt idx="7">
                  <c:v>Jun</c:v>
                </c:pt>
                <c:pt idx="8">
                  <c:v>Jul</c:v>
                </c:pt>
                <c:pt idx="9">
                  <c:v>Aug</c:v>
                </c:pt>
                <c:pt idx="10">
                  <c:v>Sep</c:v>
                </c:pt>
                <c:pt idx="11">
                  <c:v>Oct</c:v>
                </c:pt>
              </c:strCache>
            </c:strRef>
          </c:cat>
          <c:val>
            <c:numRef>
              <c:f>'Forward Bookings'!$E$256:$P$256</c:f>
              <c:numCache>
                <c:formatCode>0%</c:formatCode>
                <c:ptCount val="12"/>
                <c:pt idx="0">
                  <c:v>0.57999999999999996</c:v>
                </c:pt>
                <c:pt idx="1">
                  <c:v>0.26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0.06</c:v>
                </c:pt>
              </c:numCache>
            </c:numRef>
          </c:val>
        </c:ser>
        <c:ser>
          <c:idx val="6"/>
          <c:order val="6"/>
          <c:tx>
            <c:strRef>
              <c:f>'Forward Bookings'!$C$259:$C$261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Bookings'!$E$259:$P$259</c:f>
              <c:numCache>
                <c:formatCode>0%</c:formatCode>
                <c:ptCount val="12"/>
                <c:pt idx="0">
                  <c:v>0.57999999999999996</c:v>
                </c:pt>
                <c:pt idx="1">
                  <c:v>0.31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0.08</c:v>
                </c:pt>
                <c:pt idx="7">
                  <c:v>0.1</c:v>
                </c:pt>
                <c:pt idx="8">
                  <c:v>0.08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0.02</c:v>
                </c:pt>
              </c:numCache>
            </c:numRef>
          </c:val>
        </c:ser>
        <c:dLbls>
          <c:showVal val="1"/>
        </c:dLbls>
        <c:axId val="69606016"/>
        <c:axId val="69616000"/>
      </c:barChart>
      <c:catAx>
        <c:axId val="69606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16000"/>
        <c:crosses val="autoZero"/>
        <c:auto val="1"/>
        <c:lblAlgn val="ctr"/>
        <c:lblOffset val="100"/>
      </c:catAx>
      <c:valAx>
        <c:axId val="69616000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060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158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Bookings'!$C$269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Bookings'!$E$269:$P$269</c:f>
              <c:numCache>
                <c:formatCode>0%</c:formatCode>
                <c:ptCount val="12"/>
                <c:pt idx="0">
                  <c:v>0.51</c:v>
                </c:pt>
                <c:pt idx="1">
                  <c:v>0.18</c:v>
                </c:pt>
                <c:pt idx="2">
                  <c:v>0.16</c:v>
                </c:pt>
                <c:pt idx="3">
                  <c:v>0.13</c:v>
                </c:pt>
                <c:pt idx="4">
                  <c:v>0.15</c:v>
                </c:pt>
                <c:pt idx="5">
                  <c:v>0.1</c:v>
                </c:pt>
                <c:pt idx="6">
                  <c:v>0.12</c:v>
                </c:pt>
                <c:pt idx="7">
                  <c:v>0.08</c:v>
                </c:pt>
                <c:pt idx="8">
                  <c:v>0.1</c:v>
                </c:pt>
                <c:pt idx="9">
                  <c:v>0.1</c:v>
                </c:pt>
                <c:pt idx="10">
                  <c:v>0.08</c:v>
                </c:pt>
                <c:pt idx="11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'Forward Bookings'!$C$270:$C$272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Bookings'!$E$270:$P$270</c:f>
              <c:numCache>
                <c:formatCode>0%</c:formatCode>
                <c:ptCount val="12"/>
                <c:pt idx="0">
                  <c:v>0.54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  <c:pt idx="9">
                  <c:v>0.09</c:v>
                </c:pt>
                <c:pt idx="10">
                  <c:v>0.04</c:v>
                </c:pt>
                <c:pt idx="11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'Forward Bookings'!$C$273:$C$275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Bookings'!$E$273:$P$273</c:f>
              <c:numCache>
                <c:formatCode>0%</c:formatCode>
                <c:ptCount val="12"/>
                <c:pt idx="0">
                  <c:v>0.51</c:v>
                </c:pt>
                <c:pt idx="1">
                  <c:v>0.15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0.01</c:v>
                </c:pt>
              </c:numCache>
            </c:numRef>
          </c:val>
        </c:ser>
        <c:ser>
          <c:idx val="3"/>
          <c:order val="3"/>
          <c:tx>
            <c:strRef>
              <c:f>'Forward Bookings'!$C$276:$C$278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Bookings'!$E$276:$P$276</c:f>
              <c:numCache>
                <c:formatCode>0%</c:formatCode>
                <c:ptCount val="12"/>
                <c:pt idx="0">
                  <c:v>0.48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0.12</c:v>
                </c:pt>
                <c:pt idx="4">
                  <c:v>0.13</c:v>
                </c:pt>
                <c:pt idx="5">
                  <c:v>0.19</c:v>
                </c:pt>
                <c:pt idx="6">
                  <c:v>0.11</c:v>
                </c:pt>
                <c:pt idx="7">
                  <c:v>0.08</c:v>
                </c:pt>
                <c:pt idx="8">
                  <c:v>0.11</c:v>
                </c:pt>
                <c:pt idx="9">
                  <c:v>0.08</c:v>
                </c:pt>
                <c:pt idx="10">
                  <c:v>0.04</c:v>
                </c:pt>
                <c:pt idx="11">
                  <c:v>0.02</c:v>
                </c:pt>
              </c:numCache>
            </c:numRef>
          </c:val>
        </c:ser>
        <c:ser>
          <c:idx val="4"/>
          <c:order val="4"/>
          <c:tx>
            <c:strRef>
              <c:f>'Forward Bookings'!$C$279:$C$281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Bookings'!$E$279:$P$279</c:f>
              <c:numCache>
                <c:formatCode>0%</c:formatCode>
                <c:ptCount val="12"/>
                <c:pt idx="0">
                  <c:v>0.51</c:v>
                </c:pt>
                <c:pt idx="1">
                  <c:v>0.18</c:v>
                </c:pt>
                <c:pt idx="2">
                  <c:v>0.21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0.15</c:v>
                </c:pt>
                <c:pt idx="6">
                  <c:v>0.13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'Forward Bookings'!$C$282:$C$284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Bookings'!$E$268:$P$268</c:f>
              <c:strCache>
                <c:ptCount val="12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</c:strCache>
            </c:strRef>
          </c:cat>
          <c:val>
            <c:numRef>
              <c:f>'Forward Bookings'!$E$282:$P$282</c:f>
              <c:numCache>
                <c:formatCode>0%</c:formatCode>
                <c:ptCount val="12"/>
                <c:pt idx="0">
                  <c:v>0.48</c:v>
                </c:pt>
                <c:pt idx="1">
                  <c:v>0.12</c:v>
                </c:pt>
                <c:pt idx="2">
                  <c:v>0.11</c:v>
                </c:pt>
                <c:pt idx="3">
                  <c:v>0.13</c:v>
                </c:pt>
                <c:pt idx="4">
                  <c:v>0.15</c:v>
                </c:pt>
                <c:pt idx="5">
                  <c:v>0.15</c:v>
                </c:pt>
                <c:pt idx="6">
                  <c:v>0.11</c:v>
                </c:pt>
                <c:pt idx="7">
                  <c:v>0.09</c:v>
                </c:pt>
                <c:pt idx="8">
                  <c:v>0.08</c:v>
                </c:pt>
                <c:pt idx="9">
                  <c:v>0.08</c:v>
                </c:pt>
                <c:pt idx="10">
                  <c:v>7.0000000000000007E-2</c:v>
                </c:pt>
                <c:pt idx="11">
                  <c:v>0.02</c:v>
                </c:pt>
              </c:numCache>
            </c:numRef>
          </c:val>
        </c:ser>
        <c:ser>
          <c:idx val="6"/>
          <c:order val="6"/>
          <c:tx>
            <c:strRef>
              <c:f>'Forward Bookings'!$C$285:$C$287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Bookings'!$E$285:$P$285</c:f>
              <c:numCache>
                <c:formatCode>0%</c:formatCode>
                <c:ptCount val="12"/>
                <c:pt idx="0">
                  <c:v>0.5</c:v>
                </c:pt>
                <c:pt idx="1">
                  <c:v>0.16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0.12</c:v>
                </c:pt>
                <c:pt idx="6">
                  <c:v>0.13</c:v>
                </c:pt>
                <c:pt idx="7">
                  <c:v>0.2</c:v>
                </c:pt>
                <c:pt idx="8">
                  <c:v>0.13</c:v>
                </c:pt>
                <c:pt idx="9">
                  <c:v>0.13</c:v>
                </c:pt>
                <c:pt idx="10">
                  <c:v>0.04</c:v>
                </c:pt>
                <c:pt idx="11">
                  <c:v>0.01</c:v>
                </c:pt>
              </c:numCache>
            </c:numRef>
          </c:val>
        </c:ser>
        <c:dLbls>
          <c:showVal val="1"/>
        </c:dLbls>
        <c:axId val="69674496"/>
        <c:axId val="69676032"/>
      </c:barChart>
      <c:catAx>
        <c:axId val="696744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76032"/>
        <c:crosses val="autoZero"/>
        <c:auto val="1"/>
        <c:lblAlgn val="ctr"/>
        <c:lblOffset val="100"/>
      </c:catAx>
      <c:valAx>
        <c:axId val="6967603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67449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% Booked for next 12 months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9949001627961059E-2"/>
          <c:y val="0.13614110736157981"/>
          <c:w val="0.88684424731719191"/>
          <c:h val="0.64733595800524935"/>
        </c:manualLayout>
      </c:layout>
      <c:barChart>
        <c:barDir val="col"/>
        <c:grouping val="clustered"/>
        <c:ser>
          <c:idx val="0"/>
          <c:order val="0"/>
          <c:tx>
            <c:strRef>
              <c:f>'Forward Bookings'!$C$295</c:f>
              <c:strCache>
                <c:ptCount val="1"/>
                <c:pt idx="0">
                  <c:v>2005</c:v>
                </c:pt>
              </c:strCache>
            </c:strRef>
          </c:tx>
          <c:dLbls>
            <c:delete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Bookings'!$E$295:$P$295</c:f>
              <c:numCache>
                <c:formatCode>0%</c:formatCode>
                <c:ptCount val="12"/>
                <c:pt idx="0">
                  <c:v>0.37</c:v>
                </c:pt>
                <c:pt idx="1">
                  <c:v>0.25</c:v>
                </c:pt>
                <c:pt idx="2">
                  <c:v>0.17</c:v>
                </c:pt>
                <c:pt idx="3">
                  <c:v>0.24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0.12</c:v>
                </c:pt>
                <c:pt idx="7">
                  <c:v>0.12</c:v>
                </c:pt>
                <c:pt idx="8">
                  <c:v>0.15</c:v>
                </c:pt>
                <c:pt idx="9">
                  <c:v>0.11</c:v>
                </c:pt>
                <c:pt idx="10">
                  <c:v>0.1</c:v>
                </c:pt>
                <c:pt idx="11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'Forward Bookings'!$C$296:$C$298</c:f>
              <c:strCache>
                <c:ptCount val="1"/>
                <c:pt idx="0">
                  <c:v>2006</c:v>
                </c:pt>
              </c:strCache>
            </c:strRef>
          </c:tx>
          <c:dLbls>
            <c:delete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Bookings'!$E$296:$P$296</c:f>
              <c:numCache>
                <c:formatCode>0%</c:formatCode>
                <c:ptCount val="12"/>
                <c:pt idx="0">
                  <c:v>0.4</c:v>
                </c:pt>
                <c:pt idx="1">
                  <c:v>0.25</c:v>
                </c:pt>
                <c:pt idx="2">
                  <c:v>0.2</c:v>
                </c:pt>
                <c:pt idx="3">
                  <c:v>0.19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0.12</c:v>
                </c:pt>
                <c:pt idx="9">
                  <c:v>0.06</c:v>
                </c:pt>
                <c:pt idx="10">
                  <c:v>0.1</c:v>
                </c:pt>
                <c:pt idx="11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'Forward Bookings'!$C$299:$C$301</c:f>
              <c:strCache>
                <c:ptCount val="1"/>
                <c:pt idx="0">
                  <c:v>2007</c:v>
                </c:pt>
              </c:strCache>
            </c:strRef>
          </c:tx>
          <c:dLbls>
            <c:delete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Bookings'!$E$299:$P$299</c:f>
              <c:numCache>
                <c:formatCode>0%</c:formatCode>
                <c:ptCount val="12"/>
                <c:pt idx="0">
                  <c:v>0.35</c:v>
                </c:pt>
                <c:pt idx="1">
                  <c:v>0.15</c:v>
                </c:pt>
                <c:pt idx="2">
                  <c:v>0.13</c:v>
                </c:pt>
                <c:pt idx="3">
                  <c:v>0.08</c:v>
                </c:pt>
                <c:pt idx="4">
                  <c:v>0.09</c:v>
                </c:pt>
                <c:pt idx="5">
                  <c:v>0.06</c:v>
                </c:pt>
                <c:pt idx="6">
                  <c:v>0.06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'Forward Bookings'!$C$302:$C$304</c:f>
              <c:strCache>
                <c:ptCount val="1"/>
                <c:pt idx="0">
                  <c:v>2008</c:v>
                </c:pt>
              </c:strCache>
            </c:strRef>
          </c:tx>
          <c:dLbls>
            <c:delete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Bookings'!$E$302:$P$302</c:f>
              <c:numCache>
                <c:formatCode>0%</c:formatCode>
                <c:ptCount val="12"/>
                <c:pt idx="0">
                  <c:v>0.35</c:v>
                </c:pt>
                <c:pt idx="1">
                  <c:v>0.21</c:v>
                </c:pt>
                <c:pt idx="2">
                  <c:v>0.19</c:v>
                </c:pt>
                <c:pt idx="3">
                  <c:v>0.17</c:v>
                </c:pt>
                <c:pt idx="4">
                  <c:v>0.23</c:v>
                </c:pt>
                <c:pt idx="5">
                  <c:v>0.15</c:v>
                </c:pt>
                <c:pt idx="6">
                  <c:v>0.11</c:v>
                </c:pt>
                <c:pt idx="7">
                  <c:v>0.12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0.05</c:v>
                </c:pt>
                <c:pt idx="11">
                  <c:v>0.03</c:v>
                </c:pt>
              </c:numCache>
            </c:numRef>
          </c:val>
        </c:ser>
        <c:ser>
          <c:idx val="4"/>
          <c:order val="4"/>
          <c:tx>
            <c:strRef>
              <c:f>'Forward Bookings'!$C$305:$C$307</c:f>
              <c:strCache>
                <c:ptCount val="1"/>
                <c:pt idx="0">
                  <c:v>2009</c:v>
                </c:pt>
              </c:strCache>
            </c:strRef>
          </c:tx>
          <c:dLbls>
            <c:delete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Bookings'!$E$305:$P$305</c:f>
              <c:numCache>
                <c:formatCode>0%</c:formatCode>
                <c:ptCount val="12"/>
                <c:pt idx="0">
                  <c:v>0.41</c:v>
                </c:pt>
                <c:pt idx="1">
                  <c:v>0.31</c:v>
                </c:pt>
                <c:pt idx="2">
                  <c:v>0.2</c:v>
                </c:pt>
                <c:pt idx="3">
                  <c:v>0.14000000000000001</c:v>
                </c:pt>
                <c:pt idx="4">
                  <c:v>0.19</c:v>
                </c:pt>
                <c:pt idx="5">
                  <c:v>0.14000000000000001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0.06</c:v>
                </c:pt>
                <c:pt idx="10">
                  <c:v>0.04</c:v>
                </c:pt>
                <c:pt idx="11">
                  <c:v>0.03</c:v>
                </c:pt>
              </c:numCache>
            </c:numRef>
          </c:val>
        </c:ser>
        <c:ser>
          <c:idx val="5"/>
          <c:order val="5"/>
          <c:tx>
            <c:strRef>
              <c:f>'Forward Bookings'!$C$308:$C$310</c:f>
              <c:strCache>
                <c:ptCount val="1"/>
                <c:pt idx="0">
                  <c:v>2010</c:v>
                </c:pt>
              </c:strCache>
            </c:strRef>
          </c:tx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'Forward Bookings'!$E$294:$P$294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'Forward Bookings'!$E$308:$P$308</c:f>
              <c:numCache>
                <c:formatCode>0%</c:formatCode>
                <c:ptCount val="12"/>
                <c:pt idx="0">
                  <c:v>0.34</c:v>
                </c:pt>
                <c:pt idx="1">
                  <c:v>0.2</c:v>
                </c:pt>
                <c:pt idx="2">
                  <c:v>0.17</c:v>
                </c:pt>
                <c:pt idx="3">
                  <c:v>0.2</c:v>
                </c:pt>
                <c:pt idx="4">
                  <c:v>0.25</c:v>
                </c:pt>
                <c:pt idx="5">
                  <c:v>0.13</c:v>
                </c:pt>
                <c:pt idx="6">
                  <c:v>0.11</c:v>
                </c:pt>
                <c:pt idx="7">
                  <c:v>0.08</c:v>
                </c:pt>
                <c:pt idx="8">
                  <c:v>0.11</c:v>
                </c:pt>
                <c:pt idx="9">
                  <c:v>0.08</c:v>
                </c:pt>
                <c:pt idx="10">
                  <c:v>0.03</c:v>
                </c:pt>
                <c:pt idx="11">
                  <c:v>0.02</c:v>
                </c:pt>
              </c:numCache>
            </c:numRef>
          </c:val>
        </c:ser>
        <c:ser>
          <c:idx val="6"/>
          <c:order val="6"/>
          <c:tx>
            <c:strRef>
              <c:f>'Forward Bookings'!$C$311:$C$313</c:f>
              <c:strCache>
                <c:ptCount val="1"/>
                <c:pt idx="0">
                  <c:v>2011</c:v>
                </c:pt>
              </c:strCache>
            </c:strRef>
          </c:tx>
          <c:val>
            <c:numRef>
              <c:f>'Forward Bookings'!$E$311:$P$311</c:f>
              <c:numCache>
                <c:formatCode>0%</c:formatCode>
                <c:ptCount val="12"/>
                <c:pt idx="0">
                  <c:v>0.38</c:v>
                </c:pt>
                <c:pt idx="1">
                  <c:v>0.24</c:v>
                </c:pt>
                <c:pt idx="2">
                  <c:v>0.2</c:v>
                </c:pt>
                <c:pt idx="3">
                  <c:v>0.18</c:v>
                </c:pt>
                <c:pt idx="4">
                  <c:v>0.15</c:v>
                </c:pt>
                <c:pt idx="5">
                  <c:v>0.16</c:v>
                </c:pt>
                <c:pt idx="6">
                  <c:v>0.21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0.05</c:v>
                </c:pt>
                <c:pt idx="10">
                  <c:v>0.05</c:v>
                </c:pt>
                <c:pt idx="11">
                  <c:v>0.03</c:v>
                </c:pt>
              </c:numCache>
            </c:numRef>
          </c:val>
        </c:ser>
        <c:dLbls>
          <c:showVal val="1"/>
        </c:dLbls>
        <c:axId val="69747456"/>
        <c:axId val="69748992"/>
      </c:barChart>
      <c:catAx>
        <c:axId val="697474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48992"/>
        <c:crosses val="autoZero"/>
        <c:auto val="1"/>
        <c:lblAlgn val="ctr"/>
        <c:lblOffset val="100"/>
      </c:catAx>
      <c:valAx>
        <c:axId val="69748992"/>
        <c:scaling>
          <c:orientation val="minMax"/>
        </c:scaling>
        <c:axPos val="l"/>
        <c:majorGridlines/>
        <c:numFmt formatCode="0%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74745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plotArea>
      <c:layout>
        <c:manualLayout>
          <c:layoutTarget val="inner"/>
          <c:xMode val="edge"/>
          <c:yMode val="edge"/>
          <c:x val="0.11546391752577315"/>
          <c:y val="4.8611111111111112E-2"/>
          <c:w val="0.84948453608247465"/>
          <c:h val="0.68402777777777779"/>
        </c:manualLayout>
      </c:layout>
      <c:barChart>
        <c:barDir val="col"/>
        <c:grouping val="clustered"/>
        <c:ser>
          <c:idx val="0"/>
          <c:order val="0"/>
          <c:tx>
            <c:strRef>
              <c:f>'Occupancy detail'!$AL$273</c:f>
              <c:strCache>
                <c:ptCount val="1"/>
              </c:strCache>
            </c:strRef>
          </c:tx>
          <c:cat>
            <c:numRef>
              <c:f>'Occupancy detail'!$AM$272:$AX$272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detail'!$AM$273:$AX$273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'Occupancy detail'!$AL$274</c:f>
              <c:strCache>
                <c:ptCount val="1"/>
                <c:pt idx="0">
                  <c:v>2010</c:v>
                </c:pt>
              </c:strCache>
            </c:strRef>
          </c:tx>
          <c:cat>
            <c:numRef>
              <c:f>'Occupancy detail'!$AM$272:$AX$272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detail'!$AM$274:$AX$274</c:f>
              <c:numCache>
                <c:formatCode>0%</c:formatCode>
                <c:ptCount val="12"/>
                <c:pt idx="0">
                  <c:v>0.72487499999999994</c:v>
                </c:pt>
                <c:pt idx="1">
                  <c:v>0.81925000000000014</c:v>
                </c:pt>
                <c:pt idx="2">
                  <c:v>0.82291666666666663</c:v>
                </c:pt>
                <c:pt idx="3">
                  <c:v>0.71975</c:v>
                </c:pt>
                <c:pt idx="4">
                  <c:v>0.80979166666666658</c:v>
                </c:pt>
                <c:pt idx="5">
                  <c:v>0.9055833333333333</c:v>
                </c:pt>
                <c:pt idx="6">
                  <c:v>0.4968749999999999</c:v>
                </c:pt>
              </c:numCache>
            </c:numRef>
          </c:val>
        </c:ser>
        <c:ser>
          <c:idx val="2"/>
          <c:order val="2"/>
          <c:tx>
            <c:strRef>
              <c:f>'Occupancy detail'!$AL$275</c:f>
              <c:strCache>
                <c:ptCount val="1"/>
              </c:strCache>
            </c:strRef>
          </c:tx>
          <c:cat>
            <c:numRef>
              <c:f>'Occupancy detail'!$AM$272:$AX$272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detail'!$AM$275:$AX$275</c:f>
              <c:numCache>
                <c:formatCode>0%</c:formatCode>
                <c:ptCount val="12"/>
              </c:numCache>
            </c:numRef>
          </c:val>
        </c:ser>
        <c:ser>
          <c:idx val="3"/>
          <c:order val="3"/>
          <c:tx>
            <c:strRef>
              <c:f>'Occupancy detail'!$AL$276</c:f>
              <c:strCache>
                <c:ptCount val="1"/>
              </c:strCache>
            </c:strRef>
          </c:tx>
          <c:cat>
            <c:numRef>
              <c:f>'Occupancy detail'!$AM$272:$AX$272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detail'!$AM$276:$AX$276</c:f>
              <c:numCache>
                <c:formatCode>0%</c:formatCode>
                <c:ptCount val="12"/>
              </c:numCache>
            </c:numRef>
          </c:val>
        </c:ser>
        <c:ser>
          <c:idx val="4"/>
          <c:order val="4"/>
          <c:tx>
            <c:strRef>
              <c:f>'Occupancy detail'!$AL$277</c:f>
              <c:strCache>
                <c:ptCount val="1"/>
              </c:strCache>
            </c:strRef>
          </c:tx>
          <c:cat>
            <c:numRef>
              <c:f>'Occupancy detail'!$AM$272:$AX$272</c:f>
              <c:numCache>
                <c:formatCode>General</c:formatCode>
                <c:ptCount val="12"/>
              </c:numCache>
            </c:numRef>
          </c:cat>
          <c:val>
            <c:numRef>
              <c:f>'Occupancy detail'!$AM$277:$AX$277</c:f>
              <c:numCache>
                <c:formatCode>0%</c:formatCode>
                <c:ptCount val="12"/>
              </c:numCache>
            </c:numRef>
          </c:val>
        </c:ser>
        <c:axId val="66863104"/>
        <c:axId val="66864640"/>
      </c:barChart>
      <c:catAx>
        <c:axId val="668631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64640"/>
        <c:crosses val="autoZero"/>
        <c:auto val="1"/>
        <c:lblAlgn val="ctr"/>
        <c:lblOffset val="100"/>
      </c:catAx>
      <c:valAx>
        <c:axId val="668646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63104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cat>
            <c:strRef>
              <c:f>'Occupancy detail'!$AM$273:$AS$273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'Occupancy detail'!$AM$274:$AS$274</c:f>
              <c:numCache>
                <c:formatCode>0%</c:formatCode>
                <c:ptCount val="7"/>
                <c:pt idx="0">
                  <c:v>0.72487499999999994</c:v>
                </c:pt>
                <c:pt idx="1">
                  <c:v>0.81925000000000014</c:v>
                </c:pt>
                <c:pt idx="2">
                  <c:v>0.82291666666666663</c:v>
                </c:pt>
                <c:pt idx="3">
                  <c:v>0.71975</c:v>
                </c:pt>
                <c:pt idx="4">
                  <c:v>0.80979166666666658</c:v>
                </c:pt>
                <c:pt idx="5">
                  <c:v>0.9055833333333333</c:v>
                </c:pt>
                <c:pt idx="6">
                  <c:v>0.4968749999999999</c:v>
                </c:pt>
              </c:numCache>
            </c:numRef>
          </c:val>
        </c:ser>
        <c:axId val="66874752"/>
        <c:axId val="66884736"/>
      </c:barChart>
      <c:catAx>
        <c:axId val="66874752"/>
        <c:scaling>
          <c:orientation val="minMax"/>
        </c:scaling>
        <c:axPos val="b"/>
        <c:tickLblPos val="nextTo"/>
        <c:crossAx val="66884736"/>
        <c:crosses val="autoZero"/>
        <c:auto val="1"/>
        <c:lblAlgn val="ctr"/>
        <c:lblOffset val="100"/>
      </c:catAx>
      <c:valAx>
        <c:axId val="66884736"/>
        <c:scaling>
          <c:orientation val="minMax"/>
        </c:scaling>
        <c:axPos val="l"/>
        <c:majorGridlines/>
        <c:numFmt formatCode="0%" sourceLinked="1"/>
        <c:tickLblPos val="nextTo"/>
        <c:crossAx val="66874752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5"/>
  <c:chart>
    <c:plotArea>
      <c:layout>
        <c:manualLayout>
          <c:layoutTarget val="inner"/>
          <c:xMode val="edge"/>
          <c:yMode val="edge"/>
          <c:x val="0.13168724279835392"/>
          <c:y val="4.8611111111111112E-2"/>
          <c:w val="0.83744855967078513"/>
          <c:h val="0.68402777777777779"/>
        </c:manualLayout>
      </c:layout>
      <c:barChart>
        <c:barDir val="col"/>
        <c:grouping val="clustered"/>
        <c:ser>
          <c:idx val="0"/>
          <c:order val="0"/>
          <c:tx>
            <c:strRef>
              <c:f>Revenue!$EG$42</c:f>
              <c:strCache>
                <c:ptCount val="1"/>
                <c:pt idx="0">
                  <c:v>ARR</c:v>
                </c:pt>
              </c:strCache>
            </c:strRef>
          </c:tx>
          <c:cat>
            <c:strRef>
              <c:f>Revenue!$EH$41:$ES$41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Revenue!$EH$42:$ES$42</c:f>
              <c:numCache>
                <c:formatCode>"£"#,##0.00</c:formatCode>
                <c:ptCount val="12"/>
                <c:pt idx="0">
                  <c:v>69.02</c:v>
                </c:pt>
                <c:pt idx="1">
                  <c:v>70.89</c:v>
                </c:pt>
                <c:pt idx="2">
                  <c:v>71.23</c:v>
                </c:pt>
                <c:pt idx="3">
                  <c:v>70.58</c:v>
                </c:pt>
                <c:pt idx="4">
                  <c:v>73.8</c:v>
                </c:pt>
                <c:pt idx="5">
                  <c:v>73.150000000000006</c:v>
                </c:pt>
                <c:pt idx="6">
                  <c:v>69.569999999999993</c:v>
                </c:pt>
                <c:pt idx="7">
                  <c:v>59.24</c:v>
                </c:pt>
                <c:pt idx="8">
                  <c:v>71.67</c:v>
                </c:pt>
                <c:pt idx="9">
                  <c:v>72.87</c:v>
                </c:pt>
                <c:pt idx="10">
                  <c:v>73.06</c:v>
                </c:pt>
                <c:pt idx="11">
                  <c:v>71.08</c:v>
                </c:pt>
              </c:numCache>
            </c:numRef>
          </c:val>
        </c:ser>
        <c:ser>
          <c:idx val="1"/>
          <c:order val="1"/>
          <c:tx>
            <c:strRef>
              <c:f>Revenue!$EG$43</c:f>
              <c:strCache>
                <c:ptCount val="1"/>
                <c:pt idx="0">
                  <c:v>Rev Par</c:v>
                </c:pt>
              </c:strCache>
            </c:strRef>
          </c:tx>
          <c:cat>
            <c:strRef>
              <c:f>Revenue!$EH$41:$ES$41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Revenue!$EH$43:$ES$43</c:f>
              <c:numCache>
                <c:formatCode>"£"#,##0.00</c:formatCode>
                <c:ptCount val="12"/>
                <c:pt idx="0">
                  <c:v>41.2</c:v>
                </c:pt>
                <c:pt idx="1">
                  <c:v>52.5</c:v>
                </c:pt>
                <c:pt idx="2">
                  <c:v>59.64</c:v>
                </c:pt>
                <c:pt idx="3">
                  <c:v>51.01</c:v>
                </c:pt>
                <c:pt idx="4">
                  <c:v>55.21</c:v>
                </c:pt>
                <c:pt idx="5">
                  <c:v>58.66</c:v>
                </c:pt>
                <c:pt idx="6">
                  <c:v>52.3</c:v>
                </c:pt>
                <c:pt idx="7">
                  <c:v>43.5</c:v>
                </c:pt>
                <c:pt idx="8">
                  <c:v>60.39</c:v>
                </c:pt>
                <c:pt idx="9">
                  <c:v>64.14</c:v>
                </c:pt>
                <c:pt idx="10">
                  <c:v>63.1</c:v>
                </c:pt>
                <c:pt idx="11">
                  <c:v>49.21</c:v>
                </c:pt>
              </c:numCache>
            </c:numRef>
          </c:val>
        </c:ser>
        <c:axId val="67184896"/>
        <c:axId val="67190784"/>
      </c:barChart>
      <c:catAx>
        <c:axId val="671848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190784"/>
        <c:crosses val="autoZero"/>
        <c:auto val="1"/>
        <c:lblAlgn val="ctr"/>
        <c:lblOffset val="100"/>
      </c:catAx>
      <c:valAx>
        <c:axId val="67190784"/>
        <c:scaling>
          <c:orientation val="minMax"/>
        </c:scaling>
        <c:axPos val="l"/>
        <c:majorGridlines/>
        <c:numFmt formatCode="&quot;£&quot;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184896"/>
        <c:crosses val="autoZero"/>
        <c:crossBetween val="between"/>
      </c:valAx>
    </c:plotArea>
    <c:legend>
      <c:legendPos val="b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Annual Average Room rates 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436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Revenue!$D$8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(Revenue!$D$9,Revenue!$D$12,Revenue!$D$17)</c:f>
              <c:numCache>
                <c:formatCode>"£"#,##0.00</c:formatCode>
                <c:ptCount val="3"/>
                <c:pt idx="0">
                  <c:v>71.827500000000001</c:v>
                </c:pt>
                <c:pt idx="1">
                  <c:v>70.764166666666668</c:v>
                </c:pt>
                <c:pt idx="2">
                  <c:v>69.734999999999999</c:v>
                </c:pt>
              </c:numCache>
            </c:numRef>
          </c:val>
        </c:ser>
        <c:ser>
          <c:idx val="1"/>
          <c:order val="1"/>
          <c:tx>
            <c:strRef>
              <c:f>Revenue!$L$8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(Revenue!$L$9,Revenue!$L$12,Revenue!$L$17)</c:f>
              <c:numCache>
                <c:formatCode>"£"#,##0.00</c:formatCode>
                <c:ptCount val="3"/>
                <c:pt idx="0">
                  <c:v>72.336666666666673</c:v>
                </c:pt>
                <c:pt idx="1">
                  <c:v>70.513333333333335</c:v>
                </c:pt>
                <c:pt idx="2">
                  <c:v>68.181666666666672</c:v>
                </c:pt>
              </c:numCache>
            </c:numRef>
          </c:val>
        </c:ser>
        <c:ser>
          <c:idx val="2"/>
          <c:order val="2"/>
          <c:tx>
            <c:strRef>
              <c:f>Revenue!$M$8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(Revenue!$M$9,Revenue!$M$12,Revenue!$M$17)</c:f>
              <c:numCache>
                <c:formatCode>"£"#,##0.00</c:formatCode>
                <c:ptCount val="3"/>
                <c:pt idx="0">
                  <c:v>72.74666666666667</c:v>
                </c:pt>
                <c:pt idx="1">
                  <c:v>73.538333333333341</c:v>
                </c:pt>
                <c:pt idx="2">
                  <c:v>74.998333333333335</c:v>
                </c:pt>
              </c:numCache>
            </c:numRef>
          </c:val>
        </c:ser>
        <c:dLbls>
          <c:showVal val="1"/>
        </c:dLbls>
        <c:axId val="67237760"/>
        <c:axId val="67239296"/>
      </c:barChart>
      <c:catAx>
        <c:axId val="67237760"/>
        <c:scaling>
          <c:orientation val="minMax"/>
        </c:scaling>
        <c:axPos val="b"/>
        <c:numFmt formatCode="General" sourceLinked="1"/>
        <c:tickLblPos val="nextTo"/>
        <c:crossAx val="67239296"/>
        <c:crosses val="autoZero"/>
        <c:auto val="1"/>
        <c:lblAlgn val="ctr"/>
        <c:lblOffset val="100"/>
      </c:catAx>
      <c:valAx>
        <c:axId val="67239296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237760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 sz="1000"/>
              <a:t>Annual Average REV Par</a:t>
            </a:r>
          </a:p>
        </c:rich>
      </c:tx>
    </c:title>
    <c:plotArea>
      <c:layout>
        <c:manualLayout>
          <c:layoutTarget val="inner"/>
          <c:xMode val="edge"/>
          <c:yMode val="edge"/>
          <c:x val="0.13375240594925633"/>
          <c:y val="0.14031513161831971"/>
          <c:w val="0.83569203849519491"/>
          <c:h val="0.64442415382116325"/>
        </c:manualLayout>
      </c:layout>
      <c:barChart>
        <c:barDir val="col"/>
        <c:grouping val="clustered"/>
        <c:ser>
          <c:idx val="0"/>
          <c:order val="0"/>
          <c:tx>
            <c:strRef>
              <c:f>Revenue!$D$8</c:f>
              <c:strCache>
                <c:ptCount val="1"/>
                <c:pt idx="0">
                  <c:v>Weekly (inc Sunday)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(Revenue!$D$10,Revenue!$D$14,Revenue!$D$19)</c:f>
              <c:numCache>
                <c:formatCode>"£"#,##0.00</c:formatCode>
                <c:ptCount val="3"/>
                <c:pt idx="0">
                  <c:v>54.120833333333337</c:v>
                </c:pt>
                <c:pt idx="1">
                  <c:v>53.357500000000009</c:v>
                </c:pt>
                <c:pt idx="2">
                  <c:v>52.785833333333336</c:v>
                </c:pt>
              </c:numCache>
            </c:numRef>
          </c:val>
        </c:ser>
        <c:ser>
          <c:idx val="1"/>
          <c:order val="1"/>
          <c:tx>
            <c:strRef>
              <c:f>Revenue!$L$8</c:f>
              <c:strCache>
                <c:ptCount val="1"/>
                <c:pt idx="0">
                  <c:v>Mon - Thu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(Revenue!$L$10,Revenue!$L$14,Revenue!$L$19)</c:f>
              <c:numCache>
                <c:formatCode>"£"#,##0.00</c:formatCode>
                <c:ptCount val="3"/>
                <c:pt idx="0">
                  <c:v>56.264166666666661</c:v>
                </c:pt>
                <c:pt idx="1">
                  <c:v>54.238333333333344</c:v>
                </c:pt>
                <c:pt idx="2">
                  <c:v>52.018333333333338</c:v>
                </c:pt>
              </c:numCache>
            </c:numRef>
          </c:val>
        </c:ser>
        <c:ser>
          <c:idx val="2"/>
          <c:order val="2"/>
          <c:tx>
            <c:strRef>
              <c:f>Revenue!$M$8</c:f>
              <c:strCache>
                <c:ptCount val="1"/>
                <c:pt idx="0">
                  <c:v>Fri - Sat</c:v>
                </c:pt>
              </c:strCache>
            </c:strRef>
          </c:tx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Val val="1"/>
          </c:dLbls>
          <c:cat>
            <c:numRef>
              <c:f>(Revenue!$B$9,Revenue!$B$12,Revenue!$B$17)</c:f>
              <c:numCache>
                <c:formatCode>General</c:formatCode>
                <c:ptCount val="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</c:numCache>
            </c:numRef>
          </c:cat>
          <c:val>
            <c:numRef>
              <c:f>(Revenue!$M$10,Revenue!$M$14,Revenue!$M$19)</c:f>
              <c:numCache>
                <c:formatCode>"£"#,##0.00</c:formatCode>
                <c:ptCount val="3"/>
                <c:pt idx="0">
                  <c:v>62.195833333333347</c:v>
                </c:pt>
                <c:pt idx="1">
                  <c:v>64.119166666666658</c:v>
                </c:pt>
                <c:pt idx="2">
                  <c:v>66.308333333333337</c:v>
                </c:pt>
              </c:numCache>
            </c:numRef>
          </c:val>
        </c:ser>
        <c:dLbls>
          <c:showVal val="1"/>
        </c:dLbls>
        <c:axId val="67291008"/>
        <c:axId val="67292544"/>
      </c:barChart>
      <c:catAx>
        <c:axId val="67291008"/>
        <c:scaling>
          <c:orientation val="minMax"/>
        </c:scaling>
        <c:axPos val="b"/>
        <c:numFmt formatCode="General" sourceLinked="1"/>
        <c:tickLblPos val="nextTo"/>
        <c:crossAx val="67292544"/>
        <c:crosses val="autoZero"/>
        <c:auto val="1"/>
        <c:lblAlgn val="ctr"/>
        <c:lblOffset val="100"/>
      </c:catAx>
      <c:valAx>
        <c:axId val="67292544"/>
        <c:scaling>
          <c:orientation val="minMax"/>
        </c:scaling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&quot;£&quot;#,##0.00" sourceLinked="1"/>
        <c:tickLblPos val="nextTo"/>
        <c:crossAx val="67291008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</c:legend>
    <c:plotVisOnly val="1"/>
  </c:chart>
  <c:spPr>
    <a:noFill/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Relationship Id="rId27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215</xdr:row>
      <xdr:rowOff>123825</xdr:rowOff>
    </xdr:from>
    <xdr:to>
      <xdr:col>11</xdr:col>
      <xdr:colOff>495300</xdr:colOff>
      <xdr:row>232</xdr:row>
      <xdr:rowOff>114300</xdr:rowOff>
    </xdr:to>
    <xdr:graphicFrame macro="">
      <xdr:nvGraphicFramePr>
        <xdr:cNvPr id="124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2400300</xdr:colOff>
      <xdr:row>246</xdr:row>
      <xdr:rowOff>28575</xdr:rowOff>
    </xdr:from>
    <xdr:to>
      <xdr:col>11</xdr:col>
      <xdr:colOff>447675</xdr:colOff>
      <xdr:row>263</xdr:row>
      <xdr:rowOff>19050</xdr:rowOff>
    </xdr:to>
    <xdr:graphicFrame macro="">
      <xdr:nvGraphicFramePr>
        <xdr:cNvPr id="124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154</xdr:row>
      <xdr:rowOff>133350</xdr:rowOff>
    </xdr:from>
    <xdr:to>
      <xdr:col>15</xdr:col>
      <xdr:colOff>504825</xdr:colOff>
      <xdr:row>173</xdr:row>
      <xdr:rowOff>66675</xdr:rowOff>
    </xdr:to>
    <xdr:graphicFrame macro="">
      <xdr:nvGraphicFramePr>
        <xdr:cNvPr id="12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0.14583</cdr:x>
      <cdr:y>0.09494</cdr:y>
    </cdr:from>
    <cdr:to>
      <cdr:x>0.92292</cdr:x>
      <cdr:y>0.6553</cdr:y>
    </cdr:to>
    <cdr:grpSp>
      <cdr:nvGrpSpPr>
        <cdr:cNvPr id="24" name="Group 10"/>
        <cdr:cNvGrpSpPr/>
      </cdr:nvGrpSpPr>
      <cdr:grpSpPr>
        <a:xfrm xmlns:a="http://schemas.openxmlformats.org/drawingml/2006/main">
          <a:off x="666735" y="285760"/>
          <a:ext cx="3552855" cy="1686627"/>
          <a:chOff x="666750" y="285750"/>
          <a:chExt cx="3552825" cy="1686648"/>
        </a:xfrm>
      </cdr:grpSpPr>
      <cdr:sp macro="" textlink="">
        <cdr:nvSpPr>
          <cdr:cNvPr id="2" name="TextBox 1"/>
          <cdr:cNvSpPr txBox="1"/>
        </cdr:nvSpPr>
        <cdr:spPr>
          <a:xfrm xmlns:a="http://schemas.openxmlformats.org/drawingml/2006/main">
            <a:off x="666750" y="1675968"/>
            <a:ext cx="295275" cy="29643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GB" sz="800" b="1"/>
              <a:t>09</a:t>
            </a:r>
          </a:p>
        </cdr:txBody>
      </cdr:sp>
      <cdr:sp macro="" textlink="">
        <cdr:nvSpPr>
          <cdr:cNvPr id="3" name="TextBox 1"/>
          <cdr:cNvSpPr txBox="1"/>
        </cdr:nvSpPr>
        <cdr:spPr>
          <a:xfrm xmlns:a="http://schemas.openxmlformats.org/drawingml/2006/main">
            <a:off x="1666875" y="649865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800" b="1"/>
              <a:t>09</a:t>
            </a:r>
          </a:p>
        </cdr:txBody>
      </cdr:sp>
      <cdr:sp macro="" textlink="">
        <cdr:nvSpPr>
          <cdr:cNvPr id="4" name="TextBox 1"/>
          <cdr:cNvSpPr txBox="1"/>
        </cdr:nvSpPr>
        <cdr:spPr>
          <a:xfrm xmlns:a="http://schemas.openxmlformats.org/drawingml/2006/main">
            <a:off x="2657475" y="410441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800" b="1"/>
              <a:t>09</a:t>
            </a:r>
          </a:p>
        </cdr:txBody>
      </cdr:sp>
      <cdr:sp macro="" textlink="">
        <cdr:nvSpPr>
          <cdr:cNvPr id="5" name="TextBox 1"/>
          <cdr:cNvSpPr txBox="1"/>
        </cdr:nvSpPr>
        <cdr:spPr>
          <a:xfrm xmlns:a="http://schemas.openxmlformats.org/drawingml/2006/main">
            <a:off x="3638550" y="980498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800" b="1"/>
              <a:t>09</a:t>
            </a:r>
          </a:p>
        </cdr:txBody>
      </cdr:sp>
      <cdr:sp macro="" textlink="">
        <cdr:nvSpPr>
          <cdr:cNvPr id="6" name="TextBox 1"/>
          <cdr:cNvSpPr txBox="1"/>
        </cdr:nvSpPr>
        <cdr:spPr>
          <a:xfrm xmlns:a="http://schemas.openxmlformats.org/drawingml/2006/main">
            <a:off x="952500" y="1333933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GB" sz="800" b="1"/>
              <a:t>10</a:t>
            </a:r>
          </a:p>
        </cdr:txBody>
      </cdr:sp>
      <cdr:sp macro="" textlink="">
        <cdr:nvSpPr>
          <cdr:cNvPr id="7" name="TextBox 1"/>
          <cdr:cNvSpPr txBox="1"/>
        </cdr:nvSpPr>
        <cdr:spPr>
          <a:xfrm xmlns:a="http://schemas.openxmlformats.org/drawingml/2006/main">
            <a:off x="1962150" y="399040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800" b="1"/>
              <a:t>10</a:t>
            </a:r>
          </a:p>
        </cdr:txBody>
      </cdr:sp>
      <cdr:sp macro="" textlink="">
        <cdr:nvSpPr>
          <cdr:cNvPr id="8" name="TextBox 1"/>
          <cdr:cNvSpPr txBox="1"/>
        </cdr:nvSpPr>
        <cdr:spPr>
          <a:xfrm xmlns:a="http://schemas.openxmlformats.org/drawingml/2006/main">
            <a:off x="3924300" y="741074"/>
            <a:ext cx="295275" cy="29642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GB" sz="800" b="1"/>
              <a:t>10</a:t>
            </a:r>
          </a:p>
        </cdr:txBody>
      </cdr:sp>
      <cdr:sp macro="" textlink="">
        <cdr:nvSpPr>
          <cdr:cNvPr id="10" name="TextBox 1"/>
          <cdr:cNvSpPr txBox="1"/>
        </cdr:nvSpPr>
        <cdr:spPr>
          <a:xfrm xmlns:a="http://schemas.openxmlformats.org/drawingml/2006/main">
            <a:off x="2933699" y="285750"/>
            <a:ext cx="333376" cy="257175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Calibri"/>
              </a:defRPr>
            </a:lvl1pPr>
            <a:lvl2pPr marL="457200" indent="0">
              <a:defRPr sz="1100">
                <a:latin typeface="Calibri"/>
              </a:defRPr>
            </a:lvl2pPr>
            <a:lvl3pPr marL="914400" indent="0">
              <a:defRPr sz="1100">
                <a:latin typeface="Calibri"/>
              </a:defRPr>
            </a:lvl3pPr>
            <a:lvl4pPr marL="1371600" indent="0">
              <a:defRPr sz="1100">
                <a:latin typeface="Calibri"/>
              </a:defRPr>
            </a:lvl4pPr>
            <a:lvl5pPr marL="1828800" indent="0">
              <a:defRPr sz="1100">
                <a:latin typeface="Calibri"/>
              </a:defRPr>
            </a:lvl5pPr>
            <a:lvl6pPr marL="2286000" indent="0">
              <a:defRPr sz="1100">
                <a:latin typeface="Calibri"/>
              </a:defRPr>
            </a:lvl6pPr>
            <a:lvl7pPr marL="2743200" indent="0">
              <a:defRPr sz="1100">
                <a:latin typeface="Calibri"/>
              </a:defRPr>
            </a:lvl7pPr>
            <a:lvl8pPr marL="3200400" indent="0">
              <a:defRPr sz="1100">
                <a:latin typeface="Calibri"/>
              </a:defRPr>
            </a:lvl8pPr>
            <a:lvl9pPr marL="3657600" indent="0">
              <a:defRPr sz="1100">
                <a:latin typeface="Calibri"/>
              </a:defRPr>
            </a:lvl9pPr>
          </a:lstStyle>
          <a:p xmlns:a="http://schemas.openxmlformats.org/drawingml/2006/main">
            <a:r>
              <a:rPr lang="en-GB" sz="800" b="1"/>
              <a:t>10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247650</xdr:colOff>
      <xdr:row>304</xdr:row>
      <xdr:rowOff>28575</xdr:rowOff>
    </xdr:from>
    <xdr:to>
      <xdr:col>42</xdr:col>
      <xdr:colOff>76200</xdr:colOff>
      <xdr:row>321</xdr:row>
      <xdr:rowOff>19050</xdr:rowOff>
    </xdr:to>
    <xdr:graphicFrame macro="">
      <xdr:nvGraphicFramePr>
        <xdr:cNvPr id="336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311</xdr:row>
      <xdr:rowOff>0</xdr:rowOff>
    </xdr:from>
    <xdr:to>
      <xdr:col>45</xdr:col>
      <xdr:colOff>304800</xdr:colOff>
      <xdr:row>327</xdr:row>
      <xdr:rowOff>152400</xdr:rowOff>
    </xdr:to>
    <xdr:graphicFrame macro="">
      <xdr:nvGraphicFramePr>
        <xdr:cNvPr id="336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19050</xdr:colOff>
      <xdr:row>276</xdr:row>
      <xdr:rowOff>9525</xdr:rowOff>
    </xdr:from>
    <xdr:to>
      <xdr:col>44</xdr:col>
      <xdr:colOff>352425</xdr:colOff>
      <xdr:row>293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457200</xdr:colOff>
      <xdr:row>49</xdr:row>
      <xdr:rowOff>76200</xdr:rowOff>
    </xdr:from>
    <xdr:to>
      <xdr:col>154</xdr:col>
      <xdr:colOff>209550</xdr:colOff>
      <xdr:row>51</xdr:row>
      <xdr:rowOff>0</xdr:rowOff>
    </xdr:to>
    <xdr:graphicFrame macro="">
      <xdr:nvGraphicFramePr>
        <xdr:cNvPr id="4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6</xdr:row>
      <xdr:rowOff>28574</xdr:rowOff>
    </xdr:from>
    <xdr:to>
      <xdr:col>22</xdr:col>
      <xdr:colOff>590550</xdr:colOff>
      <xdr:row>25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57150</xdr:colOff>
      <xdr:row>6</xdr:row>
      <xdr:rowOff>28575</xdr:rowOff>
    </xdr:from>
    <xdr:to>
      <xdr:col>33</xdr:col>
      <xdr:colOff>609600</xdr:colOff>
      <xdr:row>25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47625</xdr:colOff>
      <xdr:row>29</xdr:row>
      <xdr:rowOff>38100</xdr:rowOff>
    </xdr:from>
    <xdr:to>
      <xdr:col>22</xdr:col>
      <xdr:colOff>619125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66675</xdr:colOff>
      <xdr:row>29</xdr:row>
      <xdr:rowOff>57150</xdr:rowOff>
    </xdr:from>
    <xdr:to>
      <xdr:col>33</xdr:col>
      <xdr:colOff>619125</xdr:colOff>
      <xdr:row>48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51</xdr:row>
      <xdr:rowOff>19050</xdr:rowOff>
    </xdr:from>
    <xdr:to>
      <xdr:col>22</xdr:col>
      <xdr:colOff>504825</xdr:colOff>
      <xdr:row>71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19050</xdr:colOff>
      <xdr:row>51</xdr:row>
      <xdr:rowOff>19050</xdr:rowOff>
    </xdr:from>
    <xdr:to>
      <xdr:col>33</xdr:col>
      <xdr:colOff>609600</xdr:colOff>
      <xdr:row>71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</xdr:colOff>
      <xdr:row>73</xdr:row>
      <xdr:rowOff>9525</xdr:rowOff>
    </xdr:from>
    <xdr:to>
      <xdr:col>22</xdr:col>
      <xdr:colOff>504825</xdr:colOff>
      <xdr:row>93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28575</xdr:colOff>
      <xdr:row>72</xdr:row>
      <xdr:rowOff>161925</xdr:rowOff>
    </xdr:from>
    <xdr:to>
      <xdr:col>33</xdr:col>
      <xdr:colOff>619125</xdr:colOff>
      <xdr:row>93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76200</xdr:colOff>
      <xdr:row>95</xdr:row>
      <xdr:rowOff>0</xdr:rowOff>
    </xdr:from>
    <xdr:to>
      <xdr:col>22</xdr:col>
      <xdr:colOff>561975</xdr:colOff>
      <xdr:row>114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95</xdr:row>
      <xdr:rowOff>0</xdr:rowOff>
    </xdr:from>
    <xdr:to>
      <xdr:col>33</xdr:col>
      <xdr:colOff>676275</xdr:colOff>
      <xdr:row>115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</xdr:colOff>
      <xdr:row>117</xdr:row>
      <xdr:rowOff>19050</xdr:rowOff>
    </xdr:from>
    <xdr:to>
      <xdr:col>22</xdr:col>
      <xdr:colOff>514350</xdr:colOff>
      <xdr:row>136</xdr:row>
      <xdr:rowOff>19050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117</xdr:row>
      <xdr:rowOff>0</xdr:rowOff>
    </xdr:from>
    <xdr:to>
      <xdr:col>33</xdr:col>
      <xdr:colOff>676275</xdr:colOff>
      <xdr:row>136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76200</xdr:colOff>
      <xdr:row>139</xdr:row>
      <xdr:rowOff>0</xdr:rowOff>
    </xdr:from>
    <xdr:to>
      <xdr:col>22</xdr:col>
      <xdr:colOff>561975</xdr:colOff>
      <xdr:row>158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24</xdr:col>
      <xdr:colOff>9525</xdr:colOff>
      <xdr:row>139</xdr:row>
      <xdr:rowOff>9525</xdr:rowOff>
    </xdr:from>
    <xdr:to>
      <xdr:col>33</xdr:col>
      <xdr:colOff>600075</xdr:colOff>
      <xdr:row>159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19050</xdr:colOff>
      <xdr:row>161</xdr:row>
      <xdr:rowOff>28575</xdr:rowOff>
    </xdr:from>
    <xdr:to>
      <xdr:col>22</xdr:col>
      <xdr:colOff>504825</xdr:colOff>
      <xdr:row>180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19050</xdr:colOff>
      <xdr:row>161</xdr:row>
      <xdr:rowOff>9525</xdr:rowOff>
    </xdr:from>
    <xdr:to>
      <xdr:col>33</xdr:col>
      <xdr:colOff>609600</xdr:colOff>
      <xdr:row>181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9525</xdr:colOff>
      <xdr:row>183</xdr:row>
      <xdr:rowOff>47625</xdr:rowOff>
    </xdr:from>
    <xdr:to>
      <xdr:col>22</xdr:col>
      <xdr:colOff>619125</xdr:colOff>
      <xdr:row>202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9525</xdr:colOff>
      <xdr:row>183</xdr:row>
      <xdr:rowOff>19050</xdr:rowOff>
    </xdr:from>
    <xdr:to>
      <xdr:col>33</xdr:col>
      <xdr:colOff>676275</xdr:colOff>
      <xdr:row>202</xdr:row>
      <xdr:rowOff>47625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28575</xdr:colOff>
      <xdr:row>205</xdr:row>
      <xdr:rowOff>47625</xdr:rowOff>
    </xdr:from>
    <xdr:to>
      <xdr:col>22</xdr:col>
      <xdr:colOff>638175</xdr:colOff>
      <xdr:row>224</xdr:row>
      <xdr:rowOff>9525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19050</xdr:colOff>
      <xdr:row>205</xdr:row>
      <xdr:rowOff>28575</xdr:rowOff>
    </xdr:from>
    <xdr:to>
      <xdr:col>33</xdr:col>
      <xdr:colOff>685800</xdr:colOff>
      <xdr:row>225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28575</xdr:colOff>
      <xdr:row>227</xdr:row>
      <xdr:rowOff>28575</xdr:rowOff>
    </xdr:from>
    <xdr:to>
      <xdr:col>22</xdr:col>
      <xdr:colOff>638175</xdr:colOff>
      <xdr:row>245</xdr:row>
      <xdr:rowOff>161925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28575</xdr:colOff>
      <xdr:row>227</xdr:row>
      <xdr:rowOff>28575</xdr:rowOff>
    </xdr:from>
    <xdr:to>
      <xdr:col>34</xdr:col>
      <xdr:colOff>0</xdr:colOff>
      <xdr:row>247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19050</xdr:colOff>
      <xdr:row>249</xdr:row>
      <xdr:rowOff>19050</xdr:rowOff>
    </xdr:from>
    <xdr:to>
      <xdr:col>22</xdr:col>
      <xdr:colOff>628650</xdr:colOff>
      <xdr:row>267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28575</xdr:colOff>
      <xdr:row>249</xdr:row>
      <xdr:rowOff>0</xdr:rowOff>
    </xdr:from>
    <xdr:to>
      <xdr:col>34</xdr:col>
      <xdr:colOff>0</xdr:colOff>
      <xdr:row>268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38100</xdr:colOff>
      <xdr:row>271</xdr:row>
      <xdr:rowOff>47625</xdr:rowOff>
    </xdr:from>
    <xdr:to>
      <xdr:col>22</xdr:col>
      <xdr:colOff>647700</xdr:colOff>
      <xdr:row>290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24</xdr:col>
      <xdr:colOff>19050</xdr:colOff>
      <xdr:row>271</xdr:row>
      <xdr:rowOff>0</xdr:rowOff>
    </xdr:from>
    <xdr:to>
      <xdr:col>33</xdr:col>
      <xdr:colOff>685800</xdr:colOff>
      <xdr:row>290</xdr:row>
      <xdr:rowOff>28575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85725</xdr:colOff>
      <xdr:row>5</xdr:row>
      <xdr:rowOff>38100</xdr:rowOff>
    </xdr:from>
    <xdr:to>
      <xdr:col>28</xdr:col>
      <xdr:colOff>0</xdr:colOff>
      <xdr:row>26</xdr:row>
      <xdr:rowOff>161925</xdr:rowOff>
    </xdr:to>
    <xdr:graphicFrame macro="">
      <xdr:nvGraphicFramePr>
        <xdr:cNvPr id="16949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133350</xdr:colOff>
      <xdr:row>32</xdr:row>
      <xdr:rowOff>47625</xdr:rowOff>
    </xdr:from>
    <xdr:to>
      <xdr:col>28</xdr:col>
      <xdr:colOff>47625</xdr:colOff>
      <xdr:row>53</xdr:row>
      <xdr:rowOff>161925</xdr:rowOff>
    </xdr:to>
    <xdr:graphicFrame macro="">
      <xdr:nvGraphicFramePr>
        <xdr:cNvPr id="16949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57</xdr:row>
      <xdr:rowOff>123825</xdr:rowOff>
    </xdr:from>
    <xdr:to>
      <xdr:col>28</xdr:col>
      <xdr:colOff>190500</xdr:colOff>
      <xdr:row>79</xdr:row>
      <xdr:rowOff>142875</xdr:rowOff>
    </xdr:to>
    <xdr:graphicFrame macro="">
      <xdr:nvGraphicFramePr>
        <xdr:cNvPr id="16949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171450</xdr:colOff>
      <xdr:row>83</xdr:row>
      <xdr:rowOff>66675</xdr:rowOff>
    </xdr:from>
    <xdr:to>
      <xdr:col>28</xdr:col>
      <xdr:colOff>200025</xdr:colOff>
      <xdr:row>105</xdr:row>
      <xdr:rowOff>85725</xdr:rowOff>
    </xdr:to>
    <xdr:graphicFrame macro="">
      <xdr:nvGraphicFramePr>
        <xdr:cNvPr id="16949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85725</xdr:colOff>
      <xdr:row>109</xdr:row>
      <xdr:rowOff>85725</xdr:rowOff>
    </xdr:from>
    <xdr:to>
      <xdr:col>28</xdr:col>
      <xdr:colOff>114300</xdr:colOff>
      <xdr:row>131</xdr:row>
      <xdr:rowOff>104775</xdr:rowOff>
    </xdr:to>
    <xdr:graphicFrame macro="">
      <xdr:nvGraphicFramePr>
        <xdr:cNvPr id="16949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66675</xdr:colOff>
      <xdr:row>135</xdr:row>
      <xdr:rowOff>104775</xdr:rowOff>
    </xdr:from>
    <xdr:to>
      <xdr:col>28</xdr:col>
      <xdr:colOff>95250</xdr:colOff>
      <xdr:row>157</xdr:row>
      <xdr:rowOff>123825</xdr:rowOff>
    </xdr:to>
    <xdr:graphicFrame macro="">
      <xdr:nvGraphicFramePr>
        <xdr:cNvPr id="16949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123825</xdr:colOff>
      <xdr:row>161</xdr:row>
      <xdr:rowOff>76200</xdr:rowOff>
    </xdr:from>
    <xdr:to>
      <xdr:col>28</xdr:col>
      <xdr:colOff>9525</xdr:colOff>
      <xdr:row>183</xdr:row>
      <xdr:rowOff>95250</xdr:rowOff>
    </xdr:to>
    <xdr:graphicFrame macro="">
      <xdr:nvGraphicFramePr>
        <xdr:cNvPr id="16949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47625</xdr:colOff>
      <xdr:row>187</xdr:row>
      <xdr:rowOff>133350</xdr:rowOff>
    </xdr:from>
    <xdr:to>
      <xdr:col>28</xdr:col>
      <xdr:colOff>76200</xdr:colOff>
      <xdr:row>209</xdr:row>
      <xdr:rowOff>152400</xdr:rowOff>
    </xdr:to>
    <xdr:graphicFrame macro="">
      <xdr:nvGraphicFramePr>
        <xdr:cNvPr id="16949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104775</xdr:colOff>
      <xdr:row>213</xdr:row>
      <xdr:rowOff>133350</xdr:rowOff>
    </xdr:from>
    <xdr:to>
      <xdr:col>28</xdr:col>
      <xdr:colOff>133350</xdr:colOff>
      <xdr:row>235</xdr:row>
      <xdr:rowOff>152400</xdr:rowOff>
    </xdr:to>
    <xdr:graphicFrame macro="">
      <xdr:nvGraphicFramePr>
        <xdr:cNvPr id="16949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57150</xdr:colOff>
      <xdr:row>239</xdr:row>
      <xdr:rowOff>123825</xdr:rowOff>
    </xdr:from>
    <xdr:to>
      <xdr:col>28</xdr:col>
      <xdr:colOff>85725</xdr:colOff>
      <xdr:row>261</xdr:row>
      <xdr:rowOff>142875</xdr:rowOff>
    </xdr:to>
    <xdr:graphicFrame macro="">
      <xdr:nvGraphicFramePr>
        <xdr:cNvPr id="16949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265</xdr:row>
      <xdr:rowOff>104775</xdr:rowOff>
    </xdr:from>
    <xdr:to>
      <xdr:col>28</xdr:col>
      <xdr:colOff>28575</xdr:colOff>
      <xdr:row>287</xdr:row>
      <xdr:rowOff>123825</xdr:rowOff>
    </xdr:to>
    <xdr:graphicFrame macro="">
      <xdr:nvGraphicFramePr>
        <xdr:cNvPr id="16949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76200</xdr:colOff>
      <xdr:row>291</xdr:row>
      <xdr:rowOff>104775</xdr:rowOff>
    </xdr:from>
    <xdr:to>
      <xdr:col>28</xdr:col>
      <xdr:colOff>104775</xdr:colOff>
      <xdr:row>313</xdr:row>
      <xdr:rowOff>123825</xdr:rowOff>
    </xdr:to>
    <xdr:graphicFrame macro="">
      <xdr:nvGraphicFramePr>
        <xdr:cNvPr id="16949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43"/>
  <sheetViews>
    <sheetView topLeftCell="A64" zoomScaleNormal="100" workbookViewId="0">
      <selection activeCell="P74" sqref="P74"/>
    </sheetView>
  </sheetViews>
  <sheetFormatPr defaultRowHeight="12.75"/>
  <cols>
    <col min="1" max="1" width="3" style="23" customWidth="1"/>
    <col min="2" max="2" width="10.42578125" style="23" customWidth="1"/>
    <col min="3" max="3" width="36.140625" style="23" bestFit="1" customWidth="1"/>
    <col min="4" max="16" width="7.7109375" style="23" customWidth="1"/>
  </cols>
  <sheetData>
    <row r="1" spans="1:20" ht="8.25" customHeight="1">
      <c r="A1" s="286"/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5"/>
      <c r="R1" s="285"/>
      <c r="S1" s="285"/>
    </row>
    <row r="2" spans="1:20" ht="31.5">
      <c r="A2" s="286"/>
      <c r="B2" s="451" t="s">
        <v>51</v>
      </c>
      <c r="C2" s="404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5"/>
      <c r="R2" s="285"/>
      <c r="S2" s="285"/>
    </row>
    <row r="3" spans="1:20" ht="24" customHeight="1">
      <c r="A3" s="286"/>
      <c r="B3" s="404"/>
      <c r="C3" s="404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5"/>
      <c r="R3" s="285"/>
      <c r="S3" s="285"/>
    </row>
    <row r="4" spans="1:20" ht="18.75">
      <c r="A4" s="286"/>
      <c r="B4" s="454" t="s">
        <v>20</v>
      </c>
      <c r="C4" s="40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5"/>
      <c r="R4" s="285"/>
      <c r="S4" s="285"/>
    </row>
    <row r="5" spans="1:20" ht="13.5" thickBot="1">
      <c r="A5" s="286"/>
      <c r="B5" s="286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  <c r="R5" s="285"/>
      <c r="S5" s="285"/>
    </row>
    <row r="6" spans="1:20" ht="20.100000000000001" customHeight="1" thickBot="1">
      <c r="A6" s="286"/>
      <c r="B6" s="286"/>
      <c r="C6" s="286"/>
      <c r="D6" s="417" t="s">
        <v>0</v>
      </c>
      <c r="E6" s="418" t="s">
        <v>1</v>
      </c>
      <c r="F6" s="418" t="s">
        <v>2</v>
      </c>
      <c r="G6" s="418" t="s">
        <v>3</v>
      </c>
      <c r="H6" s="418" t="s">
        <v>4</v>
      </c>
      <c r="I6" s="418" t="s">
        <v>5</v>
      </c>
      <c r="J6" s="418" t="s">
        <v>6</v>
      </c>
      <c r="K6" s="418" t="s">
        <v>7</v>
      </c>
      <c r="L6" s="418" t="s">
        <v>8</v>
      </c>
      <c r="M6" s="418" t="s">
        <v>9</v>
      </c>
      <c r="N6" s="418" t="s">
        <v>10</v>
      </c>
      <c r="O6" s="421" t="s">
        <v>11</v>
      </c>
      <c r="P6" s="422" t="s">
        <v>12</v>
      </c>
      <c r="Q6" s="285"/>
      <c r="R6" s="285"/>
      <c r="S6" s="285"/>
    </row>
    <row r="7" spans="1:20">
      <c r="A7" s="286"/>
      <c r="B7" s="571">
        <v>2005</v>
      </c>
      <c r="C7" s="440" t="s">
        <v>114</v>
      </c>
      <c r="D7" s="447">
        <v>7</v>
      </c>
      <c r="E7" s="448">
        <v>7</v>
      </c>
      <c r="F7" s="448">
        <v>7</v>
      </c>
      <c r="G7" s="448">
        <v>7</v>
      </c>
      <c r="H7" s="448">
        <v>7</v>
      </c>
      <c r="I7" s="448">
        <v>7</v>
      </c>
      <c r="J7" s="448">
        <v>7</v>
      </c>
      <c r="K7" s="448">
        <v>7</v>
      </c>
      <c r="L7" s="448">
        <v>7</v>
      </c>
      <c r="M7" s="448">
        <v>7</v>
      </c>
      <c r="N7" s="448">
        <v>7</v>
      </c>
      <c r="O7" s="449">
        <v>7</v>
      </c>
      <c r="P7" s="445"/>
      <c r="Q7" s="285"/>
      <c r="R7" s="285"/>
      <c r="S7" s="285"/>
    </row>
    <row r="8" spans="1:20" ht="20.100000000000001" customHeight="1" thickBot="1">
      <c r="A8" s="286"/>
      <c r="B8" s="572"/>
      <c r="C8" s="453" t="s">
        <v>15</v>
      </c>
      <c r="D8" s="70">
        <v>0.67</v>
      </c>
      <c r="E8" s="71">
        <v>0.8</v>
      </c>
      <c r="F8" s="71">
        <v>0.82</v>
      </c>
      <c r="G8" s="71">
        <v>0.8</v>
      </c>
      <c r="H8" s="71">
        <v>0.77</v>
      </c>
      <c r="I8" s="71">
        <v>0.83</v>
      </c>
      <c r="J8" s="71">
        <v>0.83</v>
      </c>
      <c r="K8" s="71">
        <v>0.72</v>
      </c>
      <c r="L8" s="71">
        <v>0.84</v>
      </c>
      <c r="M8" s="71">
        <v>0.84</v>
      </c>
      <c r="N8" s="71">
        <v>0.84</v>
      </c>
      <c r="O8" s="72">
        <v>0.64</v>
      </c>
      <c r="P8" s="73">
        <f>AVERAGE(D8:O8)</f>
        <v>0.78333333333333333</v>
      </c>
      <c r="Q8" s="285"/>
      <c r="R8" s="285"/>
      <c r="S8" s="285"/>
    </row>
    <row r="9" spans="1:20" ht="5.0999999999999996" customHeight="1" thickBot="1">
      <c r="A9" s="286"/>
      <c r="B9" s="437"/>
      <c r="C9" s="409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411"/>
      <c r="Q9" s="285"/>
      <c r="R9" s="285"/>
      <c r="S9" s="285"/>
    </row>
    <row r="10" spans="1:20">
      <c r="A10" s="286"/>
      <c r="B10" s="560">
        <v>2006</v>
      </c>
      <c r="C10" s="431" t="s">
        <v>16</v>
      </c>
      <c r="D10" s="442">
        <v>8</v>
      </c>
      <c r="E10" s="443">
        <v>8</v>
      </c>
      <c r="F10" s="443">
        <v>8</v>
      </c>
      <c r="G10" s="443">
        <v>8</v>
      </c>
      <c r="H10" s="443">
        <v>7</v>
      </c>
      <c r="I10" s="443">
        <v>8</v>
      </c>
      <c r="J10" s="443">
        <v>8</v>
      </c>
      <c r="K10" s="443">
        <v>8</v>
      </c>
      <c r="L10" s="443">
        <v>7</v>
      </c>
      <c r="M10" s="443">
        <v>7</v>
      </c>
      <c r="N10" s="443">
        <v>6</v>
      </c>
      <c r="O10" s="444">
        <v>6</v>
      </c>
      <c r="P10" s="445"/>
      <c r="Q10" s="285"/>
      <c r="R10" s="285"/>
      <c r="S10" s="285"/>
    </row>
    <row r="11" spans="1:20" ht="20.100000000000001" customHeight="1">
      <c r="A11" s="286"/>
      <c r="B11" s="561"/>
      <c r="C11" s="435" t="s">
        <v>15</v>
      </c>
      <c r="D11" s="74">
        <v>0.64</v>
      </c>
      <c r="E11" s="75">
        <v>0.78</v>
      </c>
      <c r="F11" s="75">
        <v>0.74</v>
      </c>
      <c r="G11" s="75">
        <v>0.76</v>
      </c>
      <c r="H11" s="75">
        <v>0.74</v>
      </c>
      <c r="I11" s="75">
        <v>0.77</v>
      </c>
      <c r="J11" s="75">
        <v>0.77</v>
      </c>
      <c r="K11" s="75">
        <v>0.6</v>
      </c>
      <c r="L11" s="75">
        <v>0.82</v>
      </c>
      <c r="M11" s="75">
        <v>0.81</v>
      </c>
      <c r="N11" s="75">
        <v>0.84</v>
      </c>
      <c r="O11" s="76">
        <v>0.67</v>
      </c>
      <c r="P11" s="77">
        <f>AVERAGE(D11:O11)</f>
        <v>0.745</v>
      </c>
      <c r="Q11" s="285"/>
      <c r="R11" s="285"/>
      <c r="S11" s="285"/>
      <c r="T11" s="13"/>
    </row>
    <row r="12" spans="1:20">
      <c r="A12" s="286"/>
      <c r="B12" s="562"/>
      <c r="C12" s="432" t="s">
        <v>18</v>
      </c>
      <c r="D12" s="92">
        <f>D11-D8</f>
        <v>-3.0000000000000027E-2</v>
      </c>
      <c r="E12" s="93">
        <f t="shared" ref="E12:P12" si="0">E11-E8</f>
        <v>-2.0000000000000018E-2</v>
      </c>
      <c r="F12" s="93">
        <f t="shared" si="0"/>
        <v>-7.999999999999996E-2</v>
      </c>
      <c r="G12" s="93">
        <f t="shared" si="0"/>
        <v>-4.0000000000000036E-2</v>
      </c>
      <c r="H12" s="93">
        <f t="shared" si="0"/>
        <v>-3.0000000000000027E-2</v>
      </c>
      <c r="I12" s="93">
        <f t="shared" si="0"/>
        <v>-5.9999999999999942E-2</v>
      </c>
      <c r="J12" s="93">
        <f t="shared" si="0"/>
        <v>-5.9999999999999942E-2</v>
      </c>
      <c r="K12" s="93">
        <f t="shared" si="0"/>
        <v>-0.12</v>
      </c>
      <c r="L12" s="93">
        <f t="shared" si="0"/>
        <v>-2.0000000000000018E-2</v>
      </c>
      <c r="M12" s="93">
        <f t="shared" si="0"/>
        <v>-2.9999999999999916E-2</v>
      </c>
      <c r="N12" s="52">
        <f t="shared" si="0"/>
        <v>0</v>
      </c>
      <c r="O12" s="94">
        <f t="shared" si="0"/>
        <v>3.0000000000000027E-2</v>
      </c>
      <c r="P12" s="95">
        <f t="shared" si="0"/>
        <v>-3.833333333333333E-2</v>
      </c>
      <c r="Q12" s="285"/>
      <c r="R12" s="285"/>
      <c r="S12" s="285"/>
      <c r="T12" s="13"/>
    </row>
    <row r="13" spans="1:20" ht="13.5" thickBot="1">
      <c r="A13" s="286"/>
      <c r="B13" s="562"/>
      <c r="C13" s="433" t="s">
        <v>17</v>
      </c>
      <c r="D13" s="80">
        <f>(D11-D8)/D8</f>
        <v>-4.4776119402985114E-2</v>
      </c>
      <c r="E13" s="81">
        <f t="shared" ref="E13:P13" si="1">(E11-E8)/E8</f>
        <v>-2.5000000000000022E-2</v>
      </c>
      <c r="F13" s="81">
        <f t="shared" si="1"/>
        <v>-9.7560975609756059E-2</v>
      </c>
      <c r="G13" s="81">
        <f t="shared" si="1"/>
        <v>-5.0000000000000044E-2</v>
      </c>
      <c r="H13" s="81">
        <f t="shared" si="1"/>
        <v>-3.8961038961038995E-2</v>
      </c>
      <c r="I13" s="81">
        <f t="shared" si="1"/>
        <v>-7.2289156626505952E-2</v>
      </c>
      <c r="J13" s="81">
        <f t="shared" si="1"/>
        <v>-7.2289156626505952E-2</v>
      </c>
      <c r="K13" s="81">
        <f t="shared" si="1"/>
        <v>-0.16666666666666666</v>
      </c>
      <c r="L13" s="81">
        <f t="shared" si="1"/>
        <v>-2.3809523809523832E-2</v>
      </c>
      <c r="M13" s="81">
        <f t="shared" si="1"/>
        <v>-3.5714285714285615E-2</v>
      </c>
      <c r="N13" s="82">
        <f t="shared" si="1"/>
        <v>0</v>
      </c>
      <c r="O13" s="83">
        <f t="shared" si="1"/>
        <v>4.6875000000000042E-2</v>
      </c>
      <c r="P13" s="84">
        <f t="shared" si="1"/>
        <v>-4.8936170212765952E-2</v>
      </c>
      <c r="Q13" s="285"/>
      <c r="R13" s="285"/>
      <c r="S13" s="285"/>
      <c r="T13" s="13"/>
    </row>
    <row r="14" spans="1:20" ht="5.0999999999999996" customHeight="1" thickBot="1">
      <c r="A14" s="286"/>
      <c r="B14" s="438"/>
      <c r="C14" s="409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413"/>
      <c r="O14" s="413"/>
      <c r="P14" s="414"/>
      <c r="Q14" s="285"/>
      <c r="R14" s="285"/>
      <c r="S14" s="285"/>
      <c r="T14" s="13"/>
    </row>
    <row r="15" spans="1:20">
      <c r="A15" s="286"/>
      <c r="B15" s="573">
        <v>2007</v>
      </c>
      <c r="C15" s="441" t="s">
        <v>16</v>
      </c>
      <c r="D15" s="442">
        <v>6</v>
      </c>
      <c r="E15" s="443">
        <v>6</v>
      </c>
      <c r="F15" s="443">
        <v>6</v>
      </c>
      <c r="G15" s="443">
        <v>6</v>
      </c>
      <c r="H15" s="443">
        <v>6</v>
      </c>
      <c r="I15" s="443">
        <v>6</v>
      </c>
      <c r="J15" s="443">
        <v>6</v>
      </c>
      <c r="K15" s="443">
        <v>6</v>
      </c>
      <c r="L15" s="443">
        <v>6</v>
      </c>
      <c r="M15" s="443">
        <v>6</v>
      </c>
      <c r="N15" s="443">
        <v>6</v>
      </c>
      <c r="O15" s="444">
        <v>6</v>
      </c>
      <c r="P15" s="446"/>
      <c r="Q15" s="285"/>
      <c r="R15" s="285"/>
      <c r="S15" s="285"/>
      <c r="T15" s="13"/>
    </row>
    <row r="16" spans="1:20" ht="20.100000000000001" customHeight="1">
      <c r="A16" s="286"/>
      <c r="B16" s="561"/>
      <c r="C16" s="435" t="s">
        <v>15</v>
      </c>
      <c r="D16" s="74">
        <v>0.61</v>
      </c>
      <c r="E16" s="75">
        <v>0.75</v>
      </c>
      <c r="F16" s="75">
        <v>0.75</v>
      </c>
      <c r="G16" s="75">
        <v>0.73</v>
      </c>
      <c r="H16" s="75">
        <v>0.76</v>
      </c>
      <c r="I16" s="75">
        <v>0.78</v>
      </c>
      <c r="J16" s="75">
        <v>0.79</v>
      </c>
      <c r="K16" s="75">
        <v>0.71</v>
      </c>
      <c r="L16" s="75">
        <v>0.81</v>
      </c>
      <c r="M16" s="75">
        <v>0.81</v>
      </c>
      <c r="N16" s="75">
        <v>0.87</v>
      </c>
      <c r="O16" s="76">
        <v>0.65</v>
      </c>
      <c r="P16" s="77">
        <f>AVERAGE(D16:O16)</f>
        <v>0.75166666666666659</v>
      </c>
      <c r="Q16" s="285"/>
      <c r="R16" s="285"/>
      <c r="S16" s="285"/>
    </row>
    <row r="17" spans="1:19">
      <c r="A17" s="286"/>
      <c r="B17" s="562"/>
      <c r="C17" s="432" t="s">
        <v>18</v>
      </c>
      <c r="D17" s="92">
        <f>D16-D11</f>
        <v>-3.0000000000000027E-2</v>
      </c>
      <c r="E17" s="93">
        <f t="shared" ref="E17:O17" si="2">E16-E11</f>
        <v>-3.0000000000000027E-2</v>
      </c>
      <c r="F17" s="52">
        <f t="shared" si="2"/>
        <v>1.0000000000000009E-2</v>
      </c>
      <c r="G17" s="93">
        <f t="shared" si="2"/>
        <v>-3.0000000000000027E-2</v>
      </c>
      <c r="H17" s="52">
        <f t="shared" si="2"/>
        <v>2.0000000000000018E-2</v>
      </c>
      <c r="I17" s="52">
        <f t="shared" si="2"/>
        <v>1.0000000000000009E-2</v>
      </c>
      <c r="J17" s="52">
        <f t="shared" si="2"/>
        <v>2.0000000000000018E-2</v>
      </c>
      <c r="K17" s="52">
        <f t="shared" si="2"/>
        <v>0.10999999999999999</v>
      </c>
      <c r="L17" s="93">
        <f t="shared" si="2"/>
        <v>-9.9999999999998979E-3</v>
      </c>
      <c r="M17" s="52">
        <f t="shared" si="2"/>
        <v>0</v>
      </c>
      <c r="N17" s="52">
        <f t="shared" si="2"/>
        <v>3.0000000000000027E-2</v>
      </c>
      <c r="O17" s="96">
        <f t="shared" si="2"/>
        <v>-2.0000000000000018E-2</v>
      </c>
      <c r="P17" s="95">
        <f>P16-P11</f>
        <v>6.6666666666665986E-3</v>
      </c>
      <c r="Q17" s="285"/>
      <c r="R17" s="285"/>
      <c r="S17" s="285"/>
    </row>
    <row r="18" spans="1:19" ht="13.5" thickBot="1">
      <c r="A18" s="286"/>
      <c r="B18" s="563"/>
      <c r="C18" s="434" t="s">
        <v>17</v>
      </c>
      <c r="D18" s="80">
        <f>(D16-D11)/D11</f>
        <v>-4.6875000000000042E-2</v>
      </c>
      <c r="E18" s="81">
        <f t="shared" ref="E18:P18" si="3">(E16-E11)/E11</f>
        <v>-3.8461538461538491E-2</v>
      </c>
      <c r="F18" s="82">
        <f t="shared" si="3"/>
        <v>1.3513513513513526E-2</v>
      </c>
      <c r="G18" s="81">
        <f t="shared" si="3"/>
        <v>-3.9473684210526348E-2</v>
      </c>
      <c r="H18" s="82">
        <f t="shared" si="3"/>
        <v>2.7027027027027053E-2</v>
      </c>
      <c r="I18" s="82">
        <f t="shared" si="3"/>
        <v>1.2987012987012998E-2</v>
      </c>
      <c r="J18" s="82">
        <f t="shared" si="3"/>
        <v>2.5974025974025997E-2</v>
      </c>
      <c r="K18" s="82">
        <f t="shared" si="3"/>
        <v>0.18333333333333332</v>
      </c>
      <c r="L18" s="81">
        <f t="shared" si="3"/>
        <v>-1.2195121951219388E-2</v>
      </c>
      <c r="M18" s="82">
        <f t="shared" si="3"/>
        <v>0</v>
      </c>
      <c r="N18" s="82">
        <f t="shared" si="3"/>
        <v>3.5714285714285747E-2</v>
      </c>
      <c r="O18" s="86">
        <f t="shared" si="3"/>
        <v>-2.985074626865674E-2</v>
      </c>
      <c r="P18" s="84">
        <f t="shared" si="3"/>
        <v>8.948545861297447E-3</v>
      </c>
      <c r="Q18" s="285"/>
      <c r="R18" s="285"/>
      <c r="S18" s="285"/>
    </row>
    <row r="19" spans="1:19" ht="5.0999999999999996" customHeight="1" thickBot="1">
      <c r="A19" s="286"/>
      <c r="B19" s="438"/>
      <c r="C19" s="409"/>
      <c r="D19" s="415"/>
      <c r="E19" s="415"/>
      <c r="F19" s="415"/>
      <c r="G19" s="415"/>
      <c r="H19" s="415"/>
      <c r="I19" s="415"/>
      <c r="J19" s="415"/>
      <c r="K19" s="415"/>
      <c r="L19" s="415"/>
      <c r="M19" s="415"/>
      <c r="N19" s="415"/>
      <c r="O19" s="415"/>
      <c r="P19" s="416"/>
      <c r="Q19" s="285"/>
      <c r="R19" s="285"/>
      <c r="S19" s="285"/>
    </row>
    <row r="20" spans="1:19">
      <c r="A20" s="286"/>
      <c r="B20" s="560">
        <v>2008</v>
      </c>
      <c r="C20" s="431" t="s">
        <v>16</v>
      </c>
      <c r="D20" s="442">
        <v>8</v>
      </c>
      <c r="E20" s="443">
        <v>10</v>
      </c>
      <c r="F20" s="443">
        <v>10</v>
      </c>
      <c r="G20" s="443">
        <v>10</v>
      </c>
      <c r="H20" s="443">
        <v>10</v>
      </c>
      <c r="I20" s="443">
        <v>10</v>
      </c>
      <c r="J20" s="443">
        <v>10</v>
      </c>
      <c r="K20" s="443">
        <v>10</v>
      </c>
      <c r="L20" s="443">
        <v>10</v>
      </c>
      <c r="M20" s="443">
        <v>10</v>
      </c>
      <c r="N20" s="443">
        <v>10</v>
      </c>
      <c r="O20" s="444">
        <v>10</v>
      </c>
      <c r="P20" s="445"/>
      <c r="Q20" s="285"/>
      <c r="R20" s="285"/>
      <c r="S20" s="285"/>
    </row>
    <row r="21" spans="1:19" ht="20.100000000000001" customHeight="1">
      <c r="A21" s="286"/>
      <c r="B21" s="561"/>
      <c r="C21" s="435" t="s">
        <v>15</v>
      </c>
      <c r="D21" s="74">
        <v>0.65</v>
      </c>
      <c r="E21" s="75">
        <v>0.79</v>
      </c>
      <c r="F21" s="75">
        <v>0.73</v>
      </c>
      <c r="G21" s="75">
        <v>0.79</v>
      </c>
      <c r="H21" s="75">
        <v>0.78</v>
      </c>
      <c r="I21" s="75">
        <v>0.78</v>
      </c>
      <c r="J21" s="75">
        <v>0.83</v>
      </c>
      <c r="K21" s="75">
        <v>0.73</v>
      </c>
      <c r="L21" s="75">
        <v>0.81</v>
      </c>
      <c r="M21" s="75">
        <v>0.81</v>
      </c>
      <c r="N21" s="75">
        <v>0.8</v>
      </c>
      <c r="O21" s="76">
        <v>0.65</v>
      </c>
      <c r="P21" s="77">
        <f>AVERAGE(D21:O21)</f>
        <v>0.76250000000000018</v>
      </c>
      <c r="Q21" s="285"/>
      <c r="R21" s="407"/>
      <c r="S21" s="285"/>
    </row>
    <row r="22" spans="1:19">
      <c r="A22" s="286"/>
      <c r="B22" s="562"/>
      <c r="C22" s="432" t="s">
        <v>18</v>
      </c>
      <c r="D22" s="51">
        <f>D21-D16</f>
        <v>4.0000000000000036E-2</v>
      </c>
      <c r="E22" s="52">
        <f t="shared" ref="E22:P22" si="4">E21-E16</f>
        <v>4.0000000000000036E-2</v>
      </c>
      <c r="F22" s="93">
        <f t="shared" si="4"/>
        <v>-2.0000000000000018E-2</v>
      </c>
      <c r="G22" s="52">
        <f t="shared" si="4"/>
        <v>6.0000000000000053E-2</v>
      </c>
      <c r="H22" s="52">
        <f t="shared" si="4"/>
        <v>2.0000000000000018E-2</v>
      </c>
      <c r="I22" s="52">
        <f t="shared" si="4"/>
        <v>0</v>
      </c>
      <c r="J22" s="52">
        <f t="shared" si="4"/>
        <v>3.9999999999999925E-2</v>
      </c>
      <c r="K22" s="52">
        <f t="shared" si="4"/>
        <v>2.0000000000000018E-2</v>
      </c>
      <c r="L22" s="52">
        <f t="shared" si="4"/>
        <v>0</v>
      </c>
      <c r="M22" s="52">
        <f t="shared" si="4"/>
        <v>0</v>
      </c>
      <c r="N22" s="93">
        <f t="shared" si="4"/>
        <v>-6.9999999999999951E-2</v>
      </c>
      <c r="O22" s="94">
        <f t="shared" si="4"/>
        <v>0</v>
      </c>
      <c r="P22" s="95">
        <f t="shared" si="4"/>
        <v>1.0833333333333584E-2</v>
      </c>
      <c r="Q22" s="285"/>
      <c r="R22" s="285"/>
      <c r="S22" s="285"/>
    </row>
    <row r="23" spans="1:19" ht="13.5" thickBot="1">
      <c r="A23" s="286"/>
      <c r="B23" s="563"/>
      <c r="C23" s="434" t="s">
        <v>17</v>
      </c>
      <c r="D23" s="88">
        <f>(D21-D16)/D21</f>
        <v>6.153846153846159E-2</v>
      </c>
      <c r="E23" s="82">
        <f t="shared" ref="E23:P23" si="5">(E21-E16)/E21</f>
        <v>5.0632911392405104E-2</v>
      </c>
      <c r="F23" s="81">
        <f t="shared" si="5"/>
        <v>-2.7397260273972629E-2</v>
      </c>
      <c r="G23" s="82">
        <f t="shared" si="5"/>
        <v>7.5949367088607653E-2</v>
      </c>
      <c r="H23" s="82">
        <f t="shared" si="5"/>
        <v>2.5641025641025664E-2</v>
      </c>
      <c r="I23" s="82">
        <f t="shared" si="5"/>
        <v>0</v>
      </c>
      <c r="J23" s="82">
        <f t="shared" si="5"/>
        <v>4.8192771084337262E-2</v>
      </c>
      <c r="K23" s="82">
        <f t="shared" si="5"/>
        <v>2.7397260273972629E-2</v>
      </c>
      <c r="L23" s="82">
        <f t="shared" si="5"/>
        <v>0</v>
      </c>
      <c r="M23" s="82">
        <f t="shared" si="5"/>
        <v>0</v>
      </c>
      <c r="N23" s="81">
        <f t="shared" si="5"/>
        <v>-8.7499999999999939E-2</v>
      </c>
      <c r="O23" s="83">
        <f t="shared" si="5"/>
        <v>0</v>
      </c>
      <c r="P23" s="84">
        <f t="shared" si="5"/>
        <v>1.4207650273224369E-2</v>
      </c>
      <c r="Q23" s="285"/>
      <c r="R23" s="285"/>
      <c r="S23" s="407"/>
    </row>
    <row r="24" spans="1:19" ht="5.0999999999999996" customHeight="1" thickBot="1">
      <c r="A24" s="286"/>
      <c r="B24" s="438"/>
      <c r="C24" s="409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3"/>
      <c r="P24" s="414"/>
      <c r="Q24" s="285"/>
      <c r="R24" s="285"/>
      <c r="S24" s="285"/>
    </row>
    <row r="25" spans="1:19">
      <c r="A25" s="286"/>
      <c r="B25" s="560">
        <v>2009</v>
      </c>
      <c r="C25" s="431" t="s">
        <v>16</v>
      </c>
      <c r="D25" s="442">
        <v>10</v>
      </c>
      <c r="E25" s="443">
        <v>9</v>
      </c>
      <c r="F25" s="443">
        <v>9</v>
      </c>
      <c r="G25" s="443">
        <v>9</v>
      </c>
      <c r="H25" s="443">
        <v>9</v>
      </c>
      <c r="I25" s="443">
        <v>9</v>
      </c>
      <c r="J25" s="443">
        <v>9</v>
      </c>
      <c r="K25" s="443">
        <v>9</v>
      </c>
      <c r="L25" s="443">
        <v>9</v>
      </c>
      <c r="M25" s="443">
        <v>9</v>
      </c>
      <c r="N25" s="443">
        <v>9</v>
      </c>
      <c r="O25" s="444">
        <v>8</v>
      </c>
      <c r="P25" s="445"/>
      <c r="Q25" s="285"/>
      <c r="R25" s="285"/>
      <c r="S25" s="285"/>
    </row>
    <row r="26" spans="1:19" ht="20.100000000000001" customHeight="1">
      <c r="A26" s="286"/>
      <c r="B26" s="561"/>
      <c r="C26" s="435" t="s">
        <v>15</v>
      </c>
      <c r="D26" s="74">
        <v>0.59</v>
      </c>
      <c r="E26" s="75">
        <v>0.74</v>
      </c>
      <c r="F26" s="75">
        <v>0.79</v>
      </c>
      <c r="G26" s="75">
        <v>0.75</v>
      </c>
      <c r="H26" s="75">
        <v>0.79</v>
      </c>
      <c r="I26" s="75">
        <v>0.79</v>
      </c>
      <c r="J26" s="75">
        <v>0.76</v>
      </c>
      <c r="K26" s="75">
        <v>0.74</v>
      </c>
      <c r="L26" s="75">
        <v>0.82</v>
      </c>
      <c r="M26" s="75">
        <v>0.85</v>
      </c>
      <c r="N26" s="75">
        <v>0.83</v>
      </c>
      <c r="O26" s="76">
        <v>0.69</v>
      </c>
      <c r="P26" s="77">
        <f>AVERAGE(D26:O26)</f>
        <v>0.7616666666666666</v>
      </c>
      <c r="Q26" s="285"/>
      <c r="R26" s="407"/>
      <c r="S26" s="285"/>
    </row>
    <row r="27" spans="1:19">
      <c r="A27" s="286"/>
      <c r="B27" s="562"/>
      <c r="C27" s="432" t="s">
        <v>18</v>
      </c>
      <c r="D27" s="92">
        <f>D26-D21</f>
        <v>-6.0000000000000053E-2</v>
      </c>
      <c r="E27" s="93">
        <f t="shared" ref="E27:P27" si="6">E26-E21</f>
        <v>-5.0000000000000044E-2</v>
      </c>
      <c r="F27" s="52">
        <f t="shared" si="6"/>
        <v>6.0000000000000053E-2</v>
      </c>
      <c r="G27" s="93">
        <f t="shared" si="6"/>
        <v>-4.0000000000000036E-2</v>
      </c>
      <c r="H27" s="52">
        <f t="shared" si="6"/>
        <v>1.0000000000000009E-2</v>
      </c>
      <c r="I27" s="52">
        <f t="shared" si="6"/>
        <v>1.0000000000000009E-2</v>
      </c>
      <c r="J27" s="93">
        <f t="shared" si="6"/>
        <v>-6.9999999999999951E-2</v>
      </c>
      <c r="K27" s="52">
        <f t="shared" si="6"/>
        <v>1.0000000000000009E-2</v>
      </c>
      <c r="L27" s="52">
        <f t="shared" si="6"/>
        <v>9.9999999999998979E-3</v>
      </c>
      <c r="M27" s="52">
        <f t="shared" si="6"/>
        <v>3.9999999999999925E-2</v>
      </c>
      <c r="N27" s="52">
        <f t="shared" si="6"/>
        <v>2.9999999999999916E-2</v>
      </c>
      <c r="O27" s="94">
        <f t="shared" si="6"/>
        <v>3.9999999999999925E-2</v>
      </c>
      <c r="P27" s="95">
        <f t="shared" si="6"/>
        <v>-8.3333333333357462E-4</v>
      </c>
      <c r="Q27" s="285"/>
      <c r="R27" s="285"/>
      <c r="S27" s="285"/>
    </row>
    <row r="28" spans="1:19" ht="13.5" thickBot="1">
      <c r="A28" s="286"/>
      <c r="B28" s="563"/>
      <c r="C28" s="434" t="s">
        <v>17</v>
      </c>
      <c r="D28" s="80">
        <f>(D26-D21)/D21</f>
        <v>-9.2307692307692382E-2</v>
      </c>
      <c r="E28" s="81">
        <f t="shared" ref="E28:P28" si="7">(E26-E21)/E21</f>
        <v>-6.3291139240506389E-2</v>
      </c>
      <c r="F28" s="82">
        <f t="shared" si="7"/>
        <v>8.2191780821917887E-2</v>
      </c>
      <c r="G28" s="81">
        <f t="shared" si="7"/>
        <v>-5.0632911392405104E-2</v>
      </c>
      <c r="H28" s="82">
        <f t="shared" si="7"/>
        <v>1.2820512820512832E-2</v>
      </c>
      <c r="I28" s="82">
        <f t="shared" si="7"/>
        <v>1.2820512820512832E-2</v>
      </c>
      <c r="J28" s="81">
        <f t="shared" si="7"/>
        <v>-8.43373493975903E-2</v>
      </c>
      <c r="K28" s="82">
        <f t="shared" si="7"/>
        <v>1.3698630136986314E-2</v>
      </c>
      <c r="L28" s="82">
        <f t="shared" si="7"/>
        <v>1.2345679012345552E-2</v>
      </c>
      <c r="M28" s="82">
        <f t="shared" si="7"/>
        <v>4.9382716049382616E-2</v>
      </c>
      <c r="N28" s="82">
        <f t="shared" si="7"/>
        <v>3.7499999999999895E-2</v>
      </c>
      <c r="O28" s="83">
        <f t="shared" si="7"/>
        <v>6.1538461538461417E-2</v>
      </c>
      <c r="P28" s="84">
        <f t="shared" si="7"/>
        <v>-1.0928961748637041E-3</v>
      </c>
      <c r="Q28" s="285"/>
      <c r="R28" s="285"/>
      <c r="S28" s="285"/>
    </row>
    <row r="29" spans="1:19" ht="5.0999999999999996" customHeight="1" thickBot="1">
      <c r="A29" s="286"/>
      <c r="B29" s="438"/>
      <c r="C29" s="409"/>
      <c r="D29" s="413"/>
      <c r="E29" s="413"/>
      <c r="F29" s="413"/>
      <c r="G29" s="413"/>
      <c r="H29" s="413"/>
      <c r="I29" s="413"/>
      <c r="J29" s="413"/>
      <c r="K29" s="413"/>
      <c r="L29" s="413"/>
      <c r="M29" s="413"/>
      <c r="N29" s="413"/>
      <c r="O29" s="413"/>
      <c r="P29" s="414"/>
      <c r="Q29" s="285"/>
      <c r="R29" s="285"/>
      <c r="S29" s="285"/>
    </row>
    <row r="30" spans="1:19">
      <c r="A30" s="286"/>
      <c r="B30" s="560">
        <v>2010</v>
      </c>
      <c r="C30" s="431" t="s">
        <v>16</v>
      </c>
      <c r="D30" s="442">
        <v>9</v>
      </c>
      <c r="E30" s="443">
        <v>9</v>
      </c>
      <c r="F30" s="443">
        <v>10</v>
      </c>
      <c r="G30" s="443">
        <v>10</v>
      </c>
      <c r="H30" s="443">
        <v>10</v>
      </c>
      <c r="I30" s="443">
        <v>10</v>
      </c>
      <c r="J30" s="443">
        <v>11</v>
      </c>
      <c r="K30" s="443">
        <v>9</v>
      </c>
      <c r="L30" s="443">
        <v>9</v>
      </c>
      <c r="M30" s="443">
        <v>9</v>
      </c>
      <c r="N30" s="443">
        <v>9</v>
      </c>
      <c r="O30" s="444">
        <v>9</v>
      </c>
      <c r="P30" s="445"/>
      <c r="Q30" s="285"/>
      <c r="R30" s="285"/>
      <c r="S30" s="285"/>
    </row>
    <row r="31" spans="1:19" ht="20.100000000000001" customHeight="1">
      <c r="A31" s="286"/>
      <c r="B31" s="561"/>
      <c r="C31" s="435" t="s">
        <v>15</v>
      </c>
      <c r="D31" s="74">
        <v>0.65</v>
      </c>
      <c r="E31" s="75">
        <v>0.8</v>
      </c>
      <c r="F31" s="75">
        <v>0.77</v>
      </c>
      <c r="G31" s="75">
        <v>0.75</v>
      </c>
      <c r="H31" s="75">
        <v>0.77</v>
      </c>
      <c r="I31" s="75">
        <v>0.81</v>
      </c>
      <c r="J31" s="75">
        <v>0.82</v>
      </c>
      <c r="K31" s="75">
        <v>0.71</v>
      </c>
      <c r="L31" s="75">
        <v>0.83</v>
      </c>
      <c r="M31" s="75">
        <v>0.81</v>
      </c>
      <c r="N31" s="75">
        <v>0.82</v>
      </c>
      <c r="O31" s="76">
        <v>0.64</v>
      </c>
      <c r="P31" s="77">
        <f>AVERAGE(D31:O31)</f>
        <v>0.76500000000000012</v>
      </c>
      <c r="Q31" s="285"/>
      <c r="R31" s="285"/>
      <c r="S31" s="285"/>
    </row>
    <row r="32" spans="1:19">
      <c r="A32" s="286"/>
      <c r="B32" s="562"/>
      <c r="C32" s="432" t="s">
        <v>18</v>
      </c>
      <c r="D32" s="51">
        <f>D31-D26</f>
        <v>6.0000000000000053E-2</v>
      </c>
      <c r="E32" s="52">
        <f t="shared" ref="E32:P32" si="8">E31-E26</f>
        <v>6.0000000000000053E-2</v>
      </c>
      <c r="F32" s="53">
        <f t="shared" si="8"/>
        <v>-2.0000000000000018E-2</v>
      </c>
      <c r="G32" s="52">
        <f t="shared" si="8"/>
        <v>0</v>
      </c>
      <c r="H32" s="53">
        <f t="shared" si="8"/>
        <v>-2.0000000000000018E-2</v>
      </c>
      <c r="I32" s="52">
        <f t="shared" si="8"/>
        <v>2.0000000000000018E-2</v>
      </c>
      <c r="J32" s="52">
        <f t="shared" si="8"/>
        <v>5.9999999999999942E-2</v>
      </c>
      <c r="K32" s="53">
        <f t="shared" si="8"/>
        <v>-3.0000000000000027E-2</v>
      </c>
      <c r="L32" s="52">
        <f t="shared" si="8"/>
        <v>1.0000000000000009E-2</v>
      </c>
      <c r="M32" s="53">
        <f t="shared" si="8"/>
        <v>-3.9999999999999925E-2</v>
      </c>
      <c r="N32" s="53">
        <f t="shared" si="8"/>
        <v>-1.0000000000000009E-2</v>
      </c>
      <c r="O32" s="94">
        <f t="shared" si="8"/>
        <v>-4.9999999999999933E-2</v>
      </c>
      <c r="P32" s="95">
        <f t="shared" si="8"/>
        <v>3.3333333333335213E-3</v>
      </c>
      <c r="Q32" s="285"/>
      <c r="R32" s="285"/>
      <c r="S32" s="285"/>
    </row>
    <row r="33" spans="1:19" ht="13.5" thickBot="1">
      <c r="A33" s="286"/>
      <c r="B33" s="563"/>
      <c r="C33" s="434" t="s">
        <v>17</v>
      </c>
      <c r="D33" s="88">
        <f>(D31-D26)/D26</f>
        <v>0.10169491525423738</v>
      </c>
      <c r="E33" s="88">
        <f t="shared" ref="E33:P33" si="9">(E31-E26)/E26</f>
        <v>8.1081081081081155E-2</v>
      </c>
      <c r="F33" s="88">
        <f t="shared" si="9"/>
        <v>-2.5316455696202552E-2</v>
      </c>
      <c r="G33" s="88">
        <f t="shared" si="9"/>
        <v>0</v>
      </c>
      <c r="H33" s="88">
        <f t="shared" si="9"/>
        <v>-2.5316455696202552E-2</v>
      </c>
      <c r="I33" s="88">
        <f t="shared" si="9"/>
        <v>2.5316455696202552E-2</v>
      </c>
      <c r="J33" s="88">
        <f t="shared" si="9"/>
        <v>7.8947368421052558E-2</v>
      </c>
      <c r="K33" s="88">
        <f t="shared" si="9"/>
        <v>-4.0540540540540577E-2</v>
      </c>
      <c r="L33" s="88">
        <f t="shared" si="9"/>
        <v>1.2195121951219523E-2</v>
      </c>
      <c r="M33" s="88">
        <f t="shared" si="9"/>
        <v>-4.7058823529411674E-2</v>
      </c>
      <c r="N33" s="88">
        <f t="shared" si="9"/>
        <v>-1.2048192771084348E-2</v>
      </c>
      <c r="O33" s="88">
        <f t="shared" si="9"/>
        <v>-7.2463768115941934E-2</v>
      </c>
      <c r="P33" s="88">
        <f t="shared" si="9"/>
        <v>4.3763676148798969E-3</v>
      </c>
      <c r="Q33" s="285"/>
      <c r="R33" s="285"/>
      <c r="S33" s="285"/>
    </row>
    <row r="34" spans="1:19" ht="5.0999999999999996" customHeight="1" thickBot="1">
      <c r="A34" s="286"/>
      <c r="B34" s="439"/>
      <c r="C34" s="409"/>
      <c r="D34" s="409"/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36"/>
      <c r="Q34" s="285"/>
      <c r="R34" s="285"/>
      <c r="S34" s="285"/>
    </row>
    <row r="35" spans="1:19">
      <c r="A35" s="286"/>
      <c r="B35" s="560">
        <v>2011</v>
      </c>
      <c r="C35" s="431" t="s">
        <v>16</v>
      </c>
      <c r="D35" s="442">
        <v>9</v>
      </c>
      <c r="E35" s="443">
        <v>9</v>
      </c>
      <c r="F35" s="443">
        <v>9</v>
      </c>
      <c r="G35" s="443">
        <v>9</v>
      </c>
      <c r="H35" s="443">
        <v>9</v>
      </c>
      <c r="I35" s="443">
        <v>9</v>
      </c>
      <c r="J35" s="443">
        <v>9</v>
      </c>
      <c r="K35" s="443">
        <v>9</v>
      </c>
      <c r="L35" s="443">
        <v>9</v>
      </c>
      <c r="M35" s="443">
        <v>8</v>
      </c>
      <c r="N35" s="443">
        <v>9</v>
      </c>
      <c r="O35" s="444">
        <v>9</v>
      </c>
      <c r="P35" s="445"/>
      <c r="Q35" s="285"/>
      <c r="R35" s="285"/>
      <c r="S35" s="285"/>
    </row>
    <row r="36" spans="1:19" ht="20.100000000000001" customHeight="1">
      <c r="A36" s="286"/>
      <c r="B36" s="561"/>
      <c r="C36" s="435" t="s">
        <v>15</v>
      </c>
      <c r="D36" s="74">
        <v>0.65</v>
      </c>
      <c r="E36" s="75">
        <v>0.77</v>
      </c>
      <c r="F36" s="75">
        <v>0.79</v>
      </c>
      <c r="G36" s="75">
        <v>0.7</v>
      </c>
      <c r="H36" s="75">
        <v>0.78</v>
      </c>
      <c r="I36" s="75">
        <v>0.79</v>
      </c>
      <c r="J36" s="75">
        <v>0.82</v>
      </c>
      <c r="K36" s="75">
        <v>0.7</v>
      </c>
      <c r="L36" s="75">
        <v>0.82</v>
      </c>
      <c r="M36" s="75">
        <v>0.83</v>
      </c>
      <c r="N36" s="75">
        <v>0.79</v>
      </c>
      <c r="O36" s="76">
        <v>0.66</v>
      </c>
      <c r="P36" s="77">
        <f>AVERAGE(D36:O36)</f>
        <v>0.75833333333333341</v>
      </c>
      <c r="Q36" s="285"/>
      <c r="R36" s="285"/>
      <c r="S36" s="285"/>
    </row>
    <row r="37" spans="1:19">
      <c r="A37" s="286"/>
      <c r="B37" s="562"/>
      <c r="C37" s="432" t="s">
        <v>18</v>
      </c>
      <c r="D37" s="51">
        <f>D36-D31</f>
        <v>0</v>
      </c>
      <c r="E37" s="53">
        <f t="shared" ref="E37:P37" si="10">E36-E31</f>
        <v>-3.0000000000000027E-2</v>
      </c>
      <c r="F37" s="53">
        <f t="shared" si="10"/>
        <v>2.0000000000000018E-2</v>
      </c>
      <c r="G37" s="52">
        <f t="shared" si="10"/>
        <v>-5.0000000000000044E-2</v>
      </c>
      <c r="H37" s="53">
        <f t="shared" si="10"/>
        <v>1.0000000000000009E-2</v>
      </c>
      <c r="I37" s="52">
        <f t="shared" si="10"/>
        <v>-2.0000000000000018E-2</v>
      </c>
      <c r="J37" s="52">
        <f t="shared" si="10"/>
        <v>0</v>
      </c>
      <c r="K37" s="53">
        <f t="shared" si="10"/>
        <v>-1.0000000000000009E-2</v>
      </c>
      <c r="L37" s="52">
        <f t="shared" si="10"/>
        <v>-1.0000000000000009E-2</v>
      </c>
      <c r="M37" s="53">
        <f t="shared" si="10"/>
        <v>1.9999999999999907E-2</v>
      </c>
      <c r="N37" s="53">
        <f t="shared" si="10"/>
        <v>-2.9999999999999916E-2</v>
      </c>
      <c r="O37" s="94">
        <f t="shared" si="10"/>
        <v>2.0000000000000018E-2</v>
      </c>
      <c r="P37" s="95">
        <f t="shared" si="10"/>
        <v>-6.6666666666667096E-3</v>
      </c>
      <c r="Q37" s="285"/>
      <c r="R37" s="285"/>
      <c r="S37" s="285"/>
    </row>
    <row r="38" spans="1:19" ht="13.5" thickBot="1">
      <c r="A38" s="286"/>
      <c r="B38" s="563"/>
      <c r="C38" s="434" t="s">
        <v>17</v>
      </c>
      <c r="D38" s="88">
        <f>(D36-D31)/D31</f>
        <v>0</v>
      </c>
      <c r="E38" s="88">
        <f t="shared" ref="E38:L38" si="11">(E36-E31)/E31</f>
        <v>-3.7500000000000033E-2</v>
      </c>
      <c r="F38" s="88">
        <f t="shared" si="11"/>
        <v>2.5974025974025997E-2</v>
      </c>
      <c r="G38" s="88">
        <f t="shared" si="11"/>
        <v>-6.6666666666666721E-2</v>
      </c>
      <c r="H38" s="88">
        <f t="shared" si="11"/>
        <v>1.2987012987012998E-2</v>
      </c>
      <c r="I38" s="88">
        <f t="shared" si="11"/>
        <v>-2.4691358024691377E-2</v>
      </c>
      <c r="J38" s="88">
        <f t="shared" si="11"/>
        <v>0</v>
      </c>
      <c r="K38" s="88">
        <f t="shared" si="11"/>
        <v>-1.4084507042253534E-2</v>
      </c>
      <c r="L38" s="88">
        <f t="shared" si="11"/>
        <v>-1.2048192771084348E-2</v>
      </c>
      <c r="M38" s="82">
        <f>(M36-M31)/M31</f>
        <v>2.4691358024691242E-2</v>
      </c>
      <c r="N38" s="82">
        <f>(N36-N31)/N31</f>
        <v>-3.6585365853658437E-2</v>
      </c>
      <c r="O38" s="82">
        <f>(O36-O31)/O31</f>
        <v>3.1250000000000028E-2</v>
      </c>
      <c r="P38" s="84">
        <f>(P37-P32)/P32</f>
        <v>-2.9999999999999001</v>
      </c>
      <c r="Q38" s="285"/>
      <c r="R38" s="285"/>
      <c r="S38" s="285"/>
    </row>
    <row r="39" spans="1:19">
      <c r="A39" s="286"/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5"/>
      <c r="R39" s="285"/>
      <c r="S39" s="285"/>
    </row>
    <row r="40" spans="1:19" ht="5.0999999999999996" customHeight="1">
      <c r="A40" s="286"/>
      <c r="B40" s="405" t="s">
        <v>37</v>
      </c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5"/>
      <c r="R40" s="285"/>
      <c r="S40" s="285"/>
    </row>
    <row r="41" spans="1:19">
      <c r="A41" s="286"/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5"/>
      <c r="R41" s="285"/>
      <c r="S41" s="285"/>
    </row>
    <row r="42" spans="1:19" ht="18.75">
      <c r="A42" s="286"/>
      <c r="B42" s="454" t="s">
        <v>110</v>
      </c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6"/>
      <c r="N42" s="286"/>
      <c r="O42" s="286"/>
      <c r="P42" s="286"/>
      <c r="Q42" s="285"/>
      <c r="R42" s="285"/>
      <c r="S42" s="285"/>
    </row>
    <row r="43" spans="1:19" ht="13.5" thickBot="1">
      <c r="A43" s="286"/>
      <c r="B43" s="286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6"/>
      <c r="N43" s="286"/>
      <c r="O43" s="286"/>
      <c r="P43" s="286"/>
      <c r="Q43" s="285"/>
      <c r="R43" s="285"/>
      <c r="S43" s="285"/>
    </row>
    <row r="44" spans="1:19" ht="20.100000000000001" customHeight="1" thickBot="1">
      <c r="A44" s="286"/>
      <c r="B44" s="286"/>
      <c r="C44" s="286"/>
      <c r="D44" s="417" t="s">
        <v>0</v>
      </c>
      <c r="E44" s="418" t="s">
        <v>1</v>
      </c>
      <c r="F44" s="418" t="s">
        <v>2</v>
      </c>
      <c r="G44" s="418" t="s">
        <v>3</v>
      </c>
      <c r="H44" s="418" t="s">
        <v>4</v>
      </c>
      <c r="I44" s="418" t="s">
        <v>5</v>
      </c>
      <c r="J44" s="418" t="s">
        <v>6</v>
      </c>
      <c r="K44" s="418" t="s">
        <v>7</v>
      </c>
      <c r="L44" s="418" t="s">
        <v>8</v>
      </c>
      <c r="M44" s="418" t="s">
        <v>9</v>
      </c>
      <c r="N44" s="418" t="s">
        <v>10</v>
      </c>
      <c r="O44" s="421" t="s">
        <v>11</v>
      </c>
      <c r="P44" s="422" t="s">
        <v>12</v>
      </c>
      <c r="Q44" s="285"/>
      <c r="R44" s="285"/>
      <c r="S44" s="285"/>
    </row>
    <row r="45" spans="1:19">
      <c r="A45" s="286"/>
      <c r="B45" s="564">
        <v>2005</v>
      </c>
      <c r="C45" s="440" t="s">
        <v>14</v>
      </c>
      <c r="D45" s="447">
        <v>12</v>
      </c>
      <c r="E45" s="448">
        <v>12</v>
      </c>
      <c r="F45" s="448">
        <v>12</v>
      </c>
      <c r="G45" s="448">
        <v>12</v>
      </c>
      <c r="H45" s="448">
        <v>12</v>
      </c>
      <c r="I45" s="448">
        <v>12</v>
      </c>
      <c r="J45" s="448">
        <v>12</v>
      </c>
      <c r="K45" s="448">
        <v>12</v>
      </c>
      <c r="L45" s="448">
        <v>12</v>
      </c>
      <c r="M45" s="448">
        <v>12</v>
      </c>
      <c r="N45" s="448">
        <v>12</v>
      </c>
      <c r="O45" s="449">
        <v>12</v>
      </c>
      <c r="P45" s="445"/>
      <c r="Q45" s="285"/>
      <c r="R45" s="285"/>
      <c r="S45" s="285"/>
    </row>
    <row r="46" spans="1:19" ht="20.100000000000001" customHeight="1" thickBot="1">
      <c r="A46" s="286"/>
      <c r="B46" s="565"/>
      <c r="C46" s="453" t="s">
        <v>15</v>
      </c>
      <c r="D46" s="70">
        <v>0.49</v>
      </c>
      <c r="E46" s="71">
        <v>0.65</v>
      </c>
      <c r="F46" s="71">
        <v>0.63</v>
      </c>
      <c r="G46" s="71">
        <v>0.68</v>
      </c>
      <c r="H46" s="71">
        <v>0.68</v>
      </c>
      <c r="I46" s="71">
        <v>0.74</v>
      </c>
      <c r="J46" s="71">
        <v>0.73</v>
      </c>
      <c r="K46" s="71">
        <v>0.69</v>
      </c>
      <c r="L46" s="71">
        <v>0.77</v>
      </c>
      <c r="M46" s="71">
        <v>0.69</v>
      </c>
      <c r="N46" s="71">
        <v>0.67</v>
      </c>
      <c r="O46" s="72">
        <v>0.51</v>
      </c>
      <c r="P46" s="97">
        <f>AVERAGE(D46:O46)</f>
        <v>0.66083333333333316</v>
      </c>
      <c r="Q46" s="285"/>
      <c r="R46" s="285"/>
      <c r="S46" s="285"/>
    </row>
    <row r="47" spans="1:19" ht="5.0999999999999996" customHeight="1" thickBot="1">
      <c r="A47" s="286"/>
      <c r="B47" s="408"/>
      <c r="C47" s="452"/>
      <c r="D47" s="410"/>
      <c r="E47" s="410"/>
      <c r="F47" s="410"/>
      <c r="G47" s="410"/>
      <c r="H47" s="410"/>
      <c r="I47" s="410"/>
      <c r="J47" s="410"/>
      <c r="K47" s="410"/>
      <c r="L47" s="410"/>
      <c r="M47" s="410"/>
      <c r="N47" s="410"/>
      <c r="O47" s="410"/>
      <c r="P47" s="411"/>
      <c r="Q47" s="285"/>
      <c r="R47" s="285"/>
      <c r="S47" s="285"/>
    </row>
    <row r="48" spans="1:19">
      <c r="A48" s="286"/>
      <c r="B48" s="566">
        <v>2006</v>
      </c>
      <c r="C48" s="431" t="s">
        <v>16</v>
      </c>
      <c r="D48" s="442">
        <v>14</v>
      </c>
      <c r="E48" s="443">
        <v>13</v>
      </c>
      <c r="F48" s="443">
        <v>13</v>
      </c>
      <c r="G48" s="443">
        <v>13</v>
      </c>
      <c r="H48" s="443">
        <v>13</v>
      </c>
      <c r="I48" s="443">
        <v>13</v>
      </c>
      <c r="J48" s="443">
        <v>13</v>
      </c>
      <c r="K48" s="443">
        <v>13</v>
      </c>
      <c r="L48" s="443">
        <v>13</v>
      </c>
      <c r="M48" s="443">
        <v>13</v>
      </c>
      <c r="N48" s="443">
        <v>13</v>
      </c>
      <c r="O48" s="444">
        <v>13</v>
      </c>
      <c r="P48" s="445"/>
      <c r="Q48" s="285"/>
      <c r="R48" s="285"/>
      <c r="S48" s="285"/>
    </row>
    <row r="49" spans="1:19" ht="20.100000000000001" customHeight="1">
      <c r="A49" s="286"/>
      <c r="B49" s="567"/>
      <c r="C49" s="435" t="s">
        <v>15</v>
      </c>
      <c r="D49" s="74">
        <v>0.48</v>
      </c>
      <c r="E49" s="75">
        <v>0.67</v>
      </c>
      <c r="F49" s="75">
        <v>0.63</v>
      </c>
      <c r="G49" s="75">
        <v>0.68</v>
      </c>
      <c r="H49" s="75">
        <v>0.72</v>
      </c>
      <c r="I49" s="75">
        <v>0.73</v>
      </c>
      <c r="J49" s="75">
        <v>0.77</v>
      </c>
      <c r="K49" s="75">
        <v>0.74</v>
      </c>
      <c r="L49" s="75">
        <v>0.79</v>
      </c>
      <c r="M49" s="75">
        <v>0.8</v>
      </c>
      <c r="N49" s="75">
        <v>0.75</v>
      </c>
      <c r="O49" s="76">
        <v>0.56000000000000005</v>
      </c>
      <c r="P49" s="89">
        <f>AVERAGE(D49:O49)</f>
        <v>0.69333333333333336</v>
      </c>
      <c r="Q49" s="285"/>
      <c r="R49" s="285"/>
      <c r="S49" s="285"/>
    </row>
    <row r="50" spans="1:19">
      <c r="A50" s="286"/>
      <c r="B50" s="568"/>
      <c r="C50" s="432" t="s">
        <v>18</v>
      </c>
      <c r="D50" s="92">
        <f t="shared" ref="D50:P50" si="12">D49-D46</f>
        <v>-1.0000000000000009E-2</v>
      </c>
      <c r="E50" s="52">
        <f t="shared" si="12"/>
        <v>2.0000000000000018E-2</v>
      </c>
      <c r="F50" s="52">
        <f t="shared" si="12"/>
        <v>0</v>
      </c>
      <c r="G50" s="52">
        <f t="shared" si="12"/>
        <v>0</v>
      </c>
      <c r="H50" s="52">
        <f t="shared" si="12"/>
        <v>3.9999999999999925E-2</v>
      </c>
      <c r="I50" s="93">
        <f t="shared" si="12"/>
        <v>-1.0000000000000009E-2</v>
      </c>
      <c r="J50" s="52">
        <f t="shared" si="12"/>
        <v>4.0000000000000036E-2</v>
      </c>
      <c r="K50" s="52">
        <f t="shared" si="12"/>
        <v>5.0000000000000044E-2</v>
      </c>
      <c r="L50" s="52">
        <f t="shared" si="12"/>
        <v>2.0000000000000018E-2</v>
      </c>
      <c r="M50" s="52">
        <f t="shared" si="12"/>
        <v>0.1100000000000001</v>
      </c>
      <c r="N50" s="52">
        <f t="shared" si="12"/>
        <v>7.999999999999996E-2</v>
      </c>
      <c r="O50" s="94">
        <f t="shared" si="12"/>
        <v>5.0000000000000044E-2</v>
      </c>
      <c r="P50" s="95">
        <f t="shared" si="12"/>
        <v>3.2500000000000195E-2</v>
      </c>
      <c r="Q50" s="285"/>
      <c r="R50" s="285"/>
      <c r="S50" s="285"/>
    </row>
    <row r="51" spans="1:19" ht="13.5" thickBot="1">
      <c r="A51" s="286"/>
      <c r="B51" s="568"/>
      <c r="C51" s="433" t="s">
        <v>17</v>
      </c>
      <c r="D51" s="80">
        <f>(D49-D46)/D46</f>
        <v>-2.0408163265306142E-2</v>
      </c>
      <c r="E51" s="82">
        <f t="shared" ref="E51:P51" si="13">(E49-E46)/E46</f>
        <v>3.0769230769230795E-2</v>
      </c>
      <c r="F51" s="82">
        <f t="shared" si="13"/>
        <v>0</v>
      </c>
      <c r="G51" s="82">
        <f t="shared" si="13"/>
        <v>0</v>
      </c>
      <c r="H51" s="82">
        <f t="shared" si="13"/>
        <v>5.8823529411764594E-2</v>
      </c>
      <c r="I51" s="81">
        <f t="shared" si="13"/>
        <v>-1.3513513513513526E-2</v>
      </c>
      <c r="J51" s="82">
        <f t="shared" si="13"/>
        <v>5.4794520547945258E-2</v>
      </c>
      <c r="K51" s="82">
        <f t="shared" si="13"/>
        <v>7.2463768115942101E-2</v>
      </c>
      <c r="L51" s="82">
        <f t="shared" si="13"/>
        <v>2.5974025974025997E-2</v>
      </c>
      <c r="M51" s="82">
        <f t="shared" si="13"/>
        <v>0.15942028985507262</v>
      </c>
      <c r="N51" s="82">
        <f t="shared" si="13"/>
        <v>0.11940298507462679</v>
      </c>
      <c r="O51" s="83">
        <f t="shared" si="13"/>
        <v>9.8039215686274592E-2</v>
      </c>
      <c r="P51" s="84">
        <f t="shared" si="13"/>
        <v>4.918032786885277E-2</v>
      </c>
      <c r="Q51" s="285"/>
      <c r="R51" s="285"/>
      <c r="S51" s="285"/>
    </row>
    <row r="52" spans="1:19" ht="5.0999999999999996" customHeight="1" thickBot="1">
      <c r="A52" s="286"/>
      <c r="B52" s="412"/>
      <c r="C52" s="409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4"/>
      <c r="Q52" s="285"/>
      <c r="R52" s="285"/>
      <c r="S52" s="285"/>
    </row>
    <row r="53" spans="1:19">
      <c r="A53" s="286"/>
      <c r="B53" s="569">
        <v>2007</v>
      </c>
      <c r="C53" s="441" t="s">
        <v>16</v>
      </c>
      <c r="D53" s="442">
        <v>13</v>
      </c>
      <c r="E53" s="443">
        <v>13</v>
      </c>
      <c r="F53" s="443">
        <v>13</v>
      </c>
      <c r="G53" s="443">
        <v>13</v>
      </c>
      <c r="H53" s="443">
        <v>13</v>
      </c>
      <c r="I53" s="443">
        <v>13</v>
      </c>
      <c r="J53" s="443">
        <v>13</v>
      </c>
      <c r="K53" s="443">
        <v>13</v>
      </c>
      <c r="L53" s="443">
        <v>13</v>
      </c>
      <c r="M53" s="443">
        <v>13</v>
      </c>
      <c r="N53" s="443">
        <v>13</v>
      </c>
      <c r="O53" s="444">
        <v>13</v>
      </c>
      <c r="P53" s="445"/>
      <c r="Q53" s="285"/>
      <c r="R53" s="285"/>
      <c r="S53" s="285"/>
    </row>
    <row r="54" spans="1:19" ht="20.100000000000001" customHeight="1">
      <c r="A54" s="286"/>
      <c r="B54" s="567"/>
      <c r="C54" s="435" t="s">
        <v>15</v>
      </c>
      <c r="D54" s="74">
        <v>0.54</v>
      </c>
      <c r="E54" s="75">
        <v>0.65</v>
      </c>
      <c r="F54" s="75">
        <v>0.68</v>
      </c>
      <c r="G54" s="75">
        <v>0.66</v>
      </c>
      <c r="H54" s="75">
        <v>0.73</v>
      </c>
      <c r="I54" s="75">
        <v>0.74</v>
      </c>
      <c r="J54" s="75">
        <v>0.73</v>
      </c>
      <c r="K54" s="75">
        <v>0.75</v>
      </c>
      <c r="L54" s="75">
        <v>0.78</v>
      </c>
      <c r="M54" s="75">
        <v>0.76</v>
      </c>
      <c r="N54" s="75">
        <v>0.76</v>
      </c>
      <c r="O54" s="76">
        <v>0.56999999999999995</v>
      </c>
      <c r="P54" s="89">
        <f>AVERAGE(D54:O54)</f>
        <v>0.6958333333333333</v>
      </c>
      <c r="Q54" s="285"/>
      <c r="R54" s="285"/>
      <c r="S54" s="285"/>
    </row>
    <row r="55" spans="1:19">
      <c r="A55" s="286"/>
      <c r="B55" s="568"/>
      <c r="C55" s="432" t="s">
        <v>18</v>
      </c>
      <c r="D55" s="51">
        <f t="shared" ref="D55:P55" si="14">D54-D49</f>
        <v>6.0000000000000053E-2</v>
      </c>
      <c r="E55" s="93">
        <f t="shared" si="14"/>
        <v>-2.0000000000000018E-2</v>
      </c>
      <c r="F55" s="52">
        <f t="shared" si="14"/>
        <v>5.0000000000000044E-2</v>
      </c>
      <c r="G55" s="93">
        <f t="shared" si="14"/>
        <v>-2.0000000000000018E-2</v>
      </c>
      <c r="H55" s="52">
        <f t="shared" si="14"/>
        <v>1.0000000000000009E-2</v>
      </c>
      <c r="I55" s="52">
        <f t="shared" si="14"/>
        <v>1.0000000000000009E-2</v>
      </c>
      <c r="J55" s="52">
        <f t="shared" si="14"/>
        <v>-4.0000000000000036E-2</v>
      </c>
      <c r="K55" s="52">
        <f t="shared" si="14"/>
        <v>1.0000000000000009E-2</v>
      </c>
      <c r="L55" s="93">
        <f t="shared" si="14"/>
        <v>-1.0000000000000009E-2</v>
      </c>
      <c r="M55" s="93">
        <f t="shared" si="14"/>
        <v>-4.0000000000000036E-2</v>
      </c>
      <c r="N55" s="52">
        <f t="shared" si="14"/>
        <v>1.0000000000000009E-2</v>
      </c>
      <c r="O55" s="94">
        <f t="shared" si="14"/>
        <v>9.9999999999998979E-3</v>
      </c>
      <c r="P55" s="95">
        <f t="shared" si="14"/>
        <v>2.4999999999999467E-3</v>
      </c>
      <c r="Q55" s="285"/>
      <c r="R55" s="285"/>
      <c r="S55" s="285"/>
    </row>
    <row r="56" spans="1:19" ht="13.5" thickBot="1">
      <c r="A56" s="286"/>
      <c r="B56" s="570"/>
      <c r="C56" s="434" t="s">
        <v>17</v>
      </c>
      <c r="D56" s="88">
        <f>(D54-D49)/D49</f>
        <v>0.12500000000000011</v>
      </c>
      <c r="E56" s="81">
        <f t="shared" ref="E56:P56" si="15">(E54-E49)/E49</f>
        <v>-2.985074626865674E-2</v>
      </c>
      <c r="F56" s="82">
        <f t="shared" si="15"/>
        <v>7.936507936507943E-2</v>
      </c>
      <c r="G56" s="81">
        <f t="shared" si="15"/>
        <v>-2.9411764705882377E-2</v>
      </c>
      <c r="H56" s="82">
        <f t="shared" si="15"/>
        <v>1.3888888888888902E-2</v>
      </c>
      <c r="I56" s="82">
        <f t="shared" si="15"/>
        <v>1.3698630136986314E-2</v>
      </c>
      <c r="J56" s="82">
        <f t="shared" si="15"/>
        <v>-5.1948051948051993E-2</v>
      </c>
      <c r="K56" s="82">
        <f t="shared" si="15"/>
        <v>1.3513513513513526E-2</v>
      </c>
      <c r="L56" s="81">
        <f t="shared" si="15"/>
        <v>-1.2658227848101276E-2</v>
      </c>
      <c r="M56" s="81">
        <f t="shared" si="15"/>
        <v>-5.0000000000000044E-2</v>
      </c>
      <c r="N56" s="82">
        <f t="shared" si="15"/>
        <v>1.3333333333333345E-2</v>
      </c>
      <c r="O56" s="83">
        <f t="shared" si="15"/>
        <v>1.7857142857142672E-2</v>
      </c>
      <c r="P56" s="84">
        <f t="shared" si="15"/>
        <v>3.6057692307691538E-3</v>
      </c>
      <c r="Q56" s="285"/>
      <c r="R56" s="285"/>
      <c r="S56" s="285"/>
    </row>
    <row r="57" spans="1:19" ht="5.0999999999999996" customHeight="1" thickBot="1">
      <c r="A57" s="286"/>
      <c r="B57" s="412"/>
      <c r="C57" s="409"/>
      <c r="D57" s="415"/>
      <c r="E57" s="415"/>
      <c r="F57" s="415"/>
      <c r="G57" s="415"/>
      <c r="H57" s="415"/>
      <c r="I57" s="415"/>
      <c r="J57" s="415"/>
      <c r="K57" s="415"/>
      <c r="L57" s="415"/>
      <c r="M57" s="415"/>
      <c r="N57" s="415"/>
      <c r="O57" s="415"/>
      <c r="P57" s="416"/>
      <c r="Q57" s="285"/>
      <c r="R57" s="285"/>
      <c r="S57" s="285"/>
    </row>
    <row r="58" spans="1:19">
      <c r="A58" s="286"/>
      <c r="B58" s="566">
        <v>2008</v>
      </c>
      <c r="C58" s="431" t="s">
        <v>16</v>
      </c>
      <c r="D58" s="442">
        <v>13</v>
      </c>
      <c r="E58" s="443">
        <v>14</v>
      </c>
      <c r="F58" s="443">
        <v>14</v>
      </c>
      <c r="G58" s="443">
        <v>14</v>
      </c>
      <c r="H58" s="443">
        <v>15</v>
      </c>
      <c r="I58" s="443">
        <v>14</v>
      </c>
      <c r="J58" s="443">
        <v>14</v>
      </c>
      <c r="K58" s="443">
        <v>14</v>
      </c>
      <c r="L58" s="443">
        <v>14</v>
      </c>
      <c r="M58" s="443">
        <v>13</v>
      </c>
      <c r="N58" s="443">
        <v>13</v>
      </c>
      <c r="O58" s="444">
        <v>13</v>
      </c>
      <c r="P58" s="445"/>
      <c r="Q58" s="285"/>
      <c r="R58" s="285"/>
      <c r="S58" s="285"/>
    </row>
    <row r="59" spans="1:19" ht="20.100000000000001" customHeight="1">
      <c r="A59" s="286"/>
      <c r="B59" s="567"/>
      <c r="C59" s="435" t="s">
        <v>15</v>
      </c>
      <c r="D59" s="74">
        <v>0.56000000000000005</v>
      </c>
      <c r="E59" s="75">
        <v>0.64</v>
      </c>
      <c r="F59" s="75">
        <v>0.63</v>
      </c>
      <c r="G59" s="75">
        <v>0.69</v>
      </c>
      <c r="H59" s="75">
        <v>0.59</v>
      </c>
      <c r="I59" s="75">
        <v>0.7</v>
      </c>
      <c r="J59" s="75">
        <v>0.75</v>
      </c>
      <c r="K59" s="75">
        <v>0.69</v>
      </c>
      <c r="L59" s="75">
        <v>0.67</v>
      </c>
      <c r="M59" s="75">
        <v>0.71</v>
      </c>
      <c r="N59" s="75">
        <v>0.67</v>
      </c>
      <c r="O59" s="76">
        <v>0.52</v>
      </c>
      <c r="P59" s="89">
        <f>AVERAGE(D59:O59)</f>
        <v>0.65166666666666673</v>
      </c>
      <c r="Q59" s="285"/>
      <c r="R59" s="285"/>
      <c r="S59" s="285"/>
    </row>
    <row r="60" spans="1:19">
      <c r="A60" s="286"/>
      <c r="B60" s="568"/>
      <c r="C60" s="432" t="s">
        <v>18</v>
      </c>
      <c r="D60" s="51">
        <f t="shared" ref="D60:P60" si="16">D59-D54</f>
        <v>2.0000000000000018E-2</v>
      </c>
      <c r="E60" s="93">
        <f t="shared" si="16"/>
        <v>-1.0000000000000009E-2</v>
      </c>
      <c r="F60" s="93">
        <f t="shared" si="16"/>
        <v>-5.0000000000000044E-2</v>
      </c>
      <c r="G60" s="52">
        <f t="shared" si="16"/>
        <v>2.9999999999999916E-2</v>
      </c>
      <c r="H60" s="93">
        <f t="shared" si="16"/>
        <v>-0.14000000000000001</v>
      </c>
      <c r="I60" s="93">
        <f t="shared" si="16"/>
        <v>-4.0000000000000036E-2</v>
      </c>
      <c r="J60" s="52">
        <f t="shared" si="16"/>
        <v>2.0000000000000018E-2</v>
      </c>
      <c r="K60" s="93">
        <f t="shared" si="16"/>
        <v>-6.0000000000000053E-2</v>
      </c>
      <c r="L60" s="93">
        <f t="shared" si="16"/>
        <v>-0.10999999999999999</v>
      </c>
      <c r="M60" s="93">
        <f t="shared" si="16"/>
        <v>-5.0000000000000044E-2</v>
      </c>
      <c r="N60" s="93">
        <f t="shared" si="16"/>
        <v>-8.9999999999999969E-2</v>
      </c>
      <c r="O60" s="96">
        <f t="shared" si="16"/>
        <v>-4.9999999999999933E-2</v>
      </c>
      <c r="P60" s="95">
        <f t="shared" si="16"/>
        <v>-4.4166666666666576E-2</v>
      </c>
      <c r="Q60" s="285"/>
      <c r="R60" s="285"/>
      <c r="S60" s="285"/>
    </row>
    <row r="61" spans="1:19" ht="13.5" thickBot="1">
      <c r="A61" s="286"/>
      <c r="B61" s="570"/>
      <c r="C61" s="434" t="s">
        <v>17</v>
      </c>
      <c r="D61" s="88">
        <f>(D59-D54)/D59</f>
        <v>3.571428571428574E-2</v>
      </c>
      <c r="E61" s="81">
        <f t="shared" ref="E61:P61" si="17">(E59-E54)/E59</f>
        <v>-1.5625000000000014E-2</v>
      </c>
      <c r="F61" s="81">
        <f t="shared" si="17"/>
        <v>-7.936507936507943E-2</v>
      </c>
      <c r="G61" s="82">
        <f t="shared" si="17"/>
        <v>4.3478260869565098E-2</v>
      </c>
      <c r="H61" s="81">
        <f t="shared" si="17"/>
        <v>-0.23728813559322037</v>
      </c>
      <c r="I61" s="81">
        <f t="shared" si="17"/>
        <v>-5.7142857142857197E-2</v>
      </c>
      <c r="J61" s="82">
        <f t="shared" si="17"/>
        <v>2.6666666666666689E-2</v>
      </c>
      <c r="K61" s="81">
        <f t="shared" si="17"/>
        <v>-8.6956521739130516E-2</v>
      </c>
      <c r="L61" s="81">
        <f t="shared" si="17"/>
        <v>-0.16417910447761191</v>
      </c>
      <c r="M61" s="81">
        <f t="shared" si="17"/>
        <v>-7.0422535211267678E-2</v>
      </c>
      <c r="N61" s="81">
        <f t="shared" si="17"/>
        <v>-0.13432835820895517</v>
      </c>
      <c r="O61" s="86">
        <f t="shared" si="17"/>
        <v>-9.615384615384602E-2</v>
      </c>
      <c r="P61" s="84">
        <f t="shared" si="17"/>
        <v>-6.7774936061380936E-2</v>
      </c>
      <c r="Q61" s="285"/>
      <c r="R61" s="285"/>
      <c r="S61" s="285"/>
    </row>
    <row r="62" spans="1:19" ht="5.0999999999999996" customHeight="1" thickBot="1">
      <c r="A62" s="286"/>
      <c r="B62" s="412"/>
      <c r="C62" s="409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3"/>
      <c r="P62" s="414"/>
      <c r="Q62" s="285"/>
      <c r="R62" s="285"/>
      <c r="S62" s="285"/>
    </row>
    <row r="63" spans="1:19">
      <c r="A63" s="286"/>
      <c r="B63" s="566">
        <v>2009</v>
      </c>
      <c r="C63" s="431" t="s">
        <v>16</v>
      </c>
      <c r="D63" s="442">
        <v>13</v>
      </c>
      <c r="E63" s="443">
        <v>12</v>
      </c>
      <c r="F63" s="443">
        <v>12</v>
      </c>
      <c r="G63" s="443">
        <v>12</v>
      </c>
      <c r="H63" s="443">
        <v>12</v>
      </c>
      <c r="I63" s="443">
        <v>12</v>
      </c>
      <c r="J63" s="443">
        <v>12</v>
      </c>
      <c r="K63" s="443">
        <v>12</v>
      </c>
      <c r="L63" s="443">
        <v>12</v>
      </c>
      <c r="M63" s="443">
        <v>11</v>
      </c>
      <c r="N63" s="443"/>
      <c r="O63" s="444">
        <v>12</v>
      </c>
      <c r="P63" s="445"/>
      <c r="Q63" s="285"/>
      <c r="R63" s="285"/>
      <c r="S63" s="285"/>
    </row>
    <row r="64" spans="1:19" ht="20.100000000000001" customHeight="1">
      <c r="A64" s="286"/>
      <c r="B64" s="567"/>
      <c r="C64" s="435" t="s">
        <v>15</v>
      </c>
      <c r="D64" s="74">
        <v>0.4</v>
      </c>
      <c r="E64" s="75">
        <v>0.61</v>
      </c>
      <c r="F64" s="75">
        <v>0.64</v>
      </c>
      <c r="G64" s="75">
        <v>0.64</v>
      </c>
      <c r="H64" s="75">
        <v>0.72</v>
      </c>
      <c r="I64" s="75">
        <v>0.73</v>
      </c>
      <c r="J64" s="75">
        <v>0.71</v>
      </c>
      <c r="K64" s="75">
        <v>0.71</v>
      </c>
      <c r="L64" s="75">
        <v>0.73</v>
      </c>
      <c r="M64" s="75">
        <v>0.71</v>
      </c>
      <c r="N64" s="75">
        <v>0.67</v>
      </c>
      <c r="O64" s="76">
        <v>0.53</v>
      </c>
      <c r="P64" s="89">
        <f>AVERAGE(D64:O64)</f>
        <v>0.64999999999999991</v>
      </c>
      <c r="Q64" s="285"/>
      <c r="R64" s="285"/>
      <c r="S64" s="285"/>
    </row>
    <row r="65" spans="1:19">
      <c r="A65" s="286"/>
      <c r="B65" s="568"/>
      <c r="C65" s="432" t="s">
        <v>18</v>
      </c>
      <c r="D65" s="92">
        <f t="shared" ref="D65:P65" si="18">D64-D59</f>
        <v>-0.16000000000000003</v>
      </c>
      <c r="E65" s="93">
        <f t="shared" si="18"/>
        <v>-3.0000000000000027E-2</v>
      </c>
      <c r="F65" s="52">
        <f t="shared" si="18"/>
        <v>1.0000000000000009E-2</v>
      </c>
      <c r="G65" s="93">
        <f t="shared" si="18"/>
        <v>-4.9999999999999933E-2</v>
      </c>
      <c r="H65" s="52">
        <f t="shared" si="18"/>
        <v>0.13</v>
      </c>
      <c r="I65" s="52">
        <f t="shared" si="18"/>
        <v>3.0000000000000027E-2</v>
      </c>
      <c r="J65" s="93">
        <f t="shared" si="18"/>
        <v>-4.0000000000000036E-2</v>
      </c>
      <c r="K65" s="52">
        <f t="shared" si="18"/>
        <v>2.0000000000000018E-2</v>
      </c>
      <c r="L65" s="52">
        <f t="shared" si="18"/>
        <v>5.9999999999999942E-2</v>
      </c>
      <c r="M65" s="52">
        <f t="shared" si="18"/>
        <v>0</v>
      </c>
      <c r="N65" s="52">
        <f t="shared" si="18"/>
        <v>0</v>
      </c>
      <c r="O65" s="94">
        <f t="shared" si="18"/>
        <v>1.0000000000000009E-2</v>
      </c>
      <c r="P65" s="95">
        <f t="shared" si="18"/>
        <v>-1.6666666666668162E-3</v>
      </c>
      <c r="Q65" s="285"/>
      <c r="R65" s="285"/>
      <c r="S65" s="285"/>
    </row>
    <row r="66" spans="1:19" ht="13.5" thickBot="1">
      <c r="A66" s="286"/>
      <c r="B66" s="570"/>
      <c r="C66" s="434" t="s">
        <v>17</v>
      </c>
      <c r="D66" s="80">
        <f>(D64-D59)/D59</f>
        <v>-0.28571428571428575</v>
      </c>
      <c r="E66" s="81">
        <f t="shared" ref="E66:P66" si="19">(E64-E59)/E59</f>
        <v>-4.6875000000000042E-2</v>
      </c>
      <c r="F66" s="82">
        <f t="shared" si="19"/>
        <v>1.5873015873015886E-2</v>
      </c>
      <c r="G66" s="81">
        <f t="shared" si="19"/>
        <v>-7.2463768115941934E-2</v>
      </c>
      <c r="H66" s="82">
        <f t="shared" si="19"/>
        <v>0.22033898305084748</v>
      </c>
      <c r="I66" s="82">
        <f t="shared" si="19"/>
        <v>4.2857142857142899E-2</v>
      </c>
      <c r="J66" s="81">
        <f t="shared" si="19"/>
        <v>-5.3333333333333378E-2</v>
      </c>
      <c r="K66" s="82">
        <f t="shared" si="19"/>
        <v>2.898550724637684E-2</v>
      </c>
      <c r="L66" s="82">
        <f t="shared" si="19"/>
        <v>8.9552238805970061E-2</v>
      </c>
      <c r="M66" s="82">
        <f t="shared" si="19"/>
        <v>0</v>
      </c>
      <c r="N66" s="82">
        <f t="shared" si="19"/>
        <v>0</v>
      </c>
      <c r="O66" s="83">
        <f t="shared" si="19"/>
        <v>1.9230769230769246E-2</v>
      </c>
      <c r="P66" s="84">
        <f t="shared" si="19"/>
        <v>-2.5575447570334773E-3</v>
      </c>
      <c r="Q66" s="285"/>
      <c r="R66" s="285"/>
      <c r="S66" s="285"/>
    </row>
    <row r="67" spans="1:19" ht="5.0999999999999996" customHeight="1" thickBot="1">
      <c r="A67" s="286"/>
      <c r="B67" s="412"/>
      <c r="C67" s="409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3"/>
      <c r="P67" s="414"/>
      <c r="Q67" s="285"/>
      <c r="R67" s="285"/>
      <c r="S67" s="285"/>
    </row>
    <row r="68" spans="1:19">
      <c r="A68" s="286"/>
      <c r="B68" s="566">
        <v>2010</v>
      </c>
      <c r="C68" s="431" t="s">
        <v>16</v>
      </c>
      <c r="D68" s="442">
        <v>12</v>
      </c>
      <c r="E68" s="443">
        <v>12</v>
      </c>
      <c r="F68" s="443">
        <v>12</v>
      </c>
      <c r="G68" s="443">
        <v>12</v>
      </c>
      <c r="H68" s="443">
        <v>12</v>
      </c>
      <c r="I68" s="443">
        <v>12</v>
      </c>
      <c r="J68" s="443">
        <v>12</v>
      </c>
      <c r="K68" s="443">
        <v>12</v>
      </c>
      <c r="L68" s="443">
        <v>12</v>
      </c>
      <c r="M68" s="443">
        <v>12</v>
      </c>
      <c r="N68" s="443">
        <v>11</v>
      </c>
      <c r="O68" s="444">
        <v>11</v>
      </c>
      <c r="P68" s="445"/>
      <c r="Q68" s="285"/>
      <c r="R68" s="285"/>
      <c r="S68" s="285"/>
    </row>
    <row r="69" spans="1:19" ht="20.100000000000001" customHeight="1">
      <c r="A69" s="286"/>
      <c r="B69" s="567"/>
      <c r="C69" s="435" t="s">
        <v>15</v>
      </c>
      <c r="D69" s="74">
        <v>0.52</v>
      </c>
      <c r="E69" s="75">
        <v>0.66</v>
      </c>
      <c r="F69" s="75">
        <v>0.64</v>
      </c>
      <c r="G69" s="75">
        <v>0.68</v>
      </c>
      <c r="H69" s="75">
        <v>0.7</v>
      </c>
      <c r="I69" s="75">
        <v>0.74</v>
      </c>
      <c r="J69" s="75">
        <v>0.8</v>
      </c>
      <c r="K69" s="75">
        <v>0.71</v>
      </c>
      <c r="L69" s="75">
        <v>0.77</v>
      </c>
      <c r="M69" s="75">
        <v>0.71</v>
      </c>
      <c r="N69" s="75">
        <v>0.67</v>
      </c>
      <c r="O69" s="76">
        <v>0.51</v>
      </c>
      <c r="P69" s="89">
        <f>AVERAGE(D69:O69)</f>
        <v>0.6758333333333334</v>
      </c>
      <c r="Q69" s="285"/>
      <c r="R69" s="285"/>
      <c r="S69" s="285"/>
    </row>
    <row r="70" spans="1:19">
      <c r="A70" s="286"/>
      <c r="B70" s="568"/>
      <c r="C70" s="432" t="s">
        <v>18</v>
      </c>
      <c r="D70" s="51">
        <f t="shared" ref="D70:P70" si="20">D69-D64</f>
        <v>0.12</v>
      </c>
      <c r="E70" s="52">
        <f t="shared" si="20"/>
        <v>5.0000000000000044E-2</v>
      </c>
      <c r="F70" s="52">
        <f t="shared" si="20"/>
        <v>0</v>
      </c>
      <c r="G70" s="52">
        <f t="shared" si="20"/>
        <v>4.0000000000000036E-2</v>
      </c>
      <c r="H70" s="53">
        <f t="shared" si="20"/>
        <v>-2.0000000000000018E-2</v>
      </c>
      <c r="I70" s="52">
        <f t="shared" si="20"/>
        <v>1.0000000000000009E-2</v>
      </c>
      <c r="J70" s="52">
        <f t="shared" si="20"/>
        <v>9.000000000000008E-2</v>
      </c>
      <c r="K70" s="52">
        <f t="shared" si="20"/>
        <v>0</v>
      </c>
      <c r="L70" s="52">
        <f t="shared" si="20"/>
        <v>4.0000000000000036E-2</v>
      </c>
      <c r="M70" s="52">
        <f t="shared" si="20"/>
        <v>0</v>
      </c>
      <c r="N70" s="52">
        <f t="shared" si="20"/>
        <v>0</v>
      </c>
      <c r="O70" s="94">
        <f t="shared" si="20"/>
        <v>-2.0000000000000018E-2</v>
      </c>
      <c r="P70" s="95">
        <f t="shared" si="20"/>
        <v>2.5833333333333486E-2</v>
      </c>
      <c r="Q70" s="285"/>
      <c r="R70" s="285"/>
      <c r="S70" s="285"/>
    </row>
    <row r="71" spans="1:19" ht="13.5" thickBot="1">
      <c r="A71" s="286"/>
      <c r="B71" s="570"/>
      <c r="C71" s="434" t="s">
        <v>17</v>
      </c>
      <c r="D71" s="80">
        <f>(D69-D64)/D64</f>
        <v>0.3</v>
      </c>
      <c r="E71" s="80">
        <f t="shared" ref="E71:P71" si="21">(E69-E64)/E64</f>
        <v>8.1967213114754175E-2</v>
      </c>
      <c r="F71" s="80">
        <f t="shared" si="21"/>
        <v>0</v>
      </c>
      <c r="G71" s="80">
        <f t="shared" si="21"/>
        <v>6.2500000000000056E-2</v>
      </c>
      <c r="H71" s="80">
        <f t="shared" si="21"/>
        <v>-2.7777777777777804E-2</v>
      </c>
      <c r="I71" s="80">
        <f t="shared" si="21"/>
        <v>1.3698630136986314E-2</v>
      </c>
      <c r="J71" s="80">
        <f t="shared" si="21"/>
        <v>0.1267605633802818</v>
      </c>
      <c r="K71" s="80">
        <f t="shared" si="21"/>
        <v>0</v>
      </c>
      <c r="L71" s="80">
        <f t="shared" si="21"/>
        <v>5.4794520547945258E-2</v>
      </c>
      <c r="M71" s="80">
        <f t="shared" si="21"/>
        <v>0</v>
      </c>
      <c r="N71" s="80">
        <f t="shared" si="21"/>
        <v>0</v>
      </c>
      <c r="O71" s="80">
        <f t="shared" si="21"/>
        <v>-3.7735849056603807E-2</v>
      </c>
      <c r="P71" s="80">
        <f t="shared" si="21"/>
        <v>3.9743589743589984E-2</v>
      </c>
      <c r="Q71" s="285"/>
      <c r="R71" s="285"/>
      <c r="S71" s="285"/>
    </row>
    <row r="72" spans="1:19" ht="5.0999999999999996" customHeight="1" thickBot="1">
      <c r="A72" s="286"/>
      <c r="B72" s="459"/>
      <c r="C72" s="427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5"/>
      <c r="Q72" s="285"/>
      <c r="R72" s="285"/>
      <c r="S72" s="285"/>
    </row>
    <row r="73" spans="1:19">
      <c r="A73" s="286"/>
      <c r="B73" s="560">
        <v>2011</v>
      </c>
      <c r="C73" s="431" t="s">
        <v>16</v>
      </c>
      <c r="D73" s="442">
        <v>11</v>
      </c>
      <c r="E73" s="443">
        <v>11</v>
      </c>
      <c r="F73" s="443">
        <v>11</v>
      </c>
      <c r="G73" s="443">
        <v>11</v>
      </c>
      <c r="H73" s="443">
        <v>11</v>
      </c>
      <c r="I73" s="443">
        <v>11</v>
      </c>
      <c r="J73" s="443">
        <v>11</v>
      </c>
      <c r="K73" s="443">
        <v>11</v>
      </c>
      <c r="L73" s="443">
        <v>11</v>
      </c>
      <c r="M73" s="443">
        <v>11</v>
      </c>
      <c r="N73" s="443">
        <v>11</v>
      </c>
      <c r="O73" s="444">
        <v>10</v>
      </c>
      <c r="P73" s="445"/>
      <c r="Q73" s="285"/>
      <c r="R73" s="285"/>
      <c r="S73" s="285"/>
    </row>
    <row r="74" spans="1:19">
      <c r="A74" s="286"/>
      <c r="B74" s="561"/>
      <c r="C74" s="435" t="s">
        <v>15</v>
      </c>
      <c r="D74" s="74">
        <v>0.5</v>
      </c>
      <c r="E74" s="75">
        <v>0.65</v>
      </c>
      <c r="F74" s="75">
        <v>0.67</v>
      </c>
      <c r="G74" s="75">
        <v>0.66</v>
      </c>
      <c r="H74" s="75">
        <v>0.74</v>
      </c>
      <c r="I74" s="75">
        <v>0.78</v>
      </c>
      <c r="J74" s="75">
        <v>0.77</v>
      </c>
      <c r="K74" s="75">
        <v>0.73</v>
      </c>
      <c r="L74" s="75">
        <v>0.79</v>
      </c>
      <c r="M74" s="75">
        <v>0.74</v>
      </c>
      <c r="N74" s="75">
        <v>0.67</v>
      </c>
      <c r="O74" s="76">
        <v>0.54</v>
      </c>
      <c r="P74" s="77">
        <f>AVERAGE(D74:O74)</f>
        <v>0.68666666666666665</v>
      </c>
      <c r="Q74" s="285"/>
      <c r="R74" s="285"/>
      <c r="S74" s="285"/>
    </row>
    <row r="75" spans="1:19">
      <c r="A75" s="286"/>
      <c r="B75" s="562"/>
      <c r="C75" s="432" t="s">
        <v>18</v>
      </c>
      <c r="D75" s="51">
        <f>D74-D69</f>
        <v>-2.0000000000000018E-2</v>
      </c>
      <c r="E75" s="52">
        <f t="shared" ref="E75:P75" si="22">E74-E69</f>
        <v>-1.0000000000000009E-2</v>
      </c>
      <c r="F75" s="53">
        <f t="shared" si="22"/>
        <v>3.0000000000000027E-2</v>
      </c>
      <c r="G75" s="52">
        <f t="shared" si="22"/>
        <v>-2.0000000000000018E-2</v>
      </c>
      <c r="H75" s="53">
        <f t="shared" si="22"/>
        <v>4.0000000000000036E-2</v>
      </c>
      <c r="I75" s="52">
        <f t="shared" si="22"/>
        <v>4.0000000000000036E-2</v>
      </c>
      <c r="J75" s="52">
        <f t="shared" si="22"/>
        <v>-3.0000000000000027E-2</v>
      </c>
      <c r="K75" s="53">
        <f t="shared" si="22"/>
        <v>2.0000000000000018E-2</v>
      </c>
      <c r="L75" s="52">
        <f t="shared" si="22"/>
        <v>2.0000000000000018E-2</v>
      </c>
      <c r="M75" s="53">
        <f t="shared" si="22"/>
        <v>3.0000000000000027E-2</v>
      </c>
      <c r="N75" s="53">
        <f t="shared" si="22"/>
        <v>0</v>
      </c>
      <c r="O75" s="94">
        <f t="shared" si="22"/>
        <v>3.0000000000000027E-2</v>
      </c>
      <c r="P75" s="95">
        <f t="shared" si="22"/>
        <v>1.083333333333325E-2</v>
      </c>
      <c r="Q75" s="285"/>
      <c r="R75" s="285"/>
      <c r="S75" s="285"/>
    </row>
    <row r="76" spans="1:19" ht="13.5" thickBot="1">
      <c r="A76" s="286"/>
      <c r="B76" s="563"/>
      <c r="C76" s="434" t="s">
        <v>17</v>
      </c>
      <c r="D76" s="80">
        <f>(D74-D69)/D69</f>
        <v>-3.8461538461538491E-2</v>
      </c>
      <c r="E76" s="80">
        <f t="shared" ref="E76:P76" si="23">(E74-E69)/E69</f>
        <v>-1.5151515151515164E-2</v>
      </c>
      <c r="F76" s="80">
        <f t="shared" si="23"/>
        <v>4.6875000000000042E-2</v>
      </c>
      <c r="G76" s="80">
        <f t="shared" si="23"/>
        <v>-2.9411764705882377E-2</v>
      </c>
      <c r="H76" s="80">
        <f t="shared" si="23"/>
        <v>5.7142857142857197E-2</v>
      </c>
      <c r="I76" s="80">
        <f t="shared" si="23"/>
        <v>5.4054054054054106E-2</v>
      </c>
      <c r="J76" s="80">
        <f t="shared" si="23"/>
        <v>-3.7500000000000033E-2</v>
      </c>
      <c r="K76" s="80">
        <f t="shared" si="23"/>
        <v>2.8169014084507067E-2</v>
      </c>
      <c r="L76" s="80">
        <f t="shared" si="23"/>
        <v>2.5974025974025997E-2</v>
      </c>
      <c r="M76" s="80">
        <f t="shared" si="23"/>
        <v>4.2253521126760604E-2</v>
      </c>
      <c r="N76" s="80">
        <f t="shared" si="23"/>
        <v>0</v>
      </c>
      <c r="O76" s="80">
        <f t="shared" si="23"/>
        <v>5.8823529411764754E-2</v>
      </c>
      <c r="P76" s="80">
        <f t="shared" si="23"/>
        <v>1.6029593094944387E-2</v>
      </c>
      <c r="Q76" s="285"/>
      <c r="R76" s="285"/>
      <c r="S76" s="285"/>
    </row>
    <row r="77" spans="1:19">
      <c r="A77" s="286"/>
      <c r="B77" s="286"/>
      <c r="C77" s="28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285"/>
      <c r="R77" s="285"/>
      <c r="S77" s="285"/>
    </row>
    <row r="78" spans="1:19">
      <c r="A78" s="286"/>
      <c r="B78" s="286"/>
      <c r="C78" s="286"/>
      <c r="D78" s="356"/>
      <c r="E78" s="356"/>
      <c r="F78" s="356"/>
      <c r="G78" s="356"/>
      <c r="H78" s="356"/>
      <c r="I78" s="356"/>
      <c r="J78" s="356"/>
      <c r="K78" s="356"/>
      <c r="L78" s="356"/>
      <c r="M78" s="356"/>
      <c r="N78" s="356"/>
      <c r="O78" s="356"/>
      <c r="P78" s="356"/>
      <c r="Q78" s="285"/>
      <c r="R78" s="285"/>
      <c r="S78" s="285"/>
    </row>
    <row r="79" spans="1:19" ht="18.75">
      <c r="A79" s="286"/>
      <c r="B79" s="454" t="s">
        <v>19</v>
      </c>
      <c r="C79" s="286"/>
      <c r="D79" s="356"/>
      <c r="E79" s="356"/>
      <c r="F79" s="356"/>
      <c r="G79" s="356"/>
      <c r="H79" s="356"/>
      <c r="I79" s="356"/>
      <c r="J79" s="356"/>
      <c r="K79" s="356"/>
      <c r="L79" s="356"/>
      <c r="M79" s="356"/>
      <c r="N79" s="356"/>
      <c r="O79" s="356"/>
      <c r="P79" s="356"/>
      <c r="Q79" s="285"/>
      <c r="R79" s="285"/>
      <c r="S79" s="285"/>
    </row>
    <row r="80" spans="1:19" ht="13.5" thickBot="1">
      <c r="A80" s="286"/>
      <c r="B80" s="286"/>
      <c r="C80" s="28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56"/>
      <c r="P80" s="356"/>
      <c r="Q80" s="285"/>
      <c r="R80" s="285"/>
      <c r="S80" s="285"/>
    </row>
    <row r="81" spans="1:19" ht="20.100000000000001" customHeight="1" thickBot="1">
      <c r="A81" s="286"/>
      <c r="B81" s="286"/>
      <c r="C81" s="286"/>
      <c r="D81" s="417" t="s">
        <v>0</v>
      </c>
      <c r="E81" s="418" t="s">
        <v>1</v>
      </c>
      <c r="F81" s="418" t="s">
        <v>2</v>
      </c>
      <c r="G81" s="418" t="s">
        <v>3</v>
      </c>
      <c r="H81" s="418" t="s">
        <v>4</v>
      </c>
      <c r="I81" s="418" t="s">
        <v>5</v>
      </c>
      <c r="J81" s="418" t="s">
        <v>6</v>
      </c>
      <c r="K81" s="418" t="s">
        <v>7</v>
      </c>
      <c r="L81" s="418" t="s">
        <v>8</v>
      </c>
      <c r="M81" s="418" t="s">
        <v>9</v>
      </c>
      <c r="N81" s="418" t="s">
        <v>10</v>
      </c>
      <c r="O81" s="419" t="s">
        <v>11</v>
      </c>
      <c r="P81" s="420" t="s">
        <v>12</v>
      </c>
      <c r="Q81" s="285"/>
      <c r="R81" s="285"/>
      <c r="S81" s="285"/>
    </row>
    <row r="82" spans="1:19">
      <c r="A82" s="286"/>
      <c r="B82" s="564">
        <v>2005</v>
      </c>
      <c r="C82" s="440" t="s">
        <v>14</v>
      </c>
      <c r="D82" s="447">
        <v>13</v>
      </c>
      <c r="E82" s="448">
        <v>13</v>
      </c>
      <c r="F82" s="448">
        <v>13</v>
      </c>
      <c r="G82" s="448">
        <v>13</v>
      </c>
      <c r="H82" s="448">
        <v>13</v>
      </c>
      <c r="I82" s="448">
        <v>13</v>
      </c>
      <c r="J82" s="448">
        <v>13</v>
      </c>
      <c r="K82" s="448">
        <v>13</v>
      </c>
      <c r="L82" s="448">
        <v>13</v>
      </c>
      <c r="M82" s="448">
        <v>13</v>
      </c>
      <c r="N82" s="448">
        <v>13</v>
      </c>
      <c r="O82" s="449">
        <v>13</v>
      </c>
      <c r="P82" s="450"/>
      <c r="Q82" s="285"/>
      <c r="R82" s="285"/>
      <c r="S82" s="285"/>
    </row>
    <row r="83" spans="1:19" ht="20.100000000000001" customHeight="1" thickBot="1">
      <c r="A83" s="286"/>
      <c r="B83" s="565"/>
      <c r="C83" s="453" t="s">
        <v>15</v>
      </c>
      <c r="D83" s="70">
        <v>0.6</v>
      </c>
      <c r="E83" s="71">
        <v>0.74</v>
      </c>
      <c r="F83" s="71">
        <v>0.74</v>
      </c>
      <c r="G83" s="71">
        <v>0.75</v>
      </c>
      <c r="H83" s="71">
        <v>0.73</v>
      </c>
      <c r="I83" s="71">
        <v>0.8</v>
      </c>
      <c r="J83" s="71">
        <v>0.78</v>
      </c>
      <c r="K83" s="71">
        <v>0.72</v>
      </c>
      <c r="L83" s="71">
        <v>0.83</v>
      </c>
      <c r="M83" s="71">
        <v>0.79</v>
      </c>
      <c r="N83" s="71">
        <v>0.79</v>
      </c>
      <c r="O83" s="72">
        <v>0.6</v>
      </c>
      <c r="P83" s="97">
        <f>AVERAGE(D83:O83)</f>
        <v>0.73916666666666664</v>
      </c>
      <c r="Q83" s="285"/>
      <c r="R83" s="285"/>
      <c r="S83" s="285"/>
    </row>
    <row r="84" spans="1:19" ht="5.0999999999999996" customHeight="1" thickBot="1">
      <c r="A84" s="286"/>
      <c r="B84" s="426"/>
      <c r="C84" s="427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428"/>
      <c r="Q84" s="285"/>
      <c r="R84" s="285"/>
      <c r="S84" s="285"/>
    </row>
    <row r="85" spans="1:19">
      <c r="A85" s="286"/>
      <c r="B85" s="566">
        <v>2006</v>
      </c>
      <c r="C85" s="431" t="s">
        <v>16</v>
      </c>
      <c r="D85" s="442">
        <v>15</v>
      </c>
      <c r="E85" s="443">
        <v>15</v>
      </c>
      <c r="F85" s="443">
        <v>15</v>
      </c>
      <c r="G85" s="443">
        <v>15</v>
      </c>
      <c r="H85" s="443">
        <v>15</v>
      </c>
      <c r="I85" s="443">
        <v>15</v>
      </c>
      <c r="J85" s="443">
        <v>15</v>
      </c>
      <c r="K85" s="443">
        <v>15</v>
      </c>
      <c r="L85" s="443">
        <v>15</v>
      </c>
      <c r="M85" s="443">
        <v>15</v>
      </c>
      <c r="N85" s="443">
        <v>15</v>
      </c>
      <c r="O85" s="444">
        <v>15</v>
      </c>
      <c r="P85" s="445"/>
      <c r="Q85" s="285"/>
      <c r="R85" s="285"/>
      <c r="S85" s="285"/>
    </row>
    <row r="86" spans="1:19" ht="20.100000000000001" customHeight="1">
      <c r="A86" s="286"/>
      <c r="B86" s="567"/>
      <c r="C86" s="435" t="s">
        <v>15</v>
      </c>
      <c r="D86" s="74">
        <v>0.59</v>
      </c>
      <c r="E86" s="75">
        <v>0.74</v>
      </c>
      <c r="F86" s="75">
        <v>0.71</v>
      </c>
      <c r="G86" s="75">
        <v>0.73</v>
      </c>
      <c r="H86" s="75">
        <v>0.75</v>
      </c>
      <c r="I86" s="75">
        <v>0.76</v>
      </c>
      <c r="J86" s="75">
        <v>0.78</v>
      </c>
      <c r="K86" s="75">
        <v>0.74</v>
      </c>
      <c r="L86" s="75">
        <v>0.82</v>
      </c>
      <c r="M86" s="75">
        <v>0.82</v>
      </c>
      <c r="N86" s="75">
        <v>0.8</v>
      </c>
      <c r="O86" s="76">
        <v>0.63</v>
      </c>
      <c r="P86" s="89">
        <f>AVERAGE(D86:O86)</f>
        <v>0.73916666666666686</v>
      </c>
      <c r="Q86" s="285"/>
      <c r="R86" s="285"/>
      <c r="S86" s="285"/>
    </row>
    <row r="87" spans="1:19">
      <c r="A87" s="286"/>
      <c r="B87" s="568"/>
      <c r="C87" s="432" t="s">
        <v>18</v>
      </c>
      <c r="D87" s="92">
        <f t="shared" ref="D87:P87" si="24">D86-D83</f>
        <v>-1.0000000000000009E-2</v>
      </c>
      <c r="E87" s="52">
        <f t="shared" si="24"/>
        <v>0</v>
      </c>
      <c r="F87" s="93">
        <f t="shared" si="24"/>
        <v>-3.0000000000000027E-2</v>
      </c>
      <c r="G87" s="93">
        <f t="shared" si="24"/>
        <v>-2.0000000000000018E-2</v>
      </c>
      <c r="H87" s="52">
        <f t="shared" si="24"/>
        <v>2.0000000000000018E-2</v>
      </c>
      <c r="I87" s="93">
        <f t="shared" si="24"/>
        <v>-4.0000000000000036E-2</v>
      </c>
      <c r="J87" s="52">
        <f t="shared" si="24"/>
        <v>0</v>
      </c>
      <c r="K87" s="52">
        <f t="shared" si="24"/>
        <v>2.0000000000000018E-2</v>
      </c>
      <c r="L87" s="93">
        <f t="shared" si="24"/>
        <v>-1.0000000000000009E-2</v>
      </c>
      <c r="M87" s="52">
        <f t="shared" si="24"/>
        <v>2.9999999999999916E-2</v>
      </c>
      <c r="N87" s="52">
        <f t="shared" si="24"/>
        <v>1.0000000000000009E-2</v>
      </c>
      <c r="O87" s="94">
        <f t="shared" si="24"/>
        <v>3.0000000000000027E-2</v>
      </c>
      <c r="P87" s="95">
        <f t="shared" si="24"/>
        <v>0</v>
      </c>
      <c r="Q87" s="285"/>
      <c r="R87" s="285"/>
      <c r="S87" s="285"/>
    </row>
    <row r="88" spans="1:19" ht="13.5" thickBot="1">
      <c r="A88" s="286"/>
      <c r="B88" s="568"/>
      <c r="C88" s="433" t="s">
        <v>17</v>
      </c>
      <c r="D88" s="80">
        <f>(D86-D83)/D83</f>
        <v>-1.6666666666666684E-2</v>
      </c>
      <c r="E88" s="82">
        <f t="shared" ref="E88:P88" si="25">(E86-E83)/E83</f>
        <v>0</v>
      </c>
      <c r="F88" s="81">
        <f t="shared" si="25"/>
        <v>-4.0540540540540577E-2</v>
      </c>
      <c r="G88" s="81">
        <f t="shared" si="25"/>
        <v>-2.6666666666666689E-2</v>
      </c>
      <c r="H88" s="82">
        <f t="shared" si="25"/>
        <v>2.7397260273972629E-2</v>
      </c>
      <c r="I88" s="81">
        <f t="shared" si="25"/>
        <v>-5.0000000000000044E-2</v>
      </c>
      <c r="J88" s="82">
        <f t="shared" si="25"/>
        <v>0</v>
      </c>
      <c r="K88" s="82">
        <f t="shared" si="25"/>
        <v>2.7777777777777804E-2</v>
      </c>
      <c r="L88" s="81">
        <f t="shared" si="25"/>
        <v>-1.2048192771084348E-2</v>
      </c>
      <c r="M88" s="82">
        <f t="shared" si="25"/>
        <v>3.7974683544303688E-2</v>
      </c>
      <c r="N88" s="82">
        <f t="shared" si="25"/>
        <v>1.2658227848101276E-2</v>
      </c>
      <c r="O88" s="83">
        <f t="shared" si="25"/>
        <v>5.0000000000000044E-2</v>
      </c>
      <c r="P88" s="84">
        <f t="shared" si="25"/>
        <v>3.0039856359643469E-16</v>
      </c>
      <c r="Q88" s="285"/>
      <c r="R88" s="285"/>
      <c r="S88" s="285"/>
    </row>
    <row r="89" spans="1:19" ht="5.0999999999999996" customHeight="1" thickBot="1">
      <c r="A89" s="286"/>
      <c r="B89" s="363"/>
      <c r="C89" s="427"/>
      <c r="D89" s="369"/>
      <c r="E89" s="369"/>
      <c r="F89" s="369"/>
      <c r="G89" s="369"/>
      <c r="H89" s="369"/>
      <c r="I89" s="369"/>
      <c r="J89" s="369"/>
      <c r="K89" s="369"/>
      <c r="L89" s="369"/>
      <c r="M89" s="369"/>
      <c r="N89" s="369"/>
      <c r="O89" s="369"/>
      <c r="P89" s="401"/>
      <c r="Q89" s="285"/>
      <c r="R89" s="285"/>
      <c r="S89" s="285"/>
    </row>
    <row r="90" spans="1:19">
      <c r="A90" s="286"/>
      <c r="B90" s="569">
        <v>2007</v>
      </c>
      <c r="C90" s="441" t="s">
        <v>16</v>
      </c>
      <c r="D90" s="442">
        <v>15</v>
      </c>
      <c r="E90" s="443">
        <v>15</v>
      </c>
      <c r="F90" s="443">
        <v>15</v>
      </c>
      <c r="G90" s="443">
        <v>15</v>
      </c>
      <c r="H90" s="443">
        <v>15</v>
      </c>
      <c r="I90" s="443">
        <v>15</v>
      </c>
      <c r="J90" s="443">
        <v>15</v>
      </c>
      <c r="K90" s="443">
        <v>15</v>
      </c>
      <c r="L90" s="443">
        <v>15</v>
      </c>
      <c r="M90" s="443">
        <v>15</v>
      </c>
      <c r="N90" s="443">
        <v>15</v>
      </c>
      <c r="O90" s="444">
        <v>15</v>
      </c>
      <c r="P90" s="445"/>
      <c r="Q90" s="285"/>
      <c r="R90" s="285"/>
      <c r="S90" s="285"/>
    </row>
    <row r="91" spans="1:19" ht="20.100000000000001" customHeight="1">
      <c r="A91" s="286"/>
      <c r="B91" s="567"/>
      <c r="C91" s="435" t="s">
        <v>15</v>
      </c>
      <c r="D91" s="74">
        <v>0.56999999999999995</v>
      </c>
      <c r="E91" s="75">
        <v>0.72</v>
      </c>
      <c r="F91" s="75">
        <v>0.74</v>
      </c>
      <c r="G91" s="75">
        <v>0.72</v>
      </c>
      <c r="H91" s="75">
        <v>0.75</v>
      </c>
      <c r="I91" s="75">
        <v>0.76</v>
      </c>
      <c r="J91" s="75">
        <v>0.76</v>
      </c>
      <c r="K91" s="75">
        <v>0.73</v>
      </c>
      <c r="L91" s="75">
        <v>0.81</v>
      </c>
      <c r="M91" s="75">
        <v>0.8</v>
      </c>
      <c r="N91" s="75">
        <v>0.83</v>
      </c>
      <c r="O91" s="76">
        <v>0.62</v>
      </c>
      <c r="P91" s="89">
        <f>AVERAGE(D91:O91)</f>
        <v>0.73416666666666652</v>
      </c>
      <c r="Q91" s="285"/>
      <c r="R91" s="285"/>
      <c r="S91" s="285"/>
    </row>
    <row r="92" spans="1:19">
      <c r="A92" s="286"/>
      <c r="B92" s="568"/>
      <c r="C92" s="432" t="s">
        <v>18</v>
      </c>
      <c r="D92" s="92">
        <f t="shared" ref="D92:P92" si="26">D91-D86</f>
        <v>-2.0000000000000018E-2</v>
      </c>
      <c r="E92" s="93">
        <f t="shared" si="26"/>
        <v>-2.0000000000000018E-2</v>
      </c>
      <c r="F92" s="52">
        <f t="shared" si="26"/>
        <v>3.0000000000000027E-2</v>
      </c>
      <c r="G92" s="93">
        <f t="shared" si="26"/>
        <v>-1.0000000000000009E-2</v>
      </c>
      <c r="H92" s="52">
        <f t="shared" si="26"/>
        <v>0</v>
      </c>
      <c r="I92" s="52">
        <f t="shared" si="26"/>
        <v>0</v>
      </c>
      <c r="J92" s="93">
        <f t="shared" si="26"/>
        <v>-2.0000000000000018E-2</v>
      </c>
      <c r="K92" s="93">
        <f t="shared" si="26"/>
        <v>-1.0000000000000009E-2</v>
      </c>
      <c r="L92" s="93">
        <f t="shared" si="26"/>
        <v>-9.9999999999998979E-3</v>
      </c>
      <c r="M92" s="93">
        <f t="shared" si="26"/>
        <v>-1.9999999999999907E-2</v>
      </c>
      <c r="N92" s="52">
        <f t="shared" si="26"/>
        <v>2.9999999999999916E-2</v>
      </c>
      <c r="O92" s="96">
        <f t="shared" si="26"/>
        <v>-1.0000000000000009E-2</v>
      </c>
      <c r="P92" s="95">
        <f t="shared" si="26"/>
        <v>-5.0000000000003375E-3</v>
      </c>
      <c r="Q92" s="285"/>
      <c r="R92" s="285"/>
      <c r="S92" s="285"/>
    </row>
    <row r="93" spans="1:19" ht="13.5" thickBot="1">
      <c r="A93" s="286"/>
      <c r="B93" s="570"/>
      <c r="C93" s="434" t="s">
        <v>17</v>
      </c>
      <c r="D93" s="80">
        <f>(D91-D86)/D86</f>
        <v>-3.3898305084745797E-2</v>
      </c>
      <c r="E93" s="81">
        <f t="shared" ref="E93:P93" si="27">(E91-E86)/E86</f>
        <v>-2.7027027027027053E-2</v>
      </c>
      <c r="F93" s="82">
        <f t="shared" si="27"/>
        <v>4.2253521126760604E-2</v>
      </c>
      <c r="G93" s="81">
        <f t="shared" si="27"/>
        <v>-1.3698630136986314E-2</v>
      </c>
      <c r="H93" s="82">
        <f t="shared" si="27"/>
        <v>0</v>
      </c>
      <c r="I93" s="82">
        <f t="shared" si="27"/>
        <v>0</v>
      </c>
      <c r="J93" s="81">
        <f t="shared" si="27"/>
        <v>-2.5641025641025664E-2</v>
      </c>
      <c r="K93" s="81">
        <f t="shared" si="27"/>
        <v>-1.3513513513513526E-2</v>
      </c>
      <c r="L93" s="81">
        <f t="shared" si="27"/>
        <v>-1.2195121951219388E-2</v>
      </c>
      <c r="M93" s="81">
        <f t="shared" si="27"/>
        <v>-2.4390243902438911E-2</v>
      </c>
      <c r="N93" s="82">
        <f t="shared" si="27"/>
        <v>3.7499999999999895E-2</v>
      </c>
      <c r="O93" s="86">
        <f t="shared" si="27"/>
        <v>-1.5873015873015886E-2</v>
      </c>
      <c r="P93" s="84">
        <f t="shared" si="27"/>
        <v>-6.7643742953781326E-3</v>
      </c>
      <c r="Q93" s="285"/>
      <c r="R93" s="285"/>
      <c r="S93" s="285"/>
    </row>
    <row r="94" spans="1:19" ht="5.0999999999999996" customHeight="1" thickBot="1">
      <c r="A94" s="286"/>
      <c r="B94" s="363"/>
      <c r="C94" s="427"/>
      <c r="D94" s="429"/>
      <c r="E94" s="429"/>
      <c r="F94" s="429"/>
      <c r="G94" s="429"/>
      <c r="H94" s="429"/>
      <c r="I94" s="429"/>
      <c r="J94" s="429"/>
      <c r="K94" s="429"/>
      <c r="L94" s="429"/>
      <c r="M94" s="429"/>
      <c r="N94" s="429"/>
      <c r="O94" s="429"/>
      <c r="P94" s="430"/>
      <c r="Q94" s="285"/>
      <c r="R94" s="285"/>
      <c r="S94" s="285"/>
    </row>
    <row r="95" spans="1:19">
      <c r="A95" s="286"/>
      <c r="B95" s="566">
        <v>2008</v>
      </c>
      <c r="C95" s="431" t="s">
        <v>16</v>
      </c>
      <c r="D95" s="442">
        <v>17</v>
      </c>
      <c r="E95" s="443">
        <v>20</v>
      </c>
      <c r="F95" s="443">
        <v>20</v>
      </c>
      <c r="G95" s="443">
        <v>20</v>
      </c>
      <c r="H95" s="443">
        <v>21</v>
      </c>
      <c r="I95" s="443">
        <v>22</v>
      </c>
      <c r="J95" s="443">
        <v>22</v>
      </c>
      <c r="K95" s="443">
        <v>22</v>
      </c>
      <c r="L95" s="443">
        <v>22</v>
      </c>
      <c r="M95" s="443">
        <v>22</v>
      </c>
      <c r="N95" s="443">
        <v>22</v>
      </c>
      <c r="O95" s="444">
        <v>22</v>
      </c>
      <c r="P95" s="445"/>
      <c r="Q95" s="285"/>
      <c r="R95" s="285"/>
      <c r="S95" s="285"/>
    </row>
    <row r="96" spans="1:19" ht="20.100000000000001" customHeight="1">
      <c r="A96" s="286"/>
      <c r="B96" s="567"/>
      <c r="C96" s="435" t="s">
        <v>15</v>
      </c>
      <c r="D96" s="74">
        <v>0.61</v>
      </c>
      <c r="E96" s="75">
        <v>0.72</v>
      </c>
      <c r="F96" s="75">
        <v>0.68</v>
      </c>
      <c r="G96" s="75">
        <v>0.75</v>
      </c>
      <c r="H96" s="75">
        <v>0.75</v>
      </c>
      <c r="I96" s="75">
        <v>0.75</v>
      </c>
      <c r="J96" s="75">
        <v>0.78</v>
      </c>
      <c r="K96" s="75">
        <v>0.71</v>
      </c>
      <c r="L96" s="75">
        <v>0.77</v>
      </c>
      <c r="M96" s="75">
        <v>0.76</v>
      </c>
      <c r="N96" s="75">
        <v>0.73</v>
      </c>
      <c r="O96" s="76">
        <v>0.59</v>
      </c>
      <c r="P96" s="89">
        <f>AVERAGE(D96:O96)</f>
        <v>0.71666666666666667</v>
      </c>
      <c r="Q96" s="285"/>
      <c r="R96" s="285"/>
      <c r="S96" s="285"/>
    </row>
    <row r="97" spans="1:19">
      <c r="A97" s="286"/>
      <c r="B97" s="568"/>
      <c r="C97" s="432" t="s">
        <v>18</v>
      </c>
      <c r="D97" s="51">
        <f t="shared" ref="D97:P97" si="28">D96-D91</f>
        <v>4.0000000000000036E-2</v>
      </c>
      <c r="E97" s="52">
        <f t="shared" si="28"/>
        <v>0</v>
      </c>
      <c r="F97" s="93">
        <f t="shared" si="28"/>
        <v>-5.9999999999999942E-2</v>
      </c>
      <c r="G97" s="52">
        <f t="shared" si="28"/>
        <v>3.0000000000000027E-2</v>
      </c>
      <c r="H97" s="52">
        <f t="shared" si="28"/>
        <v>0</v>
      </c>
      <c r="I97" s="93">
        <f t="shared" si="28"/>
        <v>-1.0000000000000009E-2</v>
      </c>
      <c r="J97" s="52">
        <f t="shared" si="28"/>
        <v>2.0000000000000018E-2</v>
      </c>
      <c r="K97" s="93">
        <f t="shared" si="28"/>
        <v>-2.0000000000000018E-2</v>
      </c>
      <c r="L97" s="93">
        <f t="shared" si="28"/>
        <v>-4.0000000000000036E-2</v>
      </c>
      <c r="M97" s="93">
        <f t="shared" si="28"/>
        <v>-4.0000000000000036E-2</v>
      </c>
      <c r="N97" s="93">
        <f t="shared" si="28"/>
        <v>-9.9999999999999978E-2</v>
      </c>
      <c r="O97" s="96">
        <f t="shared" si="28"/>
        <v>-3.0000000000000027E-2</v>
      </c>
      <c r="P97" s="95">
        <f t="shared" si="28"/>
        <v>-1.7499999999999849E-2</v>
      </c>
      <c r="Q97" s="285"/>
      <c r="R97" s="285"/>
      <c r="S97" s="285"/>
    </row>
    <row r="98" spans="1:19" ht="13.5" thickBot="1">
      <c r="A98" s="286"/>
      <c r="B98" s="570"/>
      <c r="C98" s="434" t="s">
        <v>17</v>
      </c>
      <c r="D98" s="88">
        <f>(D96-D91)/D96</f>
        <v>6.5573770491803338E-2</v>
      </c>
      <c r="E98" s="82">
        <f t="shared" ref="E98:P98" si="29">(E96-E91)/E96</f>
        <v>0</v>
      </c>
      <c r="F98" s="81">
        <f t="shared" si="29"/>
        <v>-8.8235294117646967E-2</v>
      </c>
      <c r="G98" s="82">
        <f t="shared" si="29"/>
        <v>4.0000000000000036E-2</v>
      </c>
      <c r="H98" s="82">
        <f t="shared" si="29"/>
        <v>0</v>
      </c>
      <c r="I98" s="81">
        <f t="shared" si="29"/>
        <v>-1.3333333333333345E-2</v>
      </c>
      <c r="J98" s="82">
        <f t="shared" si="29"/>
        <v>2.5641025641025664E-2</v>
      </c>
      <c r="K98" s="81">
        <f t="shared" si="29"/>
        <v>-2.8169014084507067E-2</v>
      </c>
      <c r="L98" s="81">
        <f t="shared" si="29"/>
        <v>-5.1948051948051993E-2</v>
      </c>
      <c r="M98" s="81">
        <f t="shared" si="29"/>
        <v>-5.2631578947368467E-2</v>
      </c>
      <c r="N98" s="81">
        <f t="shared" si="29"/>
        <v>-0.13698630136986298</v>
      </c>
      <c r="O98" s="86">
        <f t="shared" si="29"/>
        <v>-5.0847457627118689E-2</v>
      </c>
      <c r="P98" s="84">
        <f t="shared" si="29"/>
        <v>-2.4418604651162579E-2</v>
      </c>
      <c r="Q98" s="285"/>
      <c r="R98" s="285"/>
      <c r="S98" s="285"/>
    </row>
    <row r="99" spans="1:19" ht="5.0999999999999996" customHeight="1" thickBot="1">
      <c r="A99" s="286"/>
      <c r="B99" s="363"/>
      <c r="C99" s="427"/>
      <c r="D99" s="369"/>
      <c r="E99" s="369"/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401"/>
      <c r="Q99" s="285"/>
      <c r="R99" s="285"/>
      <c r="S99" s="285"/>
    </row>
    <row r="100" spans="1:19">
      <c r="A100" s="286"/>
      <c r="B100" s="566">
        <v>2009</v>
      </c>
      <c r="C100" s="431" t="s">
        <v>16</v>
      </c>
      <c r="D100" s="442">
        <v>22</v>
      </c>
      <c r="E100" s="443">
        <v>23</v>
      </c>
      <c r="F100" s="443">
        <v>23</v>
      </c>
      <c r="G100" s="443">
        <v>23</v>
      </c>
      <c r="H100" s="443">
        <v>23</v>
      </c>
      <c r="I100" s="443">
        <v>23</v>
      </c>
      <c r="J100" s="443">
        <v>23</v>
      </c>
      <c r="K100" s="443">
        <v>23</v>
      </c>
      <c r="L100" s="443">
        <v>23</v>
      </c>
      <c r="M100" s="443">
        <v>23</v>
      </c>
      <c r="N100" s="443">
        <v>23</v>
      </c>
      <c r="O100" s="444">
        <v>23</v>
      </c>
      <c r="P100" s="445"/>
      <c r="Q100" s="285"/>
      <c r="R100" s="285"/>
      <c r="S100" s="285"/>
    </row>
    <row r="101" spans="1:19" ht="20.100000000000001" customHeight="1">
      <c r="A101" s="286"/>
      <c r="B101" s="567"/>
      <c r="C101" s="435" t="s">
        <v>15</v>
      </c>
      <c r="D101" s="74">
        <v>0.55000000000000004</v>
      </c>
      <c r="E101" s="75">
        <v>0.66</v>
      </c>
      <c r="F101" s="75">
        <v>0.71</v>
      </c>
      <c r="G101" s="75">
        <v>0.69</v>
      </c>
      <c r="H101" s="75">
        <v>0.75</v>
      </c>
      <c r="I101" s="75">
        <v>0.76</v>
      </c>
      <c r="J101" s="75">
        <v>0.73</v>
      </c>
      <c r="K101" s="75">
        <v>0.72</v>
      </c>
      <c r="L101" s="75">
        <v>0.77</v>
      </c>
      <c r="M101" s="75">
        <v>0.78</v>
      </c>
      <c r="N101" s="75">
        <v>0.73</v>
      </c>
      <c r="O101" s="76">
        <v>0.61</v>
      </c>
      <c r="P101" s="77">
        <v>0.71</v>
      </c>
      <c r="Q101" s="285"/>
      <c r="R101" s="285"/>
      <c r="S101" s="285"/>
    </row>
    <row r="102" spans="1:19">
      <c r="A102" s="286"/>
      <c r="B102" s="568"/>
      <c r="C102" s="432" t="s">
        <v>18</v>
      </c>
      <c r="D102" s="92">
        <f t="shared" ref="D102:P102" si="30">D101-D96</f>
        <v>-5.9999999999999942E-2</v>
      </c>
      <c r="E102" s="93">
        <f t="shared" si="30"/>
        <v>-5.9999999999999942E-2</v>
      </c>
      <c r="F102" s="52">
        <f t="shared" si="30"/>
        <v>2.9999999999999916E-2</v>
      </c>
      <c r="G102" s="93">
        <f t="shared" si="30"/>
        <v>-6.0000000000000053E-2</v>
      </c>
      <c r="H102" s="52">
        <f t="shared" si="30"/>
        <v>0</v>
      </c>
      <c r="I102" s="52">
        <f t="shared" si="30"/>
        <v>1.0000000000000009E-2</v>
      </c>
      <c r="J102" s="93">
        <f t="shared" si="30"/>
        <v>-5.0000000000000044E-2</v>
      </c>
      <c r="K102" s="52">
        <f t="shared" si="30"/>
        <v>1.0000000000000009E-2</v>
      </c>
      <c r="L102" s="52">
        <f t="shared" si="30"/>
        <v>0</v>
      </c>
      <c r="M102" s="52">
        <f t="shared" si="30"/>
        <v>2.0000000000000018E-2</v>
      </c>
      <c r="N102" s="52">
        <f t="shared" si="30"/>
        <v>0</v>
      </c>
      <c r="O102" s="94">
        <f t="shared" si="30"/>
        <v>2.0000000000000018E-2</v>
      </c>
      <c r="P102" s="95">
        <f t="shared" si="30"/>
        <v>-6.6666666666667096E-3</v>
      </c>
      <c r="Q102" s="285"/>
      <c r="R102" s="285"/>
      <c r="S102" s="285"/>
    </row>
    <row r="103" spans="1:19" ht="13.5" thickBot="1">
      <c r="A103" s="286"/>
      <c r="B103" s="570"/>
      <c r="C103" s="434" t="s">
        <v>17</v>
      </c>
      <c r="D103" s="80">
        <f>(D101-D96)/D96</f>
        <v>-9.8360655737704819E-2</v>
      </c>
      <c r="E103" s="81">
        <f t="shared" ref="E103:P103" si="31">(E101-E96)/E96</f>
        <v>-8.3333333333333259E-2</v>
      </c>
      <c r="F103" s="82">
        <f t="shared" si="31"/>
        <v>4.41176470588234E-2</v>
      </c>
      <c r="G103" s="81">
        <f t="shared" si="31"/>
        <v>-8.0000000000000071E-2</v>
      </c>
      <c r="H103" s="82">
        <f t="shared" si="31"/>
        <v>0</v>
      </c>
      <c r="I103" s="82">
        <f t="shared" si="31"/>
        <v>1.3333333333333345E-2</v>
      </c>
      <c r="J103" s="81">
        <f t="shared" si="31"/>
        <v>-6.4102564102564152E-2</v>
      </c>
      <c r="K103" s="82">
        <f t="shared" si="31"/>
        <v>1.4084507042253534E-2</v>
      </c>
      <c r="L103" s="82">
        <f t="shared" si="31"/>
        <v>0</v>
      </c>
      <c r="M103" s="82">
        <f t="shared" si="31"/>
        <v>2.6315789473684233E-2</v>
      </c>
      <c r="N103" s="82">
        <f t="shared" si="31"/>
        <v>0</v>
      </c>
      <c r="O103" s="83">
        <f t="shared" si="31"/>
        <v>3.3898305084745797E-2</v>
      </c>
      <c r="P103" s="84">
        <f t="shared" si="31"/>
        <v>-9.3023255813954094E-3</v>
      </c>
      <c r="Q103" s="285"/>
      <c r="R103" s="285"/>
      <c r="S103" s="285"/>
    </row>
    <row r="104" spans="1:19" ht="5.0999999999999996" customHeight="1" thickBot="1">
      <c r="A104" s="286"/>
      <c r="B104" s="363"/>
      <c r="C104" s="427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401"/>
      <c r="Q104" s="285"/>
      <c r="R104" s="285"/>
      <c r="S104" s="285"/>
    </row>
    <row r="105" spans="1:19">
      <c r="A105" s="286"/>
      <c r="B105" s="566">
        <v>2010</v>
      </c>
      <c r="C105" s="431" t="s">
        <v>16</v>
      </c>
      <c r="D105" s="442">
        <v>23</v>
      </c>
      <c r="E105" s="443">
        <v>23</v>
      </c>
      <c r="F105" s="443">
        <v>23</v>
      </c>
      <c r="G105" s="443">
        <v>23</v>
      </c>
      <c r="H105" s="443">
        <v>23</v>
      </c>
      <c r="I105" s="443">
        <v>23</v>
      </c>
      <c r="J105" s="443">
        <v>23</v>
      </c>
      <c r="K105" s="443"/>
      <c r="L105" s="443"/>
      <c r="M105" s="443"/>
      <c r="N105" s="443"/>
      <c r="O105" s="444"/>
      <c r="P105" s="445"/>
      <c r="Q105" s="285"/>
      <c r="R105" s="285"/>
      <c r="S105" s="285"/>
    </row>
    <row r="106" spans="1:19" ht="20.100000000000001" customHeight="1">
      <c r="A106" s="286"/>
      <c r="B106" s="567"/>
      <c r="C106" s="435" t="s">
        <v>15</v>
      </c>
      <c r="D106" s="74">
        <v>0.56999999999999995</v>
      </c>
      <c r="E106" s="75">
        <v>0.72</v>
      </c>
      <c r="F106" s="75">
        <v>0.7</v>
      </c>
      <c r="G106" s="75">
        <v>0.71</v>
      </c>
      <c r="H106" s="75">
        <v>0.73</v>
      </c>
      <c r="I106" s="75">
        <v>0.78</v>
      </c>
      <c r="J106" s="75">
        <v>0.81</v>
      </c>
      <c r="K106" s="75">
        <v>0.71</v>
      </c>
      <c r="L106" s="75">
        <v>0.8</v>
      </c>
      <c r="M106" s="75">
        <v>0.77</v>
      </c>
      <c r="N106" s="75">
        <v>0.75</v>
      </c>
      <c r="O106" s="76">
        <v>0.57999999999999996</v>
      </c>
      <c r="P106" s="89">
        <f>AVERAGE(D106:O106)</f>
        <v>0.71916666666666662</v>
      </c>
      <c r="Q106" s="285"/>
      <c r="R106" s="285"/>
      <c r="S106" s="285"/>
    </row>
    <row r="107" spans="1:19">
      <c r="A107" s="286"/>
      <c r="B107" s="568"/>
      <c r="C107" s="432" t="s">
        <v>18</v>
      </c>
      <c r="D107" s="51">
        <f t="shared" ref="D107:P107" si="32">D106-D101</f>
        <v>1.9999999999999907E-2</v>
      </c>
      <c r="E107" s="52">
        <f t="shared" si="32"/>
        <v>5.9999999999999942E-2</v>
      </c>
      <c r="F107" s="53">
        <f t="shared" si="32"/>
        <v>-1.0000000000000009E-2</v>
      </c>
      <c r="G107" s="52">
        <f t="shared" si="32"/>
        <v>2.0000000000000018E-2</v>
      </c>
      <c r="H107" s="53">
        <f t="shared" si="32"/>
        <v>-2.0000000000000018E-2</v>
      </c>
      <c r="I107" s="52">
        <f t="shared" si="32"/>
        <v>2.0000000000000018E-2</v>
      </c>
      <c r="J107" s="52">
        <f t="shared" si="32"/>
        <v>8.0000000000000071E-2</v>
      </c>
      <c r="K107" s="53">
        <f t="shared" si="32"/>
        <v>-1.0000000000000009E-2</v>
      </c>
      <c r="L107" s="52">
        <f t="shared" si="32"/>
        <v>3.0000000000000027E-2</v>
      </c>
      <c r="M107" s="53">
        <f t="shared" si="32"/>
        <v>-1.0000000000000009E-2</v>
      </c>
      <c r="N107" s="52">
        <f t="shared" si="32"/>
        <v>2.0000000000000018E-2</v>
      </c>
      <c r="O107" s="94">
        <f t="shared" si="32"/>
        <v>-3.0000000000000027E-2</v>
      </c>
      <c r="P107" s="95">
        <f t="shared" si="32"/>
        <v>9.1666666666666563E-3</v>
      </c>
      <c r="Q107" s="285"/>
      <c r="R107" s="285"/>
      <c r="S107" s="285"/>
    </row>
    <row r="108" spans="1:19" ht="13.5" thickBot="1">
      <c r="A108" s="286"/>
      <c r="B108" s="570"/>
      <c r="C108" s="434" t="s">
        <v>17</v>
      </c>
      <c r="D108" s="80">
        <f t="shared" ref="D108:P108" si="33">(D106-D101)/D101</f>
        <v>3.6363636363636188E-2</v>
      </c>
      <c r="E108" s="80">
        <f t="shared" si="33"/>
        <v>9.0909090909090814E-2</v>
      </c>
      <c r="F108" s="80">
        <f t="shared" si="33"/>
        <v>-1.4084507042253534E-2</v>
      </c>
      <c r="G108" s="80">
        <f t="shared" si="33"/>
        <v>2.898550724637684E-2</v>
      </c>
      <c r="H108" s="80">
        <f t="shared" si="33"/>
        <v>-2.6666666666666689E-2</v>
      </c>
      <c r="I108" s="80">
        <f t="shared" si="33"/>
        <v>2.6315789473684233E-2</v>
      </c>
      <c r="J108" s="80">
        <f t="shared" si="33"/>
        <v>0.10958904109589052</v>
      </c>
      <c r="K108" s="80">
        <f t="shared" si="33"/>
        <v>-1.3888888888888902E-2</v>
      </c>
      <c r="L108" s="80">
        <f t="shared" si="33"/>
        <v>3.8961038961038995E-2</v>
      </c>
      <c r="M108" s="80">
        <f t="shared" si="33"/>
        <v>-1.2820512820512832E-2</v>
      </c>
      <c r="N108" s="80">
        <f t="shared" si="33"/>
        <v>2.7397260273972629E-2</v>
      </c>
      <c r="O108" s="80">
        <f t="shared" si="33"/>
        <v>-4.9180327868852507E-2</v>
      </c>
      <c r="P108" s="80">
        <f t="shared" si="33"/>
        <v>1.2910798122065715E-2</v>
      </c>
      <c r="Q108" s="285"/>
      <c r="R108" s="285"/>
      <c r="S108" s="285"/>
    </row>
    <row r="109" spans="1:19" ht="5.0999999999999996" customHeight="1" thickBot="1">
      <c r="A109" s="286"/>
      <c r="B109" s="459"/>
      <c r="C109" s="427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5"/>
      <c r="Q109" s="285"/>
      <c r="R109" s="285"/>
      <c r="S109" s="285"/>
    </row>
    <row r="110" spans="1:19">
      <c r="A110" s="286"/>
      <c r="B110" s="560">
        <v>2011</v>
      </c>
      <c r="C110" s="431" t="s">
        <v>16</v>
      </c>
      <c r="D110" s="442">
        <v>21</v>
      </c>
      <c r="E110" s="443">
        <v>21</v>
      </c>
      <c r="F110" s="443">
        <v>21</v>
      </c>
      <c r="G110" s="443"/>
      <c r="H110" s="443"/>
      <c r="I110" s="443"/>
      <c r="J110" s="443"/>
      <c r="K110" s="443"/>
      <c r="L110" s="443"/>
      <c r="M110" s="443"/>
      <c r="N110" s="443"/>
      <c r="O110" s="444"/>
      <c r="P110" s="445"/>
      <c r="Q110" s="285"/>
      <c r="R110" s="285"/>
      <c r="S110" s="285"/>
    </row>
    <row r="111" spans="1:19">
      <c r="A111" s="286"/>
      <c r="B111" s="561"/>
      <c r="C111" s="435" t="s">
        <v>15</v>
      </c>
      <c r="D111" s="74">
        <v>0.57999999999999996</v>
      </c>
      <c r="E111" s="75">
        <v>0.71</v>
      </c>
      <c r="F111" s="75">
        <v>0.73</v>
      </c>
      <c r="G111" s="75"/>
      <c r="H111" s="75"/>
      <c r="I111" s="75"/>
      <c r="J111" s="75"/>
      <c r="K111" s="75"/>
      <c r="L111" s="75"/>
      <c r="M111" s="75"/>
      <c r="N111" s="75"/>
      <c r="O111" s="76"/>
      <c r="P111" s="77"/>
      <c r="Q111" s="285"/>
      <c r="R111" s="285"/>
      <c r="S111" s="285"/>
    </row>
    <row r="112" spans="1:19">
      <c r="A112" s="286"/>
      <c r="B112" s="562"/>
      <c r="C112" s="432" t="s">
        <v>18</v>
      </c>
      <c r="D112" s="51">
        <f>D111-D106</f>
        <v>1.0000000000000009E-2</v>
      </c>
      <c r="E112" s="52">
        <f t="shared" ref="E112:P112" si="34">E111-E106</f>
        <v>-1.0000000000000009E-2</v>
      </c>
      <c r="F112" s="53">
        <f t="shared" si="34"/>
        <v>3.0000000000000027E-2</v>
      </c>
      <c r="G112" s="52">
        <f t="shared" si="34"/>
        <v>-0.71</v>
      </c>
      <c r="H112" s="53">
        <f t="shared" si="34"/>
        <v>-0.73</v>
      </c>
      <c r="I112" s="52">
        <f t="shared" si="34"/>
        <v>-0.78</v>
      </c>
      <c r="J112" s="52">
        <f t="shared" si="34"/>
        <v>-0.81</v>
      </c>
      <c r="K112" s="53">
        <f t="shared" si="34"/>
        <v>-0.71</v>
      </c>
      <c r="L112" s="52">
        <f t="shared" si="34"/>
        <v>-0.8</v>
      </c>
      <c r="M112" s="53">
        <f t="shared" si="34"/>
        <v>-0.77</v>
      </c>
      <c r="N112" s="53">
        <f t="shared" si="34"/>
        <v>-0.75</v>
      </c>
      <c r="O112" s="94">
        <f t="shared" si="34"/>
        <v>-0.57999999999999996</v>
      </c>
      <c r="P112" s="95">
        <f t="shared" si="34"/>
        <v>-0.71916666666666662</v>
      </c>
      <c r="Q112" s="285"/>
      <c r="R112" s="285"/>
      <c r="S112" s="285"/>
    </row>
    <row r="113" spans="1:19" ht="13.5" thickBot="1">
      <c r="A113" s="286"/>
      <c r="B113" s="563"/>
      <c r="C113" s="434" t="s">
        <v>17</v>
      </c>
      <c r="D113" s="80">
        <f t="shared" ref="D113:P113" si="35">(D111-D106)/D106</f>
        <v>1.7543859649122823E-2</v>
      </c>
      <c r="E113" s="80">
        <f t="shared" si="35"/>
        <v>-1.3888888888888902E-2</v>
      </c>
      <c r="F113" s="80">
        <f t="shared" si="35"/>
        <v>4.2857142857142899E-2</v>
      </c>
      <c r="G113" s="80">
        <f t="shared" si="35"/>
        <v>-1</v>
      </c>
      <c r="H113" s="80">
        <f t="shared" si="35"/>
        <v>-1</v>
      </c>
      <c r="I113" s="80">
        <f t="shared" si="35"/>
        <v>-1</v>
      </c>
      <c r="J113" s="80">
        <f t="shared" si="35"/>
        <v>-1</v>
      </c>
      <c r="K113" s="80">
        <f t="shared" si="35"/>
        <v>-1</v>
      </c>
      <c r="L113" s="80">
        <f t="shared" si="35"/>
        <v>-1</v>
      </c>
      <c r="M113" s="80">
        <f t="shared" si="35"/>
        <v>-1</v>
      </c>
      <c r="N113" s="80">
        <f t="shared" si="35"/>
        <v>-1</v>
      </c>
      <c r="O113" s="80">
        <f t="shared" si="35"/>
        <v>-1</v>
      </c>
      <c r="P113" s="80">
        <f t="shared" si="35"/>
        <v>-1</v>
      </c>
      <c r="Q113" s="285"/>
      <c r="R113" s="285"/>
      <c r="S113" s="285"/>
    </row>
    <row r="114" spans="1:19" ht="15">
      <c r="A114" s="286"/>
      <c r="B114" s="455"/>
      <c r="C114" s="456"/>
      <c r="D114" s="357"/>
      <c r="E114" s="357"/>
      <c r="F114" s="457"/>
      <c r="G114" s="357"/>
      <c r="H114" s="457"/>
      <c r="I114" s="357"/>
      <c r="J114" s="357"/>
      <c r="K114" s="357"/>
      <c r="L114" s="357"/>
      <c r="M114" s="357"/>
      <c r="N114" s="357"/>
      <c r="O114" s="357"/>
      <c r="P114" s="357"/>
      <c r="Q114" s="285"/>
      <c r="R114" s="285"/>
      <c r="S114" s="285"/>
    </row>
    <row r="115" spans="1:19" ht="15">
      <c r="A115" s="286"/>
      <c r="B115" s="455"/>
      <c r="C115" s="456"/>
      <c r="D115" s="357"/>
      <c r="E115" s="357"/>
      <c r="F115" s="457"/>
      <c r="G115" s="357"/>
      <c r="H115" s="457"/>
      <c r="I115" s="357"/>
      <c r="J115" s="357"/>
      <c r="K115" s="357"/>
      <c r="L115" s="357"/>
      <c r="M115" s="357"/>
      <c r="N115" s="357"/>
      <c r="O115" s="357"/>
      <c r="P115" s="357"/>
      <c r="Q115" s="285"/>
      <c r="R115" s="285"/>
      <c r="S115" s="285"/>
    </row>
    <row r="116" spans="1:19" ht="18.75">
      <c r="A116" s="286"/>
      <c r="B116" s="454" t="s">
        <v>13</v>
      </c>
      <c r="C116" s="286"/>
      <c r="D116" s="356"/>
      <c r="E116" s="356"/>
      <c r="F116" s="356"/>
      <c r="G116" s="356"/>
      <c r="H116" s="356"/>
      <c r="I116" s="356"/>
      <c r="J116" s="356"/>
      <c r="K116" s="356"/>
      <c r="L116" s="356"/>
      <c r="M116" s="356"/>
      <c r="N116" s="356"/>
      <c r="O116" s="356"/>
      <c r="P116" s="356"/>
      <c r="Q116" s="285"/>
      <c r="R116" s="285"/>
      <c r="S116" s="285"/>
    </row>
    <row r="117" spans="1:19" ht="13.5" thickBot="1">
      <c r="A117" s="286"/>
      <c r="B117" s="286"/>
      <c r="C117" s="286"/>
      <c r="D117" s="356"/>
      <c r="E117" s="356"/>
      <c r="F117" s="356"/>
      <c r="G117" s="356"/>
      <c r="H117" s="356"/>
      <c r="I117" s="356"/>
      <c r="J117" s="356"/>
      <c r="K117" s="356"/>
      <c r="L117" s="356"/>
      <c r="M117" s="356"/>
      <c r="N117" s="356"/>
      <c r="O117" s="356"/>
      <c r="P117" s="356"/>
      <c r="Q117" s="285"/>
      <c r="R117" s="285"/>
      <c r="S117" s="285"/>
    </row>
    <row r="118" spans="1:19" ht="20.100000000000001" customHeight="1" thickBot="1">
      <c r="A118" s="286"/>
      <c r="B118" s="286"/>
      <c r="C118" s="286"/>
      <c r="D118" s="417" t="s">
        <v>0</v>
      </c>
      <c r="E118" s="418" t="s">
        <v>1</v>
      </c>
      <c r="F118" s="418" t="s">
        <v>2</v>
      </c>
      <c r="G118" s="418" t="s">
        <v>3</v>
      </c>
      <c r="H118" s="418" t="s">
        <v>4</v>
      </c>
      <c r="I118" s="418" t="s">
        <v>5</v>
      </c>
      <c r="J118" s="418" t="s">
        <v>6</v>
      </c>
      <c r="K118" s="418" t="s">
        <v>7</v>
      </c>
      <c r="L118" s="418" t="s">
        <v>8</v>
      </c>
      <c r="M118" s="418" t="s">
        <v>9</v>
      </c>
      <c r="N118" s="418" t="s">
        <v>10</v>
      </c>
      <c r="O118" s="419" t="s">
        <v>11</v>
      </c>
      <c r="P118" s="420" t="s">
        <v>12</v>
      </c>
      <c r="Q118" s="285"/>
      <c r="R118" s="285"/>
      <c r="S118" s="285"/>
    </row>
    <row r="119" spans="1:19">
      <c r="A119" s="286"/>
      <c r="B119" s="564">
        <v>2005</v>
      </c>
      <c r="C119" s="440" t="s">
        <v>14</v>
      </c>
      <c r="D119" s="447">
        <v>24</v>
      </c>
      <c r="E119" s="448">
        <v>24</v>
      </c>
      <c r="F119" s="448">
        <v>24</v>
      </c>
      <c r="G119" s="448">
        <v>24</v>
      </c>
      <c r="H119" s="448">
        <v>24</v>
      </c>
      <c r="I119" s="448">
        <v>24</v>
      </c>
      <c r="J119" s="448">
        <v>24</v>
      </c>
      <c r="K119" s="448">
        <v>24</v>
      </c>
      <c r="L119" s="448">
        <v>24</v>
      </c>
      <c r="M119" s="448">
        <v>24</v>
      </c>
      <c r="N119" s="448">
        <v>24</v>
      </c>
      <c r="O119" s="449">
        <v>24</v>
      </c>
      <c r="P119" s="450"/>
      <c r="Q119" s="285"/>
      <c r="R119" s="285"/>
      <c r="S119" s="285"/>
    </row>
    <row r="120" spans="1:19" ht="20.100000000000001" customHeight="1" thickBot="1">
      <c r="A120" s="286"/>
      <c r="B120" s="565"/>
      <c r="C120" s="453" t="s">
        <v>15</v>
      </c>
      <c r="D120" s="70">
        <v>0.56000000000000005</v>
      </c>
      <c r="E120" s="71">
        <v>0.71</v>
      </c>
      <c r="F120" s="71">
        <v>0.71</v>
      </c>
      <c r="G120" s="71">
        <v>0.72</v>
      </c>
      <c r="H120" s="71">
        <v>0.72</v>
      </c>
      <c r="I120" s="71">
        <v>0.77</v>
      </c>
      <c r="J120" s="71">
        <v>0.77</v>
      </c>
      <c r="K120" s="71">
        <v>0.71</v>
      </c>
      <c r="L120" s="71">
        <v>0.8</v>
      </c>
      <c r="M120" s="71">
        <v>0.75</v>
      </c>
      <c r="N120" s="71">
        <v>0.74</v>
      </c>
      <c r="O120" s="72">
        <v>0.56999999999999995</v>
      </c>
      <c r="P120" s="97">
        <f>AVERAGE(D120:O120)</f>
        <v>0.71083333333333332</v>
      </c>
      <c r="Q120" s="285"/>
      <c r="R120" s="285"/>
      <c r="S120" s="285"/>
    </row>
    <row r="121" spans="1:19" ht="5.0999999999999996" customHeight="1" thickBot="1">
      <c r="A121" s="286"/>
      <c r="B121" s="426"/>
      <c r="C121" s="427"/>
      <c r="D121" s="370"/>
      <c r="E121" s="370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428"/>
      <c r="Q121" s="285"/>
      <c r="R121" s="285"/>
      <c r="S121" s="285"/>
    </row>
    <row r="122" spans="1:19">
      <c r="A122" s="286"/>
      <c r="B122" s="566">
        <v>2006</v>
      </c>
      <c r="C122" s="431" t="s">
        <v>16</v>
      </c>
      <c r="D122" s="442">
        <v>30</v>
      </c>
      <c r="E122" s="443">
        <v>29</v>
      </c>
      <c r="F122" s="443">
        <v>28</v>
      </c>
      <c r="G122" s="443">
        <v>28</v>
      </c>
      <c r="H122" s="443">
        <v>27</v>
      </c>
      <c r="I122" s="443">
        <v>28</v>
      </c>
      <c r="J122" s="443">
        <v>28</v>
      </c>
      <c r="K122" s="443">
        <v>28</v>
      </c>
      <c r="L122" s="443">
        <v>27</v>
      </c>
      <c r="M122" s="443">
        <v>27</v>
      </c>
      <c r="N122" s="443">
        <v>28</v>
      </c>
      <c r="O122" s="444">
        <v>28</v>
      </c>
      <c r="P122" s="445"/>
      <c r="Q122" s="285"/>
      <c r="R122" s="285"/>
      <c r="S122" s="285"/>
    </row>
    <row r="123" spans="1:19" ht="20.100000000000001" customHeight="1">
      <c r="A123" s="286"/>
      <c r="B123" s="567"/>
      <c r="C123" s="435" t="s">
        <v>15</v>
      </c>
      <c r="D123" s="74">
        <v>0.54</v>
      </c>
      <c r="E123" s="75">
        <v>0.7</v>
      </c>
      <c r="F123" s="75">
        <v>0.67</v>
      </c>
      <c r="G123" s="75">
        <v>0.71</v>
      </c>
      <c r="H123" s="75">
        <v>0.74</v>
      </c>
      <c r="I123" s="75">
        <v>0.74</v>
      </c>
      <c r="J123" s="75">
        <v>0.78</v>
      </c>
      <c r="K123" s="75">
        <v>0.7</v>
      </c>
      <c r="L123" s="75">
        <v>0.81</v>
      </c>
      <c r="M123" s="75">
        <v>0.8</v>
      </c>
      <c r="N123" s="75">
        <v>0.77</v>
      </c>
      <c r="O123" s="76">
        <v>0.6</v>
      </c>
      <c r="P123" s="89">
        <f>AVERAGE(D123:O123)</f>
        <v>0.71333333333333337</v>
      </c>
      <c r="Q123" s="285"/>
      <c r="R123" s="285"/>
      <c r="S123" s="285"/>
    </row>
    <row r="124" spans="1:19">
      <c r="A124" s="286"/>
      <c r="B124" s="568"/>
      <c r="C124" s="432" t="s">
        <v>18</v>
      </c>
      <c r="D124" s="92">
        <f t="shared" ref="D124:P124" si="36">D123-D120</f>
        <v>-2.0000000000000018E-2</v>
      </c>
      <c r="E124" s="93">
        <f t="shared" si="36"/>
        <v>-1.0000000000000009E-2</v>
      </c>
      <c r="F124" s="93">
        <f t="shared" si="36"/>
        <v>-3.9999999999999925E-2</v>
      </c>
      <c r="G124" s="93">
        <f t="shared" si="36"/>
        <v>-1.0000000000000009E-2</v>
      </c>
      <c r="H124" s="52">
        <f t="shared" si="36"/>
        <v>2.0000000000000018E-2</v>
      </c>
      <c r="I124" s="93">
        <f t="shared" si="36"/>
        <v>-3.0000000000000027E-2</v>
      </c>
      <c r="J124" s="52">
        <f t="shared" si="36"/>
        <v>1.0000000000000009E-2</v>
      </c>
      <c r="K124" s="93">
        <f t="shared" si="36"/>
        <v>-1.0000000000000009E-2</v>
      </c>
      <c r="L124" s="52">
        <f t="shared" si="36"/>
        <v>1.0000000000000009E-2</v>
      </c>
      <c r="M124" s="52">
        <f t="shared" si="36"/>
        <v>5.0000000000000044E-2</v>
      </c>
      <c r="N124" s="52">
        <f t="shared" si="36"/>
        <v>3.0000000000000027E-2</v>
      </c>
      <c r="O124" s="94">
        <f t="shared" si="36"/>
        <v>3.0000000000000027E-2</v>
      </c>
      <c r="P124" s="95">
        <f t="shared" si="36"/>
        <v>2.5000000000000577E-3</v>
      </c>
      <c r="Q124" s="285"/>
      <c r="R124" s="285"/>
      <c r="S124" s="285"/>
    </row>
    <row r="125" spans="1:19" ht="13.5" thickBot="1">
      <c r="A125" s="286"/>
      <c r="B125" s="568"/>
      <c r="C125" s="433" t="s">
        <v>17</v>
      </c>
      <c r="D125" s="80">
        <f>(D123-D120)/D120</f>
        <v>-3.571428571428574E-2</v>
      </c>
      <c r="E125" s="81">
        <f t="shared" ref="E125:P125" si="37">(E123-E120)/E120</f>
        <v>-1.4084507042253534E-2</v>
      </c>
      <c r="F125" s="81">
        <f t="shared" si="37"/>
        <v>-5.6338028169013982E-2</v>
      </c>
      <c r="G125" s="81">
        <f t="shared" si="37"/>
        <v>-1.3888888888888902E-2</v>
      </c>
      <c r="H125" s="82">
        <f t="shared" si="37"/>
        <v>2.7777777777777804E-2</v>
      </c>
      <c r="I125" s="81">
        <f t="shared" si="37"/>
        <v>-3.8961038961038995E-2</v>
      </c>
      <c r="J125" s="82">
        <f t="shared" si="37"/>
        <v>1.2987012987012998E-2</v>
      </c>
      <c r="K125" s="81">
        <f t="shared" si="37"/>
        <v>-1.4084507042253534E-2</v>
      </c>
      <c r="L125" s="82">
        <f t="shared" si="37"/>
        <v>1.2500000000000011E-2</v>
      </c>
      <c r="M125" s="82">
        <f t="shared" si="37"/>
        <v>6.6666666666666721E-2</v>
      </c>
      <c r="N125" s="82">
        <f t="shared" si="37"/>
        <v>4.0540540540540577E-2</v>
      </c>
      <c r="O125" s="83">
        <f t="shared" si="37"/>
        <v>5.2631578947368474E-2</v>
      </c>
      <c r="P125" s="84">
        <f t="shared" si="37"/>
        <v>3.5169988276671387E-3</v>
      </c>
      <c r="Q125" s="285"/>
      <c r="R125" s="285"/>
      <c r="S125" s="285"/>
    </row>
    <row r="126" spans="1:19" ht="5.0999999999999996" customHeight="1" thickBot="1">
      <c r="A126" s="286"/>
      <c r="B126" s="363"/>
      <c r="C126" s="427"/>
      <c r="D126" s="369"/>
      <c r="E126" s="369"/>
      <c r="F126" s="369"/>
      <c r="G126" s="369"/>
      <c r="H126" s="369"/>
      <c r="I126" s="369"/>
      <c r="J126" s="369"/>
      <c r="K126" s="369"/>
      <c r="L126" s="369"/>
      <c r="M126" s="369"/>
      <c r="N126" s="369"/>
      <c r="O126" s="369"/>
      <c r="P126" s="401"/>
      <c r="Q126" s="285"/>
      <c r="R126" s="285"/>
      <c r="S126" s="285"/>
    </row>
    <row r="127" spans="1:19">
      <c r="A127" s="286"/>
      <c r="B127" s="569">
        <v>2007</v>
      </c>
      <c r="C127" s="441" t="s">
        <v>16</v>
      </c>
      <c r="D127" s="442">
        <v>28</v>
      </c>
      <c r="E127" s="443">
        <v>32</v>
      </c>
      <c r="F127" s="443">
        <v>35</v>
      </c>
      <c r="G127" s="443">
        <v>35</v>
      </c>
      <c r="H127" s="443">
        <v>35</v>
      </c>
      <c r="I127" s="443">
        <v>36</v>
      </c>
      <c r="J127" s="443">
        <v>37</v>
      </c>
      <c r="K127" s="443">
        <v>38</v>
      </c>
      <c r="L127" s="443">
        <v>38</v>
      </c>
      <c r="M127" s="443">
        <v>37</v>
      </c>
      <c r="N127" s="443">
        <v>40</v>
      </c>
      <c r="O127" s="444">
        <v>40</v>
      </c>
      <c r="P127" s="445"/>
      <c r="Q127" s="285"/>
      <c r="R127" s="285"/>
      <c r="S127" s="285"/>
    </row>
    <row r="128" spans="1:19" ht="20.100000000000001" customHeight="1">
      <c r="A128" s="286"/>
      <c r="B128" s="567"/>
      <c r="C128" s="435" t="s">
        <v>15</v>
      </c>
      <c r="D128" s="74">
        <v>0.56000000000000005</v>
      </c>
      <c r="E128" s="75">
        <v>0.68</v>
      </c>
      <c r="F128" s="75">
        <v>0.68</v>
      </c>
      <c r="G128" s="75">
        <v>0.67</v>
      </c>
      <c r="H128" s="75">
        <v>0.73</v>
      </c>
      <c r="I128" s="75">
        <v>0.75</v>
      </c>
      <c r="J128" s="75">
        <v>0.75</v>
      </c>
      <c r="K128" s="75">
        <v>0.74</v>
      </c>
      <c r="L128" s="75">
        <v>0.78</v>
      </c>
      <c r="M128" s="75">
        <v>0.77</v>
      </c>
      <c r="N128" s="75">
        <v>0.74</v>
      </c>
      <c r="O128" s="76">
        <v>0.57999999999999996</v>
      </c>
      <c r="P128" s="89">
        <f>AVERAGE(D128:O128)</f>
        <v>0.70250000000000012</v>
      </c>
      <c r="Q128" s="285"/>
      <c r="R128" s="285"/>
      <c r="S128" s="285"/>
    </row>
    <row r="129" spans="1:19">
      <c r="A129" s="286"/>
      <c r="B129" s="568"/>
      <c r="C129" s="432" t="s">
        <v>18</v>
      </c>
      <c r="D129" s="51">
        <f t="shared" ref="D129:P129" si="38">D128-D123</f>
        <v>2.0000000000000018E-2</v>
      </c>
      <c r="E129" s="93">
        <f t="shared" si="38"/>
        <v>-1.9999999999999907E-2</v>
      </c>
      <c r="F129" s="52">
        <f t="shared" si="38"/>
        <v>1.0000000000000009E-2</v>
      </c>
      <c r="G129" s="93">
        <f t="shared" si="38"/>
        <v>-3.9999999999999925E-2</v>
      </c>
      <c r="H129" s="93">
        <f t="shared" si="38"/>
        <v>-1.0000000000000009E-2</v>
      </c>
      <c r="I129" s="52">
        <f t="shared" si="38"/>
        <v>1.0000000000000009E-2</v>
      </c>
      <c r="J129" s="93">
        <f t="shared" si="38"/>
        <v>-3.0000000000000027E-2</v>
      </c>
      <c r="K129" s="52">
        <f t="shared" si="38"/>
        <v>4.0000000000000036E-2</v>
      </c>
      <c r="L129" s="93">
        <f t="shared" si="38"/>
        <v>-3.0000000000000027E-2</v>
      </c>
      <c r="M129" s="93">
        <f t="shared" si="38"/>
        <v>-3.0000000000000027E-2</v>
      </c>
      <c r="N129" s="93">
        <f t="shared" si="38"/>
        <v>-3.0000000000000027E-2</v>
      </c>
      <c r="O129" s="96">
        <f t="shared" si="38"/>
        <v>-2.0000000000000018E-2</v>
      </c>
      <c r="P129" s="95">
        <f t="shared" si="38"/>
        <v>-1.083333333333325E-2</v>
      </c>
      <c r="Q129" s="285"/>
      <c r="R129" s="285"/>
      <c r="S129" s="285"/>
    </row>
    <row r="130" spans="1:19" ht="13.5" thickBot="1">
      <c r="A130" s="286"/>
      <c r="B130" s="570"/>
      <c r="C130" s="434" t="s">
        <v>17</v>
      </c>
      <c r="D130" s="88">
        <f>(D128-D123)/D123</f>
        <v>3.703703703703707E-2</v>
      </c>
      <c r="E130" s="81">
        <f t="shared" ref="E130:P130" si="39">(E128-E123)/E123</f>
        <v>-2.8571428571428439E-2</v>
      </c>
      <c r="F130" s="82">
        <f t="shared" si="39"/>
        <v>1.492537313432837E-2</v>
      </c>
      <c r="G130" s="81">
        <f t="shared" si="39"/>
        <v>-5.6338028169013982E-2</v>
      </c>
      <c r="H130" s="81">
        <f t="shared" si="39"/>
        <v>-1.3513513513513526E-2</v>
      </c>
      <c r="I130" s="82">
        <f t="shared" si="39"/>
        <v>1.3513513513513526E-2</v>
      </c>
      <c r="J130" s="81">
        <f t="shared" si="39"/>
        <v>-3.8461538461538491E-2</v>
      </c>
      <c r="K130" s="82">
        <f t="shared" si="39"/>
        <v>5.7142857142857197E-2</v>
      </c>
      <c r="L130" s="81">
        <f t="shared" si="39"/>
        <v>-3.703703703703707E-2</v>
      </c>
      <c r="M130" s="81">
        <f t="shared" si="39"/>
        <v>-3.7500000000000033E-2</v>
      </c>
      <c r="N130" s="81">
        <f t="shared" si="39"/>
        <v>-3.8961038961038995E-2</v>
      </c>
      <c r="O130" s="86">
        <f t="shared" si="39"/>
        <v>-3.3333333333333368E-2</v>
      </c>
      <c r="P130" s="84">
        <f t="shared" si="39"/>
        <v>-1.5186915887850351E-2</v>
      </c>
      <c r="Q130" s="285"/>
      <c r="R130" s="285"/>
      <c r="S130" s="285"/>
    </row>
    <row r="131" spans="1:19" ht="5.0999999999999996" customHeight="1" thickBot="1">
      <c r="A131" s="286"/>
      <c r="B131" s="363"/>
      <c r="C131" s="427"/>
      <c r="D131" s="429"/>
      <c r="E131" s="429"/>
      <c r="F131" s="429"/>
      <c r="G131" s="429"/>
      <c r="H131" s="429"/>
      <c r="I131" s="429"/>
      <c r="J131" s="429"/>
      <c r="K131" s="429"/>
      <c r="L131" s="429"/>
      <c r="M131" s="429"/>
      <c r="N131" s="429"/>
      <c r="O131" s="429"/>
      <c r="P131" s="430"/>
      <c r="Q131" s="285"/>
      <c r="R131" s="285"/>
      <c r="S131" s="285"/>
    </row>
    <row r="132" spans="1:19">
      <c r="A132" s="286"/>
      <c r="B132" s="566">
        <v>2008</v>
      </c>
      <c r="C132" s="431" t="s">
        <v>16</v>
      </c>
      <c r="D132" s="442">
        <v>41</v>
      </c>
      <c r="E132" s="443">
        <v>44</v>
      </c>
      <c r="F132" s="443">
        <v>44</v>
      </c>
      <c r="G132" s="443">
        <v>44</v>
      </c>
      <c r="H132" s="443">
        <v>44</v>
      </c>
      <c r="I132" s="443">
        <v>44</v>
      </c>
      <c r="J132" s="443">
        <v>44</v>
      </c>
      <c r="K132" s="443">
        <v>44</v>
      </c>
      <c r="L132" s="443">
        <v>43</v>
      </c>
      <c r="M132" s="443">
        <v>43</v>
      </c>
      <c r="N132" s="443">
        <v>42</v>
      </c>
      <c r="O132" s="444">
        <v>42</v>
      </c>
      <c r="P132" s="445"/>
      <c r="Q132" s="285"/>
      <c r="R132" s="285"/>
      <c r="S132" s="285"/>
    </row>
    <row r="133" spans="1:19" ht="20.100000000000001" customHeight="1">
      <c r="A133" s="286"/>
      <c r="B133" s="567"/>
      <c r="C133" s="435" t="s">
        <v>15</v>
      </c>
      <c r="D133" s="74">
        <v>0.56999999999999995</v>
      </c>
      <c r="E133" s="75">
        <v>0.68</v>
      </c>
      <c r="F133" s="75">
        <v>0.65</v>
      </c>
      <c r="G133" s="75">
        <v>0.7</v>
      </c>
      <c r="H133" s="75">
        <v>0.69</v>
      </c>
      <c r="I133" s="75">
        <v>0.73</v>
      </c>
      <c r="J133" s="75">
        <v>0.76</v>
      </c>
      <c r="K133" s="75">
        <v>0.72</v>
      </c>
      <c r="L133" s="75">
        <v>0.74</v>
      </c>
      <c r="M133" s="75">
        <v>0.74</v>
      </c>
      <c r="N133" s="75">
        <v>0.69</v>
      </c>
      <c r="O133" s="76">
        <v>0.56999999999999995</v>
      </c>
      <c r="P133" s="89">
        <f>AVERAGE(D133:O133)</f>
        <v>0.68666666666666665</v>
      </c>
      <c r="Q133" s="285"/>
      <c r="R133" s="285"/>
      <c r="S133" s="285"/>
    </row>
    <row r="134" spans="1:19">
      <c r="A134" s="286"/>
      <c r="B134" s="568"/>
      <c r="C134" s="432" t="s">
        <v>18</v>
      </c>
      <c r="D134" s="51">
        <f t="shared" ref="D134:P134" si="40">D133-D128</f>
        <v>9.9999999999998979E-3</v>
      </c>
      <c r="E134" s="52">
        <f t="shared" si="40"/>
        <v>0</v>
      </c>
      <c r="F134" s="93">
        <f t="shared" si="40"/>
        <v>-3.0000000000000027E-2</v>
      </c>
      <c r="G134" s="52">
        <f t="shared" si="40"/>
        <v>2.9999999999999916E-2</v>
      </c>
      <c r="H134" s="93">
        <f t="shared" si="40"/>
        <v>-4.0000000000000036E-2</v>
      </c>
      <c r="I134" s="93">
        <f t="shared" si="40"/>
        <v>-2.0000000000000018E-2</v>
      </c>
      <c r="J134" s="52">
        <f t="shared" si="40"/>
        <v>1.0000000000000009E-2</v>
      </c>
      <c r="K134" s="93">
        <f t="shared" si="40"/>
        <v>-2.0000000000000018E-2</v>
      </c>
      <c r="L134" s="93">
        <f t="shared" si="40"/>
        <v>-4.0000000000000036E-2</v>
      </c>
      <c r="M134" s="93">
        <f t="shared" si="40"/>
        <v>-3.0000000000000027E-2</v>
      </c>
      <c r="N134" s="93">
        <f t="shared" si="40"/>
        <v>-5.0000000000000044E-2</v>
      </c>
      <c r="O134" s="96">
        <f t="shared" si="40"/>
        <v>-1.0000000000000009E-2</v>
      </c>
      <c r="P134" s="95">
        <f t="shared" si="40"/>
        <v>-1.5833333333333477E-2</v>
      </c>
      <c r="Q134" s="285"/>
      <c r="R134" s="285"/>
      <c r="S134" s="285"/>
    </row>
    <row r="135" spans="1:19" ht="13.5" thickBot="1">
      <c r="A135" s="286"/>
      <c r="B135" s="570"/>
      <c r="C135" s="434" t="s">
        <v>17</v>
      </c>
      <c r="D135" s="88">
        <f>(D133-D128)/D133</f>
        <v>1.7543859649122629E-2</v>
      </c>
      <c r="E135" s="82">
        <f t="shared" ref="E135:P135" si="41">(E133-E128)/E133</f>
        <v>0</v>
      </c>
      <c r="F135" s="81">
        <f t="shared" si="41"/>
        <v>-4.6153846153846191E-2</v>
      </c>
      <c r="G135" s="82">
        <f t="shared" si="41"/>
        <v>4.285714285714274E-2</v>
      </c>
      <c r="H135" s="81">
        <f t="shared" si="41"/>
        <v>-5.7971014492753679E-2</v>
      </c>
      <c r="I135" s="81">
        <f t="shared" si="41"/>
        <v>-2.7397260273972629E-2</v>
      </c>
      <c r="J135" s="82">
        <f t="shared" si="41"/>
        <v>1.3157894736842117E-2</v>
      </c>
      <c r="K135" s="81">
        <f t="shared" si="41"/>
        <v>-2.7777777777777804E-2</v>
      </c>
      <c r="L135" s="81">
        <f t="shared" si="41"/>
        <v>-5.4054054054054106E-2</v>
      </c>
      <c r="M135" s="81">
        <f t="shared" si="41"/>
        <v>-4.0540540540540577E-2</v>
      </c>
      <c r="N135" s="81">
        <f t="shared" si="41"/>
        <v>-7.2463768115942101E-2</v>
      </c>
      <c r="O135" s="86">
        <f t="shared" si="41"/>
        <v>-1.7543859649122823E-2</v>
      </c>
      <c r="P135" s="84">
        <f t="shared" si="41"/>
        <v>-2.3058252427184674E-2</v>
      </c>
      <c r="Q135" s="285"/>
      <c r="R135" s="285"/>
      <c r="S135" s="285"/>
    </row>
    <row r="136" spans="1:19" ht="5.0999999999999996" customHeight="1" thickBot="1">
      <c r="A136" s="286"/>
      <c r="B136" s="363"/>
      <c r="C136" s="427"/>
      <c r="D136" s="369"/>
      <c r="E136" s="369"/>
      <c r="F136" s="369"/>
      <c r="G136" s="369"/>
      <c r="H136" s="369"/>
      <c r="I136" s="369"/>
      <c r="J136" s="369"/>
      <c r="K136" s="369"/>
      <c r="L136" s="369"/>
      <c r="M136" s="369"/>
      <c r="N136" s="369"/>
      <c r="O136" s="369"/>
      <c r="P136" s="401"/>
      <c r="Q136" s="285"/>
      <c r="R136" s="285"/>
      <c r="S136" s="285"/>
    </row>
    <row r="137" spans="1:19">
      <c r="A137" s="286"/>
      <c r="B137" s="566">
        <v>2009</v>
      </c>
      <c r="C137" s="431" t="s">
        <v>16</v>
      </c>
      <c r="D137" s="442">
        <v>43</v>
      </c>
      <c r="E137" s="443">
        <v>41</v>
      </c>
      <c r="F137" s="443">
        <v>42</v>
      </c>
      <c r="G137" s="443">
        <v>42</v>
      </c>
      <c r="H137" s="443">
        <v>44</v>
      </c>
      <c r="I137" s="443"/>
      <c r="J137" s="443"/>
      <c r="K137" s="443"/>
      <c r="L137" s="443">
        <v>42</v>
      </c>
      <c r="M137" s="443">
        <v>41</v>
      </c>
      <c r="N137" s="443">
        <v>41</v>
      </c>
      <c r="O137" s="444"/>
      <c r="P137" s="445"/>
      <c r="Q137" s="285"/>
      <c r="R137" s="285"/>
      <c r="S137" s="285"/>
    </row>
    <row r="138" spans="1:19" ht="20.100000000000001" customHeight="1">
      <c r="A138" s="286"/>
      <c r="B138" s="567"/>
      <c r="C138" s="435" t="s">
        <v>15</v>
      </c>
      <c r="D138" s="74">
        <v>0.48</v>
      </c>
      <c r="E138" s="75">
        <v>0.63</v>
      </c>
      <c r="F138" s="75">
        <v>0.66</v>
      </c>
      <c r="G138" s="75">
        <v>0.66</v>
      </c>
      <c r="H138" s="75">
        <v>0.72</v>
      </c>
      <c r="I138" s="75">
        <v>0.73</v>
      </c>
      <c r="J138" s="75">
        <v>0.71</v>
      </c>
      <c r="K138" s="75">
        <v>0.73</v>
      </c>
      <c r="L138" s="75">
        <v>0.76</v>
      </c>
      <c r="M138" s="75">
        <v>0.75</v>
      </c>
      <c r="N138" s="75">
        <v>0.69</v>
      </c>
      <c r="O138" s="76">
        <v>0.59</v>
      </c>
      <c r="P138" s="89">
        <f>AVERAGE(D138:O138)</f>
        <v>0.67583333333333329</v>
      </c>
      <c r="Q138" s="285"/>
      <c r="R138" s="285"/>
      <c r="S138" s="285"/>
    </row>
    <row r="139" spans="1:19">
      <c r="A139" s="286"/>
      <c r="B139" s="568"/>
      <c r="C139" s="432" t="s">
        <v>18</v>
      </c>
      <c r="D139" s="92">
        <f t="shared" ref="D139:P139" si="42">D138-D133</f>
        <v>-8.9999999999999969E-2</v>
      </c>
      <c r="E139" s="93">
        <f t="shared" si="42"/>
        <v>-5.0000000000000044E-2</v>
      </c>
      <c r="F139" s="52">
        <f t="shared" si="42"/>
        <v>1.0000000000000009E-2</v>
      </c>
      <c r="G139" s="93">
        <f t="shared" si="42"/>
        <v>-3.9999999999999925E-2</v>
      </c>
      <c r="H139" s="52">
        <f t="shared" si="42"/>
        <v>3.0000000000000027E-2</v>
      </c>
      <c r="I139" s="52">
        <f t="shared" si="42"/>
        <v>0</v>
      </c>
      <c r="J139" s="52">
        <f t="shared" si="42"/>
        <v>-5.0000000000000044E-2</v>
      </c>
      <c r="K139" s="52">
        <f t="shared" si="42"/>
        <v>1.0000000000000009E-2</v>
      </c>
      <c r="L139" s="52">
        <f t="shared" si="42"/>
        <v>2.0000000000000018E-2</v>
      </c>
      <c r="M139" s="52">
        <f t="shared" si="42"/>
        <v>1.0000000000000009E-2</v>
      </c>
      <c r="N139" s="52">
        <f t="shared" si="42"/>
        <v>0</v>
      </c>
      <c r="O139" s="94">
        <f t="shared" si="42"/>
        <v>2.0000000000000018E-2</v>
      </c>
      <c r="P139" s="95">
        <f t="shared" si="42"/>
        <v>-1.0833333333333361E-2</v>
      </c>
      <c r="Q139" s="285"/>
      <c r="R139" s="285"/>
      <c r="S139" s="285"/>
    </row>
    <row r="140" spans="1:19" ht="13.5" thickBot="1">
      <c r="A140" s="286"/>
      <c r="B140" s="570"/>
      <c r="C140" s="434" t="s">
        <v>17</v>
      </c>
      <c r="D140" s="80">
        <f>(D138-D133)/D133</f>
        <v>-0.15789473684210523</v>
      </c>
      <c r="E140" s="81">
        <f t="shared" ref="E140:P140" si="43">(E138-E133)/E133</f>
        <v>-7.352941176470594E-2</v>
      </c>
      <c r="F140" s="82">
        <f t="shared" si="43"/>
        <v>1.5384615384615398E-2</v>
      </c>
      <c r="G140" s="81">
        <f t="shared" si="43"/>
        <v>-5.7142857142857037E-2</v>
      </c>
      <c r="H140" s="82">
        <f t="shared" si="43"/>
        <v>4.3478260869565258E-2</v>
      </c>
      <c r="I140" s="82">
        <f t="shared" si="43"/>
        <v>0</v>
      </c>
      <c r="J140" s="82">
        <f t="shared" si="43"/>
        <v>-6.5789473684210578E-2</v>
      </c>
      <c r="K140" s="82">
        <f t="shared" si="43"/>
        <v>1.3888888888888902E-2</v>
      </c>
      <c r="L140" s="82">
        <f t="shared" si="43"/>
        <v>2.7027027027027053E-2</v>
      </c>
      <c r="M140" s="82">
        <f t="shared" si="43"/>
        <v>1.3513513513513526E-2</v>
      </c>
      <c r="N140" s="82">
        <f t="shared" si="43"/>
        <v>0</v>
      </c>
      <c r="O140" s="83">
        <f t="shared" si="43"/>
        <v>3.5087719298245647E-2</v>
      </c>
      <c r="P140" s="84">
        <f t="shared" si="43"/>
        <v>-1.5776699029126255E-2</v>
      </c>
      <c r="Q140" s="285"/>
      <c r="R140" s="285"/>
      <c r="S140" s="285"/>
    </row>
    <row r="141" spans="1:19" ht="5.0999999999999996" customHeight="1" thickBot="1">
      <c r="A141" s="286"/>
      <c r="B141" s="363"/>
      <c r="C141" s="427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69"/>
      <c r="P141" s="401"/>
      <c r="Q141" s="285"/>
      <c r="R141" s="285"/>
      <c r="S141" s="285"/>
    </row>
    <row r="142" spans="1:19">
      <c r="A142" s="286"/>
      <c r="B142" s="566">
        <v>2010</v>
      </c>
      <c r="C142" s="431" t="s">
        <v>16</v>
      </c>
      <c r="D142" s="442">
        <v>42</v>
      </c>
      <c r="E142" s="443"/>
      <c r="F142" s="443">
        <v>45</v>
      </c>
      <c r="G142" s="443">
        <v>45</v>
      </c>
      <c r="H142" s="443">
        <v>45</v>
      </c>
      <c r="I142" s="443">
        <v>48</v>
      </c>
      <c r="J142" s="443">
        <v>48</v>
      </c>
      <c r="K142" s="443"/>
      <c r="L142" s="443"/>
      <c r="M142" s="443"/>
      <c r="N142" s="443"/>
      <c r="O142" s="444"/>
      <c r="P142" s="445"/>
      <c r="Q142" s="285"/>
      <c r="R142" s="285"/>
      <c r="S142" s="285"/>
    </row>
    <row r="143" spans="1:19" ht="20.100000000000001" customHeight="1">
      <c r="A143" s="286"/>
      <c r="B143" s="567"/>
      <c r="C143" s="435" t="s">
        <v>15</v>
      </c>
      <c r="D143" s="74">
        <v>0.53</v>
      </c>
      <c r="E143" s="75">
        <v>0.68</v>
      </c>
      <c r="F143" s="75">
        <v>0.67</v>
      </c>
      <c r="G143" s="75">
        <v>0.68</v>
      </c>
      <c r="H143" s="75">
        <v>0.71</v>
      </c>
      <c r="I143" s="75">
        <v>0.76</v>
      </c>
      <c r="J143" s="75">
        <v>0.78</v>
      </c>
      <c r="K143" s="75"/>
      <c r="L143" s="75"/>
      <c r="M143" s="75"/>
      <c r="N143" s="75"/>
      <c r="O143" s="76"/>
      <c r="P143" s="89">
        <f>AVERAGE(D143:O143)</f>
        <v>0.68714285714285717</v>
      </c>
      <c r="Q143" s="285"/>
      <c r="R143" s="285"/>
      <c r="S143" s="285"/>
    </row>
    <row r="144" spans="1:19">
      <c r="A144" s="286"/>
      <c r="B144" s="568"/>
      <c r="C144" s="432" t="s">
        <v>18</v>
      </c>
      <c r="D144" s="51">
        <f t="shared" ref="D144:P144" si="44">D143-D138</f>
        <v>5.0000000000000044E-2</v>
      </c>
      <c r="E144" s="52">
        <f t="shared" si="44"/>
        <v>5.0000000000000044E-2</v>
      </c>
      <c r="F144" s="52">
        <f t="shared" si="44"/>
        <v>1.0000000000000009E-2</v>
      </c>
      <c r="G144" s="52">
        <f t="shared" si="44"/>
        <v>2.0000000000000018E-2</v>
      </c>
      <c r="H144" s="52">
        <f t="shared" si="44"/>
        <v>-1.0000000000000009E-2</v>
      </c>
      <c r="I144" s="52">
        <f t="shared" si="44"/>
        <v>3.0000000000000027E-2</v>
      </c>
      <c r="J144" s="52">
        <f t="shared" si="44"/>
        <v>7.0000000000000062E-2</v>
      </c>
      <c r="K144" s="52">
        <f t="shared" si="44"/>
        <v>-0.73</v>
      </c>
      <c r="L144" s="52">
        <f t="shared" si="44"/>
        <v>-0.76</v>
      </c>
      <c r="M144" s="52">
        <f t="shared" si="44"/>
        <v>-0.75</v>
      </c>
      <c r="N144" s="52">
        <f t="shared" si="44"/>
        <v>-0.69</v>
      </c>
      <c r="O144" s="94">
        <f t="shared" si="44"/>
        <v>-0.59</v>
      </c>
      <c r="P144" s="95">
        <f t="shared" si="44"/>
        <v>1.130952380952388E-2</v>
      </c>
      <c r="Q144" s="285"/>
      <c r="R144" s="285"/>
      <c r="S144" s="285"/>
    </row>
    <row r="145" spans="1:19" ht="13.5" thickBot="1">
      <c r="A145" s="286"/>
      <c r="B145" s="570"/>
      <c r="C145" s="434" t="s">
        <v>17</v>
      </c>
      <c r="D145" s="80">
        <f t="shared" ref="D145:P145" si="45">(D143-D138)/D138</f>
        <v>0.10416666666666677</v>
      </c>
      <c r="E145" s="80">
        <f t="shared" si="45"/>
        <v>7.936507936507943E-2</v>
      </c>
      <c r="F145" s="80">
        <f t="shared" si="45"/>
        <v>1.5151515151515164E-2</v>
      </c>
      <c r="G145" s="80">
        <f t="shared" si="45"/>
        <v>3.0303030303030328E-2</v>
      </c>
      <c r="H145" s="80">
        <f t="shared" si="45"/>
        <v>-1.3888888888888902E-2</v>
      </c>
      <c r="I145" s="80">
        <f t="shared" si="45"/>
        <v>4.1095890410958943E-2</v>
      </c>
      <c r="J145" s="80">
        <f t="shared" si="45"/>
        <v>9.8591549295774739E-2</v>
      </c>
      <c r="K145" s="80">
        <f t="shared" si="45"/>
        <v>-1</v>
      </c>
      <c r="L145" s="80">
        <f t="shared" si="45"/>
        <v>-1</v>
      </c>
      <c r="M145" s="80">
        <f t="shared" si="45"/>
        <v>-1</v>
      </c>
      <c r="N145" s="80">
        <f t="shared" si="45"/>
        <v>-1</v>
      </c>
      <c r="O145" s="80">
        <f t="shared" si="45"/>
        <v>-1</v>
      </c>
      <c r="P145" s="80">
        <f t="shared" si="45"/>
        <v>1.6734190593623497E-2</v>
      </c>
      <c r="Q145" s="285"/>
      <c r="R145" s="285"/>
      <c r="S145" s="285"/>
    </row>
    <row r="146" spans="1:19" ht="5.0999999999999996" customHeight="1" thickBot="1">
      <c r="A146" s="286"/>
      <c r="B146" s="459"/>
      <c r="C146" s="427"/>
      <c r="D146" s="427"/>
      <c r="E146" s="427"/>
      <c r="F146" s="427"/>
      <c r="G146" s="427"/>
      <c r="H146" s="427"/>
      <c r="I146" s="427"/>
      <c r="J146" s="427"/>
      <c r="K146" s="427"/>
      <c r="L146" s="427"/>
      <c r="M146" s="427"/>
      <c r="N146" s="427"/>
      <c r="O146" s="427"/>
      <c r="P146" s="460"/>
      <c r="Q146" s="285"/>
      <c r="R146" s="285"/>
      <c r="S146" s="285"/>
    </row>
    <row r="147" spans="1:19">
      <c r="A147" s="286"/>
      <c r="B147" s="560">
        <v>2011</v>
      </c>
      <c r="C147" s="431" t="s">
        <v>16</v>
      </c>
      <c r="D147" s="442">
        <v>47</v>
      </c>
      <c r="E147" s="443">
        <v>46</v>
      </c>
      <c r="F147" s="443">
        <v>46</v>
      </c>
      <c r="G147" s="443">
        <v>46</v>
      </c>
      <c r="H147" s="443">
        <v>46</v>
      </c>
      <c r="I147" s="443">
        <v>46</v>
      </c>
      <c r="J147" s="443">
        <v>46</v>
      </c>
      <c r="K147" s="443">
        <v>46</v>
      </c>
      <c r="L147" s="443">
        <v>46</v>
      </c>
      <c r="M147" s="443"/>
      <c r="N147" s="443"/>
      <c r="O147" s="444"/>
      <c r="P147" s="445"/>
      <c r="Q147" s="285"/>
      <c r="R147" s="285"/>
      <c r="S147" s="285"/>
    </row>
    <row r="148" spans="1:19">
      <c r="A148" s="286"/>
      <c r="B148" s="561"/>
      <c r="C148" s="435" t="s">
        <v>15</v>
      </c>
      <c r="D148" s="74">
        <v>0.55000000000000004</v>
      </c>
      <c r="E148" s="75">
        <v>0.7</v>
      </c>
      <c r="F148" s="75">
        <v>0.69</v>
      </c>
      <c r="G148" s="75"/>
      <c r="H148" s="75"/>
      <c r="I148" s="75"/>
      <c r="J148" s="75">
        <v>0.76</v>
      </c>
      <c r="K148" s="75"/>
      <c r="L148" s="75">
        <v>0.8</v>
      </c>
      <c r="M148" s="75"/>
      <c r="N148" s="75"/>
      <c r="O148" s="76"/>
      <c r="P148" s="89">
        <f>AVERAGE(D148:O148)</f>
        <v>0.7</v>
      </c>
      <c r="Q148" s="285"/>
      <c r="R148" s="285"/>
      <c r="S148" s="285"/>
    </row>
    <row r="149" spans="1:19">
      <c r="A149" s="286"/>
      <c r="B149" s="562"/>
      <c r="C149" s="432" t="s">
        <v>18</v>
      </c>
      <c r="D149" s="51">
        <f>D148-D143</f>
        <v>2.0000000000000018E-2</v>
      </c>
      <c r="E149" s="52">
        <f t="shared" ref="E149:P149" si="46">E148-E143</f>
        <v>1.9999999999999907E-2</v>
      </c>
      <c r="F149" s="53">
        <f t="shared" si="46"/>
        <v>1.9999999999999907E-2</v>
      </c>
      <c r="G149" s="52">
        <f t="shared" si="46"/>
        <v>-0.68</v>
      </c>
      <c r="H149" s="53">
        <f t="shared" si="46"/>
        <v>-0.71</v>
      </c>
      <c r="I149" s="52">
        <f t="shared" si="46"/>
        <v>-0.76</v>
      </c>
      <c r="J149" s="52">
        <f t="shared" si="46"/>
        <v>-2.0000000000000018E-2</v>
      </c>
      <c r="K149" s="53">
        <f t="shared" si="46"/>
        <v>0</v>
      </c>
      <c r="L149" s="52">
        <f t="shared" si="46"/>
        <v>0.8</v>
      </c>
      <c r="M149" s="53">
        <f t="shared" si="46"/>
        <v>0</v>
      </c>
      <c r="N149" s="53">
        <f t="shared" si="46"/>
        <v>0</v>
      </c>
      <c r="O149" s="94">
        <f t="shared" si="46"/>
        <v>0</v>
      </c>
      <c r="P149" s="95">
        <f t="shared" si="46"/>
        <v>1.2857142857142789E-2</v>
      </c>
      <c r="Q149" s="285"/>
      <c r="R149" s="285"/>
      <c r="S149" s="285"/>
    </row>
    <row r="150" spans="1:19" ht="13.5" thickBot="1">
      <c r="A150" s="286"/>
      <c r="B150" s="563"/>
      <c r="C150" s="434" t="s">
        <v>17</v>
      </c>
      <c r="D150" s="80">
        <f t="shared" ref="D150:P150" si="47">(D148-D143)/D143</f>
        <v>3.7735849056603807E-2</v>
      </c>
      <c r="E150" s="80">
        <f t="shared" si="47"/>
        <v>2.9411764705882214E-2</v>
      </c>
      <c r="F150" s="80">
        <f t="shared" si="47"/>
        <v>2.9850746268656577E-2</v>
      </c>
      <c r="G150" s="80">
        <f t="shared" si="47"/>
        <v>-1</v>
      </c>
      <c r="H150" s="80">
        <f t="shared" si="47"/>
        <v>-1</v>
      </c>
      <c r="I150" s="80">
        <f t="shared" si="47"/>
        <v>-1</v>
      </c>
      <c r="J150" s="80">
        <f t="shared" si="47"/>
        <v>-2.5641025641025664E-2</v>
      </c>
      <c r="K150" s="80" t="e">
        <f t="shared" si="47"/>
        <v>#DIV/0!</v>
      </c>
      <c r="L150" s="80" t="e">
        <f t="shared" si="47"/>
        <v>#DIV/0!</v>
      </c>
      <c r="M150" s="80" t="e">
        <f t="shared" si="47"/>
        <v>#DIV/0!</v>
      </c>
      <c r="N150" s="80" t="e">
        <f t="shared" si="47"/>
        <v>#DIV/0!</v>
      </c>
      <c r="O150" s="80" t="e">
        <f t="shared" si="47"/>
        <v>#DIV/0!</v>
      </c>
      <c r="P150" s="80">
        <f t="shared" si="47"/>
        <v>1.8711018711018611E-2</v>
      </c>
      <c r="Q150" s="285"/>
      <c r="R150" s="285"/>
      <c r="S150" s="285"/>
    </row>
    <row r="151" spans="1:19">
      <c r="A151" s="286"/>
      <c r="B151" s="286"/>
      <c r="C151" s="286"/>
      <c r="D151" s="286"/>
      <c r="E151" s="286"/>
      <c r="F151" s="286"/>
      <c r="G151" s="286"/>
      <c r="H151" s="286"/>
      <c r="I151" s="286"/>
      <c r="J151" s="286"/>
      <c r="K151" s="286"/>
      <c r="L151" s="286"/>
      <c r="M151" s="286"/>
      <c r="N151" s="286"/>
      <c r="O151" s="286"/>
      <c r="P151" s="286"/>
      <c r="Q151" s="285"/>
      <c r="R151" s="285"/>
      <c r="S151" s="285"/>
    </row>
    <row r="152" spans="1:19">
      <c r="A152" s="286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6"/>
      <c r="P152" s="286"/>
      <c r="Q152" s="285"/>
      <c r="R152" s="285"/>
      <c r="S152" s="285"/>
    </row>
    <row r="153" spans="1:19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6"/>
      <c r="P153" s="286"/>
      <c r="Q153" s="285"/>
      <c r="R153" s="285"/>
      <c r="S153" s="285"/>
    </row>
    <row r="174" spans="5:11">
      <c r="E174" s="23" t="s">
        <v>104</v>
      </c>
    </row>
    <row r="175" spans="5:11">
      <c r="E175" s="352"/>
      <c r="F175" s="352" t="s">
        <v>105</v>
      </c>
      <c r="G175" s="352" t="s">
        <v>106</v>
      </c>
      <c r="H175" s="352" t="s">
        <v>107</v>
      </c>
      <c r="I175" s="352" t="s">
        <v>108</v>
      </c>
      <c r="J175" s="352"/>
    </row>
    <row r="176" spans="5:11">
      <c r="E176" s="352">
        <v>2009</v>
      </c>
      <c r="F176" s="353">
        <v>0.65</v>
      </c>
      <c r="G176" s="353">
        <v>0.74</v>
      </c>
      <c r="H176" s="353">
        <v>0.76</v>
      </c>
      <c r="I176" s="353">
        <v>0.71</v>
      </c>
      <c r="J176" s="353"/>
      <c r="K176" s="284"/>
    </row>
    <row r="177" spans="5:11">
      <c r="E177" s="352">
        <v>2010</v>
      </c>
      <c r="F177" s="353">
        <v>0.68</v>
      </c>
      <c r="G177" s="353">
        <v>0.76</v>
      </c>
      <c r="H177" s="353">
        <v>0.77</v>
      </c>
      <c r="I177" s="353">
        <v>0.73</v>
      </c>
      <c r="J177" s="353"/>
      <c r="K177" s="284"/>
    </row>
    <row r="210" spans="3:15" ht="13.5" thickBot="1"/>
    <row r="211" spans="3:15">
      <c r="D211" s="67" t="s">
        <v>0</v>
      </c>
      <c r="E211" s="68" t="s">
        <v>1</v>
      </c>
      <c r="F211" s="67" t="s">
        <v>2</v>
      </c>
      <c r="G211" s="68" t="s">
        <v>3</v>
      </c>
      <c r="H211" s="67" t="s">
        <v>4</v>
      </c>
      <c r="I211" s="68" t="s">
        <v>5</v>
      </c>
      <c r="J211" s="67" t="s">
        <v>6</v>
      </c>
      <c r="K211" s="68" t="s">
        <v>7</v>
      </c>
      <c r="L211" s="67" t="s">
        <v>8</v>
      </c>
      <c r="M211" s="68" t="s">
        <v>9</v>
      </c>
      <c r="N211" s="67" t="s">
        <v>10</v>
      </c>
      <c r="O211" s="69" t="s">
        <v>11</v>
      </c>
    </row>
    <row r="212" spans="3:15">
      <c r="C212" s="23">
        <v>2008</v>
      </c>
      <c r="D212" s="74">
        <v>0.61</v>
      </c>
      <c r="E212" s="75">
        <v>0.72</v>
      </c>
      <c r="F212" s="75">
        <v>0.68</v>
      </c>
      <c r="G212" s="75">
        <v>0.75</v>
      </c>
      <c r="H212" s="75">
        <v>0.75</v>
      </c>
      <c r="I212" s="75">
        <v>0.75</v>
      </c>
      <c r="J212" s="75">
        <v>0.78</v>
      </c>
      <c r="K212" s="75">
        <v>0.71</v>
      </c>
      <c r="L212" s="75">
        <v>0.77</v>
      </c>
      <c r="M212" s="75">
        <v>0.76</v>
      </c>
      <c r="N212" s="75">
        <v>0.73</v>
      </c>
      <c r="O212" s="76">
        <v>0.59</v>
      </c>
    </row>
    <row r="213" spans="3:15">
      <c r="C213" s="23">
        <v>2009</v>
      </c>
      <c r="D213" s="74">
        <v>0.55000000000000004</v>
      </c>
      <c r="E213" s="75">
        <v>0.66</v>
      </c>
      <c r="F213" s="75">
        <v>0.71</v>
      </c>
      <c r="G213" s="75">
        <v>0.69</v>
      </c>
      <c r="H213" s="75">
        <v>0.75</v>
      </c>
      <c r="I213" s="75">
        <v>0.76</v>
      </c>
      <c r="J213" s="75">
        <v>0.73</v>
      </c>
      <c r="K213" s="75">
        <v>0.72</v>
      </c>
      <c r="L213" s="75">
        <v>0.77</v>
      </c>
      <c r="M213" s="75">
        <v>0.78</v>
      </c>
      <c r="N213" s="75">
        <v>0.73</v>
      </c>
      <c r="O213" s="76">
        <v>0.61</v>
      </c>
    </row>
    <row r="214" spans="3:15">
      <c r="C214" s="23">
        <v>2010</v>
      </c>
      <c r="D214" s="74">
        <v>0.56999999999999995</v>
      </c>
      <c r="E214" s="75">
        <v>0.72</v>
      </c>
      <c r="F214" s="75">
        <v>0.7</v>
      </c>
      <c r="G214" s="75">
        <v>0.71</v>
      </c>
      <c r="H214" s="75">
        <v>0.73</v>
      </c>
      <c r="I214" s="75">
        <v>0.78</v>
      </c>
      <c r="J214" s="75">
        <v>0.81</v>
      </c>
      <c r="K214" s="75">
        <v>0.71</v>
      </c>
    </row>
    <row r="240" spans="4:51">
      <c r="D240" s="386">
        <v>38718</v>
      </c>
      <c r="E240" s="386">
        <v>38749</v>
      </c>
      <c r="F240" s="386">
        <v>38777</v>
      </c>
      <c r="G240" s="386">
        <v>38808</v>
      </c>
      <c r="H240" s="386">
        <v>38838</v>
      </c>
      <c r="I240" s="386">
        <v>38869</v>
      </c>
      <c r="J240" s="386">
        <v>38899</v>
      </c>
      <c r="K240" s="386">
        <v>38930</v>
      </c>
      <c r="L240" s="386">
        <v>38961</v>
      </c>
      <c r="M240" s="386">
        <v>38991</v>
      </c>
      <c r="N240" s="386">
        <v>39022</v>
      </c>
      <c r="O240" s="386">
        <v>39052</v>
      </c>
      <c r="P240" s="386">
        <v>39083</v>
      </c>
      <c r="Q240" s="386">
        <v>39114</v>
      </c>
      <c r="R240" s="386">
        <v>39142</v>
      </c>
      <c r="S240" s="386">
        <v>39173</v>
      </c>
      <c r="T240" s="386">
        <v>39203</v>
      </c>
      <c r="U240" s="386">
        <v>39234</v>
      </c>
      <c r="V240" s="386">
        <v>39264</v>
      </c>
      <c r="W240" s="386">
        <v>39295</v>
      </c>
      <c r="X240" s="386">
        <v>39326</v>
      </c>
      <c r="Y240" s="386">
        <v>39356</v>
      </c>
      <c r="Z240" s="386">
        <v>39387</v>
      </c>
      <c r="AA240" s="386">
        <v>39417</v>
      </c>
      <c r="AB240" s="386">
        <v>39448</v>
      </c>
      <c r="AC240" s="386">
        <v>39479</v>
      </c>
      <c r="AD240" s="386">
        <v>39508</v>
      </c>
      <c r="AE240" s="386">
        <v>39539</v>
      </c>
      <c r="AF240" s="386">
        <v>39569</v>
      </c>
      <c r="AG240" s="386">
        <v>39600</v>
      </c>
      <c r="AH240" s="386">
        <v>39630</v>
      </c>
      <c r="AI240" s="386">
        <v>39661</v>
      </c>
      <c r="AJ240" s="386">
        <v>39692</v>
      </c>
      <c r="AK240" s="386">
        <v>39722</v>
      </c>
      <c r="AL240" s="386">
        <v>39753</v>
      </c>
      <c r="AM240" s="386">
        <v>39783</v>
      </c>
      <c r="AN240" s="386">
        <v>39814</v>
      </c>
      <c r="AO240" s="386">
        <v>39845</v>
      </c>
      <c r="AP240" s="386">
        <v>39873</v>
      </c>
      <c r="AQ240" s="386">
        <v>39904</v>
      </c>
      <c r="AR240" s="386">
        <v>39934</v>
      </c>
      <c r="AS240" s="386">
        <v>39965</v>
      </c>
      <c r="AT240" s="386">
        <v>39995</v>
      </c>
      <c r="AU240" s="386">
        <v>40026</v>
      </c>
      <c r="AV240" s="386">
        <v>40057</v>
      </c>
      <c r="AW240" s="386">
        <v>40087</v>
      </c>
      <c r="AX240" s="386">
        <v>40118</v>
      </c>
      <c r="AY240" s="386">
        <v>40148</v>
      </c>
    </row>
    <row r="241" spans="3:52">
      <c r="C241" s="23" t="s">
        <v>103</v>
      </c>
      <c r="D241" s="74">
        <v>0.64</v>
      </c>
      <c r="E241" s="75">
        <v>0.78</v>
      </c>
      <c r="F241" s="75">
        <v>0.74</v>
      </c>
      <c r="G241" s="75">
        <v>0.76</v>
      </c>
      <c r="H241" s="75">
        <v>0.74</v>
      </c>
      <c r="I241" s="75">
        <v>0.77</v>
      </c>
      <c r="J241" s="75">
        <v>0.77</v>
      </c>
      <c r="K241" s="75">
        <v>0.6</v>
      </c>
      <c r="L241" s="75">
        <v>0.82</v>
      </c>
      <c r="M241" s="75">
        <v>0.81</v>
      </c>
      <c r="N241" s="75">
        <v>0.84</v>
      </c>
      <c r="O241" s="76">
        <v>0.67</v>
      </c>
      <c r="P241" s="74">
        <v>0.61</v>
      </c>
      <c r="Q241" s="75">
        <v>0.75</v>
      </c>
      <c r="R241" s="75">
        <v>0.75</v>
      </c>
      <c r="S241" s="75">
        <v>0.73</v>
      </c>
      <c r="T241" s="75">
        <v>0.76</v>
      </c>
      <c r="U241" s="75">
        <v>0.78</v>
      </c>
      <c r="V241" s="75">
        <v>0.79</v>
      </c>
      <c r="W241" s="75">
        <v>0.71</v>
      </c>
      <c r="X241" s="75">
        <v>0.81</v>
      </c>
      <c r="Y241" s="75">
        <v>0.81</v>
      </c>
      <c r="Z241" s="75">
        <v>0.87</v>
      </c>
      <c r="AA241" s="76">
        <v>0.65</v>
      </c>
      <c r="AB241" s="74">
        <v>0.65</v>
      </c>
      <c r="AC241" s="75">
        <v>0.79</v>
      </c>
      <c r="AD241" s="75">
        <v>0.73</v>
      </c>
      <c r="AE241" s="75">
        <v>0.79</v>
      </c>
      <c r="AF241" s="75">
        <v>0.78</v>
      </c>
      <c r="AG241" s="75">
        <v>0.78</v>
      </c>
      <c r="AH241" s="75">
        <v>0.83</v>
      </c>
      <c r="AI241" s="75">
        <v>0.73</v>
      </c>
      <c r="AJ241" s="75">
        <v>0.81</v>
      </c>
      <c r="AK241" s="75">
        <v>0.81</v>
      </c>
      <c r="AL241" s="75">
        <v>0.8</v>
      </c>
      <c r="AM241" s="76">
        <v>0.65</v>
      </c>
      <c r="AN241" s="74">
        <v>0.59</v>
      </c>
      <c r="AO241" s="75">
        <v>0.74</v>
      </c>
      <c r="AP241" s="75">
        <v>0.79</v>
      </c>
      <c r="AQ241" s="75">
        <v>0.75</v>
      </c>
      <c r="AR241" s="75">
        <v>0.79</v>
      </c>
      <c r="AS241" s="75">
        <v>0.79</v>
      </c>
      <c r="AT241" s="75">
        <v>0.76</v>
      </c>
      <c r="AU241" s="75">
        <v>0.74</v>
      </c>
      <c r="AV241" s="75">
        <v>0.82</v>
      </c>
      <c r="AW241" s="75">
        <v>0.85</v>
      </c>
      <c r="AX241" s="75">
        <v>0.83</v>
      </c>
      <c r="AY241" s="76">
        <v>0.68</v>
      </c>
      <c r="AZ241" s="13">
        <f>AVERAGE(D241:AY241)</f>
        <v>0.75499999999999989</v>
      </c>
    </row>
    <row r="242" spans="3:52">
      <c r="C242" s="23" t="s">
        <v>104</v>
      </c>
      <c r="D242" s="74">
        <v>0.59</v>
      </c>
      <c r="E242" s="75">
        <v>0.74</v>
      </c>
      <c r="F242" s="75">
        <v>0.71</v>
      </c>
      <c r="G242" s="75">
        <v>0.73</v>
      </c>
      <c r="H242" s="75">
        <v>0.75</v>
      </c>
      <c r="I242" s="75">
        <v>0.76</v>
      </c>
      <c r="J242" s="75">
        <v>0.78</v>
      </c>
      <c r="K242" s="75">
        <v>0.74</v>
      </c>
      <c r="L242" s="75">
        <v>0.82</v>
      </c>
      <c r="M242" s="75">
        <v>0.82</v>
      </c>
      <c r="N242" s="75">
        <v>0.8</v>
      </c>
      <c r="O242" s="76">
        <v>0.63</v>
      </c>
      <c r="P242" s="74">
        <v>0.56999999999999995</v>
      </c>
      <c r="Q242" s="75">
        <v>0.72</v>
      </c>
      <c r="R242" s="75">
        <v>0.74</v>
      </c>
      <c r="S242" s="75">
        <v>0.72</v>
      </c>
      <c r="T242" s="75">
        <v>0.75</v>
      </c>
      <c r="U242" s="75">
        <v>0.76</v>
      </c>
      <c r="V242" s="75">
        <v>0.76</v>
      </c>
      <c r="W242" s="75">
        <v>0.73</v>
      </c>
      <c r="X242" s="75">
        <v>0.81</v>
      </c>
      <c r="Y242" s="75">
        <v>0.8</v>
      </c>
      <c r="Z242" s="75">
        <v>0.83</v>
      </c>
      <c r="AA242" s="76">
        <v>0.62</v>
      </c>
      <c r="AB242" s="74">
        <v>0.61</v>
      </c>
      <c r="AC242" s="75">
        <v>0.72</v>
      </c>
      <c r="AD242" s="75">
        <v>0.68</v>
      </c>
      <c r="AE242" s="75">
        <v>0.75</v>
      </c>
      <c r="AF242" s="75">
        <v>0.75</v>
      </c>
      <c r="AG242" s="75">
        <v>0.75</v>
      </c>
      <c r="AH242" s="75">
        <v>0.78</v>
      </c>
      <c r="AI242" s="75">
        <v>0.71</v>
      </c>
      <c r="AJ242" s="75">
        <v>0.77</v>
      </c>
      <c r="AK242" s="75">
        <v>0.76</v>
      </c>
      <c r="AL242" s="75">
        <v>0.73</v>
      </c>
      <c r="AM242" s="76">
        <v>0.59</v>
      </c>
      <c r="AN242" s="74">
        <v>0.55000000000000004</v>
      </c>
      <c r="AO242" s="75">
        <v>0.66</v>
      </c>
      <c r="AP242" s="75">
        <v>0.71</v>
      </c>
      <c r="AQ242" s="75">
        <v>0.69</v>
      </c>
      <c r="AR242" s="75">
        <v>0.75</v>
      </c>
      <c r="AS242" s="75">
        <v>0.76</v>
      </c>
      <c r="AT242" s="75">
        <v>0.73</v>
      </c>
      <c r="AU242" s="75">
        <v>0.72</v>
      </c>
      <c r="AV242" s="75">
        <v>0.77</v>
      </c>
      <c r="AW242" s="75">
        <v>0.78</v>
      </c>
      <c r="AX242" s="75">
        <v>0.73</v>
      </c>
      <c r="AY242" s="76">
        <v>0.61</v>
      </c>
      <c r="AZ242" s="13">
        <f>AVERAGE(D242:AY242)</f>
        <v>0.72375000000000023</v>
      </c>
    </row>
    <row r="243" spans="3:52">
      <c r="C243" s="23" t="s">
        <v>13</v>
      </c>
      <c r="D243" s="74">
        <v>0.54</v>
      </c>
      <c r="E243" s="75">
        <v>0.7</v>
      </c>
      <c r="F243" s="75">
        <v>0.67</v>
      </c>
      <c r="G243" s="75">
        <v>0.71</v>
      </c>
      <c r="H243" s="75">
        <v>0.74</v>
      </c>
      <c r="I243" s="75">
        <v>0.74</v>
      </c>
      <c r="J243" s="75">
        <v>0.78</v>
      </c>
      <c r="K243" s="75">
        <v>0.7</v>
      </c>
      <c r="L243" s="75">
        <v>0.81</v>
      </c>
      <c r="M243" s="75">
        <v>0.8</v>
      </c>
      <c r="N243" s="75">
        <v>0.77</v>
      </c>
      <c r="O243" s="76">
        <v>0.6</v>
      </c>
      <c r="P243" s="74">
        <v>0.56000000000000005</v>
      </c>
      <c r="Q243" s="75">
        <v>0.68</v>
      </c>
      <c r="R243" s="75">
        <v>0.68</v>
      </c>
      <c r="S243" s="75">
        <v>0.67</v>
      </c>
      <c r="T243" s="75">
        <v>0.73</v>
      </c>
      <c r="U243" s="75">
        <v>0.75</v>
      </c>
      <c r="V243" s="75">
        <v>0.75</v>
      </c>
      <c r="W243" s="75">
        <v>0.74</v>
      </c>
      <c r="X243" s="75">
        <v>0.78</v>
      </c>
      <c r="Y243" s="75">
        <v>0.77</v>
      </c>
      <c r="Z243" s="75">
        <v>0.74</v>
      </c>
      <c r="AA243" s="76">
        <v>0.57999999999999996</v>
      </c>
      <c r="AB243" s="74">
        <v>0.56999999999999995</v>
      </c>
      <c r="AC243" s="75">
        <v>0.68</v>
      </c>
      <c r="AD243" s="75">
        <v>0.65</v>
      </c>
      <c r="AE243" s="75">
        <v>0.7</v>
      </c>
      <c r="AF243" s="75">
        <v>0.69</v>
      </c>
      <c r="AG243" s="75">
        <v>0.73</v>
      </c>
      <c r="AH243" s="75">
        <v>0.76</v>
      </c>
      <c r="AI243" s="75">
        <v>0.72</v>
      </c>
      <c r="AJ243" s="75">
        <v>0.74</v>
      </c>
      <c r="AK243" s="75">
        <v>0.74</v>
      </c>
      <c r="AL243" s="75">
        <v>0.69</v>
      </c>
      <c r="AM243" s="76">
        <v>0.56999999999999995</v>
      </c>
      <c r="AN243" s="74">
        <v>0.48</v>
      </c>
      <c r="AO243" s="75">
        <v>0.63</v>
      </c>
      <c r="AP243" s="75">
        <v>0.66</v>
      </c>
      <c r="AQ243" s="75">
        <v>0.66</v>
      </c>
      <c r="AR243" s="75">
        <v>0.72</v>
      </c>
      <c r="AS243" s="75">
        <v>0.73</v>
      </c>
      <c r="AT243" s="75">
        <v>0.71</v>
      </c>
      <c r="AU243" s="75">
        <v>0.73</v>
      </c>
      <c r="AV243" s="75">
        <v>0.76</v>
      </c>
      <c r="AW243" s="75">
        <v>0.75</v>
      </c>
      <c r="AX243" s="75">
        <v>0.69</v>
      </c>
      <c r="AY243" s="76">
        <v>0.59</v>
      </c>
      <c r="AZ243" s="13">
        <f>AVERAGE(D243:AY243)</f>
        <v>0.69458333333333344</v>
      </c>
    </row>
  </sheetData>
  <mergeCells count="28">
    <mergeCell ref="B137:B140"/>
    <mergeCell ref="B142:B145"/>
    <mergeCell ref="B100:B103"/>
    <mergeCell ref="B105:B108"/>
    <mergeCell ref="B119:B120"/>
    <mergeCell ref="B122:B125"/>
    <mergeCell ref="B110:B113"/>
    <mergeCell ref="B7:B8"/>
    <mergeCell ref="B10:B13"/>
    <mergeCell ref="B15:B18"/>
    <mergeCell ref="B20:B23"/>
    <mergeCell ref="B35:B38"/>
    <mergeCell ref="B147:B150"/>
    <mergeCell ref="B25:B28"/>
    <mergeCell ref="B30:B33"/>
    <mergeCell ref="B45:B46"/>
    <mergeCell ref="B48:B51"/>
    <mergeCell ref="B82:B83"/>
    <mergeCell ref="B85:B88"/>
    <mergeCell ref="B90:B93"/>
    <mergeCell ref="B95:B98"/>
    <mergeCell ref="B53:B56"/>
    <mergeCell ref="B58:B61"/>
    <mergeCell ref="B63:B66"/>
    <mergeCell ref="B68:B71"/>
    <mergeCell ref="B73:B76"/>
    <mergeCell ref="B127:B130"/>
    <mergeCell ref="B132:B135"/>
  </mergeCells>
  <phoneticPr fontId="1" type="noConversion"/>
  <pageMargins left="0.75" right="0.75" top="1" bottom="1" header="0.5" footer="0.5"/>
  <pageSetup paperSize="9" scale="83" orientation="landscape" r:id="rId1"/>
  <headerFooter alignWithMargins="0"/>
  <rowBreaks count="4" manualBreakCount="4">
    <brk id="39" max="16" man="1"/>
    <brk id="78" max="16" man="1"/>
    <brk id="115" max="16" man="1"/>
    <brk id="147" max="16" man="1"/>
  </rowBreaks>
  <colBreaks count="1" manualBreakCount="1">
    <brk id="17" max="1048575" man="1"/>
  </colBreaks>
  <ignoredErrors>
    <ignoredError sqref="D13:P13 D18:P18 D23:P23 D28:P28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285"/>
  <sheetViews>
    <sheetView topLeftCell="F1" zoomScaleNormal="100" workbookViewId="0">
      <selection activeCell="AJ264" sqref="AJ264:AJ265"/>
    </sheetView>
  </sheetViews>
  <sheetFormatPr defaultRowHeight="12.75"/>
  <cols>
    <col min="1" max="1" width="3" customWidth="1"/>
    <col min="2" max="2" width="9.140625" style="23"/>
    <col min="3" max="3" width="11.140625" style="23" customWidth="1"/>
    <col min="4" max="34" width="5.7109375" style="120" customWidth="1"/>
    <col min="35" max="35" width="1.28515625" style="120" customWidth="1"/>
    <col min="36" max="36" width="9.140625" style="340"/>
    <col min="37" max="37" width="4.5703125" style="120" customWidth="1"/>
    <col min="38" max="38" width="8.7109375" style="120" customWidth="1"/>
    <col min="39" max="44" width="9.140625" style="120"/>
    <col min="45" max="45" width="9.85546875" style="120" customWidth="1"/>
    <col min="46" max="46" width="10.7109375" style="120" customWidth="1"/>
    <col min="47" max="47" width="11" style="120" customWidth="1"/>
  </cols>
  <sheetData>
    <row r="1" spans="1:49" ht="8.25" customHeight="1">
      <c r="A1" s="285"/>
      <c r="B1" s="286"/>
      <c r="C1" s="286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  <c r="AF1" s="287"/>
      <c r="AG1" s="287"/>
      <c r="AH1" s="287"/>
      <c r="AI1" s="287"/>
      <c r="AJ1" s="342"/>
      <c r="AK1" s="287"/>
      <c r="AL1" s="287"/>
      <c r="AM1" s="287"/>
      <c r="AN1" s="287"/>
      <c r="AO1" s="287"/>
      <c r="AP1" s="287"/>
      <c r="AQ1" s="287"/>
      <c r="AR1" s="287"/>
      <c r="AS1" s="287"/>
      <c r="AT1" s="287"/>
      <c r="AU1" s="287"/>
      <c r="AV1" s="285"/>
      <c r="AW1" s="285"/>
    </row>
    <row r="2" spans="1:49" ht="26.25">
      <c r="A2" s="285"/>
      <c r="B2" s="288" t="s">
        <v>52</v>
      </c>
      <c r="C2" s="289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342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5"/>
      <c r="AW2" s="285"/>
    </row>
    <row r="3" spans="1:49" ht="26.25">
      <c r="A3" s="285"/>
      <c r="B3" s="288"/>
      <c r="C3" s="289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342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5"/>
      <c r="AW3" s="285"/>
    </row>
    <row r="4" spans="1:49" ht="21">
      <c r="A4" s="285"/>
      <c r="B4" s="525" t="s">
        <v>113</v>
      </c>
      <c r="C4" s="289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525" t="s">
        <v>112</v>
      </c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342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5"/>
      <c r="AW4" s="285"/>
    </row>
    <row r="5" spans="1:49" ht="12" customHeight="1" thickBot="1">
      <c r="A5" s="285"/>
      <c r="B5" s="525"/>
      <c r="C5" s="289"/>
      <c r="D5" s="287"/>
      <c r="E5" s="287"/>
      <c r="F5" s="287"/>
      <c r="G5" s="287"/>
      <c r="H5" s="287"/>
      <c r="I5" s="287"/>
      <c r="J5" s="287"/>
      <c r="K5" s="287"/>
      <c r="L5" s="287"/>
      <c r="M5" s="287"/>
      <c r="N5" s="287"/>
      <c r="O5" s="287"/>
      <c r="P5" s="287"/>
      <c r="Q5" s="287"/>
      <c r="R5" s="287"/>
      <c r="S5" s="287"/>
      <c r="T5" s="287"/>
      <c r="U5" s="287"/>
      <c r="V5" s="287"/>
      <c r="W5" s="287"/>
      <c r="X5" s="287"/>
      <c r="Y5" s="287"/>
      <c r="Z5" s="287"/>
      <c r="AA5" s="287"/>
      <c r="AB5" s="287"/>
      <c r="AC5" s="287"/>
      <c r="AD5" s="287"/>
      <c r="AE5" s="287"/>
      <c r="AF5" s="287"/>
      <c r="AG5" s="287"/>
      <c r="AH5" s="287"/>
      <c r="AI5" s="287"/>
      <c r="AJ5" s="342"/>
      <c r="AK5" s="287"/>
      <c r="AL5" s="287"/>
      <c r="AM5" s="287"/>
      <c r="AN5" s="287"/>
      <c r="AO5" s="287"/>
      <c r="AP5" s="287"/>
      <c r="AQ5" s="287"/>
      <c r="AR5" s="287"/>
      <c r="AS5" s="287"/>
      <c r="AT5" s="287"/>
      <c r="AU5" s="287"/>
      <c r="AV5" s="285"/>
      <c r="AW5" s="285"/>
    </row>
    <row r="6" spans="1:49" ht="20.100000000000001" customHeight="1" thickBot="1">
      <c r="A6" s="285"/>
      <c r="B6" s="526"/>
      <c r="C6" s="289"/>
      <c r="D6" s="528" t="s">
        <v>0</v>
      </c>
      <c r="E6" s="529" t="s">
        <v>1</v>
      </c>
      <c r="F6" s="529" t="s">
        <v>2</v>
      </c>
      <c r="G6" s="529" t="s">
        <v>3</v>
      </c>
      <c r="H6" s="529" t="s">
        <v>4</v>
      </c>
      <c r="I6" s="529" t="s">
        <v>5</v>
      </c>
      <c r="J6" s="529" t="s">
        <v>6</v>
      </c>
      <c r="K6" s="529" t="s">
        <v>7</v>
      </c>
      <c r="L6" s="529" t="s">
        <v>8</v>
      </c>
      <c r="M6" s="529" t="s">
        <v>9</v>
      </c>
      <c r="N6" s="529" t="s">
        <v>10</v>
      </c>
      <c r="O6" s="530" t="s">
        <v>11</v>
      </c>
      <c r="P6" s="579" t="s">
        <v>91</v>
      </c>
      <c r="Q6" s="580"/>
      <c r="R6" s="287"/>
      <c r="S6" s="526"/>
      <c r="T6" s="289"/>
      <c r="U6" s="528" t="s">
        <v>0</v>
      </c>
      <c r="V6" s="529" t="s">
        <v>1</v>
      </c>
      <c r="W6" s="529" t="s">
        <v>2</v>
      </c>
      <c r="X6" s="529" t="s">
        <v>3</v>
      </c>
      <c r="Y6" s="529" t="s">
        <v>4</v>
      </c>
      <c r="Z6" s="529" t="s">
        <v>5</v>
      </c>
      <c r="AA6" s="529" t="s">
        <v>6</v>
      </c>
      <c r="AB6" s="529" t="s">
        <v>7</v>
      </c>
      <c r="AC6" s="529" t="s">
        <v>8</v>
      </c>
      <c r="AD6" s="529" t="s">
        <v>9</v>
      </c>
      <c r="AE6" s="529" t="s">
        <v>10</v>
      </c>
      <c r="AF6" s="529" t="s">
        <v>11</v>
      </c>
      <c r="AG6" s="581" t="s">
        <v>91</v>
      </c>
      <c r="AH6" s="580"/>
      <c r="AI6" s="287"/>
      <c r="AJ6" s="342"/>
      <c r="AK6" s="287"/>
      <c r="AL6" s="287"/>
      <c r="AM6" s="287"/>
      <c r="AN6" s="287"/>
      <c r="AO6" s="287"/>
      <c r="AP6" s="287"/>
      <c r="AQ6" s="287"/>
      <c r="AR6" s="287"/>
      <c r="AS6" s="287"/>
      <c r="AT6" s="287"/>
      <c r="AU6" s="287"/>
      <c r="AV6" s="285"/>
      <c r="AW6" s="285"/>
    </row>
    <row r="7" spans="1:49" ht="20.100000000000001" customHeight="1" thickBot="1">
      <c r="A7" s="285"/>
      <c r="B7" s="531">
        <v>2006</v>
      </c>
      <c r="C7" s="532"/>
      <c r="D7" s="537">
        <f>AT19</f>
        <v>0.71277777777777773</v>
      </c>
      <c r="E7" s="539">
        <f>AT40</f>
        <v>0.8381249999999999</v>
      </c>
      <c r="F7" s="539">
        <f>AT61</f>
        <v>0.76555555555555566</v>
      </c>
      <c r="G7" s="539">
        <f>AT82</f>
        <v>0.73312500000000003</v>
      </c>
      <c r="H7" s="539">
        <f>AT103</f>
        <v>0.73894736842105269</v>
      </c>
      <c r="I7" s="539">
        <f>AT124</f>
        <v>0.78823529411764715</v>
      </c>
      <c r="J7" s="539">
        <f>AT145</f>
        <v>0.79999999999999993</v>
      </c>
      <c r="K7" s="539">
        <f>AT166</f>
        <v>0.58105263157894738</v>
      </c>
      <c r="L7" s="539">
        <f>AT187</f>
        <v>0.87312500000000004</v>
      </c>
      <c r="M7" s="539">
        <f>AT208</f>
        <v>0.83611111111111114</v>
      </c>
      <c r="N7" s="539">
        <f>AT229</f>
        <v>0.87111111111111106</v>
      </c>
      <c r="O7" s="541">
        <f>AT250</f>
        <v>0.67749999999999999</v>
      </c>
      <c r="P7" s="582">
        <f t="shared" ref="P7:P12" si="0">AVERAGE(D7:O7)</f>
        <v>0.76797215413943354</v>
      </c>
      <c r="Q7" s="577"/>
      <c r="R7" s="287"/>
      <c r="S7" s="531">
        <v>2006</v>
      </c>
      <c r="T7" s="535"/>
      <c r="U7" s="539">
        <f>AU19</f>
        <v>0.64374999999999993</v>
      </c>
      <c r="V7" s="539">
        <f>AU40</f>
        <v>0.85625000000000007</v>
      </c>
      <c r="W7" s="539">
        <f>AU61</f>
        <v>0.84333333333333338</v>
      </c>
      <c r="X7" s="539">
        <f>AU82</f>
        <v>0.91333333333333322</v>
      </c>
      <c r="Y7" s="539">
        <f>AU103</f>
        <v>0.87750000000000006</v>
      </c>
      <c r="Z7" s="539">
        <f>AU124</f>
        <v>0.9011111111111112</v>
      </c>
      <c r="AA7" s="539">
        <f>AU145</f>
        <v>0.89999999999999991</v>
      </c>
      <c r="AB7" s="539">
        <f>AU166</f>
        <v>0.76500000000000012</v>
      </c>
      <c r="AC7" s="539">
        <f>AU187</f>
        <v>0.86700000000000021</v>
      </c>
      <c r="AD7" s="539">
        <f>AU208</f>
        <v>0.88750000000000007</v>
      </c>
      <c r="AE7" s="539">
        <f>AU229</f>
        <v>0.94499999999999995</v>
      </c>
      <c r="AF7" s="539">
        <f>AU250</f>
        <v>0.68900000000000006</v>
      </c>
      <c r="AG7" s="576">
        <f t="shared" ref="AG7:AG12" si="1">AVERAGE(U7:AF7)</f>
        <v>0.84073148148148158</v>
      </c>
      <c r="AH7" s="577"/>
      <c r="AI7" s="287"/>
      <c r="AJ7" s="342"/>
      <c r="AK7" s="287"/>
      <c r="AL7" s="287"/>
      <c r="AM7" s="287"/>
      <c r="AN7" s="287"/>
      <c r="AO7" s="287"/>
      <c r="AP7" s="287"/>
      <c r="AQ7" s="287"/>
      <c r="AR7" s="287"/>
      <c r="AS7" s="287"/>
      <c r="AT7" s="287"/>
      <c r="AU7" s="287"/>
      <c r="AV7" s="285"/>
      <c r="AW7" s="285"/>
    </row>
    <row r="8" spans="1:49" ht="20.100000000000001" customHeight="1" thickBot="1">
      <c r="A8" s="285"/>
      <c r="B8" s="531">
        <v>2007</v>
      </c>
      <c r="C8" s="532"/>
      <c r="D8" s="537">
        <f>AT22</f>
        <v>0.67105263157894723</v>
      </c>
      <c r="E8" s="539">
        <f>AT43</f>
        <v>0.78625000000000012</v>
      </c>
      <c r="F8" s="539">
        <f>AT64</f>
        <v>0.76647058823529401</v>
      </c>
      <c r="G8" s="539">
        <f>AT85</f>
        <v>0.71705882352941186</v>
      </c>
      <c r="H8" s="539">
        <f>AT106</f>
        <v>0.73526315789473695</v>
      </c>
      <c r="I8" s="539">
        <f>AT127</f>
        <v>0.79374999999999984</v>
      </c>
      <c r="J8" s="539">
        <f>AT148</f>
        <v>0.83500000000000019</v>
      </c>
      <c r="K8" s="539">
        <f>AT169</f>
        <v>0.67666666666666664</v>
      </c>
      <c r="L8" s="539">
        <f>AT190</f>
        <v>0.85624999999999996</v>
      </c>
      <c r="M8" s="539">
        <f>AT211</f>
        <v>0.84526315789473694</v>
      </c>
      <c r="N8" s="539">
        <f>AT232</f>
        <v>0.91529411764705881</v>
      </c>
      <c r="O8" s="541">
        <f>AT253</f>
        <v>0.66470588235294137</v>
      </c>
      <c r="P8" s="582">
        <f t="shared" si="0"/>
        <v>0.77191875214998273</v>
      </c>
      <c r="Q8" s="577"/>
      <c r="R8" s="287"/>
      <c r="S8" s="533">
        <v>2007</v>
      </c>
      <c r="T8" s="536"/>
      <c r="U8" s="540">
        <f>AU22</f>
        <v>0.59750000000000003</v>
      </c>
      <c r="V8" s="540">
        <f>AU43</f>
        <v>0.87250000000000005</v>
      </c>
      <c r="W8" s="540">
        <f>AU64</f>
        <v>0.87399999999999989</v>
      </c>
      <c r="X8" s="540">
        <f>AU85</f>
        <v>0.91250000000000009</v>
      </c>
      <c r="Y8" s="540">
        <f>AU106</f>
        <v>0.91</v>
      </c>
      <c r="Z8" s="540">
        <f>AU127</f>
        <v>0.89200000000000002</v>
      </c>
      <c r="AA8" s="540">
        <f>AU148</f>
        <v>0.8899999999999999</v>
      </c>
      <c r="AB8" s="540">
        <f>AU169</f>
        <v>0.89666666666666672</v>
      </c>
      <c r="AC8" s="540">
        <f>AU190</f>
        <v>0.87222222222222223</v>
      </c>
      <c r="AD8" s="540">
        <f>AU211</f>
        <v>0.91375000000000006</v>
      </c>
      <c r="AE8" s="540">
        <f>AU232</f>
        <v>0.94555555555555548</v>
      </c>
      <c r="AF8" s="540">
        <f>AU253</f>
        <v>0.74888888888888894</v>
      </c>
      <c r="AG8" s="578">
        <f t="shared" si="1"/>
        <v>0.86046527777777781</v>
      </c>
      <c r="AH8" s="575"/>
      <c r="AI8" s="287"/>
      <c r="AJ8" s="342"/>
      <c r="AK8" s="287"/>
      <c r="AL8" s="287"/>
      <c r="AM8" s="287"/>
      <c r="AN8" s="287"/>
      <c r="AO8" s="287"/>
      <c r="AP8" s="287"/>
      <c r="AQ8" s="287"/>
      <c r="AR8" s="287"/>
      <c r="AS8" s="287"/>
      <c r="AT8" s="287"/>
      <c r="AU8" s="287"/>
      <c r="AV8" s="285"/>
      <c r="AW8" s="285"/>
    </row>
    <row r="9" spans="1:49" ht="20.100000000000001" customHeight="1" thickBot="1">
      <c r="A9" s="285"/>
      <c r="B9" s="533">
        <v>2008</v>
      </c>
      <c r="C9" s="534"/>
      <c r="D9" s="538">
        <f>AT25</f>
        <v>0.72473684210526312</v>
      </c>
      <c r="E9" s="540">
        <f>AT46</f>
        <v>0.83562500000000006</v>
      </c>
      <c r="F9" s="540">
        <f>AT67</f>
        <v>0.74294117647058833</v>
      </c>
      <c r="G9" s="540">
        <f>AT88</f>
        <v>0.83277777777777784</v>
      </c>
      <c r="H9" s="540">
        <f>AT109</f>
        <v>0.76176470588235301</v>
      </c>
      <c r="I9" s="540">
        <f>AT130</f>
        <v>0.84941176470588242</v>
      </c>
      <c r="J9" s="540">
        <f>AT151</f>
        <v>0.85368421052631593</v>
      </c>
      <c r="K9" s="540">
        <f>AT172</f>
        <v>0.755</v>
      </c>
      <c r="L9" s="540">
        <f>AT193</f>
        <v>0.8505555555555554</v>
      </c>
      <c r="M9" s="540">
        <f>AT214</f>
        <v>0.84888888888888892</v>
      </c>
      <c r="N9" s="540">
        <f>AT235</f>
        <v>0.85499999999999987</v>
      </c>
      <c r="O9" s="542">
        <f>AT256</f>
        <v>0.63368421052631574</v>
      </c>
      <c r="P9" s="574">
        <f t="shared" si="0"/>
        <v>0.79533917770324492</v>
      </c>
      <c r="Q9" s="575"/>
      <c r="R9" s="287"/>
      <c r="S9" s="533">
        <v>2008</v>
      </c>
      <c r="T9" s="536"/>
      <c r="U9" s="540">
        <f>AU25</f>
        <v>0.63400000000000001</v>
      </c>
      <c r="V9" s="540">
        <f>AU46</f>
        <v>0.8666666666666667</v>
      </c>
      <c r="W9" s="540">
        <f>AU67</f>
        <v>0.86999999999999988</v>
      </c>
      <c r="X9" s="540">
        <f>AU88</f>
        <v>0.89</v>
      </c>
      <c r="Y9" s="540">
        <f>AU109</f>
        <v>0.8989999999999998</v>
      </c>
      <c r="Z9" s="540">
        <f>AU130</f>
        <v>0.87125000000000008</v>
      </c>
      <c r="AA9" s="540">
        <f>AU151</f>
        <v>0.91625000000000001</v>
      </c>
      <c r="AB9" s="540">
        <f>AU172</f>
        <v>0.87099999999999989</v>
      </c>
      <c r="AC9" s="540">
        <f>AU193</f>
        <v>0.88125000000000009</v>
      </c>
      <c r="AD9" s="540">
        <f>AU214</f>
        <v>0.84333333333333349</v>
      </c>
      <c r="AE9" s="540">
        <f>AU235</f>
        <v>0.90777777777777779</v>
      </c>
      <c r="AF9" s="540">
        <f>AU256</f>
        <v>0.755</v>
      </c>
      <c r="AG9" s="578">
        <f t="shared" si="1"/>
        <v>0.85046064814814815</v>
      </c>
      <c r="AH9" s="575"/>
      <c r="AI9" s="287"/>
      <c r="AJ9" s="342"/>
      <c r="AK9" s="287"/>
      <c r="AL9" s="287"/>
      <c r="AM9" s="287"/>
      <c r="AN9" s="287"/>
      <c r="AO9" s="287"/>
      <c r="AP9" s="287"/>
      <c r="AQ9" s="287"/>
      <c r="AR9" s="287"/>
      <c r="AS9" s="287"/>
      <c r="AT9" s="287"/>
      <c r="AU9" s="287"/>
      <c r="AV9" s="285"/>
      <c r="AW9" s="285"/>
    </row>
    <row r="10" spans="1:49" ht="20.100000000000001" customHeight="1" thickBot="1">
      <c r="A10" s="285"/>
      <c r="B10" s="533">
        <v>2009</v>
      </c>
      <c r="C10" s="534"/>
      <c r="D10" s="538">
        <f>AT28</f>
        <v>0.63294117647058834</v>
      </c>
      <c r="E10" s="540">
        <f>AT49</f>
        <v>0.75562499999999999</v>
      </c>
      <c r="F10" s="540">
        <f>AT70</f>
        <v>0.84666666666666679</v>
      </c>
      <c r="G10" s="540">
        <f>AT91</f>
        <v>0.74111111111111105</v>
      </c>
      <c r="H10" s="540">
        <f>AT112</f>
        <v>0.76687499999999997</v>
      </c>
      <c r="I10" s="540">
        <f>AT133</f>
        <v>0.82388888888888889</v>
      </c>
      <c r="J10" s="540">
        <f>AT154</f>
        <v>0.77263157894736845</v>
      </c>
      <c r="K10" s="540">
        <f>AT175</f>
        <v>0.73764705882352932</v>
      </c>
      <c r="L10" s="540">
        <f>AT196</f>
        <v>0.84888888888888892</v>
      </c>
      <c r="M10" s="540">
        <f>AT217</f>
        <v>0.89411764705882357</v>
      </c>
      <c r="N10" s="540">
        <f>AT238</f>
        <v>0.87941176470588245</v>
      </c>
      <c r="O10" s="542">
        <f>AT259</f>
        <v>0.69210526315789467</v>
      </c>
      <c r="P10" s="574">
        <f t="shared" si="0"/>
        <v>0.78265917039330368</v>
      </c>
      <c r="Q10" s="575"/>
      <c r="R10" s="287"/>
      <c r="S10" s="533">
        <v>2009</v>
      </c>
      <c r="T10" s="536"/>
      <c r="U10" s="540">
        <f>AU28</f>
        <v>0.63400000000000001</v>
      </c>
      <c r="V10" s="540">
        <f>AU49</f>
        <v>0.85</v>
      </c>
      <c r="W10" s="540">
        <f>AU70</f>
        <v>0.90875000000000006</v>
      </c>
      <c r="X10" s="540">
        <f>AU91</f>
        <v>0.88375000000000004</v>
      </c>
      <c r="Y10" s="540">
        <f>AU112</f>
        <v>0.92400000000000015</v>
      </c>
      <c r="Z10" s="540">
        <f>AU133</f>
        <v>0.91250000000000009</v>
      </c>
      <c r="AA10" s="540">
        <f>AU154</f>
        <v>0.89500000000000013</v>
      </c>
      <c r="AB10" s="540">
        <f>AU175</f>
        <v>0.87111111111111106</v>
      </c>
      <c r="AC10" s="540">
        <f>AU196</f>
        <v>0.86875000000000002</v>
      </c>
      <c r="AD10" s="540">
        <f>AU217</f>
        <v>0.92099999999999993</v>
      </c>
      <c r="AE10" s="540">
        <f>AU238</f>
        <v>0.92874999999999996</v>
      </c>
      <c r="AF10" s="540">
        <f>AU259</f>
        <v>0.72124999999999995</v>
      </c>
      <c r="AG10" s="578">
        <f t="shared" si="1"/>
        <v>0.85990509259259251</v>
      </c>
      <c r="AH10" s="575"/>
      <c r="AI10" s="287"/>
      <c r="AJ10" s="342"/>
      <c r="AK10" s="287"/>
      <c r="AL10" s="287"/>
      <c r="AM10" s="287"/>
      <c r="AN10" s="287"/>
      <c r="AO10" s="287"/>
      <c r="AP10" s="287"/>
      <c r="AQ10" s="287"/>
      <c r="AR10" s="287"/>
      <c r="AS10" s="287"/>
      <c r="AT10" s="287"/>
      <c r="AU10" s="287"/>
      <c r="AV10" s="285"/>
      <c r="AW10" s="285"/>
    </row>
    <row r="11" spans="1:49" ht="20.100000000000001" customHeight="1" thickBot="1">
      <c r="A11" s="285"/>
      <c r="B11" s="533">
        <v>2010</v>
      </c>
      <c r="C11" s="534"/>
      <c r="D11" s="538">
        <f>AT31</f>
        <v>0.73062499999999997</v>
      </c>
      <c r="E11" s="540">
        <f>AT52</f>
        <v>0.82250000000000012</v>
      </c>
      <c r="F11" s="540">
        <f>AT73</f>
        <v>0.79736842105263162</v>
      </c>
      <c r="G11" s="540">
        <f>AT94</f>
        <v>0.74058823529411777</v>
      </c>
      <c r="H11" s="540">
        <f>AT115</f>
        <v>0.77000000000000013</v>
      </c>
      <c r="I11" s="540">
        <f>AT136</f>
        <v>0.83555555555555572</v>
      </c>
      <c r="J11" s="540">
        <f>AT157</f>
        <v>0.82882352941176485</v>
      </c>
      <c r="K11" s="540">
        <f>AT178</f>
        <v>0.67666666666666653</v>
      </c>
      <c r="L11" s="540">
        <f>AT199</f>
        <v>0.8322222222222222</v>
      </c>
      <c r="M11" s="540">
        <f>AT220</f>
        <v>0.755</v>
      </c>
      <c r="N11" s="540">
        <f>AT241</f>
        <v>0.82722222222222241</v>
      </c>
      <c r="O11" s="542">
        <f>AT262</f>
        <v>0.61277777777777798</v>
      </c>
      <c r="P11" s="574">
        <f t="shared" si="0"/>
        <v>0.76911246918357989</v>
      </c>
      <c r="Q11" s="575"/>
      <c r="R11" s="287"/>
      <c r="S11" s="533">
        <v>2010</v>
      </c>
      <c r="T11" s="536"/>
      <c r="U11" s="540">
        <f>AU31</f>
        <v>0.66600000000000004</v>
      </c>
      <c r="V11" s="540">
        <f>AU52</f>
        <v>0.91874999999999996</v>
      </c>
      <c r="W11" s="540">
        <f>AU73</f>
        <v>0.87624999999999986</v>
      </c>
      <c r="X11" s="540">
        <f>AU94</f>
        <v>0.89222222222222214</v>
      </c>
      <c r="Y11" s="540">
        <f>AU115</f>
        <v>0.87666666666666659</v>
      </c>
      <c r="Z11" s="540">
        <f>AU136</f>
        <v>0.90374999999999994</v>
      </c>
      <c r="AA11" s="540">
        <f>AU157</f>
        <v>0.91200000000000014</v>
      </c>
      <c r="AB11" s="540">
        <f>AU178</f>
        <v>0.87124999999999997</v>
      </c>
      <c r="AC11" s="540">
        <f>AU199</f>
        <v>0.91750000000000009</v>
      </c>
      <c r="AD11" s="540">
        <f>AU220</f>
        <v>0.78699999999999992</v>
      </c>
      <c r="AE11" s="540">
        <f>AU241</f>
        <v>0.93250000000000011</v>
      </c>
      <c r="AF11" s="540">
        <f>AU262</f>
        <v>0.73</v>
      </c>
      <c r="AG11" s="578">
        <f t="shared" si="1"/>
        <v>0.85699074074074078</v>
      </c>
      <c r="AH11" s="575"/>
      <c r="AI11" s="287"/>
      <c r="AJ11" s="342"/>
      <c r="AK11" s="287"/>
      <c r="AL11" s="287"/>
      <c r="AM11" s="287"/>
      <c r="AN11" s="287"/>
      <c r="AO11" s="287"/>
      <c r="AP11" s="287"/>
      <c r="AQ11" s="287"/>
      <c r="AR11" s="287"/>
      <c r="AS11" s="287"/>
      <c r="AT11" s="287"/>
      <c r="AU11" s="287"/>
      <c r="AV11" s="285"/>
      <c r="AW11" s="285"/>
    </row>
    <row r="12" spans="1:49" ht="20.100000000000001" customHeight="1" thickBot="1">
      <c r="A12" s="285"/>
      <c r="B12" s="533">
        <v>2011</v>
      </c>
      <c r="C12" s="534"/>
      <c r="D12" s="538">
        <f>AT34</f>
        <v>0.72235294117647064</v>
      </c>
      <c r="E12" s="540">
        <f>AT55</f>
        <v>0.78937499999999994</v>
      </c>
      <c r="F12" s="540">
        <f>AT76</f>
        <v>0.81631578947368444</v>
      </c>
      <c r="G12" s="540">
        <f>AT97</f>
        <v>0.66750000000000009</v>
      </c>
      <c r="H12" s="540">
        <f>AT118</f>
        <v>0.78055555555555545</v>
      </c>
      <c r="I12" s="540">
        <f>AT139</f>
        <v>0.81611111111111101</v>
      </c>
      <c r="J12" s="540">
        <f>AT160</f>
        <v>0.85687499999999994</v>
      </c>
      <c r="K12" s="540">
        <f>AT181</f>
        <v>0.66263157894736835</v>
      </c>
      <c r="L12" s="540">
        <f>AT202</f>
        <v>0.84588235294117653</v>
      </c>
      <c r="M12" s="540">
        <f>AT223</f>
        <v>0.84705882352941175</v>
      </c>
      <c r="N12" s="540">
        <f>AT244</f>
        <v>0.80833333333333324</v>
      </c>
      <c r="O12" s="542">
        <f>AT265</f>
        <v>0.66823529411764704</v>
      </c>
      <c r="P12" s="574">
        <f t="shared" si="0"/>
        <v>0.77343556501547983</v>
      </c>
      <c r="Q12" s="575"/>
      <c r="R12" s="287"/>
      <c r="S12" s="533">
        <v>2011</v>
      </c>
      <c r="T12" s="536"/>
      <c r="U12" s="540">
        <f>AU34</f>
        <v>0.68666666666666665</v>
      </c>
      <c r="V12" s="540">
        <f>AU55</f>
        <v>0.88250000000000006</v>
      </c>
      <c r="W12" s="540">
        <f>AU76</f>
        <v>0.91125000000000012</v>
      </c>
      <c r="X12" s="540">
        <f>AU97</f>
        <v>0.84299999999999997</v>
      </c>
      <c r="Y12" s="540">
        <f>AU118</f>
        <v>0.90875000000000017</v>
      </c>
      <c r="Z12" s="540">
        <f>AU139</f>
        <v>0.89624999999999999</v>
      </c>
      <c r="AA12" s="540">
        <f>AU160</f>
        <v>0.9019999999999998</v>
      </c>
      <c r="AB12" s="540">
        <f>AU181</f>
        <v>0.85499999999999998</v>
      </c>
      <c r="AC12" s="540">
        <f>AU202</f>
        <v>0.88777777777777778</v>
      </c>
      <c r="AD12" s="540">
        <f>AU223</f>
        <v>0.92666666666666664</v>
      </c>
      <c r="AE12" s="540">
        <f>AU244</f>
        <v>0.87749999999999995</v>
      </c>
      <c r="AF12" s="540">
        <f>AU265</f>
        <v>0.70899999999999985</v>
      </c>
      <c r="AG12" s="578">
        <f t="shared" si="1"/>
        <v>0.8571967592592592</v>
      </c>
      <c r="AH12" s="575"/>
      <c r="AI12" s="287"/>
      <c r="AJ12" s="342"/>
      <c r="AK12" s="287"/>
      <c r="AL12" s="287"/>
      <c r="AM12" s="287"/>
      <c r="AN12" s="287"/>
      <c r="AO12" s="287"/>
      <c r="AP12" s="287"/>
      <c r="AQ12" s="287"/>
      <c r="AR12" s="287"/>
      <c r="AS12" s="287"/>
      <c r="AT12" s="287"/>
      <c r="AU12" s="287"/>
      <c r="AV12" s="285"/>
      <c r="AW12" s="285"/>
    </row>
    <row r="13" spans="1:49" ht="13.5" customHeight="1">
      <c r="A13" s="285"/>
      <c r="B13" s="527"/>
      <c r="C13" s="289"/>
      <c r="D13" s="287"/>
      <c r="E13" s="287"/>
      <c r="F13" s="287"/>
      <c r="G13" s="287"/>
      <c r="H13" s="287"/>
      <c r="I13" s="287"/>
      <c r="J13" s="287"/>
      <c r="K13" s="287"/>
      <c r="L13" s="287"/>
      <c r="M13" s="287"/>
      <c r="N13" s="287"/>
      <c r="O13" s="287"/>
      <c r="P13" s="287"/>
      <c r="Q13" s="287"/>
      <c r="R13" s="287"/>
      <c r="S13" s="287"/>
      <c r="T13" s="287"/>
      <c r="U13" s="287"/>
      <c r="V13" s="287"/>
      <c r="W13" s="287"/>
      <c r="X13" s="287"/>
      <c r="Y13" s="287"/>
      <c r="Z13" s="287"/>
      <c r="AA13" s="287"/>
      <c r="AB13" s="287"/>
      <c r="AC13" s="287"/>
      <c r="AD13" s="287"/>
      <c r="AE13" s="287"/>
      <c r="AF13" s="287"/>
      <c r="AG13" s="287"/>
      <c r="AH13" s="287"/>
      <c r="AI13" s="287"/>
      <c r="AJ13" s="342"/>
      <c r="AK13" s="287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5"/>
      <c r="AW13" s="285"/>
    </row>
    <row r="14" spans="1:49" ht="13.5" customHeight="1">
      <c r="A14" s="285"/>
      <c r="B14" s="286"/>
      <c r="C14" s="286"/>
      <c r="D14" s="287"/>
      <c r="E14" s="287"/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  <c r="AA14" s="287"/>
      <c r="AB14" s="287"/>
      <c r="AC14" s="287"/>
      <c r="AD14" s="287"/>
      <c r="AE14" s="287"/>
      <c r="AF14" s="287"/>
      <c r="AG14" s="287"/>
      <c r="AH14" s="287"/>
      <c r="AI14" s="287"/>
      <c r="AJ14" s="342"/>
      <c r="AK14" s="287"/>
      <c r="AL14" s="287"/>
      <c r="AM14" s="287"/>
      <c r="AN14" s="287"/>
      <c r="AO14" s="287"/>
      <c r="AP14" s="287"/>
      <c r="AQ14" s="287"/>
      <c r="AR14" s="287"/>
      <c r="AS14" s="287"/>
      <c r="AT14" s="287"/>
      <c r="AU14" s="287"/>
      <c r="AV14" s="285"/>
      <c r="AW14" s="285"/>
    </row>
    <row r="15" spans="1:49">
      <c r="A15" s="285"/>
      <c r="B15" s="286"/>
      <c r="C15" s="286"/>
      <c r="D15" s="287"/>
      <c r="E15" s="287"/>
      <c r="F15" s="287"/>
      <c r="G15" s="287"/>
      <c r="H15" s="287"/>
      <c r="I15" s="287"/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  <c r="AA15" s="287"/>
      <c r="AB15" s="287"/>
      <c r="AC15" s="287"/>
      <c r="AD15" s="287"/>
      <c r="AE15" s="287"/>
      <c r="AF15" s="287"/>
      <c r="AG15" s="287"/>
      <c r="AH15" s="287"/>
      <c r="AI15" s="287"/>
      <c r="AJ15" s="342"/>
      <c r="AK15" s="287"/>
      <c r="AL15" s="287"/>
      <c r="AM15" s="287"/>
      <c r="AN15" s="287"/>
      <c r="AO15" s="287"/>
      <c r="AP15" s="287"/>
      <c r="AQ15" s="287"/>
      <c r="AR15" s="287"/>
      <c r="AS15" s="287"/>
      <c r="AT15" s="287"/>
      <c r="AU15" s="287"/>
      <c r="AV15" s="285"/>
      <c r="AW15" s="285"/>
    </row>
    <row r="16" spans="1:49" ht="23.25" customHeight="1" thickBot="1">
      <c r="A16" s="285"/>
      <c r="B16" s="290" t="s">
        <v>24</v>
      </c>
      <c r="C16" s="286"/>
      <c r="D16" s="287"/>
      <c r="E16" s="287"/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287"/>
      <c r="S16" s="287"/>
      <c r="T16" s="287"/>
      <c r="U16" s="287"/>
      <c r="V16" s="287"/>
      <c r="W16" s="287"/>
      <c r="X16" s="287"/>
      <c r="Y16" s="287"/>
      <c r="Z16" s="287"/>
      <c r="AA16" s="287"/>
      <c r="AB16" s="287"/>
      <c r="AC16" s="287"/>
      <c r="AD16" s="287"/>
      <c r="AE16" s="287"/>
      <c r="AF16" s="287"/>
      <c r="AG16" s="287"/>
      <c r="AH16" s="287"/>
      <c r="AI16" s="287"/>
      <c r="AJ16" s="342"/>
      <c r="AK16" s="287"/>
      <c r="AL16" s="294" t="s">
        <v>24</v>
      </c>
      <c r="AM16" s="287"/>
      <c r="AN16" s="287"/>
      <c r="AO16" s="287"/>
      <c r="AP16" s="287"/>
      <c r="AQ16" s="287"/>
      <c r="AR16" s="287"/>
      <c r="AS16" s="287"/>
      <c r="AT16" s="287"/>
      <c r="AU16" s="287"/>
      <c r="AV16" s="285"/>
      <c r="AW16" s="285"/>
    </row>
    <row r="17" spans="1:49" ht="13.5" thickBot="1">
      <c r="A17" s="285"/>
      <c r="B17" s="291"/>
      <c r="C17" s="291"/>
      <c r="D17" s="423" t="s">
        <v>53</v>
      </c>
      <c r="E17" s="424" t="s">
        <v>54</v>
      </c>
      <c r="F17" s="424" t="s">
        <v>55</v>
      </c>
      <c r="G17" s="424" t="s">
        <v>56</v>
      </c>
      <c r="H17" s="424" t="s">
        <v>57</v>
      </c>
      <c r="I17" s="424" t="s">
        <v>58</v>
      </c>
      <c r="J17" s="424" t="s">
        <v>59</v>
      </c>
      <c r="K17" s="424" t="s">
        <v>60</v>
      </c>
      <c r="L17" s="424" t="s">
        <v>61</v>
      </c>
      <c r="M17" s="424" t="s">
        <v>62</v>
      </c>
      <c r="N17" s="424" t="s">
        <v>63</v>
      </c>
      <c r="O17" s="424" t="s">
        <v>64</v>
      </c>
      <c r="P17" s="424" t="s">
        <v>65</v>
      </c>
      <c r="Q17" s="424" t="s">
        <v>66</v>
      </c>
      <c r="R17" s="424" t="s">
        <v>67</v>
      </c>
      <c r="S17" s="424" t="s">
        <v>68</v>
      </c>
      <c r="T17" s="424" t="s">
        <v>69</v>
      </c>
      <c r="U17" s="424" t="s">
        <v>70</v>
      </c>
      <c r="V17" s="424" t="s">
        <v>71</v>
      </c>
      <c r="W17" s="424" t="s">
        <v>72</v>
      </c>
      <c r="X17" s="424" t="s">
        <v>73</v>
      </c>
      <c r="Y17" s="424" t="s">
        <v>74</v>
      </c>
      <c r="Z17" s="424" t="s">
        <v>75</v>
      </c>
      <c r="AA17" s="424" t="s">
        <v>76</v>
      </c>
      <c r="AB17" s="424" t="s">
        <v>77</v>
      </c>
      <c r="AC17" s="424" t="s">
        <v>78</v>
      </c>
      <c r="AD17" s="424" t="s">
        <v>79</v>
      </c>
      <c r="AE17" s="424" t="s">
        <v>80</v>
      </c>
      <c r="AF17" s="424" t="s">
        <v>81</v>
      </c>
      <c r="AG17" s="424" t="s">
        <v>82</v>
      </c>
      <c r="AH17" s="425" t="s">
        <v>83</v>
      </c>
      <c r="AI17" s="291"/>
      <c r="AJ17" s="343" t="s">
        <v>91</v>
      </c>
      <c r="AK17" s="291"/>
      <c r="AL17" s="287"/>
      <c r="AM17" s="287"/>
      <c r="AN17" s="287"/>
      <c r="AO17" s="287"/>
      <c r="AP17" s="287"/>
      <c r="AQ17" s="287"/>
      <c r="AR17" s="287"/>
      <c r="AS17" s="287"/>
      <c r="AT17" s="287"/>
      <c r="AU17" s="287"/>
      <c r="AV17" s="285"/>
      <c r="AW17" s="285"/>
    </row>
    <row r="18" spans="1:49" ht="13.5" customHeight="1" thickBot="1">
      <c r="A18" s="285"/>
      <c r="B18" s="585">
        <v>2006</v>
      </c>
      <c r="C18" s="100" t="s">
        <v>93</v>
      </c>
      <c r="D18" s="101" t="s">
        <v>84</v>
      </c>
      <c r="E18" s="102" t="s">
        <v>85</v>
      </c>
      <c r="F18" s="102" t="s">
        <v>86</v>
      </c>
      <c r="G18" s="102" t="s">
        <v>87</v>
      </c>
      <c r="H18" s="102" t="s">
        <v>88</v>
      </c>
      <c r="I18" s="296" t="s">
        <v>89</v>
      </c>
      <c r="J18" s="104" t="s">
        <v>90</v>
      </c>
      <c r="K18" s="105" t="s">
        <v>84</v>
      </c>
      <c r="L18" s="102" t="s">
        <v>85</v>
      </c>
      <c r="M18" s="102" t="s">
        <v>86</v>
      </c>
      <c r="N18" s="102" t="s">
        <v>87</v>
      </c>
      <c r="O18" s="102" t="s">
        <v>88</v>
      </c>
      <c r="P18" s="296" t="s">
        <v>89</v>
      </c>
      <c r="Q18" s="104" t="s">
        <v>90</v>
      </c>
      <c r="R18" s="105" t="s">
        <v>84</v>
      </c>
      <c r="S18" s="102" t="s">
        <v>85</v>
      </c>
      <c r="T18" s="102" t="s">
        <v>86</v>
      </c>
      <c r="U18" s="102" t="s">
        <v>87</v>
      </c>
      <c r="V18" s="102" t="s">
        <v>88</v>
      </c>
      <c r="W18" s="296" t="s">
        <v>89</v>
      </c>
      <c r="X18" s="104" t="s">
        <v>90</v>
      </c>
      <c r="Y18" s="105" t="s">
        <v>84</v>
      </c>
      <c r="Z18" s="102" t="s">
        <v>85</v>
      </c>
      <c r="AA18" s="102" t="s">
        <v>86</v>
      </c>
      <c r="AB18" s="102" t="s">
        <v>87</v>
      </c>
      <c r="AC18" s="102" t="s">
        <v>88</v>
      </c>
      <c r="AD18" s="296" t="s">
        <v>89</v>
      </c>
      <c r="AE18" s="104" t="s">
        <v>90</v>
      </c>
      <c r="AF18" s="105" t="s">
        <v>84</v>
      </c>
      <c r="AG18" s="102" t="s">
        <v>85</v>
      </c>
      <c r="AH18" s="106" t="s">
        <v>86</v>
      </c>
      <c r="AI18" s="291"/>
      <c r="AJ18" s="583">
        <f>AVERAGE(D19:AH19)</f>
        <v>0.64483870967741941</v>
      </c>
      <c r="AK18" s="291"/>
      <c r="AL18" s="287"/>
      <c r="AM18" s="495" t="s">
        <v>41</v>
      </c>
      <c r="AN18" s="495" t="s">
        <v>42</v>
      </c>
      <c r="AO18" s="496" t="s">
        <v>43</v>
      </c>
      <c r="AP18" s="495" t="s">
        <v>44</v>
      </c>
      <c r="AQ18" s="496" t="s">
        <v>45</v>
      </c>
      <c r="AR18" s="495" t="s">
        <v>46</v>
      </c>
      <c r="AS18" s="496" t="s">
        <v>47</v>
      </c>
      <c r="AT18" s="495" t="s">
        <v>92</v>
      </c>
      <c r="AU18" s="497" t="s">
        <v>49</v>
      </c>
      <c r="AV18" s="285"/>
      <c r="AW18" s="285"/>
    </row>
    <row r="19" spans="1:49" ht="13.5" thickBot="1">
      <c r="A19" s="285"/>
      <c r="B19" s="586"/>
      <c r="C19" s="107" t="s">
        <v>94</v>
      </c>
      <c r="D19" s="108">
        <v>0.5</v>
      </c>
      <c r="E19" s="146">
        <v>0.19</v>
      </c>
      <c r="F19" s="146">
        <v>0.27</v>
      </c>
      <c r="G19" s="146">
        <v>0.45</v>
      </c>
      <c r="H19" s="146">
        <v>0.47</v>
      </c>
      <c r="I19" s="295">
        <v>0.39</v>
      </c>
      <c r="J19" s="148">
        <v>0.71</v>
      </c>
      <c r="K19" s="149">
        <v>0.34</v>
      </c>
      <c r="L19" s="146">
        <v>0.69</v>
      </c>
      <c r="M19" s="146">
        <v>0.82</v>
      </c>
      <c r="N19" s="146">
        <v>0.87</v>
      </c>
      <c r="O19" s="146">
        <v>0.69</v>
      </c>
      <c r="P19" s="295">
        <v>0.47</v>
      </c>
      <c r="Q19" s="148">
        <v>0.56000000000000005</v>
      </c>
      <c r="R19" s="149">
        <v>0.44</v>
      </c>
      <c r="S19" s="146">
        <v>0.74</v>
      </c>
      <c r="T19" s="146">
        <v>0.84</v>
      </c>
      <c r="U19" s="146">
        <v>0.93</v>
      </c>
      <c r="V19" s="146">
        <v>0.82</v>
      </c>
      <c r="W19" s="295">
        <v>0.57999999999999996</v>
      </c>
      <c r="X19" s="148">
        <v>0.76</v>
      </c>
      <c r="Y19" s="149">
        <v>0.41</v>
      </c>
      <c r="Z19" s="146">
        <v>0.81</v>
      </c>
      <c r="AA19" s="146">
        <v>0.93</v>
      </c>
      <c r="AB19" s="146">
        <v>0.89</v>
      </c>
      <c r="AC19" s="146">
        <v>0.87</v>
      </c>
      <c r="AD19" s="295">
        <v>0.75</v>
      </c>
      <c r="AE19" s="148">
        <v>0.93</v>
      </c>
      <c r="AF19" s="149">
        <v>0.32</v>
      </c>
      <c r="AG19" s="146">
        <v>0.71</v>
      </c>
      <c r="AH19" s="150">
        <v>0.84</v>
      </c>
      <c r="AI19" s="291"/>
      <c r="AJ19" s="584"/>
      <c r="AK19" s="293"/>
      <c r="AL19" s="164">
        <v>2006</v>
      </c>
      <c r="AM19" s="110">
        <f>AVERAGE(E19,L19,S19,Z19,AG19)</f>
        <v>0.62799999999999989</v>
      </c>
      <c r="AN19" s="110">
        <f>AVERAGE(F19,M19,T19,AA19,AH19)</f>
        <v>0.74</v>
      </c>
      <c r="AO19" s="110">
        <f>AVERAGE(G19,N19,U19,AB19)</f>
        <v>0.78500000000000003</v>
      </c>
      <c r="AP19" s="110">
        <f>AVERAGE(H19,O19,V19,AC19)</f>
        <v>0.71250000000000002</v>
      </c>
      <c r="AQ19" s="493">
        <f>AVERAGE(I19,P19,W19,AD19)</f>
        <v>0.54749999999999999</v>
      </c>
      <c r="AR19" s="498">
        <f>AVERAGE(J19,Q19,X19,AE19)</f>
        <v>0.7400000000000001</v>
      </c>
      <c r="AS19" s="499">
        <f>AVERAGE(D19,K19,R19,Y19,AF19)</f>
        <v>0.40199999999999997</v>
      </c>
      <c r="AT19" s="111">
        <f>AVERAGE(E19:H19,L19:O19,S19:V19,Z19:AC19,AG19:AH19)</f>
        <v>0.71277777777777773</v>
      </c>
      <c r="AU19" s="110">
        <f>AVERAGE(I19:J19,P19:Q19,W19:X19,AD19:AE19)</f>
        <v>0.64374999999999993</v>
      </c>
      <c r="AV19" s="285"/>
      <c r="AW19" s="285"/>
    </row>
    <row r="20" spans="1:49" ht="5.0999999999999996" customHeight="1" thickBot="1">
      <c r="A20" s="285"/>
      <c r="B20" s="292"/>
      <c r="C20" s="292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93"/>
      <c r="AB20" s="293"/>
      <c r="AC20" s="293"/>
      <c r="AD20" s="293"/>
      <c r="AE20" s="293"/>
      <c r="AF20" s="293"/>
      <c r="AG20" s="293"/>
      <c r="AH20" s="293"/>
      <c r="AI20" s="291"/>
      <c r="AJ20" s="344"/>
      <c r="AK20" s="293"/>
      <c r="AL20" s="291"/>
      <c r="AM20" s="293"/>
      <c r="AN20" s="293"/>
      <c r="AO20" s="293"/>
      <c r="AP20" s="293"/>
      <c r="AQ20" s="293"/>
      <c r="AR20" s="293"/>
      <c r="AS20" s="293"/>
      <c r="AT20" s="291"/>
      <c r="AU20" s="291"/>
      <c r="AV20" s="285"/>
      <c r="AW20" s="285"/>
    </row>
    <row r="21" spans="1:49" ht="13.5" thickBot="1">
      <c r="A21" s="285"/>
      <c r="B21" s="585">
        <v>2007</v>
      </c>
      <c r="C21" s="113" t="s">
        <v>93</v>
      </c>
      <c r="D21" s="114" t="s">
        <v>85</v>
      </c>
      <c r="E21" s="102" t="s">
        <v>86</v>
      </c>
      <c r="F21" s="102" t="s">
        <v>87</v>
      </c>
      <c r="G21" s="102" t="s">
        <v>88</v>
      </c>
      <c r="H21" s="296" t="s">
        <v>89</v>
      </c>
      <c r="I21" s="104" t="s">
        <v>90</v>
      </c>
      <c r="J21" s="105" t="s">
        <v>84</v>
      </c>
      <c r="K21" s="102" t="s">
        <v>85</v>
      </c>
      <c r="L21" s="102" t="s">
        <v>86</v>
      </c>
      <c r="M21" s="102" t="s">
        <v>87</v>
      </c>
      <c r="N21" s="102" t="s">
        <v>88</v>
      </c>
      <c r="O21" s="296" t="s">
        <v>89</v>
      </c>
      <c r="P21" s="104" t="s">
        <v>90</v>
      </c>
      <c r="Q21" s="105" t="s">
        <v>84</v>
      </c>
      <c r="R21" s="102" t="s">
        <v>85</v>
      </c>
      <c r="S21" s="102" t="s">
        <v>86</v>
      </c>
      <c r="T21" s="102" t="s">
        <v>87</v>
      </c>
      <c r="U21" s="102" t="s">
        <v>88</v>
      </c>
      <c r="V21" s="296" t="s">
        <v>89</v>
      </c>
      <c r="W21" s="104" t="s">
        <v>90</v>
      </c>
      <c r="X21" s="105" t="s">
        <v>84</v>
      </c>
      <c r="Y21" s="102" t="s">
        <v>85</v>
      </c>
      <c r="Z21" s="102" t="s">
        <v>86</v>
      </c>
      <c r="AA21" s="102" t="s">
        <v>87</v>
      </c>
      <c r="AB21" s="102" t="s">
        <v>88</v>
      </c>
      <c r="AC21" s="296" t="s">
        <v>89</v>
      </c>
      <c r="AD21" s="104" t="s">
        <v>90</v>
      </c>
      <c r="AE21" s="105" t="s">
        <v>84</v>
      </c>
      <c r="AF21" s="102" t="s">
        <v>85</v>
      </c>
      <c r="AG21" s="102" t="s">
        <v>86</v>
      </c>
      <c r="AH21" s="106" t="s">
        <v>87</v>
      </c>
      <c r="AI21" s="291"/>
      <c r="AJ21" s="583">
        <f>AVERAGE(D22:AH22)</f>
        <v>0.61096774193548375</v>
      </c>
      <c r="AK21" s="287"/>
      <c r="AL21" s="287"/>
      <c r="AM21" s="495" t="s">
        <v>41</v>
      </c>
      <c r="AN21" s="495" t="s">
        <v>42</v>
      </c>
      <c r="AO21" s="496" t="s">
        <v>43</v>
      </c>
      <c r="AP21" s="495" t="s">
        <v>44</v>
      </c>
      <c r="AQ21" s="496" t="s">
        <v>45</v>
      </c>
      <c r="AR21" s="495" t="s">
        <v>46</v>
      </c>
      <c r="AS21" s="496" t="s">
        <v>47</v>
      </c>
      <c r="AT21" s="495" t="s">
        <v>92</v>
      </c>
      <c r="AU21" s="497" t="s">
        <v>49</v>
      </c>
      <c r="AV21" s="285"/>
      <c r="AW21" s="285"/>
    </row>
    <row r="22" spans="1:49" ht="13.5" thickBot="1">
      <c r="A22" s="285"/>
      <c r="B22" s="587"/>
      <c r="C22" s="115" t="s">
        <v>94</v>
      </c>
      <c r="D22" s="116">
        <v>0.5</v>
      </c>
      <c r="E22" s="165">
        <v>0.25</v>
      </c>
      <c r="F22" s="165">
        <v>0.35</v>
      </c>
      <c r="G22" s="165">
        <v>0.43</v>
      </c>
      <c r="H22" s="491">
        <v>0.25</v>
      </c>
      <c r="I22" s="167">
        <v>0.48</v>
      </c>
      <c r="J22" s="168">
        <v>0.28000000000000003</v>
      </c>
      <c r="K22" s="165">
        <v>0.62</v>
      </c>
      <c r="L22" s="165">
        <v>0.74</v>
      </c>
      <c r="M22" s="165">
        <v>0.8</v>
      </c>
      <c r="N22" s="165">
        <v>0.54</v>
      </c>
      <c r="O22" s="491">
        <v>0.4</v>
      </c>
      <c r="P22" s="167">
        <v>0.52</v>
      </c>
      <c r="Q22" s="168">
        <v>0.24</v>
      </c>
      <c r="R22" s="165">
        <v>0.6</v>
      </c>
      <c r="S22" s="165">
        <v>0.78</v>
      </c>
      <c r="T22" s="165">
        <v>0.83</v>
      </c>
      <c r="U22" s="165">
        <v>0.74</v>
      </c>
      <c r="V22" s="491">
        <v>0.68</v>
      </c>
      <c r="W22" s="167">
        <v>0.93</v>
      </c>
      <c r="X22" s="168">
        <v>0.5</v>
      </c>
      <c r="Y22" s="165">
        <v>0.72</v>
      </c>
      <c r="Z22" s="165">
        <v>0.83</v>
      </c>
      <c r="AA22" s="165">
        <v>0.83</v>
      </c>
      <c r="AB22" s="165">
        <v>0.69</v>
      </c>
      <c r="AC22" s="491">
        <v>0.62</v>
      </c>
      <c r="AD22" s="167">
        <v>0.9</v>
      </c>
      <c r="AE22" s="168">
        <v>0.39</v>
      </c>
      <c r="AF22" s="165">
        <v>0.78</v>
      </c>
      <c r="AG22" s="165">
        <v>0.81</v>
      </c>
      <c r="AH22" s="169">
        <v>0.91</v>
      </c>
      <c r="AI22" s="287"/>
      <c r="AJ22" s="584"/>
      <c r="AK22" s="291"/>
      <c r="AL22" s="164">
        <v>2007</v>
      </c>
      <c r="AM22" s="117">
        <f>AVERAGE(D22,K22,R22,Y22,AF22)</f>
        <v>0.64400000000000013</v>
      </c>
      <c r="AN22" s="110">
        <f>AVERAGE(E22,L22,S22,Z22,AG22)</f>
        <v>0.68200000000000005</v>
      </c>
      <c r="AO22" s="118">
        <f>AVERAGE(F22,M22,T22,AA22,AH22)</f>
        <v>0.74399999999999999</v>
      </c>
      <c r="AP22" s="110">
        <f>AVERAGE(G22,N22,U22,AB22)</f>
        <v>0.6</v>
      </c>
      <c r="AQ22" s="494">
        <f>AVERAGE(H22,O22,V22,AC22)</f>
        <v>0.48750000000000004</v>
      </c>
      <c r="AR22" s="498">
        <f>AVERAGE(I22,P22,W22,AD22)</f>
        <v>0.70750000000000002</v>
      </c>
      <c r="AS22" s="500">
        <f>AVERAGE(J22,Q22,X22,AE22)</f>
        <v>0.35250000000000004</v>
      </c>
      <c r="AT22" s="110">
        <f>AVERAGE(D22:G22,K22:N22,R22:U22,Y22:AB22,AF22:AH22)</f>
        <v>0.67105263157894723</v>
      </c>
      <c r="AU22" s="119">
        <f>AVERAGE(H22:I22,O22:P22,V22:W22,AC22:AD22)</f>
        <v>0.59750000000000003</v>
      </c>
      <c r="AV22" s="285"/>
      <c r="AW22" s="285"/>
    </row>
    <row r="23" spans="1:49" ht="5.0999999999999996" customHeight="1" thickBot="1">
      <c r="A23" s="285"/>
      <c r="B23" s="286"/>
      <c r="C23" s="286"/>
      <c r="D23" s="287"/>
      <c r="E23" s="287"/>
      <c r="F23" s="287"/>
      <c r="G23" s="287"/>
      <c r="H23" s="287"/>
      <c r="I23" s="287"/>
      <c r="J23" s="287"/>
      <c r="K23" s="287"/>
      <c r="L23" s="287"/>
      <c r="M23" s="287"/>
      <c r="N23" s="287"/>
      <c r="O23" s="287"/>
      <c r="P23" s="287"/>
      <c r="Q23" s="287"/>
      <c r="R23" s="287"/>
      <c r="S23" s="287"/>
      <c r="T23" s="287"/>
      <c r="U23" s="287"/>
      <c r="V23" s="287"/>
      <c r="W23" s="287"/>
      <c r="X23" s="287"/>
      <c r="Y23" s="287"/>
      <c r="Z23" s="287"/>
      <c r="AA23" s="287"/>
      <c r="AB23" s="287"/>
      <c r="AC23" s="287"/>
      <c r="AD23" s="287"/>
      <c r="AE23" s="287"/>
      <c r="AF23" s="287"/>
      <c r="AG23" s="287"/>
      <c r="AH23" s="287"/>
      <c r="AI23" s="287"/>
      <c r="AJ23" s="345"/>
      <c r="AK23" s="287"/>
      <c r="AL23" s="287"/>
      <c r="AM23" s="287"/>
      <c r="AN23" s="287"/>
      <c r="AO23" s="287"/>
      <c r="AP23" s="287"/>
      <c r="AQ23" s="287"/>
      <c r="AR23" s="287"/>
      <c r="AS23" s="287"/>
      <c r="AT23" s="287"/>
      <c r="AU23" s="287"/>
      <c r="AV23" s="285"/>
      <c r="AW23" s="285"/>
    </row>
    <row r="24" spans="1:49" ht="13.5" thickBot="1">
      <c r="A24" s="285"/>
      <c r="B24" s="585">
        <v>2008</v>
      </c>
      <c r="C24" s="113" t="s">
        <v>93</v>
      </c>
      <c r="D24" s="114" t="s">
        <v>86</v>
      </c>
      <c r="E24" s="102" t="s">
        <v>87</v>
      </c>
      <c r="F24" s="102" t="s">
        <v>88</v>
      </c>
      <c r="G24" s="296" t="s">
        <v>89</v>
      </c>
      <c r="H24" s="104" t="s">
        <v>90</v>
      </c>
      <c r="I24" s="105" t="s">
        <v>84</v>
      </c>
      <c r="J24" s="102" t="s">
        <v>85</v>
      </c>
      <c r="K24" s="102" t="s">
        <v>86</v>
      </c>
      <c r="L24" s="102" t="s">
        <v>87</v>
      </c>
      <c r="M24" s="102" t="s">
        <v>88</v>
      </c>
      <c r="N24" s="296" t="s">
        <v>89</v>
      </c>
      <c r="O24" s="104" t="s">
        <v>90</v>
      </c>
      <c r="P24" s="105" t="s">
        <v>84</v>
      </c>
      <c r="Q24" s="102" t="s">
        <v>85</v>
      </c>
      <c r="R24" s="102" t="s">
        <v>86</v>
      </c>
      <c r="S24" s="102" t="s">
        <v>87</v>
      </c>
      <c r="T24" s="102" t="s">
        <v>88</v>
      </c>
      <c r="U24" s="296" t="s">
        <v>89</v>
      </c>
      <c r="V24" s="104" t="s">
        <v>90</v>
      </c>
      <c r="W24" s="105" t="s">
        <v>84</v>
      </c>
      <c r="X24" s="102" t="s">
        <v>85</v>
      </c>
      <c r="Y24" s="102" t="s">
        <v>86</v>
      </c>
      <c r="Z24" s="102" t="s">
        <v>87</v>
      </c>
      <c r="AA24" s="102" t="s">
        <v>88</v>
      </c>
      <c r="AB24" s="296" t="s">
        <v>89</v>
      </c>
      <c r="AC24" s="104" t="s">
        <v>90</v>
      </c>
      <c r="AD24" s="105" t="s">
        <v>84</v>
      </c>
      <c r="AE24" s="102" t="s">
        <v>85</v>
      </c>
      <c r="AF24" s="102" t="s">
        <v>86</v>
      </c>
      <c r="AG24" s="102" t="s">
        <v>87</v>
      </c>
      <c r="AH24" s="106" t="s">
        <v>88</v>
      </c>
      <c r="AI24" s="287"/>
      <c r="AJ24" s="583">
        <f>AVERAGE(D25:AH25)</f>
        <v>0.64677419354838728</v>
      </c>
      <c r="AK24" s="287"/>
      <c r="AL24" s="287"/>
      <c r="AM24" s="495" t="s">
        <v>41</v>
      </c>
      <c r="AN24" s="495" t="s">
        <v>42</v>
      </c>
      <c r="AO24" s="496" t="s">
        <v>43</v>
      </c>
      <c r="AP24" s="495" t="s">
        <v>44</v>
      </c>
      <c r="AQ24" s="496" t="s">
        <v>45</v>
      </c>
      <c r="AR24" s="495" t="s">
        <v>46</v>
      </c>
      <c r="AS24" s="496" t="s">
        <v>47</v>
      </c>
      <c r="AT24" s="495" t="s">
        <v>92</v>
      </c>
      <c r="AU24" s="497" t="s">
        <v>49</v>
      </c>
      <c r="AV24" s="285"/>
      <c r="AW24" s="285"/>
    </row>
    <row r="25" spans="1:49" ht="13.5" thickBot="1">
      <c r="A25" s="285"/>
      <c r="B25" s="586"/>
      <c r="C25" s="122" t="s">
        <v>94</v>
      </c>
      <c r="D25" s="123">
        <v>0.31</v>
      </c>
      <c r="E25" s="146">
        <v>0.45</v>
      </c>
      <c r="F25" s="146">
        <v>0.28999999999999998</v>
      </c>
      <c r="G25" s="295">
        <v>0.32</v>
      </c>
      <c r="H25" s="148">
        <v>0.44</v>
      </c>
      <c r="I25" s="149">
        <v>0.23</v>
      </c>
      <c r="J25" s="146">
        <v>0.56999999999999995</v>
      </c>
      <c r="K25" s="146">
        <v>0.7</v>
      </c>
      <c r="L25" s="146">
        <v>0.76</v>
      </c>
      <c r="M25" s="146">
        <v>0.56000000000000005</v>
      </c>
      <c r="N25" s="295">
        <v>0.45</v>
      </c>
      <c r="O25" s="148">
        <v>0.62</v>
      </c>
      <c r="P25" s="149">
        <v>0.37</v>
      </c>
      <c r="Q25" s="146">
        <v>0.8</v>
      </c>
      <c r="R25" s="146">
        <v>0.81</v>
      </c>
      <c r="S25" s="146">
        <v>0.91</v>
      </c>
      <c r="T25" s="146">
        <v>0.79</v>
      </c>
      <c r="U25" s="295">
        <v>0.72</v>
      </c>
      <c r="V25" s="148">
        <v>0.98</v>
      </c>
      <c r="W25" s="149">
        <v>0.38</v>
      </c>
      <c r="X25" s="146">
        <v>0.82</v>
      </c>
      <c r="Y25" s="146">
        <v>0.89</v>
      </c>
      <c r="Z25" s="146">
        <v>0.92</v>
      </c>
      <c r="AA25" s="146">
        <v>0.79</v>
      </c>
      <c r="AB25" s="295">
        <v>0.63</v>
      </c>
      <c r="AC25" s="148">
        <v>0.82</v>
      </c>
      <c r="AD25" s="149">
        <v>0.32</v>
      </c>
      <c r="AE25" s="146">
        <v>0.79</v>
      </c>
      <c r="AF25" s="146">
        <v>0.92</v>
      </c>
      <c r="AG25" s="146">
        <v>0.94</v>
      </c>
      <c r="AH25" s="150">
        <v>0.75</v>
      </c>
      <c r="AI25" s="287"/>
      <c r="AJ25" s="584"/>
      <c r="AK25" s="291"/>
      <c r="AL25" s="164">
        <v>2008</v>
      </c>
      <c r="AM25" s="117">
        <f>AVERAGE(J25,Q25,X25,AE25)</f>
        <v>0.745</v>
      </c>
      <c r="AN25" s="110">
        <f>AVERAGE(D25,K25,R25,Y25,AF25)</f>
        <v>0.72599999999999998</v>
      </c>
      <c r="AO25" s="118">
        <f>AVERAGE(E25,L25,S25,Z25,AG25)</f>
        <v>0.79600000000000004</v>
      </c>
      <c r="AP25" s="110">
        <f>AVERAGE(F25,M25,T25,AA25,AH25)</f>
        <v>0.63600000000000001</v>
      </c>
      <c r="AQ25" s="494">
        <f>AVERAGE(G25,N25,U25,AB25)</f>
        <v>0.53</v>
      </c>
      <c r="AR25" s="498">
        <f>AVERAGE(H25,O25,V25,AC25)</f>
        <v>0.71499999999999997</v>
      </c>
      <c r="AS25" s="500">
        <f>AVERAGE(I25,P25,W25,AD25)</f>
        <v>0.32500000000000001</v>
      </c>
      <c r="AT25" s="110">
        <f>AVERAGE(D25:F25,J25:M25,Q25:T25,X25:AA25,AE25:AH25)</f>
        <v>0.72473684210526312</v>
      </c>
      <c r="AU25" s="119">
        <f>AVERAGE(E28:F28,L28:M28,S28:T28,Z28:AA28,AG28:AH28)</f>
        <v>0.63400000000000001</v>
      </c>
      <c r="AV25" s="285"/>
      <c r="AW25" s="285"/>
    </row>
    <row r="26" spans="1:49" ht="5.0999999999999996" customHeight="1" thickBot="1">
      <c r="A26" s="285"/>
      <c r="B26" s="286"/>
      <c r="C26" s="286"/>
      <c r="D26" s="287"/>
      <c r="E26" s="287"/>
      <c r="F26" s="287"/>
      <c r="G26" s="287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7"/>
      <c r="AG26" s="287"/>
      <c r="AH26" s="287"/>
      <c r="AI26" s="287"/>
      <c r="AJ26" s="345"/>
      <c r="AK26" s="287"/>
      <c r="AL26" s="287"/>
      <c r="AM26" s="287"/>
      <c r="AN26" s="287"/>
      <c r="AO26" s="287"/>
      <c r="AP26" s="287"/>
      <c r="AQ26" s="287"/>
      <c r="AR26" s="287"/>
      <c r="AS26" s="287"/>
      <c r="AT26" s="287"/>
      <c r="AU26" s="287"/>
      <c r="AV26" s="285"/>
      <c r="AW26" s="285"/>
    </row>
    <row r="27" spans="1:49" ht="13.5" thickBot="1">
      <c r="A27" s="285"/>
      <c r="B27" s="585">
        <v>2009</v>
      </c>
      <c r="C27" s="124" t="s">
        <v>93</v>
      </c>
      <c r="D27" s="114" t="s">
        <v>88</v>
      </c>
      <c r="E27" s="296" t="s">
        <v>89</v>
      </c>
      <c r="F27" s="296" t="s">
        <v>90</v>
      </c>
      <c r="G27" s="105" t="s">
        <v>84</v>
      </c>
      <c r="H27" s="102" t="s">
        <v>85</v>
      </c>
      <c r="I27" s="102" t="s">
        <v>86</v>
      </c>
      <c r="J27" s="102" t="s">
        <v>87</v>
      </c>
      <c r="K27" s="102" t="s">
        <v>88</v>
      </c>
      <c r="L27" s="296" t="s">
        <v>89</v>
      </c>
      <c r="M27" s="104" t="s">
        <v>90</v>
      </c>
      <c r="N27" s="105" t="s">
        <v>84</v>
      </c>
      <c r="O27" s="102" t="s">
        <v>85</v>
      </c>
      <c r="P27" s="102" t="s">
        <v>86</v>
      </c>
      <c r="Q27" s="102" t="s">
        <v>87</v>
      </c>
      <c r="R27" s="102" t="s">
        <v>88</v>
      </c>
      <c r="S27" s="296" t="s">
        <v>89</v>
      </c>
      <c r="T27" s="104" t="s">
        <v>90</v>
      </c>
      <c r="U27" s="105" t="s">
        <v>84</v>
      </c>
      <c r="V27" s="102" t="s">
        <v>85</v>
      </c>
      <c r="W27" s="102" t="s">
        <v>86</v>
      </c>
      <c r="X27" s="102" t="s">
        <v>87</v>
      </c>
      <c r="Y27" s="102" t="s">
        <v>88</v>
      </c>
      <c r="Z27" s="296" t="s">
        <v>89</v>
      </c>
      <c r="AA27" s="104" t="s">
        <v>90</v>
      </c>
      <c r="AB27" s="105" t="s">
        <v>84</v>
      </c>
      <c r="AC27" s="102" t="s">
        <v>85</v>
      </c>
      <c r="AD27" s="102" t="s">
        <v>86</v>
      </c>
      <c r="AE27" s="102" t="s">
        <v>87</v>
      </c>
      <c r="AF27" s="102" t="s">
        <v>88</v>
      </c>
      <c r="AG27" s="296" t="s">
        <v>89</v>
      </c>
      <c r="AH27" s="125" t="s">
        <v>90</v>
      </c>
      <c r="AI27" s="287"/>
      <c r="AJ27" s="583">
        <f>AVERAGE(D28:AH28)</f>
        <v>0.58903225806451609</v>
      </c>
      <c r="AK27" s="287"/>
      <c r="AL27" s="287"/>
      <c r="AM27" s="495" t="s">
        <v>41</v>
      </c>
      <c r="AN27" s="495" t="s">
        <v>42</v>
      </c>
      <c r="AO27" s="496" t="s">
        <v>43</v>
      </c>
      <c r="AP27" s="495" t="s">
        <v>44</v>
      </c>
      <c r="AQ27" s="496" t="s">
        <v>45</v>
      </c>
      <c r="AR27" s="495" t="s">
        <v>46</v>
      </c>
      <c r="AS27" s="496" t="s">
        <v>47</v>
      </c>
      <c r="AT27" s="495" t="s">
        <v>92</v>
      </c>
      <c r="AU27" s="497" t="s">
        <v>49</v>
      </c>
      <c r="AV27" s="285"/>
      <c r="AW27" s="285"/>
    </row>
    <row r="28" spans="1:49" ht="13.5" thickBot="1">
      <c r="A28" s="285"/>
      <c r="B28" s="586"/>
      <c r="C28" s="126" t="s">
        <v>94</v>
      </c>
      <c r="D28" s="123">
        <v>0.33</v>
      </c>
      <c r="E28" s="295">
        <v>0.35</v>
      </c>
      <c r="F28" s="295">
        <v>0.44</v>
      </c>
      <c r="G28" s="149">
        <v>0.15</v>
      </c>
      <c r="H28" s="146">
        <v>0.34</v>
      </c>
      <c r="I28" s="146">
        <v>0.47</v>
      </c>
      <c r="J28" s="146">
        <v>0.49</v>
      </c>
      <c r="K28" s="146">
        <v>0.42</v>
      </c>
      <c r="L28" s="295">
        <v>0.42</v>
      </c>
      <c r="M28" s="148">
        <v>0.69</v>
      </c>
      <c r="N28" s="149">
        <v>0.32</v>
      </c>
      <c r="O28" s="146">
        <v>0.65</v>
      </c>
      <c r="P28" s="146">
        <v>0.75</v>
      </c>
      <c r="Q28" s="146">
        <v>0.83</v>
      </c>
      <c r="R28" s="146">
        <v>0.68</v>
      </c>
      <c r="S28" s="295">
        <v>0.67</v>
      </c>
      <c r="T28" s="148">
        <v>0.78</v>
      </c>
      <c r="U28" s="149">
        <v>0.34</v>
      </c>
      <c r="V28" s="146">
        <v>0.68</v>
      </c>
      <c r="W28" s="146">
        <v>0.82</v>
      </c>
      <c r="X28" s="146">
        <v>0.84</v>
      </c>
      <c r="Y28" s="146">
        <v>0.56999999999999995</v>
      </c>
      <c r="Z28" s="295">
        <v>0.6</v>
      </c>
      <c r="AA28" s="148">
        <v>0.74</v>
      </c>
      <c r="AB28" s="149">
        <v>0.35</v>
      </c>
      <c r="AC28" s="146">
        <v>0.7</v>
      </c>
      <c r="AD28" s="146">
        <v>0.8</v>
      </c>
      <c r="AE28" s="146">
        <v>0.75</v>
      </c>
      <c r="AF28" s="146">
        <v>0.64</v>
      </c>
      <c r="AG28" s="295">
        <v>0.74</v>
      </c>
      <c r="AH28" s="170">
        <v>0.91</v>
      </c>
      <c r="AI28" s="287"/>
      <c r="AJ28" s="584"/>
      <c r="AK28" s="291"/>
      <c r="AL28" s="164">
        <v>2009</v>
      </c>
      <c r="AM28" s="117">
        <f>AVERAGE(H28,O28,V28,AC28)</f>
        <v>0.59250000000000003</v>
      </c>
      <c r="AN28" s="110">
        <f>AVERAGE(I28,P28,W28,AD28)</f>
        <v>0.71</v>
      </c>
      <c r="AO28" s="118">
        <f>AVERAGE(J28,Q28,X28,AE28)</f>
        <v>0.72749999999999992</v>
      </c>
      <c r="AP28" s="110">
        <f>AVERAGE(D28,K28,R28,Y28,AF28)</f>
        <v>0.52800000000000002</v>
      </c>
      <c r="AQ28" s="494">
        <f>AVERAGE(E28,L28,S28,Z28,AG28)</f>
        <v>0.55600000000000005</v>
      </c>
      <c r="AR28" s="498">
        <f>AVERAGE(F28,M28,T28,AA28,AH28)</f>
        <v>0.71199999999999997</v>
      </c>
      <c r="AS28" s="500">
        <f>AVERAGE(G28,N28,U28,AB28)</f>
        <v>0.29000000000000004</v>
      </c>
      <c r="AT28" s="110">
        <f>AVERAGE(D28,H28:K28,O28:R28,V28:Y28,AC28:AF28)</f>
        <v>0.63294117647058834</v>
      </c>
      <c r="AU28" s="119">
        <f>AVERAGE(E28,F28,L28,M28,S28,T28,Z28,AA28,AG28,AH28)</f>
        <v>0.63400000000000001</v>
      </c>
      <c r="AV28" s="285"/>
      <c r="AW28" s="285"/>
    </row>
    <row r="29" spans="1:49" ht="5.0999999999999996" customHeight="1" thickBot="1">
      <c r="A29" s="285"/>
      <c r="B29" s="286"/>
      <c r="C29" s="286"/>
      <c r="D29" s="287"/>
      <c r="E29" s="287"/>
      <c r="F29" s="287"/>
      <c r="G29" s="287"/>
      <c r="H29" s="287"/>
      <c r="I29" s="287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7"/>
      <c r="AG29" s="287"/>
      <c r="AH29" s="287"/>
      <c r="AI29" s="287"/>
      <c r="AJ29" s="345"/>
      <c r="AK29" s="287"/>
      <c r="AL29" s="287"/>
      <c r="AM29" s="287"/>
      <c r="AN29" s="287"/>
      <c r="AO29" s="287"/>
      <c r="AP29" s="287"/>
      <c r="AQ29" s="287"/>
      <c r="AR29" s="287"/>
      <c r="AS29" s="287"/>
      <c r="AT29" s="287"/>
      <c r="AU29" s="287"/>
      <c r="AV29" s="285"/>
      <c r="AW29" s="285"/>
    </row>
    <row r="30" spans="1:49" ht="13.5" thickBot="1">
      <c r="A30" s="285"/>
      <c r="B30" s="585">
        <v>2010</v>
      </c>
      <c r="C30" s="113" t="s">
        <v>93</v>
      </c>
      <c r="D30" s="488" t="s">
        <v>89</v>
      </c>
      <c r="E30" s="127" t="s">
        <v>90</v>
      </c>
      <c r="F30" s="128" t="s">
        <v>84</v>
      </c>
      <c r="G30" s="102" t="s">
        <v>85</v>
      </c>
      <c r="H30" s="102" t="s">
        <v>86</v>
      </c>
      <c r="I30" s="102" t="s">
        <v>87</v>
      </c>
      <c r="J30" s="102" t="s">
        <v>88</v>
      </c>
      <c r="K30" s="296" t="s">
        <v>89</v>
      </c>
      <c r="L30" s="127" t="s">
        <v>90</v>
      </c>
      <c r="M30" s="128" t="s">
        <v>84</v>
      </c>
      <c r="N30" s="102" t="s">
        <v>85</v>
      </c>
      <c r="O30" s="102" t="s">
        <v>86</v>
      </c>
      <c r="P30" s="102" t="s">
        <v>87</v>
      </c>
      <c r="Q30" s="102" t="s">
        <v>88</v>
      </c>
      <c r="R30" s="296" t="s">
        <v>89</v>
      </c>
      <c r="S30" s="127" t="s">
        <v>90</v>
      </c>
      <c r="T30" s="128" t="s">
        <v>84</v>
      </c>
      <c r="U30" s="102" t="s">
        <v>85</v>
      </c>
      <c r="V30" s="102" t="s">
        <v>86</v>
      </c>
      <c r="W30" s="102" t="s">
        <v>87</v>
      </c>
      <c r="X30" s="102" t="s">
        <v>88</v>
      </c>
      <c r="Y30" s="296" t="s">
        <v>89</v>
      </c>
      <c r="Z30" s="127" t="s">
        <v>90</v>
      </c>
      <c r="AA30" s="128" t="s">
        <v>84</v>
      </c>
      <c r="AB30" s="102" t="s">
        <v>85</v>
      </c>
      <c r="AC30" s="102" t="s">
        <v>86</v>
      </c>
      <c r="AD30" s="102" t="s">
        <v>87</v>
      </c>
      <c r="AE30" s="102" t="s">
        <v>88</v>
      </c>
      <c r="AF30" s="296" t="s">
        <v>89</v>
      </c>
      <c r="AG30" s="127" t="s">
        <v>90</v>
      </c>
      <c r="AH30" s="145" t="s">
        <v>84</v>
      </c>
      <c r="AI30" s="287"/>
      <c r="AJ30" s="583">
        <f>AVERAGE(D31:AH31)</f>
        <v>0.64580645161290318</v>
      </c>
      <c r="AK30" s="287"/>
      <c r="AL30" s="287"/>
      <c r="AM30" s="495" t="s">
        <v>41</v>
      </c>
      <c r="AN30" s="495" t="s">
        <v>42</v>
      </c>
      <c r="AO30" s="496" t="s">
        <v>43</v>
      </c>
      <c r="AP30" s="495" t="s">
        <v>44</v>
      </c>
      <c r="AQ30" s="496" t="s">
        <v>45</v>
      </c>
      <c r="AR30" s="495" t="s">
        <v>46</v>
      </c>
      <c r="AS30" s="496" t="s">
        <v>47</v>
      </c>
      <c r="AT30" s="495" t="s">
        <v>92</v>
      </c>
      <c r="AU30" s="497" t="s">
        <v>49</v>
      </c>
      <c r="AV30" s="285"/>
      <c r="AW30" s="285"/>
    </row>
    <row r="31" spans="1:49" ht="13.5" thickBot="1">
      <c r="A31" s="285"/>
      <c r="B31" s="586"/>
      <c r="C31" s="122" t="s">
        <v>94</v>
      </c>
      <c r="D31" s="490">
        <v>0.48</v>
      </c>
      <c r="E31" s="171">
        <v>0.44</v>
      </c>
      <c r="F31" s="172">
        <v>0.19</v>
      </c>
      <c r="G31" s="146">
        <v>0.33</v>
      </c>
      <c r="H31" s="146">
        <v>0.5</v>
      </c>
      <c r="I31" s="146">
        <v>0.45</v>
      </c>
      <c r="J31" s="146">
        <v>0.42</v>
      </c>
      <c r="K31" s="295">
        <v>0.43</v>
      </c>
      <c r="L31" s="171">
        <v>0.59</v>
      </c>
      <c r="M31" s="172">
        <v>0.31</v>
      </c>
      <c r="N31" s="146">
        <v>0.59</v>
      </c>
      <c r="O31" s="146">
        <v>0.77</v>
      </c>
      <c r="P31" s="146">
        <v>0.82</v>
      </c>
      <c r="Q31" s="146">
        <v>0.7</v>
      </c>
      <c r="R31" s="295">
        <v>0.63</v>
      </c>
      <c r="S31" s="171">
        <v>0.84</v>
      </c>
      <c r="T31" s="172">
        <v>0.4</v>
      </c>
      <c r="U31" s="146">
        <v>0.93</v>
      </c>
      <c r="V31" s="146">
        <v>0.9</v>
      </c>
      <c r="W31" s="146">
        <v>0.94</v>
      </c>
      <c r="X31" s="146">
        <v>0.81</v>
      </c>
      <c r="Y31" s="295">
        <v>0.75</v>
      </c>
      <c r="Z31" s="171">
        <v>0.84</v>
      </c>
      <c r="AA31" s="172">
        <v>0.37</v>
      </c>
      <c r="AB31" s="146">
        <v>0.8</v>
      </c>
      <c r="AC31" s="146">
        <v>0.93</v>
      </c>
      <c r="AD31" s="146">
        <v>0.94</v>
      </c>
      <c r="AE31" s="146">
        <v>0.86</v>
      </c>
      <c r="AF31" s="295">
        <v>0.73</v>
      </c>
      <c r="AG31" s="171">
        <v>0.93</v>
      </c>
      <c r="AH31" s="487">
        <v>0.4</v>
      </c>
      <c r="AI31" s="287"/>
      <c r="AJ31" s="584"/>
      <c r="AK31" s="287"/>
      <c r="AL31" s="164">
        <v>2010</v>
      </c>
      <c r="AM31" s="117">
        <f>AVERAGE(G31,N31,U31,AB31)</f>
        <v>0.66250000000000009</v>
      </c>
      <c r="AN31" s="110">
        <f>AVERAGE(H31,O31,V31,AC31)</f>
        <v>0.77500000000000002</v>
      </c>
      <c r="AO31" s="118">
        <f>AVERAGE(I31,P31,W31,AD31)</f>
        <v>0.78749999999999998</v>
      </c>
      <c r="AP31" s="110">
        <f>AVERAGE(J31,Q31,X31,AE31)</f>
        <v>0.69750000000000001</v>
      </c>
      <c r="AQ31" s="494">
        <f>AVERAGE(D31,K31,R31,Y31,AF31)</f>
        <v>0.60399999999999998</v>
      </c>
      <c r="AR31" s="498">
        <f>AVERAGE(E31,L31,S31,Z31,AG31)</f>
        <v>0.72799999999999998</v>
      </c>
      <c r="AS31" s="500">
        <f>AVERAGE(F31,M31,T31,AA31,AH31)</f>
        <v>0.33399999999999996</v>
      </c>
      <c r="AT31" s="110">
        <f>AVERAGE(G31:J31,N31:Q31,U31:X31,AB31:AE31)</f>
        <v>0.73062499999999997</v>
      </c>
      <c r="AU31" s="119">
        <f>AVERAGE(D31:E31,K31:L31,R31:S31,Y31:Z31,AF31:AG31)</f>
        <v>0.66600000000000004</v>
      </c>
      <c r="AV31" s="285"/>
      <c r="AW31" s="285"/>
    </row>
    <row r="32" spans="1:49" ht="5.0999999999999996" customHeight="1" thickBot="1">
      <c r="A32" s="285"/>
      <c r="B32" s="286"/>
      <c r="C32" s="286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7"/>
      <c r="X32" s="287"/>
      <c r="Y32" s="287"/>
      <c r="Z32" s="287"/>
      <c r="AA32" s="287"/>
      <c r="AB32" s="287"/>
      <c r="AC32" s="287"/>
      <c r="AD32" s="287"/>
      <c r="AE32" s="287"/>
      <c r="AF32" s="287"/>
      <c r="AG32" s="287"/>
      <c r="AH32" s="287"/>
      <c r="AI32" s="287"/>
      <c r="AJ32" s="342"/>
      <c r="AK32" s="287"/>
      <c r="AL32" s="287"/>
      <c r="AM32" s="287"/>
      <c r="AN32" s="287"/>
      <c r="AO32" s="287"/>
      <c r="AP32" s="287"/>
      <c r="AQ32" s="287"/>
      <c r="AR32" s="287"/>
      <c r="AS32" s="287"/>
      <c r="AT32" s="287"/>
      <c r="AU32" s="287"/>
      <c r="AV32" s="285"/>
      <c r="AW32" s="285"/>
    </row>
    <row r="33" spans="1:49" ht="13.5" thickBot="1">
      <c r="A33" s="285"/>
      <c r="B33" s="585">
        <v>2011</v>
      </c>
      <c r="C33" s="113" t="s">
        <v>93</v>
      </c>
      <c r="D33" s="141" t="s">
        <v>90</v>
      </c>
      <c r="E33" s="128" t="s">
        <v>84</v>
      </c>
      <c r="F33" s="102" t="s">
        <v>85</v>
      </c>
      <c r="G33" s="102" t="s">
        <v>86</v>
      </c>
      <c r="H33" s="102" t="s">
        <v>87</v>
      </c>
      <c r="I33" s="102" t="s">
        <v>88</v>
      </c>
      <c r="J33" s="296" t="s">
        <v>89</v>
      </c>
      <c r="K33" s="127" t="s">
        <v>90</v>
      </c>
      <c r="L33" s="128" t="s">
        <v>84</v>
      </c>
      <c r="M33" s="102" t="s">
        <v>85</v>
      </c>
      <c r="N33" s="102" t="s">
        <v>86</v>
      </c>
      <c r="O33" s="102" t="s">
        <v>87</v>
      </c>
      <c r="P33" s="102" t="s">
        <v>88</v>
      </c>
      <c r="Q33" s="296" t="s">
        <v>89</v>
      </c>
      <c r="R33" s="127" t="s">
        <v>90</v>
      </c>
      <c r="S33" s="128" t="s">
        <v>84</v>
      </c>
      <c r="T33" s="102" t="s">
        <v>85</v>
      </c>
      <c r="U33" s="102" t="s">
        <v>86</v>
      </c>
      <c r="V33" s="102" t="s">
        <v>87</v>
      </c>
      <c r="W33" s="102" t="s">
        <v>88</v>
      </c>
      <c r="X33" s="296" t="s">
        <v>89</v>
      </c>
      <c r="Y33" s="127" t="s">
        <v>90</v>
      </c>
      <c r="Z33" s="128" t="s">
        <v>84</v>
      </c>
      <c r="AA33" s="102" t="s">
        <v>85</v>
      </c>
      <c r="AB33" s="102" t="s">
        <v>86</v>
      </c>
      <c r="AC33" s="102" t="s">
        <v>87</v>
      </c>
      <c r="AD33" s="102" t="s">
        <v>88</v>
      </c>
      <c r="AE33" s="296" t="s">
        <v>89</v>
      </c>
      <c r="AF33" s="127" t="s">
        <v>90</v>
      </c>
      <c r="AG33" s="128" t="s">
        <v>84</v>
      </c>
      <c r="AH33" s="106" t="s">
        <v>85</v>
      </c>
      <c r="AI33" s="287"/>
      <c r="AJ33" s="583">
        <f>AVERAGE(D34:AH34)</f>
        <v>0.65096774193548379</v>
      </c>
      <c r="AK33" s="287"/>
      <c r="AL33" s="287"/>
      <c r="AM33" s="495" t="s">
        <v>41</v>
      </c>
      <c r="AN33" s="495" t="s">
        <v>42</v>
      </c>
      <c r="AO33" s="496" t="s">
        <v>43</v>
      </c>
      <c r="AP33" s="495" t="s">
        <v>44</v>
      </c>
      <c r="AQ33" s="496" t="s">
        <v>45</v>
      </c>
      <c r="AR33" s="495" t="s">
        <v>46</v>
      </c>
      <c r="AS33" s="496" t="s">
        <v>47</v>
      </c>
      <c r="AT33" s="495" t="s">
        <v>92</v>
      </c>
      <c r="AU33" s="497" t="s">
        <v>49</v>
      </c>
      <c r="AV33" s="285"/>
      <c r="AW33" s="285"/>
    </row>
    <row r="34" spans="1:49" ht="13.5" thickBot="1">
      <c r="A34" s="285"/>
      <c r="B34" s="586"/>
      <c r="C34" s="122" t="s">
        <v>94</v>
      </c>
      <c r="D34" s="347">
        <v>0.45</v>
      </c>
      <c r="E34" s="172">
        <v>0.27</v>
      </c>
      <c r="F34" s="146">
        <v>0.17</v>
      </c>
      <c r="G34" s="146">
        <v>0.4</v>
      </c>
      <c r="H34" s="146">
        <v>0.71</v>
      </c>
      <c r="I34" s="146">
        <v>0.52</v>
      </c>
      <c r="J34" s="295">
        <v>0.49</v>
      </c>
      <c r="K34" s="171">
        <v>0.65</v>
      </c>
      <c r="L34" s="172">
        <v>0.3</v>
      </c>
      <c r="M34" s="146">
        <v>0.68</v>
      </c>
      <c r="N34" s="146">
        <v>0.82</v>
      </c>
      <c r="O34" s="146">
        <v>0.87</v>
      </c>
      <c r="P34" s="146">
        <v>0.78</v>
      </c>
      <c r="Q34" s="295">
        <v>0.54</v>
      </c>
      <c r="R34" s="171">
        <v>0.69</v>
      </c>
      <c r="S34" s="172">
        <v>0.38</v>
      </c>
      <c r="T34" s="146">
        <v>0.69</v>
      </c>
      <c r="U34" s="146">
        <v>0.81</v>
      </c>
      <c r="V34" s="146">
        <v>0.85</v>
      </c>
      <c r="W34" s="146">
        <v>0.8</v>
      </c>
      <c r="X34" s="295">
        <v>0.79</v>
      </c>
      <c r="Y34" s="171">
        <v>0.96</v>
      </c>
      <c r="Z34" s="172">
        <v>0.45</v>
      </c>
      <c r="AA34" s="146">
        <v>0.78</v>
      </c>
      <c r="AB34" s="146">
        <v>0.95</v>
      </c>
      <c r="AC34" s="146">
        <v>0.94</v>
      </c>
      <c r="AD34" s="146">
        <v>0.88</v>
      </c>
      <c r="AE34" s="295">
        <v>0.72</v>
      </c>
      <c r="AF34" s="171">
        <v>0.89</v>
      </c>
      <c r="AG34" s="172">
        <v>0.32</v>
      </c>
      <c r="AH34" s="150">
        <v>0.63</v>
      </c>
      <c r="AI34" s="287"/>
      <c r="AJ34" s="584"/>
      <c r="AK34" s="287"/>
      <c r="AL34" s="164">
        <v>2011</v>
      </c>
      <c r="AM34" s="117">
        <f>AVERAGE(F34,M34,T34,AA34,AH34)</f>
        <v>0.59000000000000008</v>
      </c>
      <c r="AN34" s="110">
        <f>AVERAGE(G34,N34,U34,AB34)</f>
        <v>0.74500000000000011</v>
      </c>
      <c r="AO34" s="118">
        <f>AVERAGE(H34,O34,V34,AC34)</f>
        <v>0.84250000000000003</v>
      </c>
      <c r="AP34" s="110">
        <f>AVERAGE(I34,P34,W34,AD34)</f>
        <v>0.745</v>
      </c>
      <c r="AQ34" s="494">
        <f>AVERAGE(J34,Q34,X34,AE34)</f>
        <v>0.63500000000000001</v>
      </c>
      <c r="AR34" s="498">
        <f>AVERAGE(D34,K34,R34,Y34,AF34)</f>
        <v>0.72799999999999998</v>
      </c>
      <c r="AS34" s="500">
        <f>AVERAGE(E34,L34,S34,Z34,AG34)</f>
        <v>0.34400000000000003</v>
      </c>
      <c r="AT34" s="110">
        <f>AVERAGE(F34:I34,M34:P34,T34:W34,AA34:AD34,AH34)</f>
        <v>0.72235294117647064</v>
      </c>
      <c r="AU34" s="119">
        <f>AVERAGE(D34,J34:K34,Q34:R34,X34:Y34,AE34:AF34)</f>
        <v>0.68666666666666665</v>
      </c>
      <c r="AV34" s="285"/>
      <c r="AW34" s="285"/>
    </row>
    <row r="35" spans="1:49">
      <c r="A35" s="285"/>
      <c r="B35" s="286"/>
      <c r="C35" s="286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7"/>
      <c r="Q35" s="287"/>
      <c r="R35" s="287"/>
      <c r="S35" s="287"/>
      <c r="T35" s="287"/>
      <c r="U35" s="287"/>
      <c r="V35" s="287"/>
      <c r="W35" s="287"/>
      <c r="X35" s="287"/>
      <c r="Y35" s="287"/>
      <c r="Z35" s="287"/>
      <c r="AA35" s="287"/>
      <c r="AB35" s="287"/>
      <c r="AC35" s="287"/>
      <c r="AD35" s="287"/>
      <c r="AE35" s="287"/>
      <c r="AF35" s="287"/>
      <c r="AG35" s="287"/>
      <c r="AH35" s="287"/>
      <c r="AI35" s="287"/>
      <c r="AJ35" s="342"/>
      <c r="AK35" s="287"/>
      <c r="AL35" s="287"/>
      <c r="AM35" s="287"/>
      <c r="AN35" s="287"/>
      <c r="AO35" s="287"/>
      <c r="AP35" s="287"/>
      <c r="AQ35" s="287"/>
      <c r="AR35" s="287"/>
      <c r="AS35" s="287"/>
      <c r="AT35" s="287"/>
      <c r="AU35" s="287"/>
      <c r="AV35" s="285"/>
      <c r="AW35" s="285"/>
    </row>
    <row r="36" spans="1:49">
      <c r="A36" s="285"/>
      <c r="B36" s="286"/>
      <c r="C36" s="286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87"/>
      <c r="AF36" s="287"/>
      <c r="AG36" s="287"/>
      <c r="AH36" s="287"/>
      <c r="AI36" s="287"/>
      <c r="AJ36" s="342"/>
      <c r="AK36" s="287"/>
      <c r="AL36" s="287"/>
      <c r="AM36" s="287"/>
      <c r="AN36" s="287"/>
      <c r="AO36" s="287"/>
      <c r="AP36" s="287"/>
      <c r="AQ36" s="287"/>
      <c r="AR36" s="287"/>
      <c r="AS36" s="287"/>
      <c r="AT36" s="287"/>
      <c r="AU36" s="287"/>
      <c r="AV36" s="285"/>
      <c r="AW36" s="285"/>
    </row>
    <row r="37" spans="1:49" ht="16.5" thickBot="1">
      <c r="A37" s="285"/>
      <c r="B37" s="290" t="s">
        <v>35</v>
      </c>
      <c r="C37" s="286"/>
      <c r="D37" s="287"/>
      <c r="E37" s="287"/>
      <c r="F37" s="287"/>
      <c r="G37" s="287"/>
      <c r="H37" s="287"/>
      <c r="I37" s="287"/>
      <c r="J37" s="287"/>
      <c r="K37" s="287"/>
      <c r="L37" s="287"/>
      <c r="M37" s="287"/>
      <c r="N37" s="287"/>
      <c r="O37" s="287"/>
      <c r="P37" s="287"/>
      <c r="Q37" s="287"/>
      <c r="R37" s="287"/>
      <c r="S37" s="287"/>
      <c r="T37" s="287"/>
      <c r="U37" s="287"/>
      <c r="V37" s="287"/>
      <c r="W37" s="287"/>
      <c r="X37" s="287"/>
      <c r="Y37" s="287"/>
      <c r="Z37" s="287"/>
      <c r="AA37" s="287"/>
      <c r="AB37" s="287"/>
      <c r="AC37" s="287"/>
      <c r="AD37" s="287"/>
      <c r="AE37" s="287"/>
      <c r="AF37" s="287"/>
      <c r="AG37" s="287"/>
      <c r="AH37" s="287"/>
      <c r="AI37" s="287"/>
      <c r="AJ37" s="342"/>
      <c r="AK37" s="287"/>
      <c r="AL37" s="299" t="s">
        <v>35</v>
      </c>
      <c r="AM37" s="287"/>
      <c r="AN37" s="287"/>
      <c r="AO37" s="287"/>
      <c r="AP37" s="287"/>
      <c r="AQ37" s="287"/>
      <c r="AR37" s="287"/>
      <c r="AS37" s="287"/>
      <c r="AT37" s="287"/>
      <c r="AU37" s="287"/>
      <c r="AV37" s="285"/>
      <c r="AW37" s="285"/>
    </row>
    <row r="38" spans="1:49" s="20" customFormat="1" ht="13.5" thickBot="1">
      <c r="A38" s="483"/>
      <c r="B38" s="291"/>
      <c r="C38" s="291"/>
      <c r="D38" s="484" t="s">
        <v>53</v>
      </c>
      <c r="E38" s="485" t="s">
        <v>54</v>
      </c>
      <c r="F38" s="485" t="s">
        <v>55</v>
      </c>
      <c r="G38" s="485" t="s">
        <v>56</v>
      </c>
      <c r="H38" s="485" t="s">
        <v>57</v>
      </c>
      <c r="I38" s="485" t="s">
        <v>58</v>
      </c>
      <c r="J38" s="485" t="s">
        <v>59</v>
      </c>
      <c r="K38" s="485" t="s">
        <v>60</v>
      </c>
      <c r="L38" s="485" t="s">
        <v>61</v>
      </c>
      <c r="M38" s="485" t="s">
        <v>62</v>
      </c>
      <c r="N38" s="485" t="s">
        <v>63</v>
      </c>
      <c r="O38" s="485" t="s">
        <v>64</v>
      </c>
      <c r="P38" s="485" t="s">
        <v>65</v>
      </c>
      <c r="Q38" s="485" t="s">
        <v>66</v>
      </c>
      <c r="R38" s="485" t="s">
        <v>67</v>
      </c>
      <c r="S38" s="485" t="s">
        <v>68</v>
      </c>
      <c r="T38" s="485" t="s">
        <v>69</v>
      </c>
      <c r="U38" s="485" t="s">
        <v>70</v>
      </c>
      <c r="V38" s="485" t="s">
        <v>71</v>
      </c>
      <c r="W38" s="485" t="s">
        <v>72</v>
      </c>
      <c r="X38" s="485" t="s">
        <v>73</v>
      </c>
      <c r="Y38" s="485" t="s">
        <v>74</v>
      </c>
      <c r="Z38" s="485" t="s">
        <v>75</v>
      </c>
      <c r="AA38" s="485" t="s">
        <v>76</v>
      </c>
      <c r="AB38" s="485" t="s">
        <v>77</v>
      </c>
      <c r="AC38" s="485" t="s">
        <v>78</v>
      </c>
      <c r="AD38" s="485" t="s">
        <v>79</v>
      </c>
      <c r="AE38" s="485" t="s">
        <v>80</v>
      </c>
      <c r="AF38" s="486" t="s">
        <v>81</v>
      </c>
      <c r="AG38" s="291"/>
      <c r="AH38" s="291"/>
      <c r="AI38" s="291"/>
      <c r="AJ38" s="343" t="s">
        <v>91</v>
      </c>
      <c r="AK38" s="291"/>
      <c r="AL38" s="287"/>
      <c r="AM38" s="287"/>
      <c r="AN38" s="287"/>
      <c r="AO38" s="287"/>
      <c r="AP38" s="287"/>
      <c r="AQ38" s="287"/>
      <c r="AR38" s="287"/>
      <c r="AS38" s="287"/>
      <c r="AT38" s="287"/>
      <c r="AU38" s="287"/>
      <c r="AV38" s="483"/>
      <c r="AW38" s="483"/>
    </row>
    <row r="39" spans="1:49" ht="13.5" thickBot="1">
      <c r="A39" s="285"/>
      <c r="B39" s="585">
        <v>2006</v>
      </c>
      <c r="C39" s="131" t="s">
        <v>93</v>
      </c>
      <c r="D39" s="114" t="s">
        <v>87</v>
      </c>
      <c r="E39" s="102" t="s">
        <v>88</v>
      </c>
      <c r="F39" s="296" t="s">
        <v>95</v>
      </c>
      <c r="G39" s="104" t="s">
        <v>90</v>
      </c>
      <c r="H39" s="105" t="s">
        <v>84</v>
      </c>
      <c r="I39" s="102" t="s">
        <v>85</v>
      </c>
      <c r="J39" s="102" t="s">
        <v>86</v>
      </c>
      <c r="K39" s="102" t="s">
        <v>87</v>
      </c>
      <c r="L39" s="102" t="s">
        <v>88</v>
      </c>
      <c r="M39" s="296" t="s">
        <v>95</v>
      </c>
      <c r="N39" s="104" t="s">
        <v>90</v>
      </c>
      <c r="O39" s="105" t="s">
        <v>84</v>
      </c>
      <c r="P39" s="102" t="s">
        <v>85</v>
      </c>
      <c r="Q39" s="102" t="s">
        <v>86</v>
      </c>
      <c r="R39" s="102" t="s">
        <v>87</v>
      </c>
      <c r="S39" s="102" t="s">
        <v>88</v>
      </c>
      <c r="T39" s="296" t="s">
        <v>89</v>
      </c>
      <c r="U39" s="104" t="s">
        <v>90</v>
      </c>
      <c r="V39" s="105" t="s">
        <v>84</v>
      </c>
      <c r="W39" s="102" t="s">
        <v>85</v>
      </c>
      <c r="X39" s="102" t="s">
        <v>86</v>
      </c>
      <c r="Y39" s="102" t="s">
        <v>87</v>
      </c>
      <c r="Z39" s="102" t="s">
        <v>88</v>
      </c>
      <c r="AA39" s="296" t="s">
        <v>89</v>
      </c>
      <c r="AB39" s="104" t="s">
        <v>90</v>
      </c>
      <c r="AC39" s="105" t="s">
        <v>84</v>
      </c>
      <c r="AD39" s="102" t="s">
        <v>85</v>
      </c>
      <c r="AE39" s="132" t="s">
        <v>86</v>
      </c>
      <c r="AF39" s="133"/>
      <c r="AG39" s="291"/>
      <c r="AH39" s="291"/>
      <c r="AI39" s="291"/>
      <c r="AJ39" s="583">
        <f>AVERAGE(D40:AH40)</f>
        <v>0.7778571428571428</v>
      </c>
      <c r="AK39" s="291"/>
      <c r="AL39" s="287"/>
      <c r="AM39" s="495" t="s">
        <v>41</v>
      </c>
      <c r="AN39" s="495" t="s">
        <v>42</v>
      </c>
      <c r="AO39" s="496" t="s">
        <v>43</v>
      </c>
      <c r="AP39" s="495" t="s">
        <v>44</v>
      </c>
      <c r="AQ39" s="496" t="s">
        <v>45</v>
      </c>
      <c r="AR39" s="495" t="s">
        <v>46</v>
      </c>
      <c r="AS39" s="496" t="s">
        <v>47</v>
      </c>
      <c r="AT39" s="495" t="s">
        <v>92</v>
      </c>
      <c r="AU39" s="497" t="s">
        <v>49</v>
      </c>
      <c r="AV39" s="285"/>
      <c r="AW39" s="285"/>
    </row>
    <row r="40" spans="1:49" ht="13.5" thickBot="1">
      <c r="A40" s="285"/>
      <c r="B40" s="586"/>
      <c r="C40" s="134" t="s">
        <v>94</v>
      </c>
      <c r="D40" s="123">
        <v>0.9</v>
      </c>
      <c r="E40" s="146">
        <v>0.77</v>
      </c>
      <c r="F40" s="295">
        <v>0.71</v>
      </c>
      <c r="G40" s="148">
        <v>0.92</v>
      </c>
      <c r="H40" s="149">
        <v>0.38</v>
      </c>
      <c r="I40" s="146">
        <v>0.78</v>
      </c>
      <c r="J40" s="146">
        <v>0.9</v>
      </c>
      <c r="K40" s="146">
        <v>0.91</v>
      </c>
      <c r="L40" s="146">
        <v>0.79</v>
      </c>
      <c r="M40" s="295">
        <v>0.66</v>
      </c>
      <c r="N40" s="148">
        <v>0.84</v>
      </c>
      <c r="O40" s="149">
        <v>0.41</v>
      </c>
      <c r="P40" s="146">
        <v>0.72</v>
      </c>
      <c r="Q40" s="146">
        <v>0.82</v>
      </c>
      <c r="R40" s="146">
        <v>0.95</v>
      </c>
      <c r="S40" s="146">
        <v>0.94</v>
      </c>
      <c r="T40" s="295">
        <v>0.9</v>
      </c>
      <c r="U40" s="148">
        <v>0.97</v>
      </c>
      <c r="V40" s="149">
        <v>0.37</v>
      </c>
      <c r="W40" s="146">
        <v>0.78</v>
      </c>
      <c r="X40" s="146">
        <v>0.86</v>
      </c>
      <c r="Y40" s="146">
        <v>0.98</v>
      </c>
      <c r="Z40" s="146">
        <v>0.74</v>
      </c>
      <c r="AA40" s="295">
        <v>0.86</v>
      </c>
      <c r="AB40" s="148">
        <v>0.99</v>
      </c>
      <c r="AC40" s="149">
        <v>0.36</v>
      </c>
      <c r="AD40" s="146">
        <v>0.79</v>
      </c>
      <c r="AE40" s="175">
        <v>0.78</v>
      </c>
      <c r="AF40" s="176"/>
      <c r="AG40" s="293"/>
      <c r="AH40" s="293"/>
      <c r="AI40" s="291"/>
      <c r="AJ40" s="584"/>
      <c r="AK40" s="293"/>
      <c r="AL40" s="164">
        <v>2006</v>
      </c>
      <c r="AM40" s="110">
        <f>AVERAGE(I40,P40,W40,AD40)</f>
        <v>0.76750000000000007</v>
      </c>
      <c r="AN40" s="110">
        <f>AVERAGE(J40,Q40,X40,AE40)</f>
        <v>0.84000000000000008</v>
      </c>
      <c r="AO40" s="110">
        <f>AVERAGE(D40,K40,R40,Y40)</f>
        <v>0.93499999999999994</v>
      </c>
      <c r="AP40" s="110">
        <f>AVERAGE(E40,L40,S40,Z40)</f>
        <v>0.81</v>
      </c>
      <c r="AQ40" s="493">
        <f>AVERAGE(F40,M40,T40,AA40)</f>
        <v>0.78249999999999997</v>
      </c>
      <c r="AR40" s="498">
        <f>AVERAGE(G40,N40,U40,AB40)</f>
        <v>0.92999999999999994</v>
      </c>
      <c r="AS40" s="499">
        <f>AVERAGE(H40,O40,V40,AC40)</f>
        <v>0.38</v>
      </c>
      <c r="AT40" s="40">
        <f>AVERAGE(D40,E40,I40,J40,K40,L40,P40,Q40,R40,S40,W40,X40,Y40,Z40,AD40,AE40)</f>
        <v>0.8381249999999999</v>
      </c>
      <c r="AU40" s="41">
        <f>AVERAGE(F40,G40,M40,N40,T40,U40,AA40,AB40)</f>
        <v>0.85625000000000007</v>
      </c>
      <c r="AV40" s="285"/>
      <c r="AW40" s="285"/>
    </row>
    <row r="41" spans="1:49" ht="5.0999999999999996" customHeight="1" thickBot="1">
      <c r="A41" s="285"/>
      <c r="B41" s="481"/>
      <c r="C41" s="292"/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502"/>
      <c r="AB41" s="293"/>
      <c r="AC41" s="293"/>
      <c r="AD41" s="293"/>
      <c r="AE41" s="293"/>
      <c r="AF41" s="293"/>
      <c r="AG41" s="293"/>
      <c r="AH41" s="293"/>
      <c r="AI41" s="291"/>
      <c r="AJ41" s="344"/>
      <c r="AK41" s="293"/>
      <c r="AL41" s="291"/>
      <c r="AM41" s="293"/>
      <c r="AN41" s="293"/>
      <c r="AO41" s="293"/>
      <c r="AP41" s="293"/>
      <c r="AQ41" s="293"/>
      <c r="AR41" s="293"/>
      <c r="AS41" s="293"/>
      <c r="AT41" s="291"/>
      <c r="AU41" s="291"/>
      <c r="AV41" s="285"/>
      <c r="AW41" s="285"/>
    </row>
    <row r="42" spans="1:49" ht="13.5" thickBot="1">
      <c r="A42" s="285"/>
      <c r="B42" s="585">
        <v>2007</v>
      </c>
      <c r="C42" s="113" t="s">
        <v>93</v>
      </c>
      <c r="D42" s="114" t="s">
        <v>96</v>
      </c>
      <c r="E42" s="296" t="s">
        <v>95</v>
      </c>
      <c r="F42" s="104" t="s">
        <v>90</v>
      </c>
      <c r="G42" s="105" t="s">
        <v>84</v>
      </c>
      <c r="H42" s="102" t="s">
        <v>85</v>
      </c>
      <c r="I42" s="102" t="s">
        <v>86</v>
      </c>
      <c r="J42" s="102" t="s">
        <v>87</v>
      </c>
      <c r="K42" s="102" t="s">
        <v>88</v>
      </c>
      <c r="L42" s="296" t="s">
        <v>95</v>
      </c>
      <c r="M42" s="104" t="s">
        <v>90</v>
      </c>
      <c r="N42" s="105" t="s">
        <v>84</v>
      </c>
      <c r="O42" s="102" t="s">
        <v>85</v>
      </c>
      <c r="P42" s="102" t="s">
        <v>86</v>
      </c>
      <c r="Q42" s="102" t="s">
        <v>87</v>
      </c>
      <c r="R42" s="102" t="s">
        <v>88</v>
      </c>
      <c r="S42" s="296" t="s">
        <v>89</v>
      </c>
      <c r="T42" s="104" t="s">
        <v>90</v>
      </c>
      <c r="U42" s="105" t="s">
        <v>84</v>
      </c>
      <c r="V42" s="102" t="s">
        <v>85</v>
      </c>
      <c r="W42" s="102" t="s">
        <v>86</v>
      </c>
      <c r="X42" s="102" t="s">
        <v>87</v>
      </c>
      <c r="Y42" s="102" t="s">
        <v>88</v>
      </c>
      <c r="Z42" s="296" t="s">
        <v>89</v>
      </c>
      <c r="AA42" s="104" t="s">
        <v>90</v>
      </c>
      <c r="AB42" s="105" t="s">
        <v>84</v>
      </c>
      <c r="AC42" s="102" t="s">
        <v>85</v>
      </c>
      <c r="AD42" s="102" t="s">
        <v>86</v>
      </c>
      <c r="AE42" s="106" t="s">
        <v>87</v>
      </c>
      <c r="AF42" s="133"/>
      <c r="AG42" s="291"/>
      <c r="AH42" s="291"/>
      <c r="AI42" s="291"/>
      <c r="AJ42" s="583">
        <f>AVERAGE(D43:AE43)</f>
        <v>0.75357142857142845</v>
      </c>
      <c r="AK42" s="287"/>
      <c r="AL42" s="287"/>
      <c r="AM42" s="495" t="s">
        <v>41</v>
      </c>
      <c r="AN42" s="495" t="s">
        <v>42</v>
      </c>
      <c r="AO42" s="496" t="s">
        <v>43</v>
      </c>
      <c r="AP42" s="495" t="s">
        <v>44</v>
      </c>
      <c r="AQ42" s="496" t="s">
        <v>45</v>
      </c>
      <c r="AR42" s="495" t="s">
        <v>46</v>
      </c>
      <c r="AS42" s="496" t="s">
        <v>47</v>
      </c>
      <c r="AT42" s="495" t="s">
        <v>92</v>
      </c>
      <c r="AU42" s="497" t="s">
        <v>49</v>
      </c>
      <c r="AV42" s="285"/>
      <c r="AW42" s="285"/>
    </row>
    <row r="43" spans="1:49" ht="13.5" thickBot="1">
      <c r="A43" s="285"/>
      <c r="B43" s="587"/>
      <c r="C43" s="122" t="s">
        <v>94</v>
      </c>
      <c r="D43" s="123">
        <v>0.7</v>
      </c>
      <c r="E43" s="295">
        <v>0.72</v>
      </c>
      <c r="F43" s="148">
        <v>0.88</v>
      </c>
      <c r="G43" s="149">
        <v>0.45</v>
      </c>
      <c r="H43" s="146">
        <v>0.77</v>
      </c>
      <c r="I43" s="146">
        <v>0.81</v>
      </c>
      <c r="J43" s="146">
        <v>0.81</v>
      </c>
      <c r="K43" s="146">
        <v>0.59</v>
      </c>
      <c r="L43" s="295">
        <v>0.89</v>
      </c>
      <c r="M43" s="148">
        <v>0.98</v>
      </c>
      <c r="N43" s="149">
        <v>0.4</v>
      </c>
      <c r="O43" s="146">
        <v>0.74</v>
      </c>
      <c r="P43" s="146">
        <v>0.84</v>
      </c>
      <c r="Q43" s="146">
        <v>0.75</v>
      </c>
      <c r="R43" s="146">
        <v>0.72</v>
      </c>
      <c r="S43" s="295">
        <v>0.75</v>
      </c>
      <c r="T43" s="148">
        <v>0.92</v>
      </c>
      <c r="U43" s="149">
        <v>0.35</v>
      </c>
      <c r="V43" s="146">
        <v>0.75</v>
      </c>
      <c r="W43" s="146">
        <v>0.93</v>
      </c>
      <c r="X43" s="146">
        <v>0.83</v>
      </c>
      <c r="Y43" s="146">
        <v>0.92</v>
      </c>
      <c r="Z43" s="295">
        <v>0.89</v>
      </c>
      <c r="AA43" s="148">
        <v>0.95</v>
      </c>
      <c r="AB43" s="149">
        <v>0.34</v>
      </c>
      <c r="AC43" s="146">
        <v>0.8</v>
      </c>
      <c r="AD43" s="146">
        <v>0.83</v>
      </c>
      <c r="AE43" s="150">
        <v>0.79</v>
      </c>
      <c r="AF43" s="176"/>
      <c r="AG43" s="293"/>
      <c r="AH43" s="293"/>
      <c r="AI43" s="291"/>
      <c r="AJ43" s="584"/>
      <c r="AK43" s="291"/>
      <c r="AL43" s="164">
        <v>2007</v>
      </c>
      <c r="AM43" s="117">
        <f>AVERAGE(H43,O43,V43,AC43)</f>
        <v>0.7649999999999999</v>
      </c>
      <c r="AN43" s="110">
        <f>AVERAGE(I43,P43,W43,AD43)</f>
        <v>0.85250000000000004</v>
      </c>
      <c r="AO43" s="118">
        <f>AVERAGE(J43,Q43,X43,AE43)</f>
        <v>0.79500000000000004</v>
      </c>
      <c r="AP43" s="110">
        <f>AVERAGE(D43,K43,R43,Y43)</f>
        <v>0.73249999999999993</v>
      </c>
      <c r="AQ43" s="494">
        <f>AVERAGE(E43,L43,S43,Z43)</f>
        <v>0.8125</v>
      </c>
      <c r="AR43" s="498">
        <f>AVERAGE(F43,M43,T43,AA43)</f>
        <v>0.93249999999999988</v>
      </c>
      <c r="AS43" s="500">
        <f>AVERAGE(G43,N43,U43,AB43)</f>
        <v>0.38500000000000006</v>
      </c>
      <c r="AT43" s="110">
        <f>AVERAGE(D43,H43,I43,J43,K43,O43,P43,Q43,R43,V43,W43,X43,Y43,AC43,AD43,AE43)</f>
        <v>0.78625000000000012</v>
      </c>
      <c r="AU43" s="119">
        <f>AVERAGE(E43,F43,L43,M43,S43,T43,Z43,AA43)</f>
        <v>0.87250000000000005</v>
      </c>
      <c r="AV43" s="285"/>
      <c r="AW43" s="285"/>
    </row>
    <row r="44" spans="1:49" ht="5.0999999999999996" customHeight="1" thickBot="1">
      <c r="A44" s="285"/>
      <c r="B44" s="482"/>
      <c r="C44" s="286"/>
      <c r="D44" s="287"/>
      <c r="E44" s="287"/>
      <c r="F44" s="287"/>
      <c r="G44" s="287"/>
      <c r="H44" s="287"/>
      <c r="I44" s="287"/>
      <c r="J44" s="287"/>
      <c r="K44" s="287"/>
      <c r="L44" s="287"/>
      <c r="M44" s="287"/>
      <c r="N44" s="287"/>
      <c r="O44" s="287"/>
      <c r="P44" s="287"/>
      <c r="Q44" s="287"/>
      <c r="R44" s="287"/>
      <c r="S44" s="287"/>
      <c r="T44" s="287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87"/>
      <c r="AF44" s="291"/>
      <c r="AG44" s="291"/>
      <c r="AH44" s="291"/>
      <c r="AI44" s="291"/>
      <c r="AJ44" s="345"/>
      <c r="AK44" s="287"/>
      <c r="AL44" s="287"/>
      <c r="AM44" s="287"/>
      <c r="AN44" s="287"/>
      <c r="AO44" s="287"/>
      <c r="AP44" s="287"/>
      <c r="AQ44" s="287"/>
      <c r="AR44" s="287"/>
      <c r="AS44" s="287"/>
      <c r="AT44" s="287"/>
      <c r="AU44" s="287"/>
      <c r="AV44" s="285"/>
      <c r="AW44" s="285"/>
    </row>
    <row r="45" spans="1:49" ht="13.5" thickBot="1">
      <c r="A45" s="285"/>
      <c r="B45" s="585">
        <v>2008</v>
      </c>
      <c r="C45" s="113" t="s">
        <v>93</v>
      </c>
      <c r="D45" s="488" t="s">
        <v>95</v>
      </c>
      <c r="E45" s="104" t="s">
        <v>90</v>
      </c>
      <c r="F45" s="105" t="s">
        <v>84</v>
      </c>
      <c r="G45" s="102" t="s">
        <v>85</v>
      </c>
      <c r="H45" s="102" t="s">
        <v>86</v>
      </c>
      <c r="I45" s="102" t="s">
        <v>87</v>
      </c>
      <c r="J45" s="102" t="s">
        <v>88</v>
      </c>
      <c r="K45" s="296" t="s">
        <v>95</v>
      </c>
      <c r="L45" s="104" t="s">
        <v>90</v>
      </c>
      <c r="M45" s="105" t="s">
        <v>84</v>
      </c>
      <c r="N45" s="102" t="s">
        <v>85</v>
      </c>
      <c r="O45" s="102" t="s">
        <v>86</v>
      </c>
      <c r="P45" s="102" t="s">
        <v>87</v>
      </c>
      <c r="Q45" s="102" t="s">
        <v>88</v>
      </c>
      <c r="R45" s="296" t="s">
        <v>89</v>
      </c>
      <c r="S45" s="104" t="s">
        <v>90</v>
      </c>
      <c r="T45" s="105" t="s">
        <v>84</v>
      </c>
      <c r="U45" s="102" t="s">
        <v>85</v>
      </c>
      <c r="V45" s="102" t="s">
        <v>86</v>
      </c>
      <c r="W45" s="102" t="s">
        <v>87</v>
      </c>
      <c r="X45" s="102" t="s">
        <v>88</v>
      </c>
      <c r="Y45" s="296" t="s">
        <v>89</v>
      </c>
      <c r="Z45" s="104" t="s">
        <v>90</v>
      </c>
      <c r="AA45" s="105" t="s">
        <v>84</v>
      </c>
      <c r="AB45" s="102" t="s">
        <v>85</v>
      </c>
      <c r="AC45" s="102" t="s">
        <v>86</v>
      </c>
      <c r="AD45" s="102" t="s">
        <v>87</v>
      </c>
      <c r="AE45" s="132" t="s">
        <v>88</v>
      </c>
      <c r="AF45" s="503" t="s">
        <v>95</v>
      </c>
      <c r="AG45" s="291"/>
      <c r="AH45" s="291"/>
      <c r="AI45" s="291"/>
      <c r="AJ45" s="583">
        <f>AVERAGE(D46:AF46)</f>
        <v>0.78724137931034488</v>
      </c>
      <c r="AK45" s="287"/>
      <c r="AL45" s="287"/>
      <c r="AM45" s="495" t="s">
        <v>41</v>
      </c>
      <c r="AN45" s="495" t="s">
        <v>42</v>
      </c>
      <c r="AO45" s="496" t="s">
        <v>43</v>
      </c>
      <c r="AP45" s="495" t="s">
        <v>44</v>
      </c>
      <c r="AQ45" s="496" t="s">
        <v>45</v>
      </c>
      <c r="AR45" s="495" t="s">
        <v>46</v>
      </c>
      <c r="AS45" s="496" t="s">
        <v>47</v>
      </c>
      <c r="AT45" s="495" t="s">
        <v>92</v>
      </c>
      <c r="AU45" s="497" t="s">
        <v>49</v>
      </c>
      <c r="AV45" s="285"/>
      <c r="AW45" s="285"/>
    </row>
    <row r="46" spans="1:49" ht="13.5" thickBot="1">
      <c r="A46" s="285"/>
      <c r="B46" s="586"/>
      <c r="C46" s="122" t="s">
        <v>94</v>
      </c>
      <c r="D46" s="490">
        <v>0.81</v>
      </c>
      <c r="E46" s="148">
        <v>0.94</v>
      </c>
      <c r="F46" s="149">
        <v>0.41</v>
      </c>
      <c r="G46" s="146">
        <v>0.79</v>
      </c>
      <c r="H46" s="146">
        <v>0.82</v>
      </c>
      <c r="I46" s="146">
        <v>0.84</v>
      </c>
      <c r="J46" s="146">
        <v>0.8</v>
      </c>
      <c r="K46" s="295">
        <v>0.72</v>
      </c>
      <c r="L46" s="148">
        <v>0.88</v>
      </c>
      <c r="M46" s="149">
        <v>0.45</v>
      </c>
      <c r="N46" s="146">
        <v>0.86</v>
      </c>
      <c r="O46" s="146">
        <v>0.94</v>
      </c>
      <c r="P46" s="146">
        <v>0.85</v>
      </c>
      <c r="Q46" s="146">
        <v>0.74</v>
      </c>
      <c r="R46" s="295">
        <v>0.79</v>
      </c>
      <c r="S46" s="148">
        <v>0.94</v>
      </c>
      <c r="T46" s="149">
        <v>0.38</v>
      </c>
      <c r="U46" s="146">
        <v>0.84</v>
      </c>
      <c r="V46" s="146">
        <v>0.9</v>
      </c>
      <c r="W46" s="146">
        <v>0.87</v>
      </c>
      <c r="X46" s="146">
        <v>0.76</v>
      </c>
      <c r="Y46" s="295">
        <v>0.88</v>
      </c>
      <c r="Z46" s="148">
        <v>0.98</v>
      </c>
      <c r="AA46" s="149">
        <v>0.42</v>
      </c>
      <c r="AB46" s="146">
        <v>0.81</v>
      </c>
      <c r="AC46" s="146">
        <v>0.9</v>
      </c>
      <c r="AD46" s="146">
        <v>0.92</v>
      </c>
      <c r="AE46" s="175">
        <v>0.73</v>
      </c>
      <c r="AF46" s="504">
        <v>0.86</v>
      </c>
      <c r="AG46" s="293"/>
      <c r="AH46" s="293"/>
      <c r="AI46" s="291"/>
      <c r="AJ46" s="584"/>
      <c r="AK46" s="291"/>
      <c r="AL46" s="177">
        <v>2008</v>
      </c>
      <c r="AM46" s="110">
        <f>AVERAGE(G46,N46,U46,AB46)</f>
        <v>0.82499999999999996</v>
      </c>
      <c r="AN46" s="136">
        <f>AVERAGE(H46,O46,V46,AC46)</f>
        <v>0.8899999999999999</v>
      </c>
      <c r="AO46" s="137">
        <f>AVERAGE(I46,P46,W46,AD46)</f>
        <v>0.87</v>
      </c>
      <c r="AP46" s="136">
        <f>AVERAGE(J46,Q46,X46,AE46)</f>
        <v>0.75749999999999995</v>
      </c>
      <c r="AQ46" s="505">
        <f>AVERAGE(D46,K46,R46,Y46,AF46)</f>
        <v>0.81200000000000006</v>
      </c>
      <c r="AR46" s="506">
        <f>AVERAGE(E46,L46,S46,Z46)</f>
        <v>0.93499999999999994</v>
      </c>
      <c r="AS46" s="501">
        <f>AVERAGE(F46,M46,T46,AA46)</f>
        <v>0.41499999999999998</v>
      </c>
      <c r="AT46" s="136">
        <f>AVERAGE(G46:J46,N46:Q46,U46:X46,AB46:AE46)</f>
        <v>0.83562500000000006</v>
      </c>
      <c r="AU46" s="138">
        <f>AVERAGE(D46,E46,K46,L46,R46,S46,Y46,Z46,AF46)</f>
        <v>0.8666666666666667</v>
      </c>
      <c r="AV46" s="285"/>
      <c r="AW46" s="285"/>
    </row>
    <row r="47" spans="1:49" ht="5.0999999999999996" customHeight="1" thickBot="1">
      <c r="A47" s="285"/>
      <c r="B47" s="482"/>
      <c r="C47" s="286"/>
      <c r="D47" s="287"/>
      <c r="E47" s="287"/>
      <c r="F47" s="287"/>
      <c r="G47" s="287"/>
      <c r="H47" s="287"/>
      <c r="I47" s="287"/>
      <c r="J47" s="287"/>
      <c r="K47" s="287"/>
      <c r="L47" s="287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87"/>
      <c r="AF47" s="287"/>
      <c r="AG47" s="291"/>
      <c r="AH47" s="291"/>
      <c r="AI47" s="291"/>
      <c r="AJ47" s="345"/>
      <c r="AK47" s="287"/>
      <c r="AL47" s="287"/>
      <c r="AM47" s="291"/>
      <c r="AN47" s="336"/>
      <c r="AO47" s="336"/>
      <c r="AP47" s="336"/>
      <c r="AQ47" s="336"/>
      <c r="AR47" s="336"/>
      <c r="AS47" s="336"/>
      <c r="AT47" s="336"/>
      <c r="AU47" s="337"/>
      <c r="AV47" s="285"/>
      <c r="AW47" s="285"/>
    </row>
    <row r="48" spans="1:49" ht="13.5" thickBot="1">
      <c r="A48" s="285"/>
      <c r="B48" s="585">
        <v>2009</v>
      </c>
      <c r="C48" s="124" t="s">
        <v>93</v>
      </c>
      <c r="D48" s="101" t="s">
        <v>84</v>
      </c>
      <c r="E48" s="102" t="s">
        <v>85</v>
      </c>
      <c r="F48" s="102" t="s">
        <v>86</v>
      </c>
      <c r="G48" s="102" t="s">
        <v>87</v>
      </c>
      <c r="H48" s="102" t="s">
        <v>88</v>
      </c>
      <c r="I48" s="296" t="s">
        <v>95</v>
      </c>
      <c r="J48" s="104" t="s">
        <v>90</v>
      </c>
      <c r="K48" s="105" t="s">
        <v>84</v>
      </c>
      <c r="L48" s="102" t="s">
        <v>85</v>
      </c>
      <c r="M48" s="102" t="s">
        <v>86</v>
      </c>
      <c r="N48" s="102" t="s">
        <v>87</v>
      </c>
      <c r="O48" s="102" t="s">
        <v>88</v>
      </c>
      <c r="P48" s="296" t="s">
        <v>89</v>
      </c>
      <c r="Q48" s="104" t="s">
        <v>90</v>
      </c>
      <c r="R48" s="105" t="s">
        <v>84</v>
      </c>
      <c r="S48" s="102" t="s">
        <v>85</v>
      </c>
      <c r="T48" s="102" t="s">
        <v>86</v>
      </c>
      <c r="U48" s="102" t="s">
        <v>87</v>
      </c>
      <c r="V48" s="102" t="s">
        <v>88</v>
      </c>
      <c r="W48" s="296" t="s">
        <v>89</v>
      </c>
      <c r="X48" s="104" t="s">
        <v>90</v>
      </c>
      <c r="Y48" s="105" t="s">
        <v>84</v>
      </c>
      <c r="Z48" s="102" t="s">
        <v>85</v>
      </c>
      <c r="AA48" s="102" t="s">
        <v>86</v>
      </c>
      <c r="AB48" s="102" t="s">
        <v>87</v>
      </c>
      <c r="AC48" s="102" t="s">
        <v>88</v>
      </c>
      <c r="AD48" s="296" t="s">
        <v>89</v>
      </c>
      <c r="AE48" s="139" t="s">
        <v>90</v>
      </c>
      <c r="AF48" s="133"/>
      <c r="AG48" s="291"/>
      <c r="AH48" s="291"/>
      <c r="AI48" s="291"/>
      <c r="AJ48" s="583">
        <f>AVERAGE(D49:AE49)</f>
        <v>0.73642857142857154</v>
      </c>
      <c r="AK48" s="287"/>
      <c r="AL48" s="287"/>
      <c r="AM48" s="495" t="s">
        <v>41</v>
      </c>
      <c r="AN48" s="495" t="s">
        <v>42</v>
      </c>
      <c r="AO48" s="496" t="s">
        <v>43</v>
      </c>
      <c r="AP48" s="495" t="s">
        <v>44</v>
      </c>
      <c r="AQ48" s="496" t="s">
        <v>45</v>
      </c>
      <c r="AR48" s="495" t="s">
        <v>46</v>
      </c>
      <c r="AS48" s="496" t="s">
        <v>47</v>
      </c>
      <c r="AT48" s="495" t="s">
        <v>92</v>
      </c>
      <c r="AU48" s="497" t="s">
        <v>49</v>
      </c>
      <c r="AV48" s="285"/>
      <c r="AW48" s="285"/>
    </row>
    <row r="49" spans="1:49" ht="13.5" thickBot="1">
      <c r="A49" s="285"/>
      <c r="B49" s="586"/>
      <c r="C49" s="126" t="s">
        <v>94</v>
      </c>
      <c r="D49" s="108">
        <v>0.45</v>
      </c>
      <c r="E49" s="146">
        <v>0.55000000000000004</v>
      </c>
      <c r="F49" s="146">
        <v>0.64</v>
      </c>
      <c r="G49" s="146">
        <v>0.73</v>
      </c>
      <c r="H49" s="146">
        <v>0.67</v>
      </c>
      <c r="I49" s="295">
        <v>0.7</v>
      </c>
      <c r="J49" s="148">
        <v>0.93</v>
      </c>
      <c r="K49" s="149">
        <v>0.36</v>
      </c>
      <c r="L49" s="146">
        <v>0.71</v>
      </c>
      <c r="M49" s="146">
        <v>0.88</v>
      </c>
      <c r="N49" s="146">
        <v>0.85</v>
      </c>
      <c r="O49" s="146">
        <v>0.63</v>
      </c>
      <c r="P49" s="295">
        <v>0.67</v>
      </c>
      <c r="Q49" s="148">
        <v>0.93</v>
      </c>
      <c r="R49" s="149">
        <v>0.45</v>
      </c>
      <c r="S49" s="146">
        <v>0.81</v>
      </c>
      <c r="T49" s="146">
        <v>0.88</v>
      </c>
      <c r="U49" s="146">
        <v>0.8</v>
      </c>
      <c r="V49" s="146">
        <v>0.71</v>
      </c>
      <c r="W49" s="295">
        <v>0.81</v>
      </c>
      <c r="X49" s="148">
        <v>0.99</v>
      </c>
      <c r="Y49" s="149">
        <v>0.47</v>
      </c>
      <c r="Z49" s="146">
        <v>0.77</v>
      </c>
      <c r="AA49" s="146">
        <v>0.9</v>
      </c>
      <c r="AB49" s="146">
        <v>0.8</v>
      </c>
      <c r="AC49" s="146">
        <v>0.76</v>
      </c>
      <c r="AD49" s="295">
        <v>0.8</v>
      </c>
      <c r="AE49" s="178">
        <v>0.97</v>
      </c>
      <c r="AF49" s="176"/>
      <c r="AG49" s="293"/>
      <c r="AH49" s="293"/>
      <c r="AI49" s="291"/>
      <c r="AJ49" s="584"/>
      <c r="AK49" s="291"/>
      <c r="AL49" s="164">
        <v>2009</v>
      </c>
      <c r="AM49" s="117">
        <f t="shared" ref="AM49:AR49" si="2">AVERAGE(E49,L49,S49,Z49)</f>
        <v>0.71000000000000008</v>
      </c>
      <c r="AN49" s="110">
        <f t="shared" si="2"/>
        <v>0.82499999999999996</v>
      </c>
      <c r="AO49" s="118">
        <f t="shared" si="2"/>
        <v>0.79499999999999993</v>
      </c>
      <c r="AP49" s="110">
        <f t="shared" si="2"/>
        <v>0.69249999999999989</v>
      </c>
      <c r="AQ49" s="494">
        <f t="shared" si="2"/>
        <v>0.74500000000000011</v>
      </c>
      <c r="AR49" s="498">
        <f t="shared" si="2"/>
        <v>0.95500000000000007</v>
      </c>
      <c r="AS49" s="500">
        <f>AVERAGE(D49,K49,R49,Y49)</f>
        <v>0.4325</v>
      </c>
      <c r="AT49" s="110">
        <f>AVERAGE(E49,F49,G49,H49,L49,M49,N49,O49,S49,T49,U49,V49,Z49,AA49,AB49,AC49)</f>
        <v>0.75562499999999999</v>
      </c>
      <c r="AU49" s="119">
        <f>AVERAGE(I49,J49,P49,Q49,W49,X49,AD49,AE49)</f>
        <v>0.85</v>
      </c>
      <c r="AV49" s="285"/>
      <c r="AW49" s="285"/>
    </row>
    <row r="50" spans="1:49" ht="5.0999999999999996" customHeight="1" thickBot="1">
      <c r="A50" s="285"/>
      <c r="B50" s="482"/>
      <c r="C50" s="286"/>
      <c r="D50" s="287"/>
      <c r="E50" s="287"/>
      <c r="F50" s="287"/>
      <c r="G50" s="287"/>
      <c r="H50" s="287"/>
      <c r="I50" s="287"/>
      <c r="J50" s="287"/>
      <c r="K50" s="287"/>
      <c r="L50" s="287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  <c r="AG50" s="291"/>
      <c r="AH50" s="291"/>
      <c r="AI50" s="291"/>
      <c r="AJ50" s="345"/>
      <c r="AK50" s="287"/>
      <c r="AL50" s="287"/>
      <c r="AM50" s="287"/>
      <c r="AN50" s="287"/>
      <c r="AO50" s="287"/>
      <c r="AP50" s="287"/>
      <c r="AQ50" s="287"/>
      <c r="AR50" s="287"/>
      <c r="AS50" s="287"/>
      <c r="AT50" s="287"/>
      <c r="AU50" s="287"/>
      <c r="AV50" s="285"/>
      <c r="AW50" s="285"/>
    </row>
    <row r="51" spans="1:49" ht="13.5" thickBot="1">
      <c r="A51" s="285"/>
      <c r="B51" s="585">
        <v>2010</v>
      </c>
      <c r="C51" s="124" t="s">
        <v>93</v>
      </c>
      <c r="D51" s="114" t="s">
        <v>85</v>
      </c>
      <c r="E51" s="102" t="s">
        <v>86</v>
      </c>
      <c r="F51" s="102" t="s">
        <v>87</v>
      </c>
      <c r="G51" s="102" t="s">
        <v>88</v>
      </c>
      <c r="H51" s="296" t="s">
        <v>95</v>
      </c>
      <c r="I51" s="104" t="s">
        <v>90</v>
      </c>
      <c r="J51" s="105" t="s">
        <v>84</v>
      </c>
      <c r="K51" s="102" t="s">
        <v>85</v>
      </c>
      <c r="L51" s="102" t="s">
        <v>86</v>
      </c>
      <c r="M51" s="102" t="s">
        <v>87</v>
      </c>
      <c r="N51" s="102" t="s">
        <v>88</v>
      </c>
      <c r="O51" s="296" t="s">
        <v>89</v>
      </c>
      <c r="P51" s="104" t="s">
        <v>90</v>
      </c>
      <c r="Q51" s="105" t="s">
        <v>84</v>
      </c>
      <c r="R51" s="102" t="s">
        <v>85</v>
      </c>
      <c r="S51" s="102" t="s">
        <v>86</v>
      </c>
      <c r="T51" s="102" t="s">
        <v>87</v>
      </c>
      <c r="U51" s="102" t="s">
        <v>88</v>
      </c>
      <c r="V51" s="296" t="s">
        <v>89</v>
      </c>
      <c r="W51" s="104" t="s">
        <v>90</v>
      </c>
      <c r="X51" s="105" t="s">
        <v>84</v>
      </c>
      <c r="Y51" s="102" t="s">
        <v>85</v>
      </c>
      <c r="Z51" s="102" t="s">
        <v>86</v>
      </c>
      <c r="AA51" s="102" t="s">
        <v>87</v>
      </c>
      <c r="AB51" s="102" t="s">
        <v>88</v>
      </c>
      <c r="AC51" s="296" t="s">
        <v>89</v>
      </c>
      <c r="AD51" s="104" t="s">
        <v>90</v>
      </c>
      <c r="AE51" s="130" t="s">
        <v>84</v>
      </c>
      <c r="AF51" s="590"/>
      <c r="AG51" s="291"/>
      <c r="AH51" s="291"/>
      <c r="AI51" s="291"/>
      <c r="AJ51" s="583">
        <f>AVERAGE(D52:AE52)</f>
        <v>0.80214285714285705</v>
      </c>
      <c r="AK51" s="287"/>
      <c r="AL51" s="287"/>
      <c r="AM51" s="495" t="s">
        <v>41</v>
      </c>
      <c r="AN51" s="495" t="s">
        <v>42</v>
      </c>
      <c r="AO51" s="496" t="s">
        <v>43</v>
      </c>
      <c r="AP51" s="495" t="s">
        <v>44</v>
      </c>
      <c r="AQ51" s="496" t="s">
        <v>45</v>
      </c>
      <c r="AR51" s="495" t="s">
        <v>46</v>
      </c>
      <c r="AS51" s="496" t="s">
        <v>47</v>
      </c>
      <c r="AT51" s="495" t="s">
        <v>92</v>
      </c>
      <c r="AU51" s="497" t="s">
        <v>49</v>
      </c>
      <c r="AV51" s="285"/>
      <c r="AW51" s="285"/>
    </row>
    <row r="52" spans="1:49" ht="13.5" thickBot="1">
      <c r="A52" s="285"/>
      <c r="B52" s="586"/>
      <c r="C52" s="126" t="s">
        <v>94</v>
      </c>
      <c r="D52" s="123">
        <v>0.57999999999999996</v>
      </c>
      <c r="E52" s="146">
        <v>0.8</v>
      </c>
      <c r="F52" s="146">
        <v>0.84</v>
      </c>
      <c r="G52" s="146">
        <v>0.74</v>
      </c>
      <c r="H52" s="295">
        <v>0.97</v>
      </c>
      <c r="I52" s="171">
        <v>0.95</v>
      </c>
      <c r="J52" s="179">
        <v>0.51</v>
      </c>
      <c r="K52" s="146">
        <v>0.83</v>
      </c>
      <c r="L52" s="146">
        <v>0.91</v>
      </c>
      <c r="M52" s="146">
        <v>0.93</v>
      </c>
      <c r="N52" s="146">
        <v>0.77</v>
      </c>
      <c r="O52" s="295">
        <v>0.74</v>
      </c>
      <c r="P52" s="171">
        <v>0.91</v>
      </c>
      <c r="Q52" s="179">
        <v>0.72</v>
      </c>
      <c r="R52" s="146">
        <v>0.86</v>
      </c>
      <c r="S52" s="146">
        <v>0.85</v>
      </c>
      <c r="T52" s="146">
        <v>0.94</v>
      </c>
      <c r="U52" s="146">
        <v>0.88</v>
      </c>
      <c r="V52" s="295">
        <v>0.95</v>
      </c>
      <c r="W52" s="171">
        <v>0.98</v>
      </c>
      <c r="X52" s="179">
        <v>0.33</v>
      </c>
      <c r="Y52" s="146">
        <v>0.7</v>
      </c>
      <c r="Z52" s="146">
        <v>0.83</v>
      </c>
      <c r="AA52" s="146">
        <v>0.89</v>
      </c>
      <c r="AB52" s="146">
        <v>0.81</v>
      </c>
      <c r="AC52" s="295">
        <v>0.89</v>
      </c>
      <c r="AD52" s="171">
        <v>0.96</v>
      </c>
      <c r="AE52" s="174">
        <v>0.39</v>
      </c>
      <c r="AF52" s="591"/>
      <c r="AG52" s="293"/>
      <c r="AH52" s="293"/>
      <c r="AI52" s="291"/>
      <c r="AJ52" s="584"/>
      <c r="AK52" s="287"/>
      <c r="AL52" s="164">
        <v>2010</v>
      </c>
      <c r="AM52" s="117">
        <f t="shared" ref="AM52:AS52" si="3">AVERAGE(D52,K52,R52,Y52)</f>
        <v>0.74249999999999994</v>
      </c>
      <c r="AN52" s="110">
        <f t="shared" si="3"/>
        <v>0.84750000000000003</v>
      </c>
      <c r="AO52" s="118">
        <f t="shared" si="3"/>
        <v>0.9</v>
      </c>
      <c r="AP52" s="110">
        <f t="shared" si="3"/>
        <v>0.8</v>
      </c>
      <c r="AQ52" s="494">
        <f t="shared" si="3"/>
        <v>0.88750000000000007</v>
      </c>
      <c r="AR52" s="498">
        <f t="shared" si="3"/>
        <v>0.95</v>
      </c>
      <c r="AS52" s="500">
        <f t="shared" si="3"/>
        <v>0.48750000000000004</v>
      </c>
      <c r="AT52" s="110">
        <f>AVERAGE(D52,E52,F52,G52,K52,L52,M52,N52,R52,S52,T52,U52,Y52,Z52,AA52,AB52)</f>
        <v>0.82250000000000012</v>
      </c>
      <c r="AU52" s="119">
        <f>AVERAGE(H52,I52,O52,P52,V52,W52,AC52,AD52)</f>
        <v>0.91874999999999996</v>
      </c>
      <c r="AV52" s="285"/>
      <c r="AW52" s="285"/>
    </row>
    <row r="53" spans="1:49" ht="5.0999999999999996" customHeight="1" thickBot="1">
      <c r="A53" s="285"/>
      <c r="B53" s="482"/>
      <c r="C53" s="286"/>
      <c r="D53" s="287"/>
      <c r="E53" s="287"/>
      <c r="F53" s="287"/>
      <c r="G53" s="287"/>
      <c r="H53" s="287"/>
      <c r="I53" s="287"/>
      <c r="J53" s="287"/>
      <c r="K53" s="287"/>
      <c r="L53" s="287"/>
      <c r="M53" s="287"/>
      <c r="N53" s="287"/>
      <c r="O53" s="287"/>
      <c r="P53" s="287"/>
      <c r="Q53" s="287"/>
      <c r="R53" s="287"/>
      <c r="S53" s="287"/>
      <c r="T53" s="287"/>
      <c r="U53" s="287"/>
      <c r="V53" s="287"/>
      <c r="W53" s="287"/>
      <c r="X53" s="287"/>
      <c r="Y53" s="287"/>
      <c r="Z53" s="287"/>
      <c r="AA53" s="287"/>
      <c r="AB53" s="287"/>
      <c r="AC53" s="287"/>
      <c r="AD53" s="287"/>
      <c r="AE53" s="287"/>
      <c r="AF53" s="287"/>
      <c r="AG53" s="291"/>
      <c r="AH53" s="291"/>
      <c r="AI53" s="291"/>
      <c r="AJ53" s="345"/>
      <c r="AK53" s="287"/>
      <c r="AL53" s="287"/>
      <c r="AM53" s="287"/>
      <c r="AN53" s="287"/>
      <c r="AO53" s="287"/>
      <c r="AP53" s="287"/>
      <c r="AQ53" s="287"/>
      <c r="AR53" s="287"/>
      <c r="AS53" s="287"/>
      <c r="AT53" s="287"/>
      <c r="AU53" s="287"/>
      <c r="AV53" s="285"/>
      <c r="AW53" s="285"/>
    </row>
    <row r="54" spans="1:49" ht="13.5" thickBot="1">
      <c r="A54" s="285"/>
      <c r="B54" s="585">
        <v>2011</v>
      </c>
      <c r="C54" s="124" t="s">
        <v>93</v>
      </c>
      <c r="D54" s="114" t="s">
        <v>86</v>
      </c>
      <c r="E54" s="102" t="s">
        <v>87</v>
      </c>
      <c r="F54" s="102" t="s">
        <v>88</v>
      </c>
      <c r="G54" s="296" t="s">
        <v>95</v>
      </c>
      <c r="H54" s="104" t="s">
        <v>90</v>
      </c>
      <c r="I54" s="105" t="s">
        <v>84</v>
      </c>
      <c r="J54" s="102" t="s">
        <v>85</v>
      </c>
      <c r="K54" s="102" t="s">
        <v>86</v>
      </c>
      <c r="L54" s="102" t="s">
        <v>87</v>
      </c>
      <c r="M54" s="102" t="s">
        <v>88</v>
      </c>
      <c r="N54" s="296" t="s">
        <v>89</v>
      </c>
      <c r="O54" s="104" t="s">
        <v>90</v>
      </c>
      <c r="P54" s="105" t="s">
        <v>84</v>
      </c>
      <c r="Q54" s="102" t="s">
        <v>85</v>
      </c>
      <c r="R54" s="102" t="s">
        <v>86</v>
      </c>
      <c r="S54" s="102" t="s">
        <v>87</v>
      </c>
      <c r="T54" s="102" t="s">
        <v>88</v>
      </c>
      <c r="U54" s="296" t="s">
        <v>89</v>
      </c>
      <c r="V54" s="104" t="s">
        <v>90</v>
      </c>
      <c r="W54" s="105" t="s">
        <v>84</v>
      </c>
      <c r="X54" s="102" t="s">
        <v>85</v>
      </c>
      <c r="Y54" s="102" t="s">
        <v>86</v>
      </c>
      <c r="Z54" s="102" t="s">
        <v>87</v>
      </c>
      <c r="AA54" s="102" t="s">
        <v>88</v>
      </c>
      <c r="AB54" s="296" t="s">
        <v>89</v>
      </c>
      <c r="AC54" s="104" t="s">
        <v>90</v>
      </c>
      <c r="AD54" s="105" t="s">
        <v>84</v>
      </c>
      <c r="AE54" s="132" t="s">
        <v>85</v>
      </c>
      <c r="AF54" s="544"/>
      <c r="AG54" s="291"/>
      <c r="AH54" s="291"/>
      <c r="AI54" s="291"/>
      <c r="AJ54" s="583">
        <f>AVERAGE(D55:AF55)</f>
        <v>0.76999999999999991</v>
      </c>
      <c r="AK54" s="287"/>
      <c r="AL54" s="287"/>
      <c r="AM54" s="495" t="s">
        <v>41</v>
      </c>
      <c r="AN54" s="495" t="s">
        <v>42</v>
      </c>
      <c r="AO54" s="496" t="s">
        <v>43</v>
      </c>
      <c r="AP54" s="495" t="s">
        <v>44</v>
      </c>
      <c r="AQ54" s="496" t="s">
        <v>45</v>
      </c>
      <c r="AR54" s="495" t="s">
        <v>46</v>
      </c>
      <c r="AS54" s="496" t="s">
        <v>47</v>
      </c>
      <c r="AT54" s="495" t="s">
        <v>92</v>
      </c>
      <c r="AU54" s="497" t="s">
        <v>49</v>
      </c>
      <c r="AV54" s="285"/>
      <c r="AW54" s="285"/>
    </row>
    <row r="55" spans="1:49" ht="13.5" thickBot="1">
      <c r="A55" s="285"/>
      <c r="B55" s="586"/>
      <c r="C55" s="126" t="s">
        <v>94</v>
      </c>
      <c r="D55" s="123">
        <v>0.79</v>
      </c>
      <c r="E55" s="146">
        <v>0.77</v>
      </c>
      <c r="F55" s="146">
        <v>0.68</v>
      </c>
      <c r="G55" s="295">
        <v>0.89</v>
      </c>
      <c r="H55" s="171">
        <v>0.97</v>
      </c>
      <c r="I55" s="172">
        <v>0.38</v>
      </c>
      <c r="J55" s="146">
        <v>0.71</v>
      </c>
      <c r="K55" s="146">
        <v>0.87</v>
      </c>
      <c r="L55" s="146">
        <v>0.84</v>
      </c>
      <c r="M55" s="146">
        <v>0.86</v>
      </c>
      <c r="N55" s="295">
        <v>0.72</v>
      </c>
      <c r="O55" s="171">
        <v>0.96</v>
      </c>
      <c r="P55" s="172">
        <v>0.67</v>
      </c>
      <c r="Q55" s="146">
        <v>0.88</v>
      </c>
      <c r="R55" s="146">
        <v>0.89</v>
      </c>
      <c r="S55" s="146">
        <v>0.79</v>
      </c>
      <c r="T55" s="146">
        <v>0.7</v>
      </c>
      <c r="U55" s="295">
        <v>0.78</v>
      </c>
      <c r="V55" s="171">
        <v>0.86</v>
      </c>
      <c r="W55" s="172">
        <v>0.43</v>
      </c>
      <c r="X55" s="146">
        <v>0.73</v>
      </c>
      <c r="Y55" s="146">
        <v>0.81</v>
      </c>
      <c r="Z55" s="146">
        <v>0.85</v>
      </c>
      <c r="AA55" s="146">
        <v>0.78</v>
      </c>
      <c r="AB55" s="295">
        <v>0.9</v>
      </c>
      <c r="AC55" s="171">
        <v>0.98</v>
      </c>
      <c r="AD55" s="172">
        <v>0.39</v>
      </c>
      <c r="AE55" s="175">
        <v>0.68</v>
      </c>
      <c r="AF55" s="545"/>
      <c r="AG55" s="293"/>
      <c r="AH55" s="293"/>
      <c r="AI55" s="291"/>
      <c r="AJ55" s="584"/>
      <c r="AK55" s="287"/>
      <c r="AL55" s="164">
        <v>2011</v>
      </c>
      <c r="AM55" s="117">
        <f>AVERAGE(J55,Q55,X55,AE55)</f>
        <v>0.75</v>
      </c>
      <c r="AN55" s="110">
        <f>AVERAGE(D54,K55,R55,Y55,AF55)</f>
        <v>0.8566666666666668</v>
      </c>
      <c r="AO55" s="118">
        <f>AVERAGE(E55,L55,S55,Z55)</f>
        <v>0.8125</v>
      </c>
      <c r="AP55" s="110">
        <f>AVERAGE(F55,M55,T55,AA55)</f>
        <v>0.75500000000000012</v>
      </c>
      <c r="AQ55" s="494">
        <f>AVERAGE(G55,N55,U55,AB55)</f>
        <v>0.8224999999999999</v>
      </c>
      <c r="AR55" s="498">
        <f>AVERAGE(H55,O55,V55,AC55)</f>
        <v>0.9425</v>
      </c>
      <c r="AS55" s="500">
        <f>AVERAGE(I55,P55,W55,AD55)</f>
        <v>0.46750000000000003</v>
      </c>
      <c r="AT55" s="110">
        <f>AVERAGE(D55:F55,J55:M55,Q55:T55,X55:AA55,AE55:AF55)</f>
        <v>0.78937499999999994</v>
      </c>
      <c r="AU55" s="119">
        <f>AVERAGE(G55:H55,N55:O55,U55:V55,AB55:AC55)</f>
        <v>0.88250000000000006</v>
      </c>
      <c r="AV55" s="285"/>
      <c r="AW55" s="285"/>
    </row>
    <row r="56" spans="1:49">
      <c r="A56" s="285"/>
      <c r="B56" s="286"/>
      <c r="C56" s="286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7"/>
      <c r="X56" s="287"/>
      <c r="Y56" s="287"/>
      <c r="Z56" s="287"/>
      <c r="AA56" s="287"/>
      <c r="AB56" s="287"/>
      <c r="AC56" s="287"/>
      <c r="AD56" s="287"/>
      <c r="AE56" s="287"/>
      <c r="AF56" s="287"/>
      <c r="AG56" s="287"/>
      <c r="AH56" s="287"/>
      <c r="AI56" s="287"/>
      <c r="AJ56" s="342"/>
      <c r="AK56" s="287"/>
      <c r="AL56" s="287"/>
      <c r="AM56" s="287"/>
      <c r="AN56" s="287"/>
      <c r="AO56" s="287"/>
      <c r="AP56" s="287"/>
      <c r="AQ56" s="287"/>
      <c r="AR56" s="287"/>
      <c r="AS56" s="287"/>
      <c r="AT56" s="287"/>
      <c r="AU56" s="287"/>
      <c r="AV56" s="285"/>
      <c r="AW56" s="285"/>
    </row>
    <row r="57" spans="1:49">
      <c r="A57" s="285"/>
      <c r="B57" s="286"/>
      <c r="C57" s="286"/>
      <c r="D57" s="287"/>
      <c r="E57" s="287"/>
      <c r="F57" s="287"/>
      <c r="G57" s="287"/>
      <c r="H57" s="287"/>
      <c r="I57" s="287"/>
      <c r="J57" s="287"/>
      <c r="K57" s="287"/>
      <c r="L57" s="287"/>
      <c r="M57" s="287"/>
      <c r="N57" s="287"/>
      <c r="O57" s="287"/>
      <c r="P57" s="287"/>
      <c r="Q57" s="287"/>
      <c r="R57" s="287"/>
      <c r="S57" s="287"/>
      <c r="T57" s="287"/>
      <c r="U57" s="287"/>
      <c r="V57" s="287"/>
      <c r="W57" s="287"/>
      <c r="X57" s="287"/>
      <c r="Y57" s="287"/>
      <c r="Z57" s="287"/>
      <c r="AA57" s="287"/>
      <c r="AB57" s="287"/>
      <c r="AC57" s="287"/>
      <c r="AD57" s="287"/>
      <c r="AE57" s="287"/>
      <c r="AF57" s="287"/>
      <c r="AG57" s="287"/>
      <c r="AH57" s="287"/>
      <c r="AI57" s="287"/>
      <c r="AJ57" s="342"/>
      <c r="AK57" s="287"/>
      <c r="AL57" s="287"/>
      <c r="AM57" s="287"/>
      <c r="AN57" s="287"/>
      <c r="AO57" s="287"/>
      <c r="AP57" s="287"/>
      <c r="AQ57" s="287"/>
      <c r="AR57" s="287"/>
      <c r="AS57" s="287"/>
      <c r="AT57" s="287"/>
      <c r="AU57" s="287"/>
      <c r="AV57" s="285"/>
      <c r="AW57" s="285"/>
    </row>
    <row r="58" spans="1:49" ht="16.5" thickBot="1">
      <c r="A58" s="285"/>
      <c r="B58" s="290" t="s">
        <v>23</v>
      </c>
      <c r="C58" s="286"/>
      <c r="D58" s="287"/>
      <c r="E58" s="287"/>
      <c r="F58" s="287"/>
      <c r="G58" s="287"/>
      <c r="H58" s="287"/>
      <c r="I58" s="287"/>
      <c r="J58" s="287"/>
      <c r="K58" s="287"/>
      <c r="L58" s="287"/>
      <c r="M58" s="287"/>
      <c r="N58" s="287"/>
      <c r="O58" s="287"/>
      <c r="P58" s="287"/>
      <c r="Q58" s="287"/>
      <c r="R58" s="287"/>
      <c r="S58" s="287"/>
      <c r="T58" s="287"/>
      <c r="U58" s="287"/>
      <c r="V58" s="287"/>
      <c r="W58" s="287"/>
      <c r="X58" s="287"/>
      <c r="Y58" s="287"/>
      <c r="Z58" s="287"/>
      <c r="AA58" s="287"/>
      <c r="AB58" s="287"/>
      <c r="AC58" s="287"/>
      <c r="AD58" s="287"/>
      <c r="AE58" s="287"/>
      <c r="AF58" s="287"/>
      <c r="AG58" s="287"/>
      <c r="AH58" s="287"/>
      <c r="AI58" s="287"/>
      <c r="AJ58" s="342"/>
      <c r="AK58" s="287"/>
      <c r="AL58" s="507" t="s">
        <v>23</v>
      </c>
      <c r="AM58" s="287"/>
      <c r="AN58" s="287"/>
      <c r="AO58" s="287"/>
      <c r="AP58" s="287"/>
      <c r="AQ58" s="287"/>
      <c r="AR58" s="287"/>
      <c r="AS58" s="287"/>
      <c r="AT58" s="287"/>
      <c r="AU58" s="287"/>
      <c r="AV58" s="285"/>
      <c r="AW58" s="285"/>
    </row>
    <row r="59" spans="1:49" s="20" customFormat="1" ht="13.5" thickBot="1">
      <c r="A59" s="483"/>
      <c r="B59" s="291"/>
      <c r="C59" s="291"/>
      <c r="D59" s="423" t="s">
        <v>53</v>
      </c>
      <c r="E59" s="424" t="s">
        <v>54</v>
      </c>
      <c r="F59" s="424" t="s">
        <v>55</v>
      </c>
      <c r="G59" s="424" t="s">
        <v>56</v>
      </c>
      <c r="H59" s="424" t="s">
        <v>57</v>
      </c>
      <c r="I59" s="424" t="s">
        <v>58</v>
      </c>
      <c r="J59" s="424" t="s">
        <v>59</v>
      </c>
      <c r="K59" s="424" t="s">
        <v>60</v>
      </c>
      <c r="L59" s="424" t="s">
        <v>61</v>
      </c>
      <c r="M59" s="424" t="s">
        <v>62</v>
      </c>
      <c r="N59" s="424" t="s">
        <v>63</v>
      </c>
      <c r="O59" s="424" t="s">
        <v>64</v>
      </c>
      <c r="P59" s="424" t="s">
        <v>65</v>
      </c>
      <c r="Q59" s="424" t="s">
        <v>66</v>
      </c>
      <c r="R59" s="424" t="s">
        <v>67</v>
      </c>
      <c r="S59" s="424" t="s">
        <v>68</v>
      </c>
      <c r="T59" s="424" t="s">
        <v>69</v>
      </c>
      <c r="U59" s="424" t="s">
        <v>70</v>
      </c>
      <c r="V59" s="424" t="s">
        <v>71</v>
      </c>
      <c r="W59" s="424" t="s">
        <v>72</v>
      </c>
      <c r="X59" s="424" t="s">
        <v>73</v>
      </c>
      <c r="Y59" s="424" t="s">
        <v>74</v>
      </c>
      <c r="Z59" s="424" t="s">
        <v>75</v>
      </c>
      <c r="AA59" s="424" t="s">
        <v>76</v>
      </c>
      <c r="AB59" s="424" t="s">
        <v>77</v>
      </c>
      <c r="AC59" s="424" t="s">
        <v>78</v>
      </c>
      <c r="AD59" s="424" t="s">
        <v>79</v>
      </c>
      <c r="AE59" s="424" t="s">
        <v>80</v>
      </c>
      <c r="AF59" s="424" t="s">
        <v>81</v>
      </c>
      <c r="AG59" s="424" t="s">
        <v>82</v>
      </c>
      <c r="AH59" s="425" t="s">
        <v>83</v>
      </c>
      <c r="AI59" s="291"/>
      <c r="AJ59" s="343" t="s">
        <v>91</v>
      </c>
      <c r="AK59" s="291"/>
      <c r="AL59" s="287"/>
      <c r="AM59" s="287"/>
      <c r="AN59" s="287"/>
      <c r="AO59" s="287"/>
      <c r="AP59" s="287"/>
      <c r="AQ59" s="287"/>
      <c r="AR59" s="287"/>
      <c r="AS59" s="287"/>
      <c r="AT59" s="287"/>
      <c r="AU59" s="287"/>
      <c r="AV59" s="483"/>
      <c r="AW59" s="483"/>
    </row>
    <row r="60" spans="1:49" ht="13.5" thickBot="1">
      <c r="A60" s="285"/>
      <c r="B60" s="585">
        <v>2006</v>
      </c>
      <c r="C60" s="100" t="s">
        <v>93</v>
      </c>
      <c r="D60" s="114" t="s">
        <v>87</v>
      </c>
      <c r="E60" s="102" t="s">
        <v>88</v>
      </c>
      <c r="F60" s="103" t="s">
        <v>95</v>
      </c>
      <c r="G60" s="104" t="s">
        <v>90</v>
      </c>
      <c r="H60" s="105" t="s">
        <v>84</v>
      </c>
      <c r="I60" s="102" t="s">
        <v>85</v>
      </c>
      <c r="J60" s="102" t="s">
        <v>86</v>
      </c>
      <c r="K60" s="102" t="s">
        <v>87</v>
      </c>
      <c r="L60" s="102" t="s">
        <v>88</v>
      </c>
      <c r="M60" s="103" t="s">
        <v>89</v>
      </c>
      <c r="N60" s="104" t="s">
        <v>90</v>
      </c>
      <c r="O60" s="105" t="s">
        <v>84</v>
      </c>
      <c r="P60" s="102" t="s">
        <v>85</v>
      </c>
      <c r="Q60" s="102" t="s">
        <v>86</v>
      </c>
      <c r="R60" s="102" t="s">
        <v>87</v>
      </c>
      <c r="S60" s="102" t="s">
        <v>88</v>
      </c>
      <c r="T60" s="103" t="s">
        <v>89</v>
      </c>
      <c r="U60" s="104" t="s">
        <v>90</v>
      </c>
      <c r="V60" s="105" t="s">
        <v>84</v>
      </c>
      <c r="W60" s="102" t="s">
        <v>85</v>
      </c>
      <c r="X60" s="102" t="s">
        <v>86</v>
      </c>
      <c r="Y60" s="102" t="s">
        <v>87</v>
      </c>
      <c r="Z60" s="102" t="s">
        <v>88</v>
      </c>
      <c r="AA60" s="103" t="s">
        <v>89</v>
      </c>
      <c r="AB60" s="104" t="s">
        <v>90</v>
      </c>
      <c r="AC60" s="105" t="s">
        <v>84</v>
      </c>
      <c r="AD60" s="102" t="s">
        <v>85</v>
      </c>
      <c r="AE60" s="102" t="s">
        <v>86</v>
      </c>
      <c r="AF60" s="102" t="s">
        <v>87</v>
      </c>
      <c r="AG60" s="102" t="s">
        <v>88</v>
      </c>
      <c r="AH60" s="140" t="s">
        <v>89</v>
      </c>
      <c r="AI60" s="291"/>
      <c r="AJ60" s="588">
        <f>AVERAGE(D61:AH61)</f>
        <v>0.73935483870967733</v>
      </c>
      <c r="AK60" s="291"/>
      <c r="AL60" s="287"/>
      <c r="AM60" s="495" t="s">
        <v>41</v>
      </c>
      <c r="AN60" s="495" t="s">
        <v>42</v>
      </c>
      <c r="AO60" s="496" t="s">
        <v>43</v>
      </c>
      <c r="AP60" s="495" t="s">
        <v>44</v>
      </c>
      <c r="AQ60" s="496" t="s">
        <v>45</v>
      </c>
      <c r="AR60" s="495" t="s">
        <v>46</v>
      </c>
      <c r="AS60" s="496" t="s">
        <v>47</v>
      </c>
      <c r="AT60" s="495" t="s">
        <v>92</v>
      </c>
      <c r="AU60" s="497" t="s">
        <v>49</v>
      </c>
      <c r="AV60" s="285"/>
      <c r="AW60" s="285"/>
    </row>
    <row r="61" spans="1:49" ht="13.5" thickBot="1">
      <c r="A61" s="285"/>
      <c r="B61" s="586"/>
      <c r="C61" s="107" t="s">
        <v>94</v>
      </c>
      <c r="D61" s="123">
        <v>0.75</v>
      </c>
      <c r="E61" s="146">
        <v>0.72</v>
      </c>
      <c r="F61" s="147">
        <v>0.82</v>
      </c>
      <c r="G61" s="148">
        <v>0.95</v>
      </c>
      <c r="H61" s="149">
        <v>0.36</v>
      </c>
      <c r="I61" s="146">
        <v>0.71</v>
      </c>
      <c r="J61" s="146">
        <v>0.8</v>
      </c>
      <c r="K61" s="146">
        <v>0.82</v>
      </c>
      <c r="L61" s="146">
        <v>0.78</v>
      </c>
      <c r="M61" s="147">
        <v>0.69</v>
      </c>
      <c r="N61" s="148">
        <v>0.85</v>
      </c>
      <c r="O61" s="149">
        <v>0.33</v>
      </c>
      <c r="P61" s="146">
        <v>0.69</v>
      </c>
      <c r="Q61" s="146">
        <v>0.83</v>
      </c>
      <c r="R61" s="146">
        <v>0.85</v>
      </c>
      <c r="S61" s="146">
        <v>0.83</v>
      </c>
      <c r="T61" s="147">
        <v>0.86</v>
      </c>
      <c r="U61" s="148">
        <v>0.99</v>
      </c>
      <c r="V61" s="149">
        <v>0.55000000000000004</v>
      </c>
      <c r="W61" s="146">
        <v>0.74</v>
      </c>
      <c r="X61" s="146">
        <v>0.88</v>
      </c>
      <c r="Y61" s="146">
        <v>0.85</v>
      </c>
      <c r="Z61" s="146">
        <v>0.7</v>
      </c>
      <c r="AA61" s="147">
        <v>0.7</v>
      </c>
      <c r="AB61" s="148">
        <v>0.77</v>
      </c>
      <c r="AC61" s="149">
        <v>0.31</v>
      </c>
      <c r="AD61" s="146">
        <v>0.59</v>
      </c>
      <c r="AE61" s="146">
        <v>0.71</v>
      </c>
      <c r="AF61" s="146">
        <v>0.81</v>
      </c>
      <c r="AG61" s="146">
        <v>0.72</v>
      </c>
      <c r="AH61" s="180">
        <v>0.96</v>
      </c>
      <c r="AI61" s="291"/>
      <c r="AJ61" s="589"/>
      <c r="AK61" s="293"/>
      <c r="AL61" s="164">
        <v>2006</v>
      </c>
      <c r="AM61" s="110">
        <f>AVERAGE(I61,P61,W61,AD61)</f>
        <v>0.68249999999999988</v>
      </c>
      <c r="AN61" s="110">
        <f>AVERAGE(J61,Q61,X61,AE61)</f>
        <v>0.80499999999999994</v>
      </c>
      <c r="AO61" s="110">
        <f>AVERAGE(D61,K61,R61,Y61,AF61)</f>
        <v>0.81600000000000006</v>
      </c>
      <c r="AP61" s="110">
        <f>AVERAGE(E61,L61,S61,Z61,AG61)</f>
        <v>0.75</v>
      </c>
      <c r="AQ61" s="493">
        <f>AVERAGE(F61,M61,T61,AA61,AH61)</f>
        <v>0.80599999999999983</v>
      </c>
      <c r="AR61" s="498">
        <f>AVERAGE(G61,N61,U61,AB61)</f>
        <v>0.89</v>
      </c>
      <c r="AS61" s="499">
        <f>AVERAGE(H61,O61,V61,AC61)</f>
        <v>0.38750000000000001</v>
      </c>
      <c r="AT61" s="40">
        <f>AVERAGE(D61,E61,I61,J61,K61,L61,P61,Q61,R61,S61,W61,X61,Y61,Z61,AD61,AE61,AF61,AG61)</f>
        <v>0.76555555555555566</v>
      </c>
      <c r="AU61" s="41">
        <f>AVERAGE(F61,G61,M61,N61,T61,U61,AA61,AB61,AH61)</f>
        <v>0.84333333333333338</v>
      </c>
      <c r="AV61" s="285"/>
      <c r="AW61" s="285"/>
    </row>
    <row r="62" spans="1:49" ht="5.0999999999999996" customHeight="1" thickBot="1">
      <c r="A62" s="285"/>
      <c r="B62" s="481"/>
      <c r="C62" s="292"/>
      <c r="D62" s="293"/>
      <c r="E62" s="293"/>
      <c r="F62" s="293"/>
      <c r="G62" s="293"/>
      <c r="H62" s="293"/>
      <c r="I62" s="293"/>
      <c r="J62" s="293"/>
      <c r="K62" s="293"/>
      <c r="L62" s="293"/>
      <c r="M62" s="293"/>
      <c r="N62" s="293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293"/>
      <c r="AA62" s="293"/>
      <c r="AB62" s="293"/>
      <c r="AC62" s="293"/>
      <c r="AD62" s="293"/>
      <c r="AE62" s="293"/>
      <c r="AF62" s="293"/>
      <c r="AG62" s="293"/>
      <c r="AH62" s="293"/>
      <c r="AI62" s="291"/>
      <c r="AJ62" s="346"/>
      <c r="AK62" s="293"/>
      <c r="AL62" s="291"/>
      <c r="AM62" s="293"/>
      <c r="AN62" s="293"/>
      <c r="AO62" s="293"/>
      <c r="AP62" s="293"/>
      <c r="AQ62" s="293"/>
      <c r="AR62" s="293"/>
      <c r="AS62" s="293"/>
      <c r="AT62" s="291"/>
      <c r="AU62" s="291"/>
      <c r="AV62" s="285"/>
      <c r="AW62" s="285"/>
    </row>
    <row r="63" spans="1:49" ht="13.5" thickBot="1">
      <c r="A63" s="285"/>
      <c r="B63" s="585">
        <v>2007</v>
      </c>
      <c r="C63" s="113" t="s">
        <v>93</v>
      </c>
      <c r="D63" s="114" t="s">
        <v>88</v>
      </c>
      <c r="E63" s="103" t="s">
        <v>95</v>
      </c>
      <c r="F63" s="104" t="s">
        <v>90</v>
      </c>
      <c r="G63" s="105" t="s">
        <v>84</v>
      </c>
      <c r="H63" s="102" t="s">
        <v>85</v>
      </c>
      <c r="I63" s="102" t="s">
        <v>86</v>
      </c>
      <c r="J63" s="102" t="s">
        <v>87</v>
      </c>
      <c r="K63" s="102" t="s">
        <v>88</v>
      </c>
      <c r="L63" s="103" t="s">
        <v>89</v>
      </c>
      <c r="M63" s="104" t="s">
        <v>90</v>
      </c>
      <c r="N63" s="105" t="s">
        <v>84</v>
      </c>
      <c r="O63" s="102" t="s">
        <v>85</v>
      </c>
      <c r="P63" s="102" t="s">
        <v>86</v>
      </c>
      <c r="Q63" s="102" t="s">
        <v>87</v>
      </c>
      <c r="R63" s="102" t="s">
        <v>88</v>
      </c>
      <c r="S63" s="103" t="s">
        <v>89</v>
      </c>
      <c r="T63" s="104" t="s">
        <v>90</v>
      </c>
      <c r="U63" s="105" t="s">
        <v>84</v>
      </c>
      <c r="V63" s="102" t="s">
        <v>85</v>
      </c>
      <c r="W63" s="102" t="s">
        <v>86</v>
      </c>
      <c r="X63" s="102" t="s">
        <v>87</v>
      </c>
      <c r="Y63" s="102" t="s">
        <v>88</v>
      </c>
      <c r="Z63" s="103" t="s">
        <v>89</v>
      </c>
      <c r="AA63" s="104" t="s">
        <v>90</v>
      </c>
      <c r="AB63" s="105" t="s">
        <v>84</v>
      </c>
      <c r="AC63" s="102" t="s">
        <v>85</v>
      </c>
      <c r="AD63" s="102" t="s">
        <v>86</v>
      </c>
      <c r="AE63" s="102" t="s">
        <v>87</v>
      </c>
      <c r="AF63" s="102" t="s">
        <v>88</v>
      </c>
      <c r="AG63" s="103" t="s">
        <v>89</v>
      </c>
      <c r="AH63" s="125" t="s">
        <v>90</v>
      </c>
      <c r="AI63" s="291"/>
      <c r="AJ63" s="588">
        <f>AVERAGE(D64:AH64)</f>
        <v>0.74903225806451601</v>
      </c>
      <c r="AK63" s="287"/>
      <c r="AL63" s="287"/>
      <c r="AM63" s="495" t="s">
        <v>41</v>
      </c>
      <c r="AN63" s="495" t="s">
        <v>42</v>
      </c>
      <c r="AO63" s="496" t="s">
        <v>43</v>
      </c>
      <c r="AP63" s="495" t="s">
        <v>44</v>
      </c>
      <c r="AQ63" s="496" t="s">
        <v>45</v>
      </c>
      <c r="AR63" s="495" t="s">
        <v>46</v>
      </c>
      <c r="AS63" s="496" t="s">
        <v>47</v>
      </c>
      <c r="AT63" s="495" t="s">
        <v>92</v>
      </c>
      <c r="AU63" s="497" t="s">
        <v>49</v>
      </c>
      <c r="AV63" s="285"/>
      <c r="AW63" s="285"/>
    </row>
    <row r="64" spans="1:49" ht="13.5" thickBot="1">
      <c r="A64" s="285"/>
      <c r="B64" s="587"/>
      <c r="C64" s="122" t="s">
        <v>94</v>
      </c>
      <c r="D64" s="123">
        <v>0.61</v>
      </c>
      <c r="E64" s="147">
        <v>0.92</v>
      </c>
      <c r="F64" s="148">
        <v>0.96</v>
      </c>
      <c r="G64" s="149">
        <v>0.38</v>
      </c>
      <c r="H64" s="146">
        <v>0.7</v>
      </c>
      <c r="I64" s="146">
        <v>0.89</v>
      </c>
      <c r="J64" s="146">
        <v>0.87</v>
      </c>
      <c r="K64" s="146">
        <v>0.91</v>
      </c>
      <c r="L64" s="147">
        <v>0.74</v>
      </c>
      <c r="M64" s="148">
        <v>0.83</v>
      </c>
      <c r="N64" s="149">
        <v>0.34</v>
      </c>
      <c r="O64" s="146">
        <v>0.63</v>
      </c>
      <c r="P64" s="146">
        <v>0.79</v>
      </c>
      <c r="Q64" s="146">
        <v>0.76</v>
      </c>
      <c r="R64" s="146">
        <v>0.68</v>
      </c>
      <c r="S64" s="147">
        <v>0.86</v>
      </c>
      <c r="T64" s="148">
        <v>0.94</v>
      </c>
      <c r="U64" s="149">
        <v>0.42</v>
      </c>
      <c r="V64" s="146">
        <v>0.7</v>
      </c>
      <c r="W64" s="146">
        <v>0.89</v>
      </c>
      <c r="X64" s="146">
        <v>0.93</v>
      </c>
      <c r="Y64" s="146">
        <v>0.7</v>
      </c>
      <c r="Z64" s="147">
        <v>0.64</v>
      </c>
      <c r="AA64" s="148">
        <v>0.89</v>
      </c>
      <c r="AB64" s="149">
        <v>0.31</v>
      </c>
      <c r="AC64" s="146">
        <v>0.65</v>
      </c>
      <c r="AD64" s="146">
        <v>0.83</v>
      </c>
      <c r="AE64" s="146">
        <v>0.79</v>
      </c>
      <c r="AF64" s="146">
        <v>0.7</v>
      </c>
      <c r="AG64" s="147">
        <v>0.96</v>
      </c>
      <c r="AH64" s="170">
        <v>1</v>
      </c>
      <c r="AI64" s="287"/>
      <c r="AJ64" s="589"/>
      <c r="AK64" s="291"/>
      <c r="AL64" s="164">
        <v>2007</v>
      </c>
      <c r="AM64" s="117">
        <f>AVERAGE(H64,O64,V64,AC64)</f>
        <v>0.67</v>
      </c>
      <c r="AN64" s="110">
        <f>AVERAGE(I64,P64,W64,AD64)</f>
        <v>0.85000000000000009</v>
      </c>
      <c r="AO64" s="118">
        <f>AVERAGE(J64,Q64,X64,AE64)</f>
        <v>0.83750000000000002</v>
      </c>
      <c r="AP64" s="110">
        <f>AVERAGE(D64,K64,R64,Y64,AF64)</f>
        <v>0.72000000000000008</v>
      </c>
      <c r="AQ64" s="494">
        <f>AVERAGE(E64,L64,S64,Z64,AG64)</f>
        <v>0.82400000000000007</v>
      </c>
      <c r="AR64" s="498">
        <f>AVERAGE(F64,M64,T64,AA64,AH64)</f>
        <v>0.92400000000000004</v>
      </c>
      <c r="AS64" s="500">
        <f>AVERAGE(G64,N64,U64,AB64)</f>
        <v>0.36249999999999999</v>
      </c>
      <c r="AT64" s="110">
        <f>AVERAGE(D64,H64,I64,J64,K64,O64,P64,Q64,R64,V64,W64,X64,Y64,AC64,AD64,AE64,AF64)</f>
        <v>0.76647058823529401</v>
      </c>
      <c r="AU64" s="119">
        <f>AVERAGE(E64,F64,L64,M64,S64,T64,Z64,AA64,AG64,AH64)</f>
        <v>0.87399999999999989</v>
      </c>
      <c r="AV64" s="285"/>
      <c r="AW64" s="285"/>
    </row>
    <row r="65" spans="1:49" ht="5.0999999999999996" customHeight="1" thickBot="1">
      <c r="A65" s="285"/>
      <c r="B65" s="482"/>
      <c r="C65" s="286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7"/>
      <c r="X65" s="287"/>
      <c r="Y65" s="287"/>
      <c r="Z65" s="287"/>
      <c r="AA65" s="287"/>
      <c r="AB65" s="287"/>
      <c r="AC65" s="287"/>
      <c r="AD65" s="287"/>
      <c r="AE65" s="287"/>
      <c r="AF65" s="287"/>
      <c r="AG65" s="287"/>
      <c r="AH65" s="287"/>
      <c r="AI65" s="287"/>
      <c r="AJ65" s="342"/>
      <c r="AK65" s="287"/>
      <c r="AL65" s="287"/>
      <c r="AM65" s="287"/>
      <c r="AN65" s="287"/>
      <c r="AO65" s="287"/>
      <c r="AP65" s="287"/>
      <c r="AQ65" s="287"/>
      <c r="AR65" s="287"/>
      <c r="AS65" s="287"/>
      <c r="AT65" s="287"/>
      <c r="AU65" s="287"/>
      <c r="AV65" s="285"/>
      <c r="AW65" s="285"/>
    </row>
    <row r="66" spans="1:49" ht="13.5" thickBot="1">
      <c r="A66" s="285"/>
      <c r="B66" s="585">
        <v>2008</v>
      </c>
      <c r="C66" s="113" t="s">
        <v>93</v>
      </c>
      <c r="D66" s="141" t="s">
        <v>90</v>
      </c>
      <c r="E66" s="105" t="s">
        <v>84</v>
      </c>
      <c r="F66" s="102" t="s">
        <v>85</v>
      </c>
      <c r="G66" s="102" t="s">
        <v>86</v>
      </c>
      <c r="H66" s="102" t="s">
        <v>87</v>
      </c>
      <c r="I66" s="102" t="s">
        <v>88</v>
      </c>
      <c r="J66" s="103" t="s">
        <v>89</v>
      </c>
      <c r="K66" s="104" t="s">
        <v>90</v>
      </c>
      <c r="L66" s="105" t="s">
        <v>84</v>
      </c>
      <c r="M66" s="102" t="s">
        <v>85</v>
      </c>
      <c r="N66" s="102" t="s">
        <v>86</v>
      </c>
      <c r="O66" s="102" t="s">
        <v>87</v>
      </c>
      <c r="P66" s="102" t="s">
        <v>88</v>
      </c>
      <c r="Q66" s="103" t="s">
        <v>89</v>
      </c>
      <c r="R66" s="104" t="s">
        <v>90</v>
      </c>
      <c r="S66" s="105" t="s">
        <v>84</v>
      </c>
      <c r="T66" s="102" t="s">
        <v>85</v>
      </c>
      <c r="U66" s="102" t="s">
        <v>86</v>
      </c>
      <c r="V66" s="102" t="s">
        <v>87</v>
      </c>
      <c r="W66" s="102" t="s">
        <v>88</v>
      </c>
      <c r="X66" s="103" t="s">
        <v>89</v>
      </c>
      <c r="Y66" s="104" t="s">
        <v>90</v>
      </c>
      <c r="Z66" s="105" t="s">
        <v>84</v>
      </c>
      <c r="AA66" s="102" t="s">
        <v>85</v>
      </c>
      <c r="AB66" s="102" t="s">
        <v>86</v>
      </c>
      <c r="AC66" s="102" t="s">
        <v>87</v>
      </c>
      <c r="AD66" s="102" t="s">
        <v>88</v>
      </c>
      <c r="AE66" s="103" t="s">
        <v>89</v>
      </c>
      <c r="AF66" s="104" t="s">
        <v>90</v>
      </c>
      <c r="AG66" s="105" t="s">
        <v>84</v>
      </c>
      <c r="AH66" s="106" t="s">
        <v>85</v>
      </c>
      <c r="AI66" s="287"/>
      <c r="AJ66" s="588">
        <f>AVERAGE(D67:AH67)</f>
        <v>0.73000000000000009</v>
      </c>
      <c r="AK66" s="287"/>
      <c r="AL66" s="287"/>
      <c r="AM66" s="495" t="s">
        <v>41</v>
      </c>
      <c r="AN66" s="495" t="s">
        <v>42</v>
      </c>
      <c r="AO66" s="496" t="s">
        <v>43</v>
      </c>
      <c r="AP66" s="495" t="s">
        <v>44</v>
      </c>
      <c r="AQ66" s="496" t="s">
        <v>45</v>
      </c>
      <c r="AR66" s="495" t="s">
        <v>46</v>
      </c>
      <c r="AS66" s="496" t="s">
        <v>47</v>
      </c>
      <c r="AT66" s="495" t="s">
        <v>92</v>
      </c>
      <c r="AU66" s="497" t="s">
        <v>49</v>
      </c>
      <c r="AV66" s="285"/>
      <c r="AW66" s="285"/>
    </row>
    <row r="67" spans="1:49" ht="13.5" thickBot="1">
      <c r="A67" s="285"/>
      <c r="B67" s="586"/>
      <c r="C67" s="122" t="s">
        <v>94</v>
      </c>
      <c r="D67" s="142">
        <v>0.94</v>
      </c>
      <c r="E67" s="149">
        <v>0.38</v>
      </c>
      <c r="F67" s="146">
        <v>0.77</v>
      </c>
      <c r="G67" s="146">
        <v>0.91</v>
      </c>
      <c r="H67" s="146">
        <v>0.89</v>
      </c>
      <c r="I67" s="146">
        <v>0.73</v>
      </c>
      <c r="J67" s="147">
        <v>0.78</v>
      </c>
      <c r="K67" s="148">
        <v>0.93</v>
      </c>
      <c r="L67" s="149">
        <v>0.38</v>
      </c>
      <c r="M67" s="146">
        <v>0.72</v>
      </c>
      <c r="N67" s="146">
        <v>0.89</v>
      </c>
      <c r="O67" s="146">
        <v>0.98</v>
      </c>
      <c r="P67" s="146">
        <v>0.82</v>
      </c>
      <c r="Q67" s="147">
        <v>0.88</v>
      </c>
      <c r="R67" s="148">
        <v>0.91</v>
      </c>
      <c r="S67" s="149">
        <v>0.36</v>
      </c>
      <c r="T67" s="146">
        <v>0.79</v>
      </c>
      <c r="U67" s="146">
        <v>0.85</v>
      </c>
      <c r="V67" s="146">
        <v>0.64</v>
      </c>
      <c r="W67" s="146">
        <v>0.27</v>
      </c>
      <c r="X67" s="147">
        <v>0.76</v>
      </c>
      <c r="Y67" s="148">
        <v>0.93</v>
      </c>
      <c r="Z67" s="149">
        <v>0.47</v>
      </c>
      <c r="AA67" s="146">
        <v>0.28000000000000003</v>
      </c>
      <c r="AB67" s="146">
        <v>0.69</v>
      </c>
      <c r="AC67" s="146">
        <v>0.81</v>
      </c>
      <c r="AD67" s="146">
        <v>0.76</v>
      </c>
      <c r="AE67" s="147">
        <v>0.88</v>
      </c>
      <c r="AF67" s="148">
        <v>0.89</v>
      </c>
      <c r="AG67" s="149">
        <v>0.51</v>
      </c>
      <c r="AH67" s="150">
        <v>0.83</v>
      </c>
      <c r="AI67" s="287"/>
      <c r="AJ67" s="589"/>
      <c r="AK67" s="291"/>
      <c r="AL67" s="164">
        <v>2008</v>
      </c>
      <c r="AM67" s="117">
        <f>AVERAGE(F67,M67,T67,AA67,AH67)</f>
        <v>0.67800000000000016</v>
      </c>
      <c r="AN67" s="110">
        <f>AVERAGE(G67,N67,U67,AB67)</f>
        <v>0.83499999999999996</v>
      </c>
      <c r="AO67" s="118">
        <f>AVERAGE(H67,O67,V67,AC67)</f>
        <v>0.83000000000000007</v>
      </c>
      <c r="AP67" s="110">
        <f>AVERAGE(I67,P67,W67,AD67)</f>
        <v>0.64500000000000002</v>
      </c>
      <c r="AQ67" s="494">
        <f>AVERAGE(J67,Q67,X67,AE67)</f>
        <v>0.82499999999999996</v>
      </c>
      <c r="AR67" s="498">
        <f>AVERAGE(D67,K67,R67,Y67,AF67)</f>
        <v>0.92000000000000015</v>
      </c>
      <c r="AS67" s="500">
        <f>AVERAGE(E67,L67,S67,Z67,AG67)</f>
        <v>0.42000000000000004</v>
      </c>
      <c r="AT67" s="110">
        <f>AVERAGE(F67,G67,H67,I67,M67,N67,O67,P67,T67,U67,V67,W67,AA67,AB67,AC67,AD67,AH67)</f>
        <v>0.74294117647058833</v>
      </c>
      <c r="AU67" s="119">
        <f>AVERAGE(J67,Q67,X67,AE67,K67,R67,Y67,AF67)</f>
        <v>0.86999999999999988</v>
      </c>
      <c r="AV67" s="285"/>
      <c r="AW67" s="285"/>
    </row>
    <row r="68" spans="1:49" ht="5.0999999999999996" customHeight="1" thickBot="1">
      <c r="A68" s="285"/>
      <c r="B68" s="482"/>
      <c r="C68" s="286"/>
      <c r="D68" s="287"/>
      <c r="E68" s="287"/>
      <c r="F68" s="287"/>
      <c r="G68" s="287"/>
      <c r="H68" s="287"/>
      <c r="I68" s="287"/>
      <c r="J68" s="287"/>
      <c r="K68" s="287"/>
      <c r="L68" s="287"/>
      <c r="M68" s="287"/>
      <c r="N68" s="287"/>
      <c r="O68" s="287"/>
      <c r="P68" s="287"/>
      <c r="Q68" s="287"/>
      <c r="R68" s="287"/>
      <c r="S68" s="287"/>
      <c r="T68" s="287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287"/>
      <c r="AF68" s="287"/>
      <c r="AG68" s="287"/>
      <c r="AH68" s="287"/>
      <c r="AI68" s="287"/>
      <c r="AJ68" s="342"/>
      <c r="AK68" s="287"/>
      <c r="AL68" s="287"/>
      <c r="AM68" s="287"/>
      <c r="AN68" s="287"/>
      <c r="AO68" s="287"/>
      <c r="AP68" s="287"/>
      <c r="AQ68" s="287"/>
      <c r="AR68" s="287"/>
      <c r="AS68" s="287"/>
      <c r="AT68" s="287"/>
      <c r="AU68" s="287"/>
      <c r="AV68" s="285"/>
      <c r="AW68" s="285"/>
    </row>
    <row r="69" spans="1:49" ht="13.5" thickBot="1">
      <c r="A69" s="285"/>
      <c r="B69" s="585">
        <v>2009</v>
      </c>
      <c r="C69" s="124" t="s">
        <v>93</v>
      </c>
      <c r="D69" s="101" t="s">
        <v>84</v>
      </c>
      <c r="E69" s="102" t="s">
        <v>85</v>
      </c>
      <c r="F69" s="102" t="s">
        <v>86</v>
      </c>
      <c r="G69" s="102" t="s">
        <v>87</v>
      </c>
      <c r="H69" s="102" t="s">
        <v>88</v>
      </c>
      <c r="I69" s="103" t="s">
        <v>89</v>
      </c>
      <c r="J69" s="104" t="s">
        <v>90</v>
      </c>
      <c r="K69" s="105" t="s">
        <v>84</v>
      </c>
      <c r="L69" s="102" t="s">
        <v>85</v>
      </c>
      <c r="M69" s="102" t="s">
        <v>86</v>
      </c>
      <c r="N69" s="102" t="s">
        <v>87</v>
      </c>
      <c r="O69" s="102" t="s">
        <v>88</v>
      </c>
      <c r="P69" s="103" t="s">
        <v>89</v>
      </c>
      <c r="Q69" s="104" t="s">
        <v>90</v>
      </c>
      <c r="R69" s="105" t="s">
        <v>84</v>
      </c>
      <c r="S69" s="102" t="s">
        <v>85</v>
      </c>
      <c r="T69" s="102" t="s">
        <v>86</v>
      </c>
      <c r="U69" s="102" t="s">
        <v>87</v>
      </c>
      <c r="V69" s="102" t="s">
        <v>88</v>
      </c>
      <c r="W69" s="103" t="s">
        <v>89</v>
      </c>
      <c r="X69" s="104" t="s">
        <v>90</v>
      </c>
      <c r="Y69" s="105" t="s">
        <v>84</v>
      </c>
      <c r="Z69" s="102" t="s">
        <v>85</v>
      </c>
      <c r="AA69" s="102" t="s">
        <v>86</v>
      </c>
      <c r="AB69" s="102" t="s">
        <v>87</v>
      </c>
      <c r="AC69" s="102" t="s">
        <v>88</v>
      </c>
      <c r="AD69" s="103" t="s">
        <v>89</v>
      </c>
      <c r="AE69" s="104" t="s">
        <v>90</v>
      </c>
      <c r="AF69" s="105" t="s">
        <v>84</v>
      </c>
      <c r="AG69" s="102" t="s">
        <v>85</v>
      </c>
      <c r="AH69" s="106" t="s">
        <v>86</v>
      </c>
      <c r="AI69" s="287"/>
      <c r="AJ69" s="588">
        <f>AVERAGE(D70:AH70)</f>
        <v>0.78709677419354851</v>
      </c>
      <c r="AK69" s="287"/>
      <c r="AL69" s="287"/>
      <c r="AM69" s="495" t="s">
        <v>41</v>
      </c>
      <c r="AN69" s="495" t="s">
        <v>42</v>
      </c>
      <c r="AO69" s="496" t="s">
        <v>43</v>
      </c>
      <c r="AP69" s="495" t="s">
        <v>44</v>
      </c>
      <c r="AQ69" s="496" t="s">
        <v>45</v>
      </c>
      <c r="AR69" s="495" t="s">
        <v>46</v>
      </c>
      <c r="AS69" s="496" t="s">
        <v>47</v>
      </c>
      <c r="AT69" s="495" t="s">
        <v>92</v>
      </c>
      <c r="AU69" s="497" t="s">
        <v>49</v>
      </c>
      <c r="AV69" s="285"/>
      <c r="AW69" s="285"/>
    </row>
    <row r="70" spans="1:49" ht="13.5" thickBot="1">
      <c r="A70" s="285"/>
      <c r="B70" s="586"/>
      <c r="C70" s="126" t="s">
        <v>94</v>
      </c>
      <c r="D70" s="108">
        <v>0.31</v>
      </c>
      <c r="E70" s="146">
        <v>0.71</v>
      </c>
      <c r="F70" s="146">
        <v>0.91</v>
      </c>
      <c r="G70" s="146">
        <v>0.98</v>
      </c>
      <c r="H70" s="146">
        <v>0.82</v>
      </c>
      <c r="I70" s="147">
        <v>0.88</v>
      </c>
      <c r="J70" s="148">
        <v>1</v>
      </c>
      <c r="K70" s="149">
        <v>0.44</v>
      </c>
      <c r="L70" s="146">
        <v>0.8</v>
      </c>
      <c r="M70" s="146">
        <v>0.91</v>
      </c>
      <c r="N70" s="146">
        <v>0.9</v>
      </c>
      <c r="O70" s="146">
        <v>0.76</v>
      </c>
      <c r="P70" s="147">
        <v>0.8</v>
      </c>
      <c r="Q70" s="148">
        <v>0.96</v>
      </c>
      <c r="R70" s="149">
        <v>0.39</v>
      </c>
      <c r="S70" s="146">
        <v>0.9</v>
      </c>
      <c r="T70" s="146">
        <v>0.94</v>
      </c>
      <c r="U70" s="146">
        <v>0.85</v>
      </c>
      <c r="V70" s="146">
        <v>0.71</v>
      </c>
      <c r="W70" s="147">
        <v>0.8</v>
      </c>
      <c r="X70" s="148">
        <v>0.98</v>
      </c>
      <c r="Y70" s="149">
        <v>0.38</v>
      </c>
      <c r="Z70" s="146">
        <v>0.75</v>
      </c>
      <c r="AA70" s="146">
        <v>0.94</v>
      </c>
      <c r="AB70" s="146">
        <v>0.95</v>
      </c>
      <c r="AC70" s="146">
        <v>0.9</v>
      </c>
      <c r="AD70" s="147">
        <v>0.87</v>
      </c>
      <c r="AE70" s="148">
        <v>0.98</v>
      </c>
      <c r="AF70" s="149">
        <v>0.37</v>
      </c>
      <c r="AG70" s="146">
        <v>0.8</v>
      </c>
      <c r="AH70" s="150">
        <v>0.71</v>
      </c>
      <c r="AI70" s="287"/>
      <c r="AJ70" s="589"/>
      <c r="AK70" s="291"/>
      <c r="AL70" s="164">
        <v>2009</v>
      </c>
      <c r="AM70" s="117">
        <f>AVERAGE(E70,L70,S70,Z70,AG70)</f>
        <v>0.79200000000000004</v>
      </c>
      <c r="AN70" s="110">
        <f>AVERAGE(F70,M70,T70,AA70,AH70)</f>
        <v>0.88200000000000001</v>
      </c>
      <c r="AO70" s="118">
        <f>AVERAGE(G70,N70,U70,AB70)</f>
        <v>0.91999999999999993</v>
      </c>
      <c r="AP70" s="110">
        <f>AVERAGE(H70,O70,V70,AC70)</f>
        <v>0.79749999999999999</v>
      </c>
      <c r="AQ70" s="494">
        <f>AVERAGE(I70,P70,W70,AD70)</f>
        <v>0.83750000000000013</v>
      </c>
      <c r="AR70" s="498">
        <f>AVERAGE(J70,Q70,X70,AE70)</f>
        <v>0.98</v>
      </c>
      <c r="AS70" s="500">
        <f>AVERAGE(D70,K70,R70,Y70,AF70)</f>
        <v>0.378</v>
      </c>
      <c r="AT70" s="110">
        <f>AVERAGE(E70,F70,G70,H70,L70,M70,N70,O70,S70,T70,U70,V70,Z70,AA70,AB70,AC70,AH70,AG70)</f>
        <v>0.84666666666666679</v>
      </c>
      <c r="AU70" s="119">
        <f>AVERAGE(I70,J70,P70,Q70,W70,X70,AE70,AD70)</f>
        <v>0.90875000000000006</v>
      </c>
      <c r="AV70" s="285"/>
      <c r="AW70" s="285"/>
    </row>
    <row r="71" spans="1:49" ht="5.0999999999999996" customHeight="1" thickBot="1">
      <c r="A71" s="285"/>
      <c r="B71" s="482"/>
      <c r="C71" s="286"/>
      <c r="D71" s="287"/>
      <c r="E71" s="287"/>
      <c r="F71" s="287"/>
      <c r="G71" s="287"/>
      <c r="H71" s="287"/>
      <c r="I71" s="287"/>
      <c r="J71" s="287"/>
      <c r="K71" s="287"/>
      <c r="L71" s="287"/>
      <c r="M71" s="287"/>
      <c r="N71" s="287"/>
      <c r="O71" s="287"/>
      <c r="P71" s="287"/>
      <c r="Q71" s="287"/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287"/>
      <c r="AG71" s="287"/>
      <c r="AH71" s="287"/>
      <c r="AI71" s="287"/>
      <c r="AJ71" s="342"/>
      <c r="AK71" s="287"/>
      <c r="AL71" s="287"/>
      <c r="AM71" s="287"/>
      <c r="AN71" s="287"/>
      <c r="AO71" s="287"/>
      <c r="AP71" s="287"/>
      <c r="AQ71" s="287"/>
      <c r="AR71" s="287"/>
      <c r="AS71" s="287"/>
      <c r="AT71" s="287"/>
      <c r="AU71" s="287"/>
      <c r="AV71" s="285"/>
      <c r="AW71" s="285"/>
    </row>
    <row r="72" spans="1:49" ht="13.5" thickBot="1">
      <c r="A72" s="285"/>
      <c r="B72" s="585">
        <v>2010</v>
      </c>
      <c r="C72" s="124" t="s">
        <v>93</v>
      </c>
      <c r="D72" s="114" t="s">
        <v>85</v>
      </c>
      <c r="E72" s="102" t="s">
        <v>86</v>
      </c>
      <c r="F72" s="102" t="s">
        <v>87</v>
      </c>
      <c r="G72" s="102" t="s">
        <v>88</v>
      </c>
      <c r="H72" s="129" t="s">
        <v>89</v>
      </c>
      <c r="I72" s="127" t="s">
        <v>90</v>
      </c>
      <c r="J72" s="128" t="s">
        <v>84</v>
      </c>
      <c r="K72" s="102" t="s">
        <v>85</v>
      </c>
      <c r="L72" s="102" t="s">
        <v>86</v>
      </c>
      <c r="M72" s="102" t="s">
        <v>87</v>
      </c>
      <c r="N72" s="102" t="s">
        <v>88</v>
      </c>
      <c r="O72" s="129" t="s">
        <v>89</v>
      </c>
      <c r="P72" s="127" t="s">
        <v>90</v>
      </c>
      <c r="Q72" s="128" t="s">
        <v>84</v>
      </c>
      <c r="R72" s="102" t="s">
        <v>85</v>
      </c>
      <c r="S72" s="102" t="s">
        <v>86</v>
      </c>
      <c r="T72" s="102" t="s">
        <v>87</v>
      </c>
      <c r="U72" s="102" t="s">
        <v>88</v>
      </c>
      <c r="V72" s="129" t="s">
        <v>89</v>
      </c>
      <c r="W72" s="127" t="s">
        <v>90</v>
      </c>
      <c r="X72" s="128" t="s">
        <v>84</v>
      </c>
      <c r="Y72" s="102" t="s">
        <v>85</v>
      </c>
      <c r="Z72" s="102" t="s">
        <v>86</v>
      </c>
      <c r="AA72" s="102" t="s">
        <v>87</v>
      </c>
      <c r="AB72" s="102" t="s">
        <v>88</v>
      </c>
      <c r="AC72" s="129" t="s">
        <v>89</v>
      </c>
      <c r="AD72" s="127" t="s">
        <v>90</v>
      </c>
      <c r="AE72" s="128" t="s">
        <v>84</v>
      </c>
      <c r="AF72" s="102" t="s">
        <v>85</v>
      </c>
      <c r="AG72" s="102" t="s">
        <v>86</v>
      </c>
      <c r="AH72" s="106" t="s">
        <v>87</v>
      </c>
      <c r="AI72" s="287"/>
      <c r="AJ72" s="588">
        <f>AVERAGE(D73:AH73)</f>
        <v>0.77258064516129044</v>
      </c>
      <c r="AK72" s="287"/>
      <c r="AL72" s="287"/>
      <c r="AM72" s="495" t="s">
        <v>41</v>
      </c>
      <c r="AN72" s="495" t="s">
        <v>42</v>
      </c>
      <c r="AO72" s="496" t="s">
        <v>43</v>
      </c>
      <c r="AP72" s="495" t="s">
        <v>44</v>
      </c>
      <c r="AQ72" s="496" t="s">
        <v>45</v>
      </c>
      <c r="AR72" s="495" t="s">
        <v>46</v>
      </c>
      <c r="AS72" s="496" t="s">
        <v>47</v>
      </c>
      <c r="AT72" s="495" t="s">
        <v>92</v>
      </c>
      <c r="AU72" s="497" t="s">
        <v>49</v>
      </c>
      <c r="AV72" s="285"/>
      <c r="AW72" s="285"/>
    </row>
    <row r="73" spans="1:49" ht="13.5" thickBot="1">
      <c r="A73" s="285"/>
      <c r="B73" s="586"/>
      <c r="C73" s="126" t="s">
        <v>94</v>
      </c>
      <c r="D73" s="123">
        <v>0.85</v>
      </c>
      <c r="E73" s="146">
        <v>0.76</v>
      </c>
      <c r="F73" s="146">
        <v>0.79</v>
      </c>
      <c r="G73" s="146">
        <v>0.85</v>
      </c>
      <c r="H73" s="173">
        <v>0.87</v>
      </c>
      <c r="I73" s="171">
        <v>0.96</v>
      </c>
      <c r="J73" s="172">
        <v>0.39</v>
      </c>
      <c r="K73" s="146">
        <v>0.68</v>
      </c>
      <c r="L73" s="146">
        <v>0.84</v>
      </c>
      <c r="M73" s="146">
        <v>0.9</v>
      </c>
      <c r="N73" s="146">
        <v>0.67</v>
      </c>
      <c r="O73" s="173">
        <v>0.72</v>
      </c>
      <c r="P73" s="171">
        <v>0.88</v>
      </c>
      <c r="Q73" s="172">
        <v>0.51</v>
      </c>
      <c r="R73" s="146">
        <v>0.83</v>
      </c>
      <c r="S73" s="146">
        <v>0.88</v>
      </c>
      <c r="T73" s="146">
        <v>0.95</v>
      </c>
      <c r="U73" s="146">
        <v>0.81</v>
      </c>
      <c r="V73" s="173">
        <v>0.77</v>
      </c>
      <c r="W73" s="171">
        <v>0.92</v>
      </c>
      <c r="X73" s="172">
        <v>0.46</v>
      </c>
      <c r="Y73" s="146">
        <v>0.78</v>
      </c>
      <c r="Z73" s="146">
        <v>0.9</v>
      </c>
      <c r="AA73" s="146">
        <v>0.85</v>
      </c>
      <c r="AB73" s="146">
        <v>0.63</v>
      </c>
      <c r="AC73" s="173">
        <v>0.93</v>
      </c>
      <c r="AD73" s="171">
        <v>0.96</v>
      </c>
      <c r="AE73" s="172">
        <v>0.43</v>
      </c>
      <c r="AF73" s="146">
        <v>0.95</v>
      </c>
      <c r="AG73" s="146">
        <v>0.76</v>
      </c>
      <c r="AH73" s="150">
        <v>0.47</v>
      </c>
      <c r="AI73" s="287"/>
      <c r="AJ73" s="589"/>
      <c r="AK73" s="287"/>
      <c r="AL73" s="164">
        <v>2010</v>
      </c>
      <c r="AM73" s="117">
        <f>AVERAGE(D73,K73,R73,Y73,AF73)</f>
        <v>0.81799999999999995</v>
      </c>
      <c r="AN73" s="110">
        <f>AVERAGE(E73,L73,S73,Z73,AG73)</f>
        <v>0.82799999999999996</v>
      </c>
      <c r="AO73" s="118">
        <f>AVERAGE(F73,M73,T73,AA73,AH73)</f>
        <v>0.79200000000000004</v>
      </c>
      <c r="AP73" s="110">
        <f>AVERAGE(G73,N73,U73,AB73)</f>
        <v>0.74</v>
      </c>
      <c r="AQ73" s="494">
        <f>AVERAGE(H73,O73,V73,AC73)</f>
        <v>0.82250000000000001</v>
      </c>
      <c r="AR73" s="498">
        <f>AVERAGE(I73,P73,W73,AD73)</f>
        <v>0.92999999999999994</v>
      </c>
      <c r="AS73" s="500">
        <f>AVERAGE(J73,Q73,X73,AE73)</f>
        <v>0.44750000000000001</v>
      </c>
      <c r="AT73" s="110">
        <f>AVERAGE(D73:G73,K73:N73,R73:U73,Y73:AB73,AF73:AH73)</f>
        <v>0.79736842105263162</v>
      </c>
      <c r="AU73" s="119">
        <f>AVERAGE(H73:I73,O73:P73,V73:W73,AC73:AD73)</f>
        <v>0.87624999999999986</v>
      </c>
      <c r="AV73" s="285"/>
      <c r="AW73" s="285"/>
    </row>
    <row r="74" spans="1:49" ht="5.0999999999999996" customHeight="1" thickBot="1">
      <c r="A74" s="285"/>
      <c r="B74" s="482"/>
      <c r="C74" s="286"/>
      <c r="D74" s="287"/>
      <c r="E74" s="287"/>
      <c r="F74" s="287"/>
      <c r="G74" s="287"/>
      <c r="H74" s="287"/>
      <c r="I74" s="287"/>
      <c r="J74" s="287"/>
      <c r="K74" s="287"/>
      <c r="L74" s="287"/>
      <c r="M74" s="287"/>
      <c r="N74" s="287"/>
      <c r="O74" s="287"/>
      <c r="P74" s="287"/>
      <c r="Q74" s="287"/>
      <c r="R74" s="287"/>
      <c r="S74" s="287"/>
      <c r="T74" s="287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287"/>
      <c r="AF74" s="287"/>
      <c r="AG74" s="287"/>
      <c r="AH74" s="287"/>
      <c r="AI74" s="287"/>
      <c r="AJ74" s="342"/>
      <c r="AK74" s="287"/>
      <c r="AL74" s="287"/>
      <c r="AM74" s="287"/>
      <c r="AN74" s="287"/>
      <c r="AO74" s="287"/>
      <c r="AP74" s="508"/>
      <c r="AQ74" s="287"/>
      <c r="AR74" s="287"/>
      <c r="AS74" s="287"/>
      <c r="AT74" s="287"/>
      <c r="AU74" s="287"/>
      <c r="AV74" s="285"/>
      <c r="AW74" s="285"/>
    </row>
    <row r="75" spans="1:49" ht="13.5" thickBot="1">
      <c r="A75" s="285"/>
      <c r="B75" s="585">
        <v>2011</v>
      </c>
      <c r="C75" s="124" t="s">
        <v>93</v>
      </c>
      <c r="D75" s="114" t="s">
        <v>86</v>
      </c>
      <c r="E75" s="102" t="s">
        <v>87</v>
      </c>
      <c r="F75" s="102" t="s">
        <v>88</v>
      </c>
      <c r="G75" s="129" t="s">
        <v>89</v>
      </c>
      <c r="H75" s="127" t="s">
        <v>90</v>
      </c>
      <c r="I75" s="128" t="s">
        <v>84</v>
      </c>
      <c r="J75" s="102" t="s">
        <v>85</v>
      </c>
      <c r="K75" s="102" t="s">
        <v>86</v>
      </c>
      <c r="L75" s="102" t="s">
        <v>87</v>
      </c>
      <c r="M75" s="102" t="s">
        <v>88</v>
      </c>
      <c r="N75" s="129" t="s">
        <v>89</v>
      </c>
      <c r="O75" s="127" t="s">
        <v>90</v>
      </c>
      <c r="P75" s="128" t="s">
        <v>84</v>
      </c>
      <c r="Q75" s="102" t="s">
        <v>85</v>
      </c>
      <c r="R75" s="102" t="s">
        <v>86</v>
      </c>
      <c r="S75" s="102" t="s">
        <v>87</v>
      </c>
      <c r="T75" s="102" t="s">
        <v>88</v>
      </c>
      <c r="U75" s="129" t="s">
        <v>89</v>
      </c>
      <c r="V75" s="127" t="s">
        <v>90</v>
      </c>
      <c r="W75" s="128" t="s">
        <v>84</v>
      </c>
      <c r="X75" s="102" t="s">
        <v>85</v>
      </c>
      <c r="Y75" s="102" t="s">
        <v>86</v>
      </c>
      <c r="Z75" s="102" t="s">
        <v>87</v>
      </c>
      <c r="AA75" s="102" t="s">
        <v>88</v>
      </c>
      <c r="AB75" s="129" t="s">
        <v>89</v>
      </c>
      <c r="AC75" s="127" t="s">
        <v>90</v>
      </c>
      <c r="AD75" s="128" t="s">
        <v>84</v>
      </c>
      <c r="AE75" s="102" t="s">
        <v>85</v>
      </c>
      <c r="AF75" s="102" t="s">
        <v>86</v>
      </c>
      <c r="AG75" s="102" t="s">
        <v>87</v>
      </c>
      <c r="AH75" s="106" t="s">
        <v>88</v>
      </c>
      <c r="AI75" s="287"/>
      <c r="AJ75" s="588">
        <f>AVERAGE(D76:AH76)</f>
        <v>0.79129032258064536</v>
      </c>
      <c r="AK75" s="287"/>
      <c r="AL75" s="287"/>
      <c r="AM75" s="495" t="s">
        <v>41</v>
      </c>
      <c r="AN75" s="495" t="s">
        <v>42</v>
      </c>
      <c r="AO75" s="496" t="s">
        <v>43</v>
      </c>
      <c r="AP75" s="495" t="s">
        <v>44</v>
      </c>
      <c r="AQ75" s="496" t="s">
        <v>45</v>
      </c>
      <c r="AR75" s="495" t="s">
        <v>46</v>
      </c>
      <c r="AS75" s="496" t="s">
        <v>47</v>
      </c>
      <c r="AT75" s="495" t="s">
        <v>92</v>
      </c>
      <c r="AU75" s="497" t="s">
        <v>49</v>
      </c>
      <c r="AV75" s="285"/>
      <c r="AW75" s="285"/>
    </row>
    <row r="76" spans="1:49" ht="13.5" thickBot="1">
      <c r="A76" s="285"/>
      <c r="B76" s="586"/>
      <c r="C76" s="126" t="s">
        <v>94</v>
      </c>
      <c r="D76" s="123">
        <v>0.88</v>
      </c>
      <c r="E76" s="146">
        <v>0.88</v>
      </c>
      <c r="F76" s="146">
        <v>0.81</v>
      </c>
      <c r="G76" s="173">
        <v>0.94</v>
      </c>
      <c r="H76" s="171">
        <v>0.98</v>
      </c>
      <c r="I76" s="172">
        <v>0.33</v>
      </c>
      <c r="J76" s="146">
        <v>0.74</v>
      </c>
      <c r="K76" s="146">
        <v>0.86</v>
      </c>
      <c r="L76" s="146">
        <v>0.78</v>
      </c>
      <c r="M76" s="146">
        <v>0.7</v>
      </c>
      <c r="N76" s="173">
        <v>0.74</v>
      </c>
      <c r="O76" s="171">
        <v>0.96</v>
      </c>
      <c r="P76" s="172">
        <v>0.45</v>
      </c>
      <c r="Q76" s="146">
        <v>0.81</v>
      </c>
      <c r="R76" s="146">
        <v>0.9</v>
      </c>
      <c r="S76" s="146">
        <v>0.88</v>
      </c>
      <c r="T76" s="146">
        <v>0.72</v>
      </c>
      <c r="U76" s="173">
        <v>0.77</v>
      </c>
      <c r="V76" s="171">
        <v>0.97</v>
      </c>
      <c r="W76" s="172">
        <v>0.49</v>
      </c>
      <c r="X76" s="146">
        <v>0.86</v>
      </c>
      <c r="Y76" s="146">
        <v>0.84</v>
      </c>
      <c r="Z76" s="146">
        <v>0.88</v>
      </c>
      <c r="AA76" s="146">
        <v>0.89</v>
      </c>
      <c r="AB76" s="173">
        <v>0.95</v>
      </c>
      <c r="AC76" s="171">
        <v>0.98</v>
      </c>
      <c r="AD76" s="172">
        <v>0.46</v>
      </c>
      <c r="AE76" s="146">
        <v>0.78</v>
      </c>
      <c r="AF76" s="146">
        <v>0.85</v>
      </c>
      <c r="AG76" s="146">
        <v>0.72</v>
      </c>
      <c r="AH76" s="150">
        <v>0.73</v>
      </c>
      <c r="AI76" s="287"/>
      <c r="AJ76" s="589"/>
      <c r="AK76" s="287"/>
      <c r="AL76" s="164">
        <v>2011</v>
      </c>
      <c r="AM76" s="117">
        <f>AVERAGE(J76,Q76,X76,AE76)</f>
        <v>0.7975000000000001</v>
      </c>
      <c r="AN76" s="110">
        <f>AVERAGE(D76,K76,R76,Y76,AF76)</f>
        <v>0.86599999999999999</v>
      </c>
      <c r="AO76" s="118">
        <f>AVERAGE(E76,L76,S76,Z76,AG76)</f>
        <v>0.82799999999999996</v>
      </c>
      <c r="AP76" s="110">
        <f>AVERAGE(F76,M76,T76,AA76,AH76)</f>
        <v>0.77</v>
      </c>
      <c r="AQ76" s="494">
        <f>AVERAGE(G76,N76,U76,AB76)</f>
        <v>0.85000000000000009</v>
      </c>
      <c r="AR76" s="498">
        <f>AVERAGE(H76,O76,V76,AC76)</f>
        <v>0.97250000000000003</v>
      </c>
      <c r="AS76" s="500">
        <f>AVERAGE(I76,P76,W76,AD76)</f>
        <v>0.4325</v>
      </c>
      <c r="AT76" s="110">
        <f>AVERAGE(D76:F76,J76:M76,Q76:T76,X76:AA76,AE76:AH76)</f>
        <v>0.81631578947368444</v>
      </c>
      <c r="AU76" s="119">
        <f>AVERAGE(G76:H76,N76:O76,U76:V76,AB76:AC76)</f>
        <v>0.91125000000000012</v>
      </c>
      <c r="AV76" s="285"/>
      <c r="AW76" s="285"/>
    </row>
    <row r="77" spans="1:49">
      <c r="A77" s="285"/>
      <c r="B77" s="286"/>
      <c r="C77" s="286"/>
      <c r="D77" s="287"/>
      <c r="E77" s="287"/>
      <c r="F77" s="287"/>
      <c r="G77" s="287"/>
      <c r="H77" s="287"/>
      <c r="I77" s="287"/>
      <c r="J77" s="287"/>
      <c r="K77" s="287"/>
      <c r="L77" s="287"/>
      <c r="M77" s="287"/>
      <c r="N77" s="287"/>
      <c r="O77" s="287"/>
      <c r="P77" s="287"/>
      <c r="Q77" s="287"/>
      <c r="R77" s="287"/>
      <c r="S77" s="287"/>
      <c r="T77" s="287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287"/>
      <c r="AF77" s="287"/>
      <c r="AG77" s="287"/>
      <c r="AH77" s="287"/>
      <c r="AI77" s="287"/>
      <c r="AJ77" s="342"/>
      <c r="AK77" s="287"/>
      <c r="AL77" s="287"/>
      <c r="AM77" s="287"/>
      <c r="AN77" s="287"/>
      <c r="AO77" s="287"/>
      <c r="AP77" s="287"/>
      <c r="AQ77" s="287"/>
      <c r="AR77" s="287"/>
      <c r="AS77" s="287"/>
      <c r="AT77" s="287"/>
      <c r="AU77" s="287"/>
      <c r="AV77" s="285"/>
      <c r="AW77" s="285"/>
    </row>
    <row r="78" spans="1:49">
      <c r="A78" s="285"/>
      <c r="B78" s="286"/>
      <c r="C78" s="286"/>
      <c r="D78" s="287"/>
      <c r="E78" s="287"/>
      <c r="F78" s="287"/>
      <c r="G78" s="287"/>
      <c r="H78" s="287"/>
      <c r="I78" s="287"/>
      <c r="J78" s="287"/>
      <c r="K78" s="287"/>
      <c r="L78" s="287"/>
      <c r="M78" s="287"/>
      <c r="N78" s="287"/>
      <c r="O78" s="287"/>
      <c r="P78" s="287"/>
      <c r="Q78" s="287"/>
      <c r="R78" s="287"/>
      <c r="S78" s="287"/>
      <c r="T78" s="287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287"/>
      <c r="AF78" s="287"/>
      <c r="AG78" s="287"/>
      <c r="AH78" s="287"/>
      <c r="AI78" s="287"/>
      <c r="AJ78" s="342"/>
      <c r="AK78" s="287"/>
      <c r="AL78" s="287"/>
      <c r="AM78" s="287"/>
      <c r="AN78" s="287"/>
      <c r="AO78" s="287"/>
      <c r="AP78" s="287"/>
      <c r="AQ78" s="287"/>
      <c r="AR78" s="287"/>
      <c r="AS78" s="287"/>
      <c r="AT78" s="287"/>
      <c r="AU78" s="287"/>
      <c r="AV78" s="285"/>
      <c r="AW78" s="285"/>
    </row>
    <row r="79" spans="1:49" ht="16.5" thickBot="1">
      <c r="A79" s="285"/>
      <c r="B79" s="290" t="s">
        <v>36</v>
      </c>
      <c r="C79" s="286"/>
      <c r="D79" s="287"/>
      <c r="E79" s="287"/>
      <c r="F79" s="287"/>
      <c r="G79" s="287"/>
      <c r="H79" s="287"/>
      <c r="I79" s="287"/>
      <c r="J79" s="287"/>
      <c r="K79" s="287"/>
      <c r="L79" s="287"/>
      <c r="M79" s="287"/>
      <c r="N79" s="287"/>
      <c r="O79" s="287"/>
      <c r="P79" s="287"/>
      <c r="Q79" s="287"/>
      <c r="R79" s="287"/>
      <c r="S79" s="287"/>
      <c r="T79" s="287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287"/>
      <c r="AF79" s="287"/>
      <c r="AG79" s="287"/>
      <c r="AH79" s="287"/>
      <c r="AI79" s="287"/>
      <c r="AJ79" s="342"/>
      <c r="AK79" s="287"/>
      <c r="AL79" s="507" t="s">
        <v>36</v>
      </c>
      <c r="AM79" s="287"/>
      <c r="AN79" s="287"/>
      <c r="AO79" s="287"/>
      <c r="AP79" s="287"/>
      <c r="AQ79" s="287"/>
      <c r="AR79" s="287"/>
      <c r="AS79" s="287"/>
      <c r="AT79" s="287"/>
      <c r="AU79" s="287"/>
      <c r="AV79" s="285"/>
      <c r="AW79" s="285"/>
    </row>
    <row r="80" spans="1:49" ht="13.5" thickBot="1">
      <c r="A80" s="285"/>
      <c r="B80" s="291"/>
      <c r="C80" s="291"/>
      <c r="D80" s="423" t="s">
        <v>53</v>
      </c>
      <c r="E80" s="424" t="s">
        <v>54</v>
      </c>
      <c r="F80" s="424" t="s">
        <v>55</v>
      </c>
      <c r="G80" s="424" t="s">
        <v>56</v>
      </c>
      <c r="H80" s="424" t="s">
        <v>57</v>
      </c>
      <c r="I80" s="424" t="s">
        <v>58</v>
      </c>
      <c r="J80" s="424" t="s">
        <v>59</v>
      </c>
      <c r="K80" s="424" t="s">
        <v>60</v>
      </c>
      <c r="L80" s="424" t="s">
        <v>61</v>
      </c>
      <c r="M80" s="424" t="s">
        <v>62</v>
      </c>
      <c r="N80" s="424" t="s">
        <v>63</v>
      </c>
      <c r="O80" s="424" t="s">
        <v>64</v>
      </c>
      <c r="P80" s="424" t="s">
        <v>65</v>
      </c>
      <c r="Q80" s="424" t="s">
        <v>66</v>
      </c>
      <c r="R80" s="424" t="s">
        <v>67</v>
      </c>
      <c r="S80" s="424" t="s">
        <v>68</v>
      </c>
      <c r="T80" s="424" t="s">
        <v>69</v>
      </c>
      <c r="U80" s="424" t="s">
        <v>70</v>
      </c>
      <c r="V80" s="424" t="s">
        <v>71</v>
      </c>
      <c r="W80" s="424" t="s">
        <v>72</v>
      </c>
      <c r="X80" s="424" t="s">
        <v>73</v>
      </c>
      <c r="Y80" s="424" t="s">
        <v>74</v>
      </c>
      <c r="Z80" s="424" t="s">
        <v>75</v>
      </c>
      <c r="AA80" s="424" t="s">
        <v>76</v>
      </c>
      <c r="AB80" s="424" t="s">
        <v>77</v>
      </c>
      <c r="AC80" s="424" t="s">
        <v>78</v>
      </c>
      <c r="AD80" s="424" t="s">
        <v>79</v>
      </c>
      <c r="AE80" s="424" t="s">
        <v>80</v>
      </c>
      <c r="AF80" s="424" t="s">
        <v>81</v>
      </c>
      <c r="AG80" s="425" t="s">
        <v>82</v>
      </c>
      <c r="AH80" s="291"/>
      <c r="AI80" s="291"/>
      <c r="AJ80" s="343" t="s">
        <v>91</v>
      </c>
      <c r="AK80" s="291"/>
      <c r="AL80" s="287"/>
      <c r="AM80" s="287"/>
      <c r="AN80" s="287"/>
      <c r="AO80" s="287"/>
      <c r="AP80" s="287"/>
      <c r="AQ80" s="287"/>
      <c r="AR80" s="287"/>
      <c r="AS80" s="287"/>
      <c r="AT80" s="287"/>
      <c r="AU80" s="287"/>
      <c r="AV80" s="285"/>
      <c r="AW80" s="285"/>
    </row>
    <row r="81" spans="1:49" ht="13.5" thickBot="1">
      <c r="A81" s="285"/>
      <c r="B81" s="585">
        <v>2006</v>
      </c>
      <c r="C81" s="100" t="s">
        <v>93</v>
      </c>
      <c r="D81" s="141" t="s">
        <v>90</v>
      </c>
      <c r="E81" s="105" t="s">
        <v>84</v>
      </c>
      <c r="F81" s="102" t="s">
        <v>85</v>
      </c>
      <c r="G81" s="102" t="s">
        <v>86</v>
      </c>
      <c r="H81" s="102" t="s">
        <v>87</v>
      </c>
      <c r="I81" s="102" t="s">
        <v>88</v>
      </c>
      <c r="J81" s="296" t="s">
        <v>89</v>
      </c>
      <c r="K81" s="104" t="s">
        <v>90</v>
      </c>
      <c r="L81" s="105" t="s">
        <v>84</v>
      </c>
      <c r="M81" s="102" t="s">
        <v>85</v>
      </c>
      <c r="N81" s="102" t="s">
        <v>86</v>
      </c>
      <c r="O81" s="102" t="s">
        <v>87</v>
      </c>
      <c r="P81" s="102" t="s">
        <v>88</v>
      </c>
      <c r="Q81" s="296" t="s">
        <v>89</v>
      </c>
      <c r="R81" s="104" t="s">
        <v>90</v>
      </c>
      <c r="S81" s="105" t="s">
        <v>84</v>
      </c>
      <c r="T81" s="102" t="s">
        <v>85</v>
      </c>
      <c r="U81" s="102" t="s">
        <v>86</v>
      </c>
      <c r="V81" s="102" t="s">
        <v>87</v>
      </c>
      <c r="W81" s="102" t="s">
        <v>88</v>
      </c>
      <c r="X81" s="296" t="s">
        <v>89</v>
      </c>
      <c r="Y81" s="127" t="s">
        <v>90</v>
      </c>
      <c r="Z81" s="105" t="s">
        <v>84</v>
      </c>
      <c r="AA81" s="102" t="s">
        <v>85</v>
      </c>
      <c r="AB81" s="102" t="s">
        <v>86</v>
      </c>
      <c r="AC81" s="102" t="s">
        <v>87</v>
      </c>
      <c r="AD81" s="102" t="s">
        <v>88</v>
      </c>
      <c r="AE81" s="296" t="s">
        <v>89</v>
      </c>
      <c r="AF81" s="127" t="s">
        <v>90</v>
      </c>
      <c r="AG81" s="145" t="s">
        <v>84</v>
      </c>
      <c r="AH81" s="291"/>
      <c r="AI81" s="291"/>
      <c r="AJ81" s="588">
        <f>AVERAGE(D82:AH82)</f>
        <v>0.75599999999999989</v>
      </c>
      <c r="AK81" s="291"/>
      <c r="AL81" s="287"/>
      <c r="AM81" s="495" t="s">
        <v>41</v>
      </c>
      <c r="AN81" s="495" t="s">
        <v>42</v>
      </c>
      <c r="AO81" s="496" t="s">
        <v>43</v>
      </c>
      <c r="AP81" s="495" t="s">
        <v>44</v>
      </c>
      <c r="AQ81" s="496" t="s">
        <v>45</v>
      </c>
      <c r="AR81" s="495" t="s">
        <v>46</v>
      </c>
      <c r="AS81" s="496" t="s">
        <v>47</v>
      </c>
      <c r="AT81" s="495" t="s">
        <v>92</v>
      </c>
      <c r="AU81" s="497" t="s">
        <v>49</v>
      </c>
      <c r="AV81" s="285"/>
      <c r="AW81" s="285"/>
    </row>
    <row r="82" spans="1:49" ht="13.5" thickBot="1">
      <c r="A82" s="285"/>
      <c r="B82" s="586"/>
      <c r="C82" s="107" t="s">
        <v>94</v>
      </c>
      <c r="D82" s="142">
        <v>0.98</v>
      </c>
      <c r="E82" s="149">
        <v>0.38</v>
      </c>
      <c r="F82" s="146">
        <v>0.69</v>
      </c>
      <c r="G82" s="146">
        <v>0.85</v>
      </c>
      <c r="H82" s="146">
        <v>0.92</v>
      </c>
      <c r="I82" s="146">
        <v>0.75</v>
      </c>
      <c r="J82" s="295">
        <v>0.83</v>
      </c>
      <c r="K82" s="148">
        <v>0.95</v>
      </c>
      <c r="L82" s="149">
        <v>0.34</v>
      </c>
      <c r="M82" s="146">
        <v>0.82</v>
      </c>
      <c r="N82" s="146">
        <v>0.85</v>
      </c>
      <c r="O82" s="146">
        <v>0.65</v>
      </c>
      <c r="P82" s="146">
        <v>0.35</v>
      </c>
      <c r="Q82" s="295">
        <v>0.84</v>
      </c>
      <c r="R82" s="148">
        <v>0.94</v>
      </c>
      <c r="S82" s="149">
        <v>0.46</v>
      </c>
      <c r="T82" s="146">
        <v>0.26</v>
      </c>
      <c r="U82" s="146">
        <v>0.57999999999999996</v>
      </c>
      <c r="V82" s="146">
        <v>0.76</v>
      </c>
      <c r="W82" s="146">
        <v>0.64</v>
      </c>
      <c r="X82" s="295">
        <v>0.93</v>
      </c>
      <c r="Y82" s="171">
        <v>0.97</v>
      </c>
      <c r="Z82" s="149">
        <v>0.85</v>
      </c>
      <c r="AA82" s="146">
        <v>0.97</v>
      </c>
      <c r="AB82" s="146">
        <v>0.97</v>
      </c>
      <c r="AC82" s="146">
        <v>0.93</v>
      </c>
      <c r="AD82" s="146">
        <v>0.74</v>
      </c>
      <c r="AE82" s="295">
        <v>0.79</v>
      </c>
      <c r="AF82" s="171">
        <v>0.99</v>
      </c>
      <c r="AG82" s="151">
        <v>0.7</v>
      </c>
      <c r="AH82" s="293"/>
      <c r="AI82" s="291"/>
      <c r="AJ82" s="589"/>
      <c r="AK82" s="293"/>
      <c r="AL82" s="164">
        <v>2006</v>
      </c>
      <c r="AM82" s="110">
        <f>AVERAGE(F82,M82,T82,AA82)</f>
        <v>0.68499999999999994</v>
      </c>
      <c r="AN82" s="110">
        <f>AVERAGE(G82,N82,U82,AB82)</f>
        <v>0.8125</v>
      </c>
      <c r="AO82" s="110">
        <f>AVERAGE(H82,O82,V82,AC82)</f>
        <v>0.81500000000000006</v>
      </c>
      <c r="AP82" s="110">
        <f>AVERAGE(I82,P82,W82,AD82)</f>
        <v>0.62000000000000011</v>
      </c>
      <c r="AQ82" s="493">
        <f>AVERAGE(J82,Q82,X82,AE82)</f>
        <v>0.84750000000000003</v>
      </c>
      <c r="AR82" s="498">
        <f>AVERAGE(D82,K82,R82,Y82,AF82)</f>
        <v>0.96599999999999997</v>
      </c>
      <c r="AS82" s="499">
        <f>AVERAGE(E82,L82,S82,Z82,AG82)</f>
        <v>0.54599999999999993</v>
      </c>
      <c r="AT82" s="40">
        <f>AVERAGE(F82,G82,H82,I82,M82,N82,O82,P82,T82,U82,V82,W82,AA82,AB82,AC82,AD82)</f>
        <v>0.73312500000000003</v>
      </c>
      <c r="AU82" s="41">
        <f>AVERAGE(D82,J82,K82,Q82,R82,X82,Y82,AE82,AF82)</f>
        <v>0.91333333333333322</v>
      </c>
      <c r="AV82" s="285"/>
      <c r="AW82" s="285"/>
    </row>
    <row r="83" spans="1:49" ht="5.0999999999999996" customHeight="1" thickBot="1">
      <c r="A83" s="285"/>
      <c r="B83" s="292"/>
      <c r="C83" s="292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93"/>
      <c r="AB83" s="293"/>
      <c r="AC83" s="293"/>
      <c r="AD83" s="293"/>
      <c r="AE83" s="293"/>
      <c r="AF83" s="293"/>
      <c r="AG83" s="293"/>
      <c r="AH83" s="293"/>
      <c r="AI83" s="291"/>
      <c r="AJ83" s="339"/>
      <c r="AK83" s="293"/>
      <c r="AL83" s="291"/>
      <c r="AM83" s="293"/>
      <c r="AN83" s="293"/>
      <c r="AO83" s="293"/>
      <c r="AP83" s="293"/>
      <c r="AQ83" s="293"/>
      <c r="AR83" s="293"/>
      <c r="AS83" s="293"/>
      <c r="AT83" s="291"/>
      <c r="AU83" s="291"/>
      <c r="AV83" s="285"/>
      <c r="AW83" s="285"/>
    </row>
    <row r="84" spans="1:49" ht="13.5" thickBot="1">
      <c r="A84" s="285"/>
      <c r="B84" s="585">
        <v>2007</v>
      </c>
      <c r="C84" s="113" t="s">
        <v>93</v>
      </c>
      <c r="D84" s="101" t="s">
        <v>84</v>
      </c>
      <c r="E84" s="102" t="s">
        <v>85</v>
      </c>
      <c r="F84" s="102" t="s">
        <v>86</v>
      </c>
      <c r="G84" s="102" t="s">
        <v>87</v>
      </c>
      <c r="H84" s="102" t="s">
        <v>88</v>
      </c>
      <c r="I84" s="296" t="s">
        <v>89</v>
      </c>
      <c r="J84" s="104" t="s">
        <v>90</v>
      </c>
      <c r="K84" s="105" t="s">
        <v>84</v>
      </c>
      <c r="L84" s="102" t="s">
        <v>85</v>
      </c>
      <c r="M84" s="102" t="s">
        <v>86</v>
      </c>
      <c r="N84" s="102" t="s">
        <v>87</v>
      </c>
      <c r="O84" s="102" t="s">
        <v>88</v>
      </c>
      <c r="P84" s="296" t="s">
        <v>89</v>
      </c>
      <c r="Q84" s="104" t="s">
        <v>90</v>
      </c>
      <c r="R84" s="105" t="s">
        <v>84</v>
      </c>
      <c r="S84" s="102" t="s">
        <v>85</v>
      </c>
      <c r="T84" s="102" t="s">
        <v>86</v>
      </c>
      <c r="U84" s="102" t="s">
        <v>87</v>
      </c>
      <c r="V84" s="102" t="s">
        <v>88</v>
      </c>
      <c r="W84" s="296" t="s">
        <v>89</v>
      </c>
      <c r="X84" s="127" t="s">
        <v>90</v>
      </c>
      <c r="Y84" s="105" t="s">
        <v>84</v>
      </c>
      <c r="Z84" s="102" t="s">
        <v>85</v>
      </c>
      <c r="AA84" s="102" t="s">
        <v>86</v>
      </c>
      <c r="AB84" s="102" t="s">
        <v>87</v>
      </c>
      <c r="AC84" s="102" t="s">
        <v>88</v>
      </c>
      <c r="AD84" s="296" t="s">
        <v>89</v>
      </c>
      <c r="AE84" s="127" t="s">
        <v>90</v>
      </c>
      <c r="AF84" s="105" t="s">
        <v>84</v>
      </c>
      <c r="AG84" s="106" t="s">
        <v>85</v>
      </c>
      <c r="AH84" s="291"/>
      <c r="AI84" s="291"/>
      <c r="AJ84" s="588">
        <f>AVERAGE(D85:AG85)</f>
        <v>0.73066666666666669</v>
      </c>
      <c r="AK84" s="287"/>
      <c r="AL84" s="287"/>
      <c r="AM84" s="495" t="s">
        <v>41</v>
      </c>
      <c r="AN84" s="495" t="s">
        <v>42</v>
      </c>
      <c r="AO84" s="496" t="s">
        <v>43</v>
      </c>
      <c r="AP84" s="495" t="s">
        <v>44</v>
      </c>
      <c r="AQ84" s="496" t="s">
        <v>45</v>
      </c>
      <c r="AR84" s="495" t="s">
        <v>46</v>
      </c>
      <c r="AS84" s="496" t="s">
        <v>47</v>
      </c>
      <c r="AT84" s="495" t="s">
        <v>92</v>
      </c>
      <c r="AU84" s="497" t="s">
        <v>49</v>
      </c>
      <c r="AV84" s="285"/>
      <c r="AW84" s="285"/>
    </row>
    <row r="85" spans="1:49" ht="13.5" thickBot="1">
      <c r="A85" s="285"/>
      <c r="B85" s="587"/>
      <c r="C85" s="122" t="s">
        <v>94</v>
      </c>
      <c r="D85" s="108">
        <v>0.39</v>
      </c>
      <c r="E85" s="146">
        <v>0.75</v>
      </c>
      <c r="F85" s="146">
        <v>0.77</v>
      </c>
      <c r="G85" s="146">
        <v>0.64</v>
      </c>
      <c r="H85" s="146">
        <v>0.33</v>
      </c>
      <c r="I85" s="295">
        <v>0.79</v>
      </c>
      <c r="J85" s="148">
        <v>0.92</v>
      </c>
      <c r="K85" s="149">
        <v>0.55000000000000004</v>
      </c>
      <c r="L85" s="146">
        <v>0.42</v>
      </c>
      <c r="M85" s="146">
        <v>0.53</v>
      </c>
      <c r="N85" s="146">
        <v>0.7</v>
      </c>
      <c r="O85" s="146">
        <v>0.72</v>
      </c>
      <c r="P85" s="295">
        <v>0.89</v>
      </c>
      <c r="Q85" s="148">
        <v>0.94</v>
      </c>
      <c r="R85" s="149">
        <v>0.38</v>
      </c>
      <c r="S85" s="146">
        <v>0.71</v>
      </c>
      <c r="T85" s="146">
        <v>0.87</v>
      </c>
      <c r="U85" s="146">
        <v>0.83</v>
      </c>
      <c r="V85" s="146">
        <v>0.85</v>
      </c>
      <c r="W85" s="295">
        <v>0.87</v>
      </c>
      <c r="X85" s="171">
        <v>0.99</v>
      </c>
      <c r="Y85" s="149">
        <v>0.57999999999999996</v>
      </c>
      <c r="Z85" s="146">
        <v>0.76</v>
      </c>
      <c r="AA85" s="146">
        <v>0.79</v>
      </c>
      <c r="AB85" s="146">
        <v>0.87</v>
      </c>
      <c r="AC85" s="146">
        <v>0.83</v>
      </c>
      <c r="AD85" s="295">
        <v>0.92</v>
      </c>
      <c r="AE85" s="171">
        <v>0.98</v>
      </c>
      <c r="AF85" s="149">
        <v>0.53</v>
      </c>
      <c r="AG85" s="150">
        <v>0.82</v>
      </c>
      <c r="AH85" s="293"/>
      <c r="AI85" s="287"/>
      <c r="AJ85" s="589"/>
      <c r="AK85" s="291"/>
      <c r="AL85" s="164">
        <v>2007</v>
      </c>
      <c r="AM85" s="117">
        <f>AVERAGE(E85,L85,S85,Z85,AG85)</f>
        <v>0.69199999999999995</v>
      </c>
      <c r="AN85" s="110">
        <f>AVERAGE(F85,M85,T85,AA85)</f>
        <v>0.74</v>
      </c>
      <c r="AO85" s="118">
        <f>AVERAGE(G85,N85,U85,AB85)</f>
        <v>0.76</v>
      </c>
      <c r="AP85" s="110">
        <f>AVERAGE(H85,O85,V85,AC85)</f>
        <v>0.6825</v>
      </c>
      <c r="AQ85" s="494">
        <f>AVERAGE(I85,P85,W85,AD85)</f>
        <v>0.86750000000000005</v>
      </c>
      <c r="AR85" s="498">
        <f>AVERAGE(J85,Q85,X85,AE85)</f>
        <v>0.95749999999999991</v>
      </c>
      <c r="AS85" s="500">
        <f>AVERAGE(D85,K85,R85,Y85,AF85)</f>
        <v>0.48599999999999993</v>
      </c>
      <c r="AT85" s="110">
        <f>AVERAGE(E85,F85,G85,H85,L85,M85,N85,O85,S85,T85,U85,V85,Z85,AA85,AB85,AC85,AG85)</f>
        <v>0.71705882352941186</v>
      </c>
      <c r="AU85" s="119">
        <f>AVERAGE(I85,J85,P85,Q85,W85,X85,AD85,AE85)</f>
        <v>0.91250000000000009</v>
      </c>
      <c r="AV85" s="285"/>
      <c r="AW85" s="285"/>
    </row>
    <row r="86" spans="1:49" ht="5.0999999999999996" customHeight="1" thickBot="1">
      <c r="A86" s="285"/>
      <c r="B86" s="286"/>
      <c r="C86" s="286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7"/>
      <c r="X86" s="287"/>
      <c r="Y86" s="287"/>
      <c r="Z86" s="287"/>
      <c r="AA86" s="287"/>
      <c r="AB86" s="287"/>
      <c r="AC86" s="287"/>
      <c r="AD86" s="287"/>
      <c r="AE86" s="287"/>
      <c r="AF86" s="287"/>
      <c r="AG86" s="287"/>
      <c r="AH86" s="291"/>
      <c r="AI86" s="287"/>
      <c r="AJ86" s="342"/>
      <c r="AK86" s="287"/>
      <c r="AL86" s="287"/>
      <c r="AM86" s="287"/>
      <c r="AN86" s="287"/>
      <c r="AO86" s="287"/>
      <c r="AP86" s="287"/>
      <c r="AQ86" s="287"/>
      <c r="AR86" s="287"/>
      <c r="AS86" s="287"/>
      <c r="AT86" s="287"/>
      <c r="AU86" s="287"/>
      <c r="AV86" s="285"/>
      <c r="AW86" s="285"/>
    </row>
    <row r="87" spans="1:49" ht="13.5" thickBot="1">
      <c r="A87" s="285"/>
      <c r="B87" s="585">
        <v>2008</v>
      </c>
      <c r="C87" s="113" t="s">
        <v>93</v>
      </c>
      <c r="D87" s="114" t="s">
        <v>86</v>
      </c>
      <c r="E87" s="102" t="s">
        <v>87</v>
      </c>
      <c r="F87" s="102" t="s">
        <v>88</v>
      </c>
      <c r="G87" s="296" t="s">
        <v>89</v>
      </c>
      <c r="H87" s="104" t="s">
        <v>90</v>
      </c>
      <c r="I87" s="105" t="s">
        <v>84</v>
      </c>
      <c r="J87" s="102" t="s">
        <v>85</v>
      </c>
      <c r="K87" s="102" t="s">
        <v>86</v>
      </c>
      <c r="L87" s="102" t="s">
        <v>87</v>
      </c>
      <c r="M87" s="102" t="s">
        <v>88</v>
      </c>
      <c r="N87" s="296" t="s">
        <v>89</v>
      </c>
      <c r="O87" s="104" t="s">
        <v>90</v>
      </c>
      <c r="P87" s="105" t="s">
        <v>84</v>
      </c>
      <c r="Q87" s="102" t="s">
        <v>85</v>
      </c>
      <c r="R87" s="102" t="s">
        <v>86</v>
      </c>
      <c r="S87" s="102" t="s">
        <v>87</v>
      </c>
      <c r="T87" s="102" t="s">
        <v>88</v>
      </c>
      <c r="U87" s="296" t="s">
        <v>89</v>
      </c>
      <c r="V87" s="127" t="s">
        <v>90</v>
      </c>
      <c r="W87" s="105" t="s">
        <v>84</v>
      </c>
      <c r="X87" s="102" t="s">
        <v>85</v>
      </c>
      <c r="Y87" s="102" t="s">
        <v>86</v>
      </c>
      <c r="Z87" s="102" t="s">
        <v>87</v>
      </c>
      <c r="AA87" s="102" t="s">
        <v>88</v>
      </c>
      <c r="AB87" s="296" t="s">
        <v>89</v>
      </c>
      <c r="AC87" s="127" t="s">
        <v>90</v>
      </c>
      <c r="AD87" s="105" t="s">
        <v>84</v>
      </c>
      <c r="AE87" s="102" t="s">
        <v>85</v>
      </c>
      <c r="AF87" s="102" t="s">
        <v>86</v>
      </c>
      <c r="AG87" s="106" t="s">
        <v>87</v>
      </c>
      <c r="AH87" s="291"/>
      <c r="AI87" s="287"/>
      <c r="AJ87" s="588">
        <f>AVERAGE(D88:AG88)</f>
        <v>0.79499999999999993</v>
      </c>
      <c r="AK87" s="287"/>
      <c r="AL87" s="287"/>
      <c r="AM87" s="495" t="s">
        <v>41</v>
      </c>
      <c r="AN87" s="495" t="s">
        <v>42</v>
      </c>
      <c r="AO87" s="496" t="s">
        <v>43</v>
      </c>
      <c r="AP87" s="495" t="s">
        <v>44</v>
      </c>
      <c r="AQ87" s="496" t="s">
        <v>45</v>
      </c>
      <c r="AR87" s="495" t="s">
        <v>46</v>
      </c>
      <c r="AS87" s="496" t="s">
        <v>47</v>
      </c>
      <c r="AT87" s="495" t="s">
        <v>92</v>
      </c>
      <c r="AU87" s="497" t="s">
        <v>49</v>
      </c>
      <c r="AV87" s="285"/>
      <c r="AW87" s="285"/>
    </row>
    <row r="88" spans="1:49" ht="13.5" thickBot="1">
      <c r="A88" s="285"/>
      <c r="B88" s="586"/>
      <c r="C88" s="122" t="s">
        <v>94</v>
      </c>
      <c r="D88" s="123">
        <v>0.95</v>
      </c>
      <c r="E88" s="146">
        <v>0.91</v>
      </c>
      <c r="F88" s="146">
        <v>0.74</v>
      </c>
      <c r="G88" s="295">
        <v>0.83</v>
      </c>
      <c r="H88" s="148">
        <v>0.97</v>
      </c>
      <c r="I88" s="149">
        <v>0.36</v>
      </c>
      <c r="J88" s="146">
        <v>0.69</v>
      </c>
      <c r="K88" s="146">
        <v>0.89</v>
      </c>
      <c r="L88" s="146">
        <v>0.86</v>
      </c>
      <c r="M88" s="146">
        <v>0.71</v>
      </c>
      <c r="N88" s="295">
        <v>0.85</v>
      </c>
      <c r="O88" s="148">
        <v>0.96</v>
      </c>
      <c r="P88" s="149">
        <v>0.44</v>
      </c>
      <c r="Q88" s="146">
        <v>0.84</v>
      </c>
      <c r="R88" s="146">
        <v>0.94</v>
      </c>
      <c r="S88" s="146">
        <v>0.85</v>
      </c>
      <c r="T88" s="146">
        <v>0.71</v>
      </c>
      <c r="U88" s="295">
        <v>0.82</v>
      </c>
      <c r="V88" s="171">
        <v>0.96</v>
      </c>
      <c r="W88" s="149">
        <v>0.47</v>
      </c>
      <c r="X88" s="146">
        <v>0.75</v>
      </c>
      <c r="Y88" s="146">
        <v>0.87</v>
      </c>
      <c r="Z88" s="146">
        <v>0.87</v>
      </c>
      <c r="AA88" s="146">
        <v>0.82</v>
      </c>
      <c r="AB88" s="295">
        <v>0.83</v>
      </c>
      <c r="AC88" s="171">
        <v>0.9</v>
      </c>
      <c r="AD88" s="149">
        <v>0.47</v>
      </c>
      <c r="AE88" s="146">
        <v>0.88</v>
      </c>
      <c r="AF88" s="146">
        <v>0.91</v>
      </c>
      <c r="AG88" s="150">
        <v>0.8</v>
      </c>
      <c r="AH88" s="293"/>
      <c r="AI88" s="287"/>
      <c r="AJ88" s="589"/>
      <c r="AK88" s="291"/>
      <c r="AL88" s="164">
        <v>2008</v>
      </c>
      <c r="AM88" s="135">
        <f>AVERAGE(J88,Q88,X88,AE88)</f>
        <v>0.78999999999999992</v>
      </c>
      <c r="AN88" s="136">
        <f>AVERAGE(D88,K88,R88,Y88,AF88)</f>
        <v>0.91199999999999992</v>
      </c>
      <c r="AO88" s="137">
        <f>AVERAGE(E88,L88,S88,Z88,AG88)</f>
        <v>0.85799999999999998</v>
      </c>
      <c r="AP88" s="136">
        <f>AVERAGE(F88,M88,T88,AA88)</f>
        <v>0.745</v>
      </c>
      <c r="AQ88" s="505">
        <f>AVERAGE(G88,N88,U88,AB88)</f>
        <v>0.83250000000000002</v>
      </c>
      <c r="AR88" s="506">
        <f>AVERAGE(H88,O88,V88,AC88)</f>
        <v>0.9474999999999999</v>
      </c>
      <c r="AS88" s="501">
        <f>AVERAGE(I88,P88,W88,AD88)</f>
        <v>0.435</v>
      </c>
      <c r="AT88" s="136">
        <f>AVERAGE(D88,E88,F88,J88,K88,L88,M88,Q88,R88,S88,T88,X88,Y88,Z88,AA88,AE88,AF88,AG88)</f>
        <v>0.83277777777777784</v>
      </c>
      <c r="AU88" s="138">
        <f>AVERAGE(G88,H88,N88,O88,U88,V88,AB88,AC88)</f>
        <v>0.89</v>
      </c>
      <c r="AV88" s="285"/>
      <c r="AW88" s="285"/>
    </row>
    <row r="89" spans="1:49" ht="5.0999999999999996" customHeight="1" thickBot="1">
      <c r="A89" s="285"/>
      <c r="B89" s="286"/>
      <c r="C89" s="286"/>
      <c r="D89" s="287"/>
      <c r="E89" s="287"/>
      <c r="F89" s="287"/>
      <c r="G89" s="287"/>
      <c r="H89" s="287"/>
      <c r="I89" s="287"/>
      <c r="J89" s="287"/>
      <c r="K89" s="287"/>
      <c r="L89" s="287"/>
      <c r="M89" s="287"/>
      <c r="N89" s="287"/>
      <c r="O89" s="287"/>
      <c r="P89" s="287"/>
      <c r="Q89" s="287"/>
      <c r="R89" s="287"/>
      <c r="S89" s="287"/>
      <c r="T89" s="287"/>
      <c r="U89" s="287"/>
      <c r="V89" s="287"/>
      <c r="W89" s="287"/>
      <c r="X89" s="287"/>
      <c r="Y89" s="287"/>
      <c r="Z89" s="287"/>
      <c r="AA89" s="287"/>
      <c r="AB89" s="287"/>
      <c r="AC89" s="287"/>
      <c r="AD89" s="287"/>
      <c r="AE89" s="287"/>
      <c r="AF89" s="287"/>
      <c r="AG89" s="287"/>
      <c r="AH89" s="291"/>
      <c r="AI89" s="287"/>
      <c r="AJ89" s="342"/>
      <c r="AK89" s="287"/>
      <c r="AL89" s="287"/>
      <c r="AM89" s="287"/>
      <c r="AN89" s="287"/>
      <c r="AO89" s="287"/>
      <c r="AP89" s="287"/>
      <c r="AQ89" s="287"/>
      <c r="AR89" s="287"/>
      <c r="AS89" s="287"/>
      <c r="AT89" s="287"/>
      <c r="AU89" s="287"/>
      <c r="AV89" s="285"/>
      <c r="AW89" s="285"/>
    </row>
    <row r="90" spans="1:49" ht="13.5" thickBot="1">
      <c r="A90" s="285"/>
      <c r="B90" s="585">
        <v>2009</v>
      </c>
      <c r="C90" s="124" t="s">
        <v>93</v>
      </c>
      <c r="D90" s="114" t="s">
        <v>87</v>
      </c>
      <c r="E90" s="102" t="s">
        <v>88</v>
      </c>
      <c r="F90" s="296" t="s">
        <v>89</v>
      </c>
      <c r="G90" s="104" t="s">
        <v>90</v>
      </c>
      <c r="H90" s="105" t="s">
        <v>84</v>
      </c>
      <c r="I90" s="102" t="s">
        <v>85</v>
      </c>
      <c r="J90" s="102" t="s">
        <v>86</v>
      </c>
      <c r="K90" s="102" t="s">
        <v>87</v>
      </c>
      <c r="L90" s="102" t="s">
        <v>88</v>
      </c>
      <c r="M90" s="296" t="s">
        <v>89</v>
      </c>
      <c r="N90" s="104" t="s">
        <v>90</v>
      </c>
      <c r="O90" s="105" t="s">
        <v>84</v>
      </c>
      <c r="P90" s="102" t="s">
        <v>85</v>
      </c>
      <c r="Q90" s="102" t="s">
        <v>86</v>
      </c>
      <c r="R90" s="102" t="s">
        <v>87</v>
      </c>
      <c r="S90" s="102" t="s">
        <v>88</v>
      </c>
      <c r="T90" s="296" t="s">
        <v>89</v>
      </c>
      <c r="U90" s="127" t="s">
        <v>90</v>
      </c>
      <c r="V90" s="105" t="s">
        <v>84</v>
      </c>
      <c r="W90" s="102" t="s">
        <v>85</v>
      </c>
      <c r="X90" s="102" t="s">
        <v>86</v>
      </c>
      <c r="Y90" s="102" t="s">
        <v>87</v>
      </c>
      <c r="Z90" s="102" t="s">
        <v>88</v>
      </c>
      <c r="AA90" s="296" t="s">
        <v>89</v>
      </c>
      <c r="AB90" s="127" t="s">
        <v>90</v>
      </c>
      <c r="AC90" s="105" t="s">
        <v>84</v>
      </c>
      <c r="AD90" s="102" t="s">
        <v>85</v>
      </c>
      <c r="AE90" s="102" t="s">
        <v>86</v>
      </c>
      <c r="AF90" s="102" t="s">
        <v>87</v>
      </c>
      <c r="AG90" s="106" t="s">
        <v>88</v>
      </c>
      <c r="AH90" s="291"/>
      <c r="AI90" s="287"/>
      <c r="AJ90" s="588">
        <f>AVERAGE(D91:AG91)</f>
        <v>0.7503333333333333</v>
      </c>
      <c r="AK90" s="287"/>
      <c r="AL90" s="287"/>
      <c r="AM90" s="495" t="s">
        <v>41</v>
      </c>
      <c r="AN90" s="495" t="s">
        <v>42</v>
      </c>
      <c r="AO90" s="496" t="s">
        <v>43</v>
      </c>
      <c r="AP90" s="495" t="s">
        <v>44</v>
      </c>
      <c r="AQ90" s="496" t="s">
        <v>45</v>
      </c>
      <c r="AR90" s="495" t="s">
        <v>46</v>
      </c>
      <c r="AS90" s="496" t="s">
        <v>47</v>
      </c>
      <c r="AT90" s="495" t="s">
        <v>92</v>
      </c>
      <c r="AU90" s="497" t="s">
        <v>49</v>
      </c>
      <c r="AV90" s="285"/>
      <c r="AW90" s="285"/>
    </row>
    <row r="91" spans="1:49" ht="13.5" thickBot="1">
      <c r="A91" s="285"/>
      <c r="B91" s="586"/>
      <c r="C91" s="126" t="s">
        <v>94</v>
      </c>
      <c r="D91" s="123">
        <v>0.77</v>
      </c>
      <c r="E91" s="146">
        <v>0.62</v>
      </c>
      <c r="F91" s="295">
        <v>0.92</v>
      </c>
      <c r="G91" s="148">
        <v>0.99</v>
      </c>
      <c r="H91" s="149">
        <v>0.44</v>
      </c>
      <c r="I91" s="146">
        <v>0.8</v>
      </c>
      <c r="J91" s="146">
        <v>0.87</v>
      </c>
      <c r="K91" s="146">
        <v>0.59</v>
      </c>
      <c r="L91" s="146">
        <v>0.3</v>
      </c>
      <c r="M91" s="295">
        <v>0.81</v>
      </c>
      <c r="N91" s="148">
        <v>0.96</v>
      </c>
      <c r="O91" s="149">
        <v>0.7</v>
      </c>
      <c r="P91" s="146">
        <v>0.28999999999999998</v>
      </c>
      <c r="Q91" s="146">
        <v>0.64</v>
      </c>
      <c r="R91" s="146">
        <v>0.81</v>
      </c>
      <c r="S91" s="146">
        <v>0.67</v>
      </c>
      <c r="T91" s="295">
        <v>0.75</v>
      </c>
      <c r="U91" s="171">
        <v>0.87</v>
      </c>
      <c r="V91" s="149">
        <v>0.4</v>
      </c>
      <c r="W91" s="146">
        <v>0.8</v>
      </c>
      <c r="X91" s="146">
        <v>0.94</v>
      </c>
      <c r="Y91" s="146">
        <v>0.96</v>
      </c>
      <c r="Z91" s="146">
        <v>0.72</v>
      </c>
      <c r="AA91" s="295">
        <v>0.86</v>
      </c>
      <c r="AB91" s="171">
        <v>0.91</v>
      </c>
      <c r="AC91" s="149">
        <v>0.56000000000000005</v>
      </c>
      <c r="AD91" s="146">
        <v>0.93</v>
      </c>
      <c r="AE91" s="146">
        <v>0.96</v>
      </c>
      <c r="AF91" s="146">
        <v>0.92</v>
      </c>
      <c r="AG91" s="150">
        <v>0.75</v>
      </c>
      <c r="AH91" s="293"/>
      <c r="AI91" s="287"/>
      <c r="AJ91" s="589"/>
      <c r="AK91" s="291"/>
      <c r="AL91" s="164">
        <v>2009</v>
      </c>
      <c r="AM91" s="117">
        <f>AVERAGE(I91,P91,W91,AD91)</f>
        <v>0.70500000000000007</v>
      </c>
      <c r="AN91" s="110">
        <f>AVERAGE(J91,Q91,X91,AE91)</f>
        <v>0.85250000000000004</v>
      </c>
      <c r="AO91" s="118">
        <f>AVERAGE(D91,K91,R91,Y91,AF91)</f>
        <v>0.80999999999999994</v>
      </c>
      <c r="AP91" s="110">
        <f>AVERAGE(E91,L91,S91,Z91,AG91)</f>
        <v>0.61199999999999988</v>
      </c>
      <c r="AQ91" s="494">
        <f>AVERAGE(F91,M91,T91,AA91)</f>
        <v>0.83499999999999996</v>
      </c>
      <c r="AR91" s="498">
        <f>AVERAGE(G91,N91,U91,AB91)</f>
        <v>0.9325</v>
      </c>
      <c r="AS91" s="500">
        <f>AVERAGE(H91,O91,V91,AC91)</f>
        <v>0.52500000000000002</v>
      </c>
      <c r="AT91" s="110">
        <f>AVERAGE(D91,E91,I91,J91,K91,L91,P91,Q91,R91,S91,W91,X91,Y91,Z91,AD91,AE91,AF91,AG91)</f>
        <v>0.74111111111111105</v>
      </c>
      <c r="AU91" s="119">
        <f>AVERAGE(F91,G91,M91,N91,T91,U91,AA91,AB91)</f>
        <v>0.88375000000000004</v>
      </c>
      <c r="AV91" s="285"/>
      <c r="AW91" s="285"/>
    </row>
    <row r="92" spans="1:49" ht="5.0999999999999996" customHeight="1" thickBot="1">
      <c r="A92" s="285"/>
      <c r="B92" s="286"/>
      <c r="C92" s="286"/>
      <c r="D92" s="287"/>
      <c r="E92" s="287"/>
      <c r="F92" s="287"/>
      <c r="G92" s="287"/>
      <c r="H92" s="287"/>
      <c r="I92" s="287"/>
      <c r="J92" s="287"/>
      <c r="K92" s="287"/>
      <c r="L92" s="287"/>
      <c r="M92" s="287"/>
      <c r="N92" s="287"/>
      <c r="O92" s="287"/>
      <c r="P92" s="287"/>
      <c r="Q92" s="287"/>
      <c r="R92" s="287"/>
      <c r="S92" s="287"/>
      <c r="T92" s="287"/>
      <c r="U92" s="287"/>
      <c r="V92" s="287"/>
      <c r="W92" s="287"/>
      <c r="X92" s="287"/>
      <c r="Y92" s="287"/>
      <c r="Z92" s="287"/>
      <c r="AA92" s="287"/>
      <c r="AB92" s="287"/>
      <c r="AC92" s="287"/>
      <c r="AD92" s="287"/>
      <c r="AE92" s="287"/>
      <c r="AF92" s="287"/>
      <c r="AG92" s="287"/>
      <c r="AH92" s="291"/>
      <c r="AI92" s="287"/>
      <c r="AJ92" s="342"/>
      <c r="AK92" s="287"/>
      <c r="AL92" s="287"/>
      <c r="AM92" s="287"/>
      <c r="AN92" s="287"/>
      <c r="AO92" s="287"/>
      <c r="AP92" s="287"/>
      <c r="AQ92" s="287"/>
      <c r="AR92" s="287"/>
      <c r="AS92" s="287"/>
      <c r="AT92" s="287"/>
      <c r="AU92" s="287"/>
      <c r="AV92" s="285"/>
      <c r="AW92" s="285"/>
    </row>
    <row r="93" spans="1:49" ht="13.5" thickBot="1">
      <c r="A93" s="285"/>
      <c r="B93" s="585">
        <v>2010</v>
      </c>
      <c r="C93" s="124" t="s">
        <v>93</v>
      </c>
      <c r="D93" s="102" t="s">
        <v>88</v>
      </c>
      <c r="E93" s="296" t="s">
        <v>89</v>
      </c>
      <c r="F93" s="127" t="s">
        <v>90</v>
      </c>
      <c r="G93" s="105" t="s">
        <v>84</v>
      </c>
      <c r="H93" s="102" t="s">
        <v>85</v>
      </c>
      <c r="I93" s="102" t="s">
        <v>86</v>
      </c>
      <c r="J93" s="102" t="s">
        <v>87</v>
      </c>
      <c r="K93" s="102" t="s">
        <v>88</v>
      </c>
      <c r="L93" s="296" t="s">
        <v>89</v>
      </c>
      <c r="M93" s="127" t="s">
        <v>90</v>
      </c>
      <c r="N93" s="105" t="s">
        <v>84</v>
      </c>
      <c r="O93" s="102" t="s">
        <v>85</v>
      </c>
      <c r="P93" s="102" t="s">
        <v>86</v>
      </c>
      <c r="Q93" s="102" t="s">
        <v>87</v>
      </c>
      <c r="R93" s="102" t="s">
        <v>88</v>
      </c>
      <c r="S93" s="296" t="s">
        <v>89</v>
      </c>
      <c r="T93" s="127" t="s">
        <v>90</v>
      </c>
      <c r="U93" s="105" t="s">
        <v>84</v>
      </c>
      <c r="V93" s="102" t="s">
        <v>85</v>
      </c>
      <c r="W93" s="102" t="s">
        <v>86</v>
      </c>
      <c r="X93" s="102" t="s">
        <v>87</v>
      </c>
      <c r="Y93" s="102" t="s">
        <v>88</v>
      </c>
      <c r="Z93" s="296" t="s">
        <v>89</v>
      </c>
      <c r="AA93" s="127" t="s">
        <v>90</v>
      </c>
      <c r="AB93" s="105" t="s">
        <v>84</v>
      </c>
      <c r="AC93" s="102" t="s">
        <v>85</v>
      </c>
      <c r="AD93" s="102" t="s">
        <v>86</v>
      </c>
      <c r="AE93" s="102" t="s">
        <v>87</v>
      </c>
      <c r="AF93" s="102" t="s">
        <v>88</v>
      </c>
      <c r="AG93" s="297" t="s">
        <v>89</v>
      </c>
      <c r="AH93" s="291"/>
      <c r="AI93" s="287"/>
      <c r="AJ93" s="588">
        <f>AVERAGE(D94:AG94)</f>
        <v>0.7473333333333334</v>
      </c>
      <c r="AK93" s="287"/>
      <c r="AL93" s="287"/>
      <c r="AM93" s="495" t="s">
        <v>41</v>
      </c>
      <c r="AN93" s="495" t="s">
        <v>42</v>
      </c>
      <c r="AO93" s="496" t="s">
        <v>43</v>
      </c>
      <c r="AP93" s="495" t="s">
        <v>44</v>
      </c>
      <c r="AQ93" s="496" t="s">
        <v>45</v>
      </c>
      <c r="AR93" s="495" t="s">
        <v>46</v>
      </c>
      <c r="AS93" s="496" t="s">
        <v>47</v>
      </c>
      <c r="AT93" s="495" t="s">
        <v>92</v>
      </c>
      <c r="AU93" s="497" t="s">
        <v>49</v>
      </c>
      <c r="AV93" s="285"/>
      <c r="AW93" s="285"/>
    </row>
    <row r="94" spans="1:49" ht="13.5" thickBot="1">
      <c r="A94" s="285"/>
      <c r="B94" s="586"/>
      <c r="C94" s="126" t="s">
        <v>94</v>
      </c>
      <c r="D94" s="123">
        <v>0.28999999999999998</v>
      </c>
      <c r="E94" s="295">
        <v>0.81</v>
      </c>
      <c r="F94" s="171">
        <v>0.88</v>
      </c>
      <c r="G94" s="172">
        <v>0.55000000000000004</v>
      </c>
      <c r="H94" s="146">
        <v>0.51</v>
      </c>
      <c r="I94" s="146">
        <v>0.71</v>
      </c>
      <c r="J94" s="146">
        <v>0.73</v>
      </c>
      <c r="K94" s="146">
        <v>0.65</v>
      </c>
      <c r="L94" s="295">
        <v>0.88</v>
      </c>
      <c r="M94" s="171">
        <v>0.97</v>
      </c>
      <c r="N94" s="172">
        <v>0.43</v>
      </c>
      <c r="O94" s="146">
        <v>0.83</v>
      </c>
      <c r="P94" s="146">
        <v>0.98</v>
      </c>
      <c r="Q94" s="146">
        <v>0.96</v>
      </c>
      <c r="R94" s="146">
        <v>0.62</v>
      </c>
      <c r="S94" s="295">
        <v>0.86</v>
      </c>
      <c r="T94" s="171">
        <v>0.94</v>
      </c>
      <c r="U94" s="172">
        <v>0.4</v>
      </c>
      <c r="V94" s="146">
        <v>0.69</v>
      </c>
      <c r="W94" s="146">
        <v>0.85</v>
      </c>
      <c r="X94" s="146">
        <v>0.79</v>
      </c>
      <c r="Y94" s="146">
        <v>0.76</v>
      </c>
      <c r="Z94" s="295">
        <v>0.89</v>
      </c>
      <c r="AA94" s="171">
        <v>0.98</v>
      </c>
      <c r="AB94" s="172">
        <v>0.42</v>
      </c>
      <c r="AC94" s="146">
        <v>0.79</v>
      </c>
      <c r="AD94" s="146">
        <v>0.91</v>
      </c>
      <c r="AE94" s="146">
        <v>0.88</v>
      </c>
      <c r="AF94" s="146">
        <v>0.64</v>
      </c>
      <c r="AG94" s="298">
        <v>0.82</v>
      </c>
      <c r="AH94" s="293"/>
      <c r="AI94" s="287"/>
      <c r="AJ94" s="589"/>
      <c r="AK94" s="287"/>
      <c r="AL94" s="164">
        <v>2010</v>
      </c>
      <c r="AM94" s="117">
        <f>AVERAGE(H94,O94,V94,AC94)</f>
        <v>0.70499999999999996</v>
      </c>
      <c r="AN94" s="110">
        <f>AVERAGE(AD94)</f>
        <v>0.91</v>
      </c>
      <c r="AO94" s="118">
        <f>AVERAGE(AE94,X94,Q94,J94)</f>
        <v>0.84</v>
      </c>
      <c r="AP94" s="110">
        <f>AVERAGE(D94,K94,R94,Y94,AF94)</f>
        <v>0.59200000000000008</v>
      </c>
      <c r="AQ94" s="494">
        <f>AVERAGE(E94,L94,S94,Z94,AG94)</f>
        <v>0.85199999999999998</v>
      </c>
      <c r="AR94" s="498">
        <f>AVERAGE(F94,M94,T94,AA94)</f>
        <v>0.9425</v>
      </c>
      <c r="AS94" s="500">
        <f>AVERAGE(G94,N94,U94,AB94)</f>
        <v>0.44999999999999996</v>
      </c>
      <c r="AT94" s="110">
        <f>AVERAGE(D94,H94:K94,O94:R94,V94:Y94,AC94:AF94)</f>
        <v>0.74058823529411777</v>
      </c>
      <c r="AU94" s="119">
        <f>AVERAGE(E94:F94,L94:M94,S94:T94,Z94:AA94,AG94)</f>
        <v>0.89222222222222214</v>
      </c>
      <c r="AV94" s="285"/>
      <c r="AW94" s="285"/>
    </row>
    <row r="95" spans="1:49" ht="5.0999999999999996" customHeight="1" thickBot="1">
      <c r="A95" s="285"/>
      <c r="B95" s="286"/>
      <c r="C95" s="286"/>
      <c r="D95" s="287"/>
      <c r="E95" s="287"/>
      <c r="F95" s="287"/>
      <c r="G95" s="287"/>
      <c r="H95" s="287"/>
      <c r="I95" s="287"/>
      <c r="J95" s="287"/>
      <c r="K95" s="287"/>
      <c r="L95" s="287"/>
      <c r="M95" s="287"/>
      <c r="N95" s="287"/>
      <c r="O95" s="287"/>
      <c r="P95" s="287"/>
      <c r="Q95" s="287"/>
      <c r="R95" s="287"/>
      <c r="S95" s="287"/>
      <c r="T95" s="287"/>
      <c r="U95" s="287"/>
      <c r="V95" s="287"/>
      <c r="W95" s="287"/>
      <c r="X95" s="287"/>
      <c r="Y95" s="287"/>
      <c r="Z95" s="287"/>
      <c r="AA95" s="287"/>
      <c r="AB95" s="287"/>
      <c r="AC95" s="287"/>
      <c r="AD95" s="287"/>
      <c r="AE95" s="287"/>
      <c r="AF95" s="287"/>
      <c r="AG95" s="287"/>
      <c r="AH95" s="291"/>
      <c r="AI95" s="287"/>
      <c r="AJ95" s="342"/>
      <c r="AK95" s="287"/>
      <c r="AL95" s="287"/>
      <c r="AM95" s="287"/>
      <c r="AN95" s="287"/>
      <c r="AO95" s="287"/>
      <c r="AP95" s="287"/>
      <c r="AQ95" s="287"/>
      <c r="AR95" s="287"/>
      <c r="AS95" s="287"/>
      <c r="AT95" s="287"/>
      <c r="AU95" s="287"/>
      <c r="AV95" s="285"/>
      <c r="AW95" s="285"/>
    </row>
    <row r="96" spans="1:49" ht="13.5" thickBot="1">
      <c r="A96" s="285"/>
      <c r="B96" s="585">
        <v>2011</v>
      </c>
      <c r="C96" s="113" t="s">
        <v>93</v>
      </c>
      <c r="D96" s="488" t="s">
        <v>89</v>
      </c>
      <c r="E96" s="127" t="s">
        <v>90</v>
      </c>
      <c r="F96" s="105" t="s">
        <v>84</v>
      </c>
      <c r="G96" s="102" t="s">
        <v>85</v>
      </c>
      <c r="H96" s="102" t="s">
        <v>86</v>
      </c>
      <c r="I96" s="102" t="s">
        <v>87</v>
      </c>
      <c r="J96" s="102" t="s">
        <v>88</v>
      </c>
      <c r="K96" s="296" t="s">
        <v>89</v>
      </c>
      <c r="L96" s="127" t="s">
        <v>90</v>
      </c>
      <c r="M96" s="105" t="s">
        <v>84</v>
      </c>
      <c r="N96" s="102" t="s">
        <v>85</v>
      </c>
      <c r="O96" s="102" t="s">
        <v>86</v>
      </c>
      <c r="P96" s="102" t="s">
        <v>87</v>
      </c>
      <c r="Q96" s="102" t="s">
        <v>88</v>
      </c>
      <c r="R96" s="296" t="s">
        <v>89</v>
      </c>
      <c r="S96" s="127" t="s">
        <v>90</v>
      </c>
      <c r="T96" s="105" t="s">
        <v>84</v>
      </c>
      <c r="U96" s="102" t="s">
        <v>85</v>
      </c>
      <c r="V96" s="102" t="s">
        <v>86</v>
      </c>
      <c r="W96" s="102" t="s">
        <v>87</v>
      </c>
      <c r="X96" s="102" t="s">
        <v>88</v>
      </c>
      <c r="Y96" s="296" t="s">
        <v>89</v>
      </c>
      <c r="Z96" s="127" t="s">
        <v>90</v>
      </c>
      <c r="AA96" s="105" t="s">
        <v>84</v>
      </c>
      <c r="AB96" s="102" t="s">
        <v>85</v>
      </c>
      <c r="AC96" s="102" t="s">
        <v>86</v>
      </c>
      <c r="AD96" s="102" t="s">
        <v>87</v>
      </c>
      <c r="AE96" s="102" t="s">
        <v>88</v>
      </c>
      <c r="AF96" s="489" t="s">
        <v>89</v>
      </c>
      <c r="AG96" s="384" t="s">
        <v>90</v>
      </c>
      <c r="AH96" s="291"/>
      <c r="AI96" s="287"/>
      <c r="AJ96" s="588">
        <f>AVERAGE(D97:AG97)</f>
        <v>0.69500000000000017</v>
      </c>
      <c r="AK96" s="287"/>
      <c r="AL96" s="287"/>
      <c r="AM96" s="495" t="s">
        <v>41</v>
      </c>
      <c r="AN96" s="495" t="s">
        <v>42</v>
      </c>
      <c r="AO96" s="496" t="s">
        <v>43</v>
      </c>
      <c r="AP96" s="495" t="s">
        <v>44</v>
      </c>
      <c r="AQ96" s="496" t="s">
        <v>45</v>
      </c>
      <c r="AR96" s="495" t="s">
        <v>46</v>
      </c>
      <c r="AS96" s="496" t="s">
        <v>47</v>
      </c>
      <c r="AT96" s="495" t="s">
        <v>92</v>
      </c>
      <c r="AU96" s="497" t="s">
        <v>49</v>
      </c>
      <c r="AV96" s="285"/>
      <c r="AW96" s="285"/>
    </row>
    <row r="97" spans="1:49" ht="13.5" thickBot="1">
      <c r="A97" s="285"/>
      <c r="B97" s="586"/>
      <c r="C97" s="122" t="s">
        <v>94</v>
      </c>
      <c r="D97" s="490">
        <v>0.86</v>
      </c>
      <c r="E97" s="171">
        <v>0.98</v>
      </c>
      <c r="F97" s="172">
        <v>0.45</v>
      </c>
      <c r="G97" s="146">
        <v>0.68</v>
      </c>
      <c r="H97" s="146">
        <v>0.88</v>
      </c>
      <c r="I97" s="146">
        <v>0.8</v>
      </c>
      <c r="J97" s="146">
        <v>0.73</v>
      </c>
      <c r="K97" s="295">
        <v>0.76</v>
      </c>
      <c r="L97" s="171">
        <v>0.85</v>
      </c>
      <c r="M97" s="172">
        <v>0.41</v>
      </c>
      <c r="N97" s="146">
        <v>0.79</v>
      </c>
      <c r="O97" s="146">
        <v>0.98</v>
      </c>
      <c r="P97" s="146">
        <v>0.98</v>
      </c>
      <c r="Q97" s="146">
        <v>0.7</v>
      </c>
      <c r="R97" s="295">
        <v>0.84</v>
      </c>
      <c r="S97" s="171">
        <v>0.89</v>
      </c>
      <c r="T97" s="172">
        <v>0.46</v>
      </c>
      <c r="U97" s="146">
        <v>0.72</v>
      </c>
      <c r="V97" s="146">
        <v>0.99</v>
      </c>
      <c r="W97" s="146">
        <v>0.62</v>
      </c>
      <c r="X97" s="146">
        <v>0.35</v>
      </c>
      <c r="Y97" s="295">
        <v>0.76</v>
      </c>
      <c r="Z97" s="171">
        <v>0.81</v>
      </c>
      <c r="AA97" s="172">
        <v>0.42</v>
      </c>
      <c r="AB97" s="146">
        <v>0.24</v>
      </c>
      <c r="AC97" s="146">
        <v>0.46</v>
      </c>
      <c r="AD97" s="146">
        <v>0.46</v>
      </c>
      <c r="AE97" s="146">
        <v>0.3</v>
      </c>
      <c r="AF97" s="295">
        <v>0.75</v>
      </c>
      <c r="AG97" s="385">
        <v>0.93</v>
      </c>
      <c r="AH97" s="293"/>
      <c r="AI97" s="287"/>
      <c r="AJ97" s="589"/>
      <c r="AK97" s="287"/>
      <c r="AL97" s="164">
        <v>2011</v>
      </c>
      <c r="AM97" s="117">
        <f>AVERAGE(G97,N97,U97,AB97)</f>
        <v>0.60750000000000015</v>
      </c>
      <c r="AN97" s="110">
        <f>AVERAGE(H97,O97,V97,AC97)</f>
        <v>0.8274999999999999</v>
      </c>
      <c r="AO97" s="118">
        <f>AVERAGE(I97,P97,W97,AD97)</f>
        <v>0.71499999999999997</v>
      </c>
      <c r="AP97" s="110">
        <f>AVERAGE(J97,Q97,X97,AE97)</f>
        <v>0.51999999999999991</v>
      </c>
      <c r="AQ97" s="494">
        <f>AVERAGE(D97,K97,R97,Y97,AF97)</f>
        <v>0.79399999999999993</v>
      </c>
      <c r="AR97" s="498">
        <f>AVERAGE(E97,L97,S97,Z97,AG97)</f>
        <v>0.89200000000000002</v>
      </c>
      <c r="AS97" s="500">
        <f>AVERAGE(F97,M97,T97,AA97)</f>
        <v>0.435</v>
      </c>
      <c r="AT97" s="110">
        <f>AVERAGE(G97:J97,N97:Q97,U97:X97,AB97:AE97)</f>
        <v>0.66750000000000009</v>
      </c>
      <c r="AU97" s="119">
        <f>AVERAGE(D97:E97,K97:L97,R97:S97,Y97:Z97,AF97:AG97)</f>
        <v>0.84299999999999997</v>
      </c>
      <c r="AV97" s="285"/>
      <c r="AW97" s="285"/>
    </row>
    <row r="98" spans="1:49">
      <c r="A98" s="285"/>
      <c r="B98" s="286"/>
      <c r="C98" s="286"/>
      <c r="D98" s="287"/>
      <c r="E98" s="287"/>
      <c r="F98" s="287"/>
      <c r="G98" s="287"/>
      <c r="H98" s="287"/>
      <c r="I98" s="287"/>
      <c r="J98" s="287"/>
      <c r="K98" s="287"/>
      <c r="L98" s="287"/>
      <c r="M98" s="287"/>
      <c r="N98" s="287"/>
      <c r="O98" s="287"/>
      <c r="P98" s="287"/>
      <c r="Q98" s="287"/>
      <c r="R98" s="287"/>
      <c r="S98" s="287"/>
      <c r="T98" s="287"/>
      <c r="U98" s="287"/>
      <c r="V98" s="287"/>
      <c r="W98" s="287"/>
      <c r="X98" s="287"/>
      <c r="Y98" s="287"/>
      <c r="Z98" s="287"/>
      <c r="AA98" s="287"/>
      <c r="AB98" s="287"/>
      <c r="AC98" s="287"/>
      <c r="AD98" s="287"/>
      <c r="AE98" s="287"/>
      <c r="AF98" s="287"/>
      <c r="AG98" s="287"/>
      <c r="AH98" s="291"/>
      <c r="AI98" s="287"/>
      <c r="AJ98" s="342"/>
      <c r="AK98" s="287"/>
      <c r="AL98" s="287"/>
      <c r="AM98" s="287"/>
      <c r="AN98" s="287"/>
      <c r="AO98" s="287"/>
      <c r="AP98" s="287"/>
      <c r="AQ98" s="287"/>
      <c r="AR98" s="287"/>
      <c r="AS98" s="287"/>
      <c r="AT98" s="287"/>
      <c r="AU98" s="287"/>
      <c r="AV98" s="285"/>
      <c r="AW98" s="285"/>
    </row>
    <row r="99" spans="1:49">
      <c r="A99" s="285"/>
      <c r="B99" s="286"/>
      <c r="C99" s="286"/>
      <c r="D99" s="287"/>
      <c r="E99" s="287"/>
      <c r="F99" s="287"/>
      <c r="G99" s="287"/>
      <c r="H99" s="287"/>
      <c r="I99" s="287"/>
      <c r="J99" s="287"/>
      <c r="K99" s="287"/>
      <c r="L99" s="287"/>
      <c r="M99" s="287"/>
      <c r="N99" s="287"/>
      <c r="O99" s="287"/>
      <c r="P99" s="287"/>
      <c r="Q99" s="287"/>
      <c r="R99" s="287"/>
      <c r="S99" s="287"/>
      <c r="T99" s="287"/>
      <c r="U99" s="287"/>
      <c r="V99" s="287"/>
      <c r="W99" s="287"/>
      <c r="X99" s="287"/>
      <c r="Y99" s="287"/>
      <c r="Z99" s="287"/>
      <c r="AA99" s="287"/>
      <c r="AB99" s="287"/>
      <c r="AC99" s="287"/>
      <c r="AD99" s="287"/>
      <c r="AE99" s="287"/>
      <c r="AF99" s="287"/>
      <c r="AG99" s="287"/>
      <c r="AH99" s="287"/>
      <c r="AI99" s="287"/>
      <c r="AJ99" s="342"/>
      <c r="AK99" s="287"/>
      <c r="AL99" s="287"/>
      <c r="AM99" s="287"/>
      <c r="AN99" s="287"/>
      <c r="AO99" s="287"/>
      <c r="AP99" s="287"/>
      <c r="AQ99" s="287"/>
      <c r="AR99" s="287"/>
      <c r="AS99" s="287"/>
      <c r="AT99" s="287"/>
      <c r="AU99" s="287"/>
      <c r="AV99" s="285"/>
      <c r="AW99" s="285"/>
    </row>
    <row r="100" spans="1:49" ht="16.5" thickBot="1">
      <c r="A100" s="285"/>
      <c r="B100" s="290" t="s">
        <v>4</v>
      </c>
      <c r="C100" s="286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7"/>
      <c r="X100" s="287"/>
      <c r="Y100" s="287"/>
      <c r="Z100" s="287"/>
      <c r="AA100" s="287"/>
      <c r="AB100" s="287"/>
      <c r="AC100" s="287"/>
      <c r="AD100" s="287"/>
      <c r="AE100" s="287"/>
      <c r="AF100" s="287"/>
      <c r="AG100" s="287"/>
      <c r="AH100" s="287"/>
      <c r="AI100" s="287"/>
      <c r="AJ100" s="342"/>
      <c r="AK100" s="287"/>
      <c r="AL100" s="507" t="s">
        <v>4</v>
      </c>
      <c r="AM100" s="287"/>
      <c r="AN100" s="287"/>
      <c r="AO100" s="287"/>
      <c r="AP100" s="287"/>
      <c r="AQ100" s="287"/>
      <c r="AR100" s="287"/>
      <c r="AS100" s="287"/>
      <c r="AT100" s="287"/>
      <c r="AU100" s="287"/>
      <c r="AV100" s="285"/>
      <c r="AW100" s="285"/>
    </row>
    <row r="101" spans="1:49" ht="13.5" thickBot="1">
      <c r="A101" s="285"/>
      <c r="B101" s="291"/>
      <c r="C101" s="291"/>
      <c r="D101" s="423" t="s">
        <v>53</v>
      </c>
      <c r="E101" s="424" t="s">
        <v>54</v>
      </c>
      <c r="F101" s="424" t="s">
        <v>55</v>
      </c>
      <c r="G101" s="424" t="s">
        <v>56</v>
      </c>
      <c r="H101" s="424" t="s">
        <v>57</v>
      </c>
      <c r="I101" s="424" t="s">
        <v>58</v>
      </c>
      <c r="J101" s="424" t="s">
        <v>59</v>
      </c>
      <c r="K101" s="424" t="s">
        <v>60</v>
      </c>
      <c r="L101" s="424" t="s">
        <v>61</v>
      </c>
      <c r="M101" s="424" t="s">
        <v>62</v>
      </c>
      <c r="N101" s="424" t="s">
        <v>63</v>
      </c>
      <c r="O101" s="424" t="s">
        <v>64</v>
      </c>
      <c r="P101" s="424" t="s">
        <v>65</v>
      </c>
      <c r="Q101" s="424" t="s">
        <v>66</v>
      </c>
      <c r="R101" s="424" t="s">
        <v>67</v>
      </c>
      <c r="S101" s="424" t="s">
        <v>68</v>
      </c>
      <c r="T101" s="424" t="s">
        <v>69</v>
      </c>
      <c r="U101" s="424" t="s">
        <v>70</v>
      </c>
      <c r="V101" s="424" t="s">
        <v>71</v>
      </c>
      <c r="W101" s="424" t="s">
        <v>72</v>
      </c>
      <c r="X101" s="424" t="s">
        <v>73</v>
      </c>
      <c r="Y101" s="424" t="s">
        <v>74</v>
      </c>
      <c r="Z101" s="424" t="s">
        <v>75</v>
      </c>
      <c r="AA101" s="424" t="s">
        <v>76</v>
      </c>
      <c r="AB101" s="424" t="s">
        <v>77</v>
      </c>
      <c r="AC101" s="424" t="s">
        <v>78</v>
      </c>
      <c r="AD101" s="424" t="s">
        <v>79</v>
      </c>
      <c r="AE101" s="424" t="s">
        <v>80</v>
      </c>
      <c r="AF101" s="424" t="s">
        <v>81</v>
      </c>
      <c r="AG101" s="424" t="s">
        <v>82</v>
      </c>
      <c r="AH101" s="425" t="s">
        <v>83</v>
      </c>
      <c r="AI101" s="291"/>
      <c r="AJ101" s="343" t="s">
        <v>91</v>
      </c>
      <c r="AK101" s="291"/>
      <c r="AL101" s="287"/>
      <c r="AM101" s="287"/>
      <c r="AN101" s="287"/>
      <c r="AO101" s="287"/>
      <c r="AP101" s="287"/>
      <c r="AQ101" s="287"/>
      <c r="AR101" s="287"/>
      <c r="AS101" s="287"/>
      <c r="AT101" s="287"/>
      <c r="AU101" s="287"/>
      <c r="AV101" s="285"/>
      <c r="AW101" s="285"/>
    </row>
    <row r="102" spans="1:49" ht="13.5" thickBot="1">
      <c r="A102" s="285"/>
      <c r="B102" s="585">
        <v>2006</v>
      </c>
      <c r="C102" s="100" t="s">
        <v>93</v>
      </c>
      <c r="D102" s="114" t="s">
        <v>85</v>
      </c>
      <c r="E102" s="102" t="s">
        <v>86</v>
      </c>
      <c r="F102" s="102" t="s">
        <v>87</v>
      </c>
      <c r="G102" s="102" t="s">
        <v>88</v>
      </c>
      <c r="H102" s="296" t="s">
        <v>89</v>
      </c>
      <c r="I102" s="127" t="s">
        <v>90</v>
      </c>
      <c r="J102" s="105" t="s">
        <v>84</v>
      </c>
      <c r="K102" s="102" t="s">
        <v>85</v>
      </c>
      <c r="L102" s="102" t="s">
        <v>86</v>
      </c>
      <c r="M102" s="102" t="s">
        <v>87</v>
      </c>
      <c r="N102" s="102" t="s">
        <v>88</v>
      </c>
      <c r="O102" s="296" t="s">
        <v>89</v>
      </c>
      <c r="P102" s="127" t="s">
        <v>90</v>
      </c>
      <c r="Q102" s="105" t="s">
        <v>84</v>
      </c>
      <c r="R102" s="102" t="s">
        <v>85</v>
      </c>
      <c r="S102" s="102" t="s">
        <v>86</v>
      </c>
      <c r="T102" s="102" t="s">
        <v>87</v>
      </c>
      <c r="U102" s="102" t="s">
        <v>88</v>
      </c>
      <c r="V102" s="296" t="s">
        <v>89</v>
      </c>
      <c r="W102" s="127" t="s">
        <v>90</v>
      </c>
      <c r="X102" s="105" t="s">
        <v>84</v>
      </c>
      <c r="Y102" s="102" t="s">
        <v>85</v>
      </c>
      <c r="Z102" s="102" t="s">
        <v>86</v>
      </c>
      <c r="AA102" s="102" t="s">
        <v>87</v>
      </c>
      <c r="AB102" s="102" t="s">
        <v>88</v>
      </c>
      <c r="AC102" s="296" t="s">
        <v>89</v>
      </c>
      <c r="AD102" s="127" t="s">
        <v>90</v>
      </c>
      <c r="AE102" s="105" t="s">
        <v>84</v>
      </c>
      <c r="AF102" s="102" t="s">
        <v>85</v>
      </c>
      <c r="AG102" s="102" t="s">
        <v>86</v>
      </c>
      <c r="AH102" s="106" t="s">
        <v>87</v>
      </c>
      <c r="AI102" s="291"/>
      <c r="AJ102" s="588">
        <f>AVERAGE(D103:AH103)</f>
        <v>0.74419354838709684</v>
      </c>
      <c r="AK102" s="291"/>
      <c r="AL102" s="287"/>
      <c r="AM102" s="495" t="s">
        <v>41</v>
      </c>
      <c r="AN102" s="495" t="s">
        <v>42</v>
      </c>
      <c r="AO102" s="496" t="s">
        <v>43</v>
      </c>
      <c r="AP102" s="495" t="s">
        <v>44</v>
      </c>
      <c r="AQ102" s="496" t="s">
        <v>45</v>
      </c>
      <c r="AR102" s="495" t="s">
        <v>46</v>
      </c>
      <c r="AS102" s="496" t="s">
        <v>47</v>
      </c>
      <c r="AT102" s="495" t="s">
        <v>92</v>
      </c>
      <c r="AU102" s="497" t="s">
        <v>49</v>
      </c>
      <c r="AV102" s="285"/>
      <c r="AW102" s="285"/>
    </row>
    <row r="103" spans="1:49" ht="13.5" thickBot="1">
      <c r="A103" s="285"/>
      <c r="B103" s="586"/>
      <c r="C103" s="107" t="s">
        <v>94</v>
      </c>
      <c r="D103" s="123">
        <v>0.51</v>
      </c>
      <c r="E103" s="146">
        <v>0.77</v>
      </c>
      <c r="F103" s="146">
        <v>0.82</v>
      </c>
      <c r="G103" s="146">
        <v>0.76</v>
      </c>
      <c r="H103" s="295">
        <v>0.79</v>
      </c>
      <c r="I103" s="171">
        <v>0.97</v>
      </c>
      <c r="J103" s="149">
        <v>0.63</v>
      </c>
      <c r="K103" s="146">
        <v>0.8</v>
      </c>
      <c r="L103" s="146">
        <v>0.87</v>
      </c>
      <c r="M103" s="146">
        <v>0.94</v>
      </c>
      <c r="N103" s="146">
        <v>0.99</v>
      </c>
      <c r="O103" s="295">
        <v>0.86</v>
      </c>
      <c r="P103" s="171">
        <v>0.92</v>
      </c>
      <c r="Q103" s="149">
        <v>0.32</v>
      </c>
      <c r="R103" s="146">
        <v>0.68</v>
      </c>
      <c r="S103" s="146">
        <v>0.82</v>
      </c>
      <c r="T103" s="146">
        <v>0.81</v>
      </c>
      <c r="U103" s="146">
        <v>0.71</v>
      </c>
      <c r="V103" s="295">
        <v>0.82</v>
      </c>
      <c r="W103" s="171">
        <v>0.93</v>
      </c>
      <c r="X103" s="149">
        <v>0.35</v>
      </c>
      <c r="Y103" s="146">
        <v>0.75</v>
      </c>
      <c r="Z103" s="146">
        <v>0.8</v>
      </c>
      <c r="AA103" s="146">
        <v>0.83</v>
      </c>
      <c r="AB103" s="146">
        <v>0.64</v>
      </c>
      <c r="AC103" s="295">
        <v>0.74</v>
      </c>
      <c r="AD103" s="171">
        <v>0.99</v>
      </c>
      <c r="AE103" s="149">
        <v>0.71</v>
      </c>
      <c r="AF103" s="146">
        <v>0.35</v>
      </c>
      <c r="AG103" s="146">
        <v>0.56999999999999995</v>
      </c>
      <c r="AH103" s="150">
        <v>0.62</v>
      </c>
      <c r="AI103" s="291"/>
      <c r="AJ103" s="589"/>
      <c r="AK103" s="293"/>
      <c r="AL103" s="164">
        <v>2006</v>
      </c>
      <c r="AM103" s="110">
        <f>AVERAGE(D103,K103,R103,Y103,AF103)</f>
        <v>0.6180000000000001</v>
      </c>
      <c r="AN103" s="110">
        <f>AVERAGE(E103,L103,S103,Z103,AG103)</f>
        <v>0.7659999999999999</v>
      </c>
      <c r="AO103" s="110">
        <f>AVERAGE(F103,M103,T103,AA103,AH103)</f>
        <v>0.80399999999999994</v>
      </c>
      <c r="AP103" s="110">
        <f>AVERAGE(G103,N103,U103,AB103)</f>
        <v>0.77500000000000002</v>
      </c>
      <c r="AQ103" s="493">
        <f>AVERAGE(H103,O103,V103,AC103)</f>
        <v>0.80249999999999999</v>
      </c>
      <c r="AR103" s="498">
        <f>AVERAGE(I103,P103,W103,AD103)</f>
        <v>0.95250000000000012</v>
      </c>
      <c r="AS103" s="499">
        <f>AVERAGE(J103,Q103,X103,AE103)</f>
        <v>0.50249999999999995</v>
      </c>
      <c r="AT103" s="40">
        <f>AVERAGE(D103,E103,F103,G103,K103,L103,M103,N103,R103,S103,T103,U103,Y103,Z103,AA103,AB103,AF103,AG103,AH103)</f>
        <v>0.73894736842105269</v>
      </c>
      <c r="AU103" s="41">
        <f>AVERAGE(H103,I103,O103,P103,V103,W103,AC103,AD103)</f>
        <v>0.87750000000000006</v>
      </c>
      <c r="AV103" s="285"/>
      <c r="AW103" s="285"/>
    </row>
    <row r="104" spans="1:49" ht="5.0999999999999996" customHeight="1" thickBot="1">
      <c r="A104" s="285"/>
      <c r="B104" s="292"/>
      <c r="C104" s="292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93"/>
      <c r="AB104" s="293"/>
      <c r="AC104" s="293"/>
      <c r="AD104" s="293"/>
      <c r="AE104" s="293"/>
      <c r="AF104" s="293"/>
      <c r="AG104" s="293"/>
      <c r="AH104" s="293"/>
      <c r="AI104" s="291"/>
      <c r="AJ104" s="346"/>
      <c r="AK104" s="293"/>
      <c r="AL104" s="291"/>
      <c r="AM104" s="293"/>
      <c r="AN104" s="293"/>
      <c r="AO104" s="293"/>
      <c r="AP104" s="293"/>
      <c r="AQ104" s="293"/>
      <c r="AR104" s="293"/>
      <c r="AS104" s="293"/>
      <c r="AT104" s="291"/>
      <c r="AU104" s="291"/>
      <c r="AV104" s="285"/>
      <c r="AW104" s="285"/>
    </row>
    <row r="105" spans="1:49" ht="13.5" thickBot="1">
      <c r="A105" s="285"/>
      <c r="B105" s="585">
        <v>2007</v>
      </c>
      <c r="C105" s="113" t="s">
        <v>93</v>
      </c>
      <c r="D105" s="114" t="s">
        <v>86</v>
      </c>
      <c r="E105" s="102" t="s">
        <v>87</v>
      </c>
      <c r="F105" s="102" t="s">
        <v>88</v>
      </c>
      <c r="G105" s="296" t="s">
        <v>89</v>
      </c>
      <c r="H105" s="127" t="s">
        <v>90</v>
      </c>
      <c r="I105" s="105" t="s">
        <v>84</v>
      </c>
      <c r="J105" s="102" t="s">
        <v>85</v>
      </c>
      <c r="K105" s="102" t="s">
        <v>86</v>
      </c>
      <c r="L105" s="102" t="s">
        <v>87</v>
      </c>
      <c r="M105" s="102" t="s">
        <v>88</v>
      </c>
      <c r="N105" s="296" t="s">
        <v>89</v>
      </c>
      <c r="O105" s="127" t="s">
        <v>90</v>
      </c>
      <c r="P105" s="105" t="s">
        <v>84</v>
      </c>
      <c r="Q105" s="102" t="s">
        <v>85</v>
      </c>
      <c r="R105" s="102" t="s">
        <v>86</v>
      </c>
      <c r="S105" s="102" t="s">
        <v>87</v>
      </c>
      <c r="T105" s="102" t="s">
        <v>88</v>
      </c>
      <c r="U105" s="296" t="s">
        <v>89</v>
      </c>
      <c r="V105" s="127" t="s">
        <v>90</v>
      </c>
      <c r="W105" s="105" t="s">
        <v>84</v>
      </c>
      <c r="X105" s="102" t="s">
        <v>85</v>
      </c>
      <c r="Y105" s="102" t="s">
        <v>86</v>
      </c>
      <c r="Z105" s="102" t="s">
        <v>87</v>
      </c>
      <c r="AA105" s="102" t="s">
        <v>88</v>
      </c>
      <c r="AB105" s="296" t="s">
        <v>89</v>
      </c>
      <c r="AC105" s="127" t="s">
        <v>90</v>
      </c>
      <c r="AD105" s="105" t="s">
        <v>84</v>
      </c>
      <c r="AE105" s="102" t="s">
        <v>85</v>
      </c>
      <c r="AF105" s="102" t="s">
        <v>86</v>
      </c>
      <c r="AG105" s="102" t="s">
        <v>87</v>
      </c>
      <c r="AH105" s="106" t="s">
        <v>88</v>
      </c>
      <c r="AI105" s="291"/>
      <c r="AJ105" s="588">
        <f>AVERAGE(D106:AH106)</f>
        <v>0.76354838709677386</v>
      </c>
      <c r="AK105" s="287"/>
      <c r="AL105" s="287"/>
      <c r="AM105" s="495" t="s">
        <v>41</v>
      </c>
      <c r="AN105" s="495" t="s">
        <v>42</v>
      </c>
      <c r="AO105" s="496" t="s">
        <v>43</v>
      </c>
      <c r="AP105" s="495" t="s">
        <v>44</v>
      </c>
      <c r="AQ105" s="496" t="s">
        <v>45</v>
      </c>
      <c r="AR105" s="495" t="s">
        <v>46</v>
      </c>
      <c r="AS105" s="496" t="s">
        <v>47</v>
      </c>
      <c r="AT105" s="495" t="s">
        <v>92</v>
      </c>
      <c r="AU105" s="497" t="s">
        <v>49</v>
      </c>
      <c r="AV105" s="285"/>
      <c r="AW105" s="285"/>
    </row>
    <row r="106" spans="1:49" ht="13.5" thickBot="1">
      <c r="A106" s="285"/>
      <c r="B106" s="587"/>
      <c r="C106" s="115" t="s">
        <v>94</v>
      </c>
      <c r="D106" s="116">
        <v>0.85</v>
      </c>
      <c r="E106" s="165">
        <v>0.79</v>
      </c>
      <c r="F106" s="165">
        <v>0.69</v>
      </c>
      <c r="G106" s="491">
        <v>0.77</v>
      </c>
      <c r="H106" s="510">
        <v>0.99</v>
      </c>
      <c r="I106" s="168">
        <v>0.68</v>
      </c>
      <c r="J106" s="165">
        <v>0.35</v>
      </c>
      <c r="K106" s="165">
        <v>0.72</v>
      </c>
      <c r="L106" s="165">
        <v>0.81</v>
      </c>
      <c r="M106" s="165">
        <v>0.79</v>
      </c>
      <c r="N106" s="491">
        <v>0.79</v>
      </c>
      <c r="O106" s="510">
        <v>0.92</v>
      </c>
      <c r="P106" s="168">
        <v>0.57999999999999996</v>
      </c>
      <c r="Q106" s="165">
        <v>0.81</v>
      </c>
      <c r="R106" s="165">
        <v>0.85</v>
      </c>
      <c r="S106" s="165">
        <v>0.87</v>
      </c>
      <c r="T106" s="165">
        <v>0.77</v>
      </c>
      <c r="U106" s="491">
        <v>0.91</v>
      </c>
      <c r="V106" s="510">
        <v>0.99</v>
      </c>
      <c r="W106" s="168">
        <v>0.52</v>
      </c>
      <c r="X106" s="165">
        <v>0.75</v>
      </c>
      <c r="Y106" s="165">
        <v>0.81</v>
      </c>
      <c r="Z106" s="165">
        <v>0.77</v>
      </c>
      <c r="AA106" s="165">
        <v>0.81</v>
      </c>
      <c r="AB106" s="491">
        <v>0.95</v>
      </c>
      <c r="AC106" s="510">
        <v>0.96</v>
      </c>
      <c r="AD106" s="168">
        <v>0.64</v>
      </c>
      <c r="AE106" s="165">
        <v>0.43</v>
      </c>
      <c r="AF106" s="165">
        <v>0.72</v>
      </c>
      <c r="AG106" s="165">
        <v>0.73</v>
      </c>
      <c r="AH106" s="169">
        <v>0.65</v>
      </c>
      <c r="AI106" s="287"/>
      <c r="AJ106" s="589"/>
      <c r="AK106" s="291"/>
      <c r="AL106" s="164">
        <v>2007</v>
      </c>
      <c r="AM106" s="117">
        <f>AVERAGE(J106,Q106,X106,AE106)</f>
        <v>0.58500000000000008</v>
      </c>
      <c r="AN106" s="110">
        <f>AVERAGE(D106,K106,R106,Y106,AF106)</f>
        <v>0.79</v>
      </c>
      <c r="AO106" s="118">
        <f>AVERAGE(E106,L106,S106,Z106,AG106)</f>
        <v>0.79400000000000004</v>
      </c>
      <c r="AP106" s="110">
        <f>AVERAGE(F106,M106,T106,AA106,AH106)</f>
        <v>0.74199999999999999</v>
      </c>
      <c r="AQ106" s="494">
        <f>AVERAGE(G106,N106,U106,AB106)</f>
        <v>0.85499999999999998</v>
      </c>
      <c r="AR106" s="498">
        <f>AVERAGE(H106,O106,V106,AC106)</f>
        <v>0.96500000000000008</v>
      </c>
      <c r="AS106" s="500">
        <f>AVERAGE(I106,P106,W106,AD106)</f>
        <v>0.60499999999999998</v>
      </c>
      <c r="AT106" s="110">
        <f>AVERAGE(D106,E106,F106,J106,K106,L106,M106,Q106,R106,S106,T106,X106,Y106,Z106,AA106,AE106,AF106,AG106,AH106)</f>
        <v>0.73526315789473695</v>
      </c>
      <c r="AU106" s="119">
        <f>AVERAGE(G106,H106,N106,O106,U106,V106,AB106,AC106)</f>
        <v>0.91</v>
      </c>
      <c r="AV106" s="285"/>
      <c r="AW106" s="285"/>
    </row>
    <row r="107" spans="1:49" ht="5.0999999999999996" customHeight="1" thickBot="1">
      <c r="A107" s="285"/>
      <c r="B107" s="286"/>
      <c r="C107" s="286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  <c r="Q107" s="287"/>
      <c r="R107" s="287"/>
      <c r="S107" s="287"/>
      <c r="T107" s="287"/>
      <c r="U107" s="287"/>
      <c r="V107" s="287"/>
      <c r="W107" s="287"/>
      <c r="X107" s="287"/>
      <c r="Y107" s="287"/>
      <c r="Z107" s="287"/>
      <c r="AA107" s="287"/>
      <c r="AB107" s="287"/>
      <c r="AC107" s="287"/>
      <c r="AD107" s="287"/>
      <c r="AE107" s="287"/>
      <c r="AF107" s="287"/>
      <c r="AG107" s="287"/>
      <c r="AH107" s="287"/>
      <c r="AI107" s="287"/>
      <c r="AJ107" s="342"/>
      <c r="AK107" s="287"/>
      <c r="AL107" s="287"/>
      <c r="AM107" s="287"/>
      <c r="AN107" s="287"/>
      <c r="AO107" s="287"/>
      <c r="AP107" s="287"/>
      <c r="AQ107" s="287"/>
      <c r="AR107" s="287"/>
      <c r="AS107" s="287"/>
      <c r="AT107" s="287"/>
      <c r="AU107" s="287"/>
      <c r="AV107" s="285"/>
      <c r="AW107" s="285"/>
    </row>
    <row r="108" spans="1:49" ht="13.5" thickBot="1">
      <c r="A108" s="285"/>
      <c r="B108" s="585">
        <v>2008</v>
      </c>
      <c r="C108" s="113" t="s">
        <v>93</v>
      </c>
      <c r="D108" s="114" t="s">
        <v>88</v>
      </c>
      <c r="E108" s="296" t="s">
        <v>89</v>
      </c>
      <c r="F108" s="127" t="s">
        <v>90</v>
      </c>
      <c r="G108" s="105" t="s">
        <v>84</v>
      </c>
      <c r="H108" s="102" t="s">
        <v>85</v>
      </c>
      <c r="I108" s="102" t="s">
        <v>86</v>
      </c>
      <c r="J108" s="102" t="s">
        <v>87</v>
      </c>
      <c r="K108" s="102" t="s">
        <v>88</v>
      </c>
      <c r="L108" s="296" t="s">
        <v>89</v>
      </c>
      <c r="M108" s="127" t="s">
        <v>90</v>
      </c>
      <c r="N108" s="105" t="s">
        <v>84</v>
      </c>
      <c r="O108" s="102" t="s">
        <v>85</v>
      </c>
      <c r="P108" s="102" t="s">
        <v>86</v>
      </c>
      <c r="Q108" s="102" t="s">
        <v>87</v>
      </c>
      <c r="R108" s="102" t="s">
        <v>88</v>
      </c>
      <c r="S108" s="296" t="s">
        <v>89</v>
      </c>
      <c r="T108" s="127" t="s">
        <v>90</v>
      </c>
      <c r="U108" s="105" t="s">
        <v>84</v>
      </c>
      <c r="V108" s="102" t="s">
        <v>85</v>
      </c>
      <c r="W108" s="102" t="s">
        <v>86</v>
      </c>
      <c r="X108" s="102" t="s">
        <v>87</v>
      </c>
      <c r="Y108" s="102" t="s">
        <v>88</v>
      </c>
      <c r="Z108" s="296" t="s">
        <v>89</v>
      </c>
      <c r="AA108" s="127" t="s">
        <v>90</v>
      </c>
      <c r="AB108" s="105" t="s">
        <v>84</v>
      </c>
      <c r="AC108" s="102" t="s">
        <v>85</v>
      </c>
      <c r="AD108" s="102" t="s">
        <v>86</v>
      </c>
      <c r="AE108" s="102" t="s">
        <v>87</v>
      </c>
      <c r="AF108" s="102" t="s">
        <v>88</v>
      </c>
      <c r="AG108" s="296" t="s">
        <v>89</v>
      </c>
      <c r="AH108" s="384" t="s">
        <v>90</v>
      </c>
      <c r="AI108" s="287"/>
      <c r="AJ108" s="588">
        <f>AVERAGE(D109:AH109)</f>
        <v>0.78483870967741942</v>
      </c>
      <c r="AK108" s="287"/>
      <c r="AL108" s="287"/>
      <c r="AM108" s="495" t="s">
        <v>41</v>
      </c>
      <c r="AN108" s="495" t="s">
        <v>42</v>
      </c>
      <c r="AO108" s="496" t="s">
        <v>43</v>
      </c>
      <c r="AP108" s="495" t="s">
        <v>44</v>
      </c>
      <c r="AQ108" s="496" t="s">
        <v>45</v>
      </c>
      <c r="AR108" s="495" t="s">
        <v>46</v>
      </c>
      <c r="AS108" s="496" t="s">
        <v>47</v>
      </c>
      <c r="AT108" s="495" t="s">
        <v>92</v>
      </c>
      <c r="AU108" s="497" t="s">
        <v>49</v>
      </c>
      <c r="AV108" s="285"/>
      <c r="AW108" s="285"/>
    </row>
    <row r="109" spans="1:49" ht="13.5" thickBot="1">
      <c r="A109" s="285"/>
      <c r="B109" s="586"/>
      <c r="C109" s="122" t="s">
        <v>94</v>
      </c>
      <c r="D109" s="123">
        <v>0.77</v>
      </c>
      <c r="E109" s="295">
        <v>0.83</v>
      </c>
      <c r="F109" s="171">
        <v>0.98</v>
      </c>
      <c r="G109" s="149">
        <v>0.71</v>
      </c>
      <c r="H109" s="146">
        <v>0.42</v>
      </c>
      <c r="I109" s="146">
        <v>0.79</v>
      </c>
      <c r="J109" s="146">
        <v>0.86</v>
      </c>
      <c r="K109" s="146">
        <v>0.72</v>
      </c>
      <c r="L109" s="295">
        <v>0.83</v>
      </c>
      <c r="M109" s="171">
        <v>0.96</v>
      </c>
      <c r="N109" s="149">
        <v>0.56000000000000005</v>
      </c>
      <c r="O109" s="146">
        <v>0.79</v>
      </c>
      <c r="P109" s="146">
        <v>0.92</v>
      </c>
      <c r="Q109" s="146">
        <v>0.91</v>
      </c>
      <c r="R109" s="146">
        <v>0.76</v>
      </c>
      <c r="S109" s="295">
        <v>0.82</v>
      </c>
      <c r="T109" s="171">
        <v>0.96</v>
      </c>
      <c r="U109" s="149">
        <v>0.43</v>
      </c>
      <c r="V109" s="146">
        <v>0.81</v>
      </c>
      <c r="W109" s="146">
        <v>0.85</v>
      </c>
      <c r="X109" s="146">
        <v>0.89</v>
      </c>
      <c r="Y109" s="146">
        <v>0.85</v>
      </c>
      <c r="Z109" s="295">
        <v>0.79</v>
      </c>
      <c r="AA109" s="171">
        <v>0.97</v>
      </c>
      <c r="AB109" s="149">
        <v>0.69</v>
      </c>
      <c r="AC109" s="146">
        <v>0.47</v>
      </c>
      <c r="AD109" s="146">
        <v>0.69</v>
      </c>
      <c r="AE109" s="146">
        <v>0.8</v>
      </c>
      <c r="AF109" s="146">
        <v>0.65</v>
      </c>
      <c r="AG109" s="295">
        <v>0.89</v>
      </c>
      <c r="AH109" s="385">
        <v>0.96</v>
      </c>
      <c r="AI109" s="287"/>
      <c r="AJ109" s="589"/>
      <c r="AK109" s="291"/>
      <c r="AL109" s="164">
        <v>2008</v>
      </c>
      <c r="AM109" s="135">
        <f>AVERAGE(H109,O109,V109,AC109)</f>
        <v>0.62250000000000005</v>
      </c>
      <c r="AN109" s="136">
        <f>AVERAGE(I109,P109,W109,AD109)</f>
        <v>0.8125</v>
      </c>
      <c r="AO109" s="137">
        <f>AVERAGE(J109,Q109,X109,AE109)</f>
        <v>0.86499999999999999</v>
      </c>
      <c r="AP109" s="136">
        <f>AVERAGE(D109,K109,R109,Y109,AF109)</f>
        <v>0.75</v>
      </c>
      <c r="AQ109" s="505">
        <f>AVERAGE(E109,L109,S109,Z109,AG109)</f>
        <v>0.83200000000000007</v>
      </c>
      <c r="AR109" s="506">
        <f>AVERAGE(F109,M109,T109,AA109,AH109)</f>
        <v>0.96599999999999997</v>
      </c>
      <c r="AS109" s="501">
        <f>AVERAGE(G109,N109,U109,AB109)</f>
        <v>0.59749999999999992</v>
      </c>
      <c r="AT109" s="136">
        <f>AVERAGE(D109,H109,I109,J109,K109,O109,P109,Q109,R109,V109,W109,X109,Y109,AC109,AD109,AE109,AF109)</f>
        <v>0.76176470588235301</v>
      </c>
      <c r="AU109" s="138">
        <f>AVERAGE(E109,F109,L109,M109,S109,T109,Z109,AA109,AG109,AH109)</f>
        <v>0.8989999999999998</v>
      </c>
      <c r="AV109" s="285"/>
      <c r="AW109" s="285"/>
    </row>
    <row r="110" spans="1:49" ht="5.0999999999999996" customHeight="1" thickBot="1">
      <c r="A110" s="285"/>
      <c r="B110" s="286"/>
      <c r="C110" s="286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  <c r="Q110" s="287"/>
      <c r="R110" s="287"/>
      <c r="S110" s="287"/>
      <c r="T110" s="287"/>
      <c r="U110" s="287"/>
      <c r="V110" s="287"/>
      <c r="W110" s="287"/>
      <c r="X110" s="287"/>
      <c r="Y110" s="287"/>
      <c r="Z110" s="287"/>
      <c r="AA110" s="287"/>
      <c r="AB110" s="287"/>
      <c r="AC110" s="287"/>
      <c r="AD110" s="287"/>
      <c r="AE110" s="287"/>
      <c r="AF110" s="287"/>
      <c r="AG110" s="287"/>
      <c r="AH110" s="287"/>
      <c r="AI110" s="287"/>
      <c r="AJ110" s="342"/>
      <c r="AK110" s="287"/>
      <c r="AL110" s="287"/>
      <c r="AM110" s="287"/>
      <c r="AN110" s="287"/>
      <c r="AO110" s="287"/>
      <c r="AP110" s="287"/>
      <c r="AQ110" s="287"/>
      <c r="AR110" s="287"/>
      <c r="AS110" s="287"/>
      <c r="AT110" s="287"/>
      <c r="AU110" s="287"/>
      <c r="AV110" s="285"/>
      <c r="AW110" s="285"/>
    </row>
    <row r="111" spans="1:49" ht="13.5" thickBot="1">
      <c r="A111" s="285"/>
      <c r="B111" s="585">
        <v>2009</v>
      </c>
      <c r="C111" s="124" t="s">
        <v>93</v>
      </c>
      <c r="D111" s="488" t="s">
        <v>89</v>
      </c>
      <c r="E111" s="127" t="s">
        <v>90</v>
      </c>
      <c r="F111" s="105" t="s">
        <v>84</v>
      </c>
      <c r="G111" s="102" t="s">
        <v>85</v>
      </c>
      <c r="H111" s="102" t="s">
        <v>86</v>
      </c>
      <c r="I111" s="102" t="s">
        <v>87</v>
      </c>
      <c r="J111" s="102" t="s">
        <v>88</v>
      </c>
      <c r="K111" s="296" t="s">
        <v>89</v>
      </c>
      <c r="L111" s="127" t="s">
        <v>90</v>
      </c>
      <c r="M111" s="105" t="s">
        <v>84</v>
      </c>
      <c r="N111" s="102" t="s">
        <v>85</v>
      </c>
      <c r="O111" s="102" t="s">
        <v>86</v>
      </c>
      <c r="P111" s="102" t="s">
        <v>87</v>
      </c>
      <c r="Q111" s="102" t="s">
        <v>88</v>
      </c>
      <c r="R111" s="296" t="s">
        <v>89</v>
      </c>
      <c r="S111" s="127" t="s">
        <v>90</v>
      </c>
      <c r="T111" s="105" t="s">
        <v>84</v>
      </c>
      <c r="U111" s="102" t="s">
        <v>85</v>
      </c>
      <c r="V111" s="102" t="s">
        <v>86</v>
      </c>
      <c r="W111" s="102" t="s">
        <v>87</v>
      </c>
      <c r="X111" s="102" t="s">
        <v>88</v>
      </c>
      <c r="Y111" s="296" t="s">
        <v>89</v>
      </c>
      <c r="Z111" s="127" t="s">
        <v>90</v>
      </c>
      <c r="AA111" s="105" t="s">
        <v>84</v>
      </c>
      <c r="AB111" s="102" t="s">
        <v>85</v>
      </c>
      <c r="AC111" s="102" t="s">
        <v>86</v>
      </c>
      <c r="AD111" s="102" t="s">
        <v>87</v>
      </c>
      <c r="AE111" s="102" t="s">
        <v>88</v>
      </c>
      <c r="AF111" s="296" t="s">
        <v>89</v>
      </c>
      <c r="AG111" s="127" t="s">
        <v>90</v>
      </c>
      <c r="AH111" s="145" t="s">
        <v>84</v>
      </c>
      <c r="AI111" s="287"/>
      <c r="AJ111" s="588">
        <f>AVERAGE(D112:AH112)</f>
        <v>0.78838709677419361</v>
      </c>
      <c r="AK111" s="287"/>
      <c r="AL111" s="287"/>
      <c r="AM111" s="495" t="s">
        <v>41</v>
      </c>
      <c r="AN111" s="495" t="s">
        <v>42</v>
      </c>
      <c r="AO111" s="496" t="s">
        <v>43</v>
      </c>
      <c r="AP111" s="495" t="s">
        <v>44</v>
      </c>
      <c r="AQ111" s="496" t="s">
        <v>45</v>
      </c>
      <c r="AR111" s="495" t="s">
        <v>46</v>
      </c>
      <c r="AS111" s="496" t="s">
        <v>47</v>
      </c>
      <c r="AT111" s="495" t="s">
        <v>92</v>
      </c>
      <c r="AU111" s="497" t="s">
        <v>49</v>
      </c>
      <c r="AV111" s="285"/>
      <c r="AW111" s="285"/>
    </row>
    <row r="112" spans="1:49" ht="13.5" thickBot="1">
      <c r="A112" s="285"/>
      <c r="B112" s="586"/>
      <c r="C112" s="126" t="s">
        <v>94</v>
      </c>
      <c r="D112" s="490">
        <v>0.9</v>
      </c>
      <c r="E112" s="171">
        <v>0.99</v>
      </c>
      <c r="F112" s="149">
        <v>0.57999999999999996</v>
      </c>
      <c r="G112" s="146">
        <v>0.41</v>
      </c>
      <c r="H112" s="146">
        <v>0.82</v>
      </c>
      <c r="I112" s="146">
        <v>0.82</v>
      </c>
      <c r="J112" s="146">
        <v>0.72</v>
      </c>
      <c r="K112" s="295">
        <v>0.82</v>
      </c>
      <c r="L112" s="171">
        <v>0.89</v>
      </c>
      <c r="M112" s="149">
        <v>0.47</v>
      </c>
      <c r="N112" s="146">
        <v>0.93</v>
      </c>
      <c r="O112" s="146">
        <v>0.92</v>
      </c>
      <c r="P112" s="146">
        <v>0.96</v>
      </c>
      <c r="Q112" s="146">
        <v>0.9</v>
      </c>
      <c r="R112" s="295">
        <v>0.91</v>
      </c>
      <c r="S112" s="171">
        <v>0.98</v>
      </c>
      <c r="T112" s="149">
        <v>0.5</v>
      </c>
      <c r="U112" s="146">
        <v>0.79</v>
      </c>
      <c r="V112" s="146">
        <v>0.83</v>
      </c>
      <c r="W112" s="146">
        <v>0.84</v>
      </c>
      <c r="X112" s="146">
        <v>0.78</v>
      </c>
      <c r="Y112" s="295">
        <v>0.92</v>
      </c>
      <c r="Z112" s="171">
        <v>0.98</v>
      </c>
      <c r="AA112" s="149">
        <v>0.88</v>
      </c>
      <c r="AB112" s="146">
        <v>0.46</v>
      </c>
      <c r="AC112" s="146">
        <v>0.61</v>
      </c>
      <c r="AD112" s="146">
        <v>0.8</v>
      </c>
      <c r="AE112" s="146">
        <v>0.68</v>
      </c>
      <c r="AF112" s="295">
        <v>0.88</v>
      </c>
      <c r="AG112" s="171">
        <v>0.97</v>
      </c>
      <c r="AH112" s="151">
        <v>0.5</v>
      </c>
      <c r="AI112" s="287"/>
      <c r="AJ112" s="589"/>
      <c r="AK112" s="291"/>
      <c r="AL112" s="164">
        <v>2009</v>
      </c>
      <c r="AM112" s="135">
        <f>AVERAGE(G112,N112,U112,AB112)</f>
        <v>0.64749999999999996</v>
      </c>
      <c r="AN112" s="136">
        <f>AVERAGE(H112,O112,V112,AC112)</f>
        <v>0.79499999999999993</v>
      </c>
      <c r="AO112" s="137">
        <f>AVERAGE(I112,P112,W112,AD112)</f>
        <v>0.85499999999999998</v>
      </c>
      <c r="AP112" s="136">
        <f>AVERAGE(J112,Q112,X112,AE112)</f>
        <v>0.77000000000000013</v>
      </c>
      <c r="AQ112" s="505">
        <f>AVERAGE(D112,K112,R112,Y112,AF112)</f>
        <v>0.8859999999999999</v>
      </c>
      <c r="AR112" s="506">
        <f>AVERAGE(E112,L112,S112,Z112,AG112)</f>
        <v>0.96199999999999997</v>
      </c>
      <c r="AS112" s="501">
        <f>AVERAGE(F112,M112,T112,AA112,AH112)</f>
        <v>0.58599999999999997</v>
      </c>
      <c r="AT112" s="136">
        <f>AVERAGE(G112,H112,I112,J112,N112,O112,P112,Q112,U112,V112,W112,X112,AB112,AC112,AD112,AE112)</f>
        <v>0.76687499999999997</v>
      </c>
      <c r="AU112" s="138">
        <f>AVERAGE(D112,E112,K112,L112,R112,S112,Y112,Z112,AF112,AG112)</f>
        <v>0.92400000000000015</v>
      </c>
      <c r="AV112" s="285"/>
      <c r="AW112" s="285"/>
    </row>
    <row r="113" spans="1:49" ht="5.0999999999999996" customHeight="1" thickBot="1">
      <c r="A113" s="285"/>
      <c r="B113" s="286"/>
      <c r="C113" s="286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  <c r="Q113" s="287"/>
      <c r="R113" s="287"/>
      <c r="S113" s="287"/>
      <c r="T113" s="287"/>
      <c r="U113" s="287"/>
      <c r="V113" s="287"/>
      <c r="W113" s="287"/>
      <c r="X113" s="287"/>
      <c r="Y113" s="287"/>
      <c r="Z113" s="287"/>
      <c r="AA113" s="287"/>
      <c r="AB113" s="287"/>
      <c r="AC113" s="287"/>
      <c r="AD113" s="287"/>
      <c r="AE113" s="287"/>
      <c r="AF113" s="287"/>
      <c r="AG113" s="287"/>
      <c r="AH113" s="287"/>
      <c r="AI113" s="287"/>
      <c r="AJ113" s="342"/>
      <c r="AK113" s="287"/>
      <c r="AL113" s="287"/>
      <c r="AM113" s="287"/>
      <c r="AN113" s="287"/>
      <c r="AO113" s="287"/>
      <c r="AP113" s="287"/>
      <c r="AQ113" s="287"/>
      <c r="AR113" s="287"/>
      <c r="AS113" s="287"/>
      <c r="AT113" s="287"/>
      <c r="AU113" s="287"/>
      <c r="AV113" s="285"/>
      <c r="AW113" s="285"/>
    </row>
    <row r="114" spans="1:49" ht="13.5" thickBot="1">
      <c r="A114" s="285"/>
      <c r="B114" s="585">
        <v>2010</v>
      </c>
      <c r="C114" s="124" t="s">
        <v>93</v>
      </c>
      <c r="D114" s="127" t="s">
        <v>90</v>
      </c>
      <c r="E114" s="128" t="s">
        <v>84</v>
      </c>
      <c r="F114" s="102" t="s">
        <v>85</v>
      </c>
      <c r="G114" s="102" t="s">
        <v>86</v>
      </c>
      <c r="H114" s="102" t="s">
        <v>87</v>
      </c>
      <c r="I114" s="102" t="s">
        <v>88</v>
      </c>
      <c r="J114" s="296" t="s">
        <v>89</v>
      </c>
      <c r="K114" s="127" t="s">
        <v>90</v>
      </c>
      <c r="L114" s="128" t="s">
        <v>84</v>
      </c>
      <c r="M114" s="102" t="s">
        <v>85</v>
      </c>
      <c r="N114" s="102" t="s">
        <v>86</v>
      </c>
      <c r="O114" s="102" t="s">
        <v>87</v>
      </c>
      <c r="P114" s="102" t="s">
        <v>88</v>
      </c>
      <c r="Q114" s="296" t="s">
        <v>89</v>
      </c>
      <c r="R114" s="127" t="s">
        <v>90</v>
      </c>
      <c r="S114" s="128" t="s">
        <v>84</v>
      </c>
      <c r="T114" s="102" t="s">
        <v>85</v>
      </c>
      <c r="U114" s="102" t="s">
        <v>86</v>
      </c>
      <c r="V114" s="102" t="s">
        <v>87</v>
      </c>
      <c r="W114" s="102" t="s">
        <v>88</v>
      </c>
      <c r="X114" s="296" t="s">
        <v>89</v>
      </c>
      <c r="Y114" s="127" t="s">
        <v>90</v>
      </c>
      <c r="Z114" s="128" t="s">
        <v>84</v>
      </c>
      <c r="AA114" s="102" t="s">
        <v>85</v>
      </c>
      <c r="AB114" s="102" t="s">
        <v>86</v>
      </c>
      <c r="AC114" s="102" t="s">
        <v>87</v>
      </c>
      <c r="AD114" s="102" t="s">
        <v>88</v>
      </c>
      <c r="AE114" s="296" t="s">
        <v>89</v>
      </c>
      <c r="AF114" s="127" t="s">
        <v>90</v>
      </c>
      <c r="AG114" s="128" t="s">
        <v>84</v>
      </c>
      <c r="AH114" s="106" t="s">
        <v>85</v>
      </c>
      <c r="AI114" s="287"/>
      <c r="AJ114" s="588">
        <f>AVERAGE(D115:AH115)</f>
        <v>0.77000000000000013</v>
      </c>
      <c r="AK114" s="287"/>
      <c r="AL114" s="287"/>
      <c r="AM114" s="495" t="s">
        <v>41</v>
      </c>
      <c r="AN114" s="495" t="s">
        <v>42</v>
      </c>
      <c r="AO114" s="496" t="s">
        <v>43</v>
      </c>
      <c r="AP114" s="495" t="s">
        <v>44</v>
      </c>
      <c r="AQ114" s="496" t="s">
        <v>45</v>
      </c>
      <c r="AR114" s="495" t="s">
        <v>46</v>
      </c>
      <c r="AS114" s="496" t="s">
        <v>47</v>
      </c>
      <c r="AT114" s="495" t="s">
        <v>92</v>
      </c>
      <c r="AU114" s="497" t="s">
        <v>49</v>
      </c>
      <c r="AV114" s="285"/>
      <c r="AW114" s="285"/>
    </row>
    <row r="115" spans="1:49" ht="13.5" thickBot="1">
      <c r="A115" s="285"/>
      <c r="B115" s="586"/>
      <c r="C115" s="126" t="s">
        <v>94</v>
      </c>
      <c r="D115" s="347">
        <v>0.95</v>
      </c>
      <c r="E115" s="172">
        <v>0.78</v>
      </c>
      <c r="F115" s="146">
        <v>0.35</v>
      </c>
      <c r="G115" s="146">
        <v>0.73</v>
      </c>
      <c r="H115" s="146">
        <v>0.71</v>
      </c>
      <c r="I115" s="146">
        <v>0.84</v>
      </c>
      <c r="J115" s="295">
        <v>0.84</v>
      </c>
      <c r="K115" s="171">
        <v>0.86</v>
      </c>
      <c r="L115" s="172">
        <v>0.36</v>
      </c>
      <c r="M115" s="146">
        <v>0.83</v>
      </c>
      <c r="N115" s="146">
        <v>0.89</v>
      </c>
      <c r="O115" s="146">
        <v>0.89</v>
      </c>
      <c r="P115" s="146">
        <v>0.79</v>
      </c>
      <c r="Q115" s="295">
        <v>0.85</v>
      </c>
      <c r="R115" s="171">
        <v>0.9</v>
      </c>
      <c r="S115" s="172">
        <v>0.5</v>
      </c>
      <c r="T115" s="146">
        <v>0.77</v>
      </c>
      <c r="U115" s="146">
        <v>0.9</v>
      </c>
      <c r="V115" s="146">
        <v>0.91</v>
      </c>
      <c r="W115" s="146">
        <v>0.82</v>
      </c>
      <c r="X115" s="295">
        <v>0.76</v>
      </c>
      <c r="Y115" s="171">
        <v>0.92</v>
      </c>
      <c r="Z115" s="172">
        <v>0.34</v>
      </c>
      <c r="AA115" s="146">
        <v>0.65</v>
      </c>
      <c r="AB115" s="146">
        <v>0.88</v>
      </c>
      <c r="AC115" s="146">
        <v>0.8</v>
      </c>
      <c r="AD115" s="146">
        <v>0.66</v>
      </c>
      <c r="AE115" s="295">
        <v>0.85</v>
      </c>
      <c r="AF115" s="171">
        <v>0.96</v>
      </c>
      <c r="AG115" s="172">
        <v>0.91</v>
      </c>
      <c r="AH115" s="150">
        <v>0.67</v>
      </c>
      <c r="AI115" s="287"/>
      <c r="AJ115" s="589"/>
      <c r="AK115" s="287"/>
      <c r="AL115" s="164">
        <v>2010</v>
      </c>
      <c r="AM115" s="117">
        <f>AVERAGE(F115,M115,T115,AA115,AH115)</f>
        <v>0.65400000000000003</v>
      </c>
      <c r="AN115" s="110">
        <f>AVERAGE(G115,N115,U115,AB115)</f>
        <v>0.85</v>
      </c>
      <c r="AO115" s="118">
        <f>AVERAGE(H115,O115,V115,AC115)</f>
        <v>0.82750000000000012</v>
      </c>
      <c r="AP115" s="110">
        <f>AVERAGE(I115,P115,W115,AD115)</f>
        <v>0.77749999999999997</v>
      </c>
      <c r="AQ115" s="494">
        <f>AVERAGE(J115,Q115,X115,AE115)</f>
        <v>0.82500000000000007</v>
      </c>
      <c r="AR115" s="498">
        <f>AVERAGE(D115,K115,R115,Y115,AF115)</f>
        <v>0.91799999999999993</v>
      </c>
      <c r="AS115" s="500">
        <f>AVERAGE(E115,L115,S115,Z115,AG115)</f>
        <v>0.57800000000000007</v>
      </c>
      <c r="AT115" s="110">
        <f>AVERAGE(F115:I115,M115:P115,T115:W115,AA115:AD115,AH115)</f>
        <v>0.77000000000000013</v>
      </c>
      <c r="AU115" s="119">
        <f>AVERAGE(D115,J115:K115,Q115:R115,X115:Y115,AE115:AF115)</f>
        <v>0.87666666666666659</v>
      </c>
      <c r="AV115" s="285"/>
      <c r="AW115" s="285"/>
    </row>
    <row r="116" spans="1:49" ht="5.0999999999999996" customHeight="1" thickBot="1">
      <c r="A116" s="285"/>
      <c r="B116" s="286"/>
      <c r="C116" s="286"/>
      <c r="D116" s="287"/>
      <c r="E116" s="287"/>
      <c r="F116" s="287"/>
      <c r="G116" s="287"/>
      <c r="H116" s="287"/>
      <c r="I116" s="287"/>
      <c r="J116" s="287"/>
      <c r="K116" s="287"/>
      <c r="L116" s="287"/>
      <c r="M116" s="287"/>
      <c r="N116" s="287"/>
      <c r="O116" s="287"/>
      <c r="P116" s="287"/>
      <c r="Q116" s="287"/>
      <c r="R116" s="287"/>
      <c r="S116" s="287"/>
      <c r="T116" s="287"/>
      <c r="U116" s="287"/>
      <c r="V116" s="287"/>
      <c r="W116" s="287"/>
      <c r="X116" s="287"/>
      <c r="Y116" s="287"/>
      <c r="Z116" s="287"/>
      <c r="AA116" s="287"/>
      <c r="AB116" s="287"/>
      <c r="AC116" s="287"/>
      <c r="AD116" s="287"/>
      <c r="AE116" s="287"/>
      <c r="AF116" s="287"/>
      <c r="AG116" s="287"/>
      <c r="AH116" s="287"/>
      <c r="AI116" s="287"/>
      <c r="AJ116" s="342"/>
      <c r="AK116" s="287"/>
      <c r="AL116" s="287"/>
      <c r="AM116" s="287"/>
      <c r="AN116" s="287"/>
      <c r="AO116" s="287"/>
      <c r="AP116" s="287"/>
      <c r="AQ116" s="287"/>
      <c r="AR116" s="287"/>
      <c r="AS116" s="287"/>
      <c r="AT116" s="287"/>
      <c r="AU116" s="287"/>
      <c r="AV116" s="285"/>
      <c r="AW116" s="285"/>
    </row>
    <row r="117" spans="1:49" ht="13.5" thickBot="1">
      <c r="A117" s="285"/>
      <c r="B117" s="585">
        <v>2011</v>
      </c>
      <c r="C117" s="113" t="s">
        <v>93</v>
      </c>
      <c r="D117" s="509" t="s">
        <v>84</v>
      </c>
      <c r="E117" s="102" t="s">
        <v>85</v>
      </c>
      <c r="F117" s="102" t="s">
        <v>86</v>
      </c>
      <c r="G117" s="102" t="s">
        <v>87</v>
      </c>
      <c r="H117" s="102" t="s">
        <v>88</v>
      </c>
      <c r="I117" s="296" t="s">
        <v>89</v>
      </c>
      <c r="J117" s="127" t="s">
        <v>90</v>
      </c>
      <c r="K117" s="128" t="s">
        <v>84</v>
      </c>
      <c r="L117" s="102" t="s">
        <v>85</v>
      </c>
      <c r="M117" s="102" t="s">
        <v>86</v>
      </c>
      <c r="N117" s="102" t="s">
        <v>87</v>
      </c>
      <c r="O117" s="102" t="s">
        <v>88</v>
      </c>
      <c r="P117" s="296" t="s">
        <v>89</v>
      </c>
      <c r="Q117" s="127" t="s">
        <v>90</v>
      </c>
      <c r="R117" s="128" t="s">
        <v>84</v>
      </c>
      <c r="S117" s="102" t="s">
        <v>85</v>
      </c>
      <c r="T117" s="102" t="s">
        <v>86</v>
      </c>
      <c r="U117" s="102" t="s">
        <v>87</v>
      </c>
      <c r="V117" s="102" t="s">
        <v>88</v>
      </c>
      <c r="W117" s="296" t="s">
        <v>89</v>
      </c>
      <c r="X117" s="127" t="s">
        <v>90</v>
      </c>
      <c r="Y117" s="128" t="s">
        <v>84</v>
      </c>
      <c r="Z117" s="102" t="s">
        <v>85</v>
      </c>
      <c r="AA117" s="102" t="s">
        <v>86</v>
      </c>
      <c r="AB117" s="102" t="s">
        <v>87</v>
      </c>
      <c r="AC117" s="102" t="s">
        <v>88</v>
      </c>
      <c r="AD117" s="296" t="s">
        <v>89</v>
      </c>
      <c r="AE117" s="127" t="s">
        <v>90</v>
      </c>
      <c r="AF117" s="128" t="s">
        <v>84</v>
      </c>
      <c r="AG117" s="102" t="s">
        <v>85</v>
      </c>
      <c r="AH117" s="106" t="s">
        <v>86</v>
      </c>
      <c r="AI117" s="287"/>
      <c r="AJ117" s="588">
        <f>AVERAGE(D118:AH118)</f>
        <v>0.77935483870967726</v>
      </c>
      <c r="AK117" s="287"/>
      <c r="AL117" s="287"/>
      <c r="AM117" s="495" t="s">
        <v>41</v>
      </c>
      <c r="AN117" s="495" t="s">
        <v>42</v>
      </c>
      <c r="AO117" s="496" t="s">
        <v>43</v>
      </c>
      <c r="AP117" s="495" t="s">
        <v>44</v>
      </c>
      <c r="AQ117" s="496" t="s">
        <v>45</v>
      </c>
      <c r="AR117" s="495" t="s">
        <v>46</v>
      </c>
      <c r="AS117" s="496" t="s">
        <v>47</v>
      </c>
      <c r="AT117" s="495" t="s">
        <v>92</v>
      </c>
      <c r="AU117" s="497" t="s">
        <v>49</v>
      </c>
      <c r="AV117" s="285"/>
      <c r="AW117" s="285"/>
    </row>
    <row r="118" spans="1:49" ht="13.5" thickBot="1">
      <c r="A118" s="285"/>
      <c r="B118" s="586"/>
      <c r="C118" s="122" t="s">
        <v>94</v>
      </c>
      <c r="D118" s="389">
        <v>0.61</v>
      </c>
      <c r="E118" s="146">
        <v>0.28999999999999998</v>
      </c>
      <c r="F118" s="146">
        <v>0.69</v>
      </c>
      <c r="G118" s="146">
        <v>0.81</v>
      </c>
      <c r="H118" s="146">
        <v>0.66</v>
      </c>
      <c r="I118" s="295">
        <v>0.78</v>
      </c>
      <c r="J118" s="171">
        <v>0.95</v>
      </c>
      <c r="K118" s="172">
        <v>0.35</v>
      </c>
      <c r="L118" s="146">
        <v>0.72</v>
      </c>
      <c r="M118" s="146">
        <v>0.85</v>
      </c>
      <c r="N118" s="146">
        <v>0.93</v>
      </c>
      <c r="O118" s="146">
        <v>0.94</v>
      </c>
      <c r="P118" s="295">
        <v>0.87</v>
      </c>
      <c r="Q118" s="171">
        <v>0.97</v>
      </c>
      <c r="R118" s="172">
        <v>0.48</v>
      </c>
      <c r="S118" s="146">
        <v>0.7</v>
      </c>
      <c r="T118" s="146">
        <v>0.83</v>
      </c>
      <c r="U118" s="146">
        <v>0.86</v>
      </c>
      <c r="V118" s="146">
        <v>0.74</v>
      </c>
      <c r="W118" s="295">
        <v>0.76</v>
      </c>
      <c r="X118" s="171">
        <v>0.98</v>
      </c>
      <c r="Y118" s="172">
        <v>0.62</v>
      </c>
      <c r="Z118" s="146">
        <v>0.83</v>
      </c>
      <c r="AA118" s="146">
        <v>0.9</v>
      </c>
      <c r="AB118" s="146">
        <v>0.9</v>
      </c>
      <c r="AC118" s="146">
        <v>0.87</v>
      </c>
      <c r="AD118" s="295">
        <v>0.98</v>
      </c>
      <c r="AE118" s="171">
        <v>0.98</v>
      </c>
      <c r="AF118" s="172">
        <v>0.78</v>
      </c>
      <c r="AG118" s="146">
        <v>0.6</v>
      </c>
      <c r="AH118" s="150">
        <v>0.93</v>
      </c>
      <c r="AI118" s="287"/>
      <c r="AJ118" s="589"/>
      <c r="AK118" s="287"/>
      <c r="AL118" s="164">
        <v>2011</v>
      </c>
      <c r="AM118" s="117">
        <f>AVERAGE(E118,L118,S118,Z118,AG118)</f>
        <v>0.628</v>
      </c>
      <c r="AN118" s="110">
        <f>AVERAGE(F118,M118,T118,AA118,AH118)</f>
        <v>0.84000000000000008</v>
      </c>
      <c r="AO118" s="118">
        <f>AVERAGE(G118,N118,U118,AB118)</f>
        <v>0.875</v>
      </c>
      <c r="AP118" s="110">
        <f>AVERAGE(H118,O118,V118,AC118)</f>
        <v>0.80249999999999999</v>
      </c>
      <c r="AQ118" s="494">
        <f>AVERAGE(I118,P118,W118,AD118)</f>
        <v>0.84750000000000003</v>
      </c>
      <c r="AR118" s="498">
        <f>AVERAGE(J118,Q118,X118,AE118)</f>
        <v>0.97</v>
      </c>
      <c r="AS118" s="500">
        <f>AVERAGE(D118,K118,R118,Y118,AF118)</f>
        <v>0.56799999999999995</v>
      </c>
      <c r="AT118" s="110">
        <f>AVERAGE(E118:H118,L118:O118,S118:V118,Z118:AC118,AG118:AH118)</f>
        <v>0.78055555555555545</v>
      </c>
      <c r="AU118" s="119">
        <f>AVERAGE(I118:J118,P118:Q118,W118:X118,AD118:AE118)</f>
        <v>0.90875000000000017</v>
      </c>
      <c r="AV118" s="285"/>
      <c r="AW118" s="285"/>
    </row>
    <row r="119" spans="1:49">
      <c r="A119" s="285"/>
      <c r="B119" s="286"/>
      <c r="C119" s="286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  <c r="Q119" s="287"/>
      <c r="R119" s="287"/>
      <c r="S119" s="287"/>
      <c r="T119" s="287"/>
      <c r="U119" s="287"/>
      <c r="V119" s="287"/>
      <c r="W119" s="287"/>
      <c r="X119" s="287"/>
      <c r="Y119" s="287"/>
      <c r="Z119" s="287"/>
      <c r="AA119" s="287"/>
      <c r="AB119" s="287"/>
      <c r="AC119" s="287"/>
      <c r="AD119" s="287"/>
      <c r="AE119" s="287"/>
      <c r="AF119" s="287"/>
      <c r="AG119" s="287"/>
      <c r="AH119" s="287"/>
      <c r="AI119" s="287"/>
      <c r="AJ119" s="342"/>
      <c r="AK119" s="287"/>
      <c r="AL119" s="287"/>
      <c r="AM119" s="287"/>
      <c r="AN119" s="287"/>
      <c r="AO119" s="287"/>
      <c r="AP119" s="287"/>
      <c r="AQ119" s="287"/>
      <c r="AR119" s="287"/>
      <c r="AS119" s="287"/>
      <c r="AT119" s="287"/>
      <c r="AU119" s="287"/>
      <c r="AV119" s="285"/>
      <c r="AW119" s="285"/>
    </row>
    <row r="120" spans="1:49">
      <c r="A120" s="285"/>
      <c r="B120" s="286"/>
      <c r="C120" s="286"/>
      <c r="D120" s="287"/>
      <c r="E120" s="287"/>
      <c r="F120" s="287"/>
      <c r="G120" s="287"/>
      <c r="H120" s="287"/>
      <c r="I120" s="287"/>
      <c r="J120" s="287"/>
      <c r="K120" s="287"/>
      <c r="L120" s="287"/>
      <c r="M120" s="287"/>
      <c r="N120" s="287"/>
      <c r="O120" s="287"/>
      <c r="P120" s="287"/>
      <c r="Q120" s="287"/>
      <c r="R120" s="287"/>
      <c r="S120" s="287"/>
      <c r="T120" s="287"/>
      <c r="U120" s="287"/>
      <c r="V120" s="287"/>
      <c r="W120" s="287"/>
      <c r="X120" s="287"/>
      <c r="Y120" s="287"/>
      <c r="Z120" s="287"/>
      <c r="AA120" s="287"/>
      <c r="AB120" s="287"/>
      <c r="AC120" s="287"/>
      <c r="AD120" s="287"/>
      <c r="AE120" s="287"/>
      <c r="AF120" s="287"/>
      <c r="AG120" s="287"/>
      <c r="AH120" s="287"/>
      <c r="AI120" s="287"/>
      <c r="AJ120" s="342"/>
      <c r="AK120" s="287"/>
      <c r="AL120" s="287"/>
      <c r="AM120" s="287"/>
      <c r="AN120" s="287"/>
      <c r="AO120" s="287"/>
      <c r="AP120" s="287"/>
      <c r="AQ120" s="287"/>
      <c r="AR120" s="287"/>
      <c r="AS120" s="287"/>
      <c r="AT120" s="287"/>
      <c r="AU120" s="287"/>
      <c r="AV120" s="285"/>
      <c r="AW120" s="285"/>
    </row>
    <row r="121" spans="1:49" ht="16.5" thickBot="1">
      <c r="A121" s="285"/>
      <c r="B121" s="290" t="s">
        <v>28</v>
      </c>
      <c r="C121" s="286"/>
      <c r="D121" s="287"/>
      <c r="E121" s="287"/>
      <c r="F121" s="287"/>
      <c r="G121" s="287"/>
      <c r="H121" s="287"/>
      <c r="I121" s="287"/>
      <c r="J121" s="287"/>
      <c r="K121" s="287"/>
      <c r="L121" s="287"/>
      <c r="M121" s="287"/>
      <c r="N121" s="287"/>
      <c r="O121" s="287"/>
      <c r="P121" s="287"/>
      <c r="Q121" s="287"/>
      <c r="R121" s="287"/>
      <c r="S121" s="287"/>
      <c r="T121" s="287"/>
      <c r="U121" s="287"/>
      <c r="V121" s="287"/>
      <c r="W121" s="287"/>
      <c r="X121" s="287"/>
      <c r="Y121" s="287"/>
      <c r="Z121" s="287"/>
      <c r="AA121" s="287"/>
      <c r="AB121" s="287"/>
      <c r="AC121" s="287"/>
      <c r="AD121" s="287"/>
      <c r="AE121" s="287"/>
      <c r="AF121" s="287"/>
      <c r="AG121" s="287"/>
      <c r="AH121" s="287"/>
      <c r="AI121" s="287"/>
      <c r="AJ121" s="342"/>
      <c r="AK121" s="287"/>
      <c r="AL121" s="507" t="s">
        <v>28</v>
      </c>
      <c r="AM121" s="299"/>
      <c r="AN121" s="287"/>
      <c r="AO121" s="287"/>
      <c r="AP121" s="287"/>
      <c r="AQ121" s="287"/>
      <c r="AR121" s="287"/>
      <c r="AS121" s="287"/>
      <c r="AT121" s="287"/>
      <c r="AU121" s="287"/>
      <c r="AV121" s="285"/>
      <c r="AW121" s="285"/>
    </row>
    <row r="122" spans="1:49" ht="13.5" thickBot="1">
      <c r="A122" s="285"/>
      <c r="B122" s="291"/>
      <c r="C122" s="291"/>
      <c r="D122" s="423" t="s">
        <v>53</v>
      </c>
      <c r="E122" s="424" t="s">
        <v>54</v>
      </c>
      <c r="F122" s="424" t="s">
        <v>55</v>
      </c>
      <c r="G122" s="424" t="s">
        <v>56</v>
      </c>
      <c r="H122" s="424" t="s">
        <v>57</v>
      </c>
      <c r="I122" s="424" t="s">
        <v>58</v>
      </c>
      <c r="J122" s="424" t="s">
        <v>59</v>
      </c>
      <c r="K122" s="424" t="s">
        <v>60</v>
      </c>
      <c r="L122" s="424" t="s">
        <v>61</v>
      </c>
      <c r="M122" s="424" t="s">
        <v>62</v>
      </c>
      <c r="N122" s="424" t="s">
        <v>63</v>
      </c>
      <c r="O122" s="424" t="s">
        <v>64</v>
      </c>
      <c r="P122" s="424" t="s">
        <v>65</v>
      </c>
      <c r="Q122" s="424" t="s">
        <v>66</v>
      </c>
      <c r="R122" s="424" t="s">
        <v>67</v>
      </c>
      <c r="S122" s="424" t="s">
        <v>68</v>
      </c>
      <c r="T122" s="424" t="s">
        <v>69</v>
      </c>
      <c r="U122" s="424" t="s">
        <v>70</v>
      </c>
      <c r="V122" s="424" t="s">
        <v>71</v>
      </c>
      <c r="W122" s="424" t="s">
        <v>72</v>
      </c>
      <c r="X122" s="424" t="s">
        <v>73</v>
      </c>
      <c r="Y122" s="424" t="s">
        <v>74</v>
      </c>
      <c r="Z122" s="424" t="s">
        <v>75</v>
      </c>
      <c r="AA122" s="424" t="s">
        <v>76</v>
      </c>
      <c r="AB122" s="424" t="s">
        <v>77</v>
      </c>
      <c r="AC122" s="424" t="s">
        <v>78</v>
      </c>
      <c r="AD122" s="424" t="s">
        <v>79</v>
      </c>
      <c r="AE122" s="424" t="s">
        <v>80</v>
      </c>
      <c r="AF122" s="424" t="s">
        <v>81</v>
      </c>
      <c r="AG122" s="425" t="s">
        <v>82</v>
      </c>
      <c r="AH122" s="291"/>
      <c r="AI122" s="291"/>
      <c r="AJ122" s="343" t="s">
        <v>91</v>
      </c>
      <c r="AK122" s="291"/>
      <c r="AL122" s="287"/>
      <c r="AM122" s="287"/>
      <c r="AN122" s="287"/>
      <c r="AO122" s="287"/>
      <c r="AP122" s="287"/>
      <c r="AQ122" s="287"/>
      <c r="AR122" s="287"/>
      <c r="AS122" s="287"/>
      <c r="AT122" s="287"/>
      <c r="AU122" s="287"/>
      <c r="AV122" s="285"/>
      <c r="AW122" s="285"/>
    </row>
    <row r="123" spans="1:49" ht="13.5" thickBot="1">
      <c r="A123" s="285"/>
      <c r="B123" s="585">
        <v>2006</v>
      </c>
      <c r="C123" s="100" t="s">
        <v>93</v>
      </c>
      <c r="D123" s="114" t="s">
        <v>88</v>
      </c>
      <c r="E123" s="296" t="s">
        <v>89</v>
      </c>
      <c r="F123" s="127" t="s">
        <v>90</v>
      </c>
      <c r="G123" s="105" t="s">
        <v>84</v>
      </c>
      <c r="H123" s="102" t="s">
        <v>85</v>
      </c>
      <c r="I123" s="102" t="s">
        <v>86</v>
      </c>
      <c r="J123" s="102" t="s">
        <v>87</v>
      </c>
      <c r="K123" s="102" t="s">
        <v>88</v>
      </c>
      <c r="L123" s="296" t="s">
        <v>89</v>
      </c>
      <c r="M123" s="127" t="s">
        <v>90</v>
      </c>
      <c r="N123" s="105" t="s">
        <v>84</v>
      </c>
      <c r="O123" s="102" t="s">
        <v>85</v>
      </c>
      <c r="P123" s="102" t="s">
        <v>86</v>
      </c>
      <c r="Q123" s="102" t="s">
        <v>87</v>
      </c>
      <c r="R123" s="102" t="s">
        <v>88</v>
      </c>
      <c r="S123" s="296" t="s">
        <v>89</v>
      </c>
      <c r="T123" s="127" t="s">
        <v>90</v>
      </c>
      <c r="U123" s="105" t="s">
        <v>84</v>
      </c>
      <c r="V123" s="102" t="s">
        <v>85</v>
      </c>
      <c r="W123" s="102" t="s">
        <v>86</v>
      </c>
      <c r="X123" s="102" t="s">
        <v>87</v>
      </c>
      <c r="Y123" s="102" t="s">
        <v>88</v>
      </c>
      <c r="Z123" s="296" t="s">
        <v>89</v>
      </c>
      <c r="AA123" s="127" t="s">
        <v>90</v>
      </c>
      <c r="AB123" s="105" t="s">
        <v>84</v>
      </c>
      <c r="AC123" s="102" t="s">
        <v>85</v>
      </c>
      <c r="AD123" s="102" t="s">
        <v>86</v>
      </c>
      <c r="AE123" s="102" t="s">
        <v>87</v>
      </c>
      <c r="AF123" s="102" t="s">
        <v>88</v>
      </c>
      <c r="AG123" s="513" t="s">
        <v>89</v>
      </c>
      <c r="AH123" s="291"/>
      <c r="AI123" s="291"/>
      <c r="AJ123" s="588">
        <f>AVERAGE(D124:AH124)</f>
        <v>0.7713333333333332</v>
      </c>
      <c r="AK123" s="291"/>
      <c r="AL123" s="287"/>
      <c r="AM123" s="495" t="s">
        <v>41</v>
      </c>
      <c r="AN123" s="495" t="s">
        <v>42</v>
      </c>
      <c r="AO123" s="496" t="s">
        <v>43</v>
      </c>
      <c r="AP123" s="495" t="s">
        <v>44</v>
      </c>
      <c r="AQ123" s="496" t="s">
        <v>45</v>
      </c>
      <c r="AR123" s="495" t="s">
        <v>46</v>
      </c>
      <c r="AS123" s="496" t="s">
        <v>47</v>
      </c>
      <c r="AT123" s="495" t="s">
        <v>92</v>
      </c>
      <c r="AU123" s="497" t="s">
        <v>49</v>
      </c>
      <c r="AV123" s="285"/>
      <c r="AW123" s="285"/>
    </row>
    <row r="124" spans="1:49" ht="13.5" thickBot="1">
      <c r="A124" s="285"/>
      <c r="B124" s="586"/>
      <c r="C124" s="107" t="s">
        <v>94</v>
      </c>
      <c r="D124" s="123">
        <v>0.56000000000000005</v>
      </c>
      <c r="E124" s="295">
        <v>0.89</v>
      </c>
      <c r="F124" s="171">
        <v>0.94</v>
      </c>
      <c r="G124" s="149">
        <v>0.38</v>
      </c>
      <c r="H124" s="146">
        <v>0.71</v>
      </c>
      <c r="I124" s="146">
        <v>0.87</v>
      </c>
      <c r="J124" s="146">
        <v>0.82</v>
      </c>
      <c r="K124" s="146">
        <v>0.76</v>
      </c>
      <c r="L124" s="295">
        <v>0.86</v>
      </c>
      <c r="M124" s="171">
        <v>0.97</v>
      </c>
      <c r="N124" s="149">
        <v>0.38</v>
      </c>
      <c r="O124" s="146">
        <v>0.73</v>
      </c>
      <c r="P124" s="146">
        <v>0.86</v>
      </c>
      <c r="Q124" s="146">
        <v>0.91</v>
      </c>
      <c r="R124" s="146">
        <v>0.78</v>
      </c>
      <c r="S124" s="295">
        <v>0.9</v>
      </c>
      <c r="T124" s="171">
        <v>0.93</v>
      </c>
      <c r="U124" s="149">
        <v>0.34</v>
      </c>
      <c r="V124" s="146">
        <v>0.67</v>
      </c>
      <c r="W124" s="146">
        <v>0.8</v>
      </c>
      <c r="X124" s="146">
        <v>0.81</v>
      </c>
      <c r="Y124" s="146">
        <v>0.77</v>
      </c>
      <c r="Z124" s="295">
        <v>0.8</v>
      </c>
      <c r="AA124" s="171">
        <v>0.9</v>
      </c>
      <c r="AB124" s="149">
        <v>0.53</v>
      </c>
      <c r="AC124" s="146">
        <v>0.83</v>
      </c>
      <c r="AD124" s="146">
        <v>0.9</v>
      </c>
      <c r="AE124" s="146">
        <v>0.9</v>
      </c>
      <c r="AF124" s="146">
        <v>0.72</v>
      </c>
      <c r="AG124" s="298">
        <v>0.92</v>
      </c>
      <c r="AH124" s="293"/>
      <c r="AI124" s="291"/>
      <c r="AJ124" s="589"/>
      <c r="AK124" s="293"/>
      <c r="AL124" s="164">
        <v>2006</v>
      </c>
      <c r="AM124" s="110">
        <f>AVERAGE(H124,O124,V124,AC124)</f>
        <v>0.73499999999999999</v>
      </c>
      <c r="AN124" s="110">
        <f>AVERAGE(I124,P124,W124,AD124)</f>
        <v>0.85750000000000004</v>
      </c>
      <c r="AO124" s="110">
        <f>AVERAGE(J124,Q124,X124,AE124)</f>
        <v>0.86</v>
      </c>
      <c r="AP124" s="110">
        <f>AVERAGE(D124,K124,R124,Y124,AF124)</f>
        <v>0.71799999999999997</v>
      </c>
      <c r="AQ124" s="493">
        <f>AVERAGE(E124,L124,S124,Z124,AG124)</f>
        <v>0.874</v>
      </c>
      <c r="AR124" s="498">
        <f>AVERAGE(F124,M124,T124,AA124)</f>
        <v>0.93499999999999994</v>
      </c>
      <c r="AS124" s="499">
        <f>AVERAGE(G124,N124,U124,AB124)</f>
        <v>0.40750000000000003</v>
      </c>
      <c r="AT124" s="40">
        <f>AVERAGE(D124,H124,I124,J124,K124,O124,P124,Q124,R124,V124,W124,X124,Y124,AC124,AD124,AE124,AF124)</f>
        <v>0.78823529411764715</v>
      </c>
      <c r="AU124" s="41">
        <f>AVERAGE(AG124,AA124,Z124,T124,S124,M124,L124,F124,E124)</f>
        <v>0.9011111111111112</v>
      </c>
      <c r="AV124" s="285"/>
      <c r="AW124" s="285"/>
    </row>
    <row r="125" spans="1:49" ht="5.0999999999999996" customHeight="1" thickBot="1">
      <c r="A125" s="285"/>
      <c r="B125" s="292"/>
      <c r="C125" s="292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3"/>
      <c r="P125" s="293"/>
      <c r="Q125" s="293"/>
      <c r="R125" s="293"/>
      <c r="S125" s="293"/>
      <c r="T125" s="293"/>
      <c r="U125" s="293"/>
      <c r="V125" s="293"/>
      <c r="W125" s="293"/>
      <c r="X125" s="293"/>
      <c r="Y125" s="293"/>
      <c r="Z125" s="293"/>
      <c r="AA125" s="293"/>
      <c r="AB125" s="293"/>
      <c r="AC125" s="293"/>
      <c r="AD125" s="293"/>
      <c r="AE125" s="293"/>
      <c r="AF125" s="293"/>
      <c r="AG125" s="293"/>
      <c r="AH125" s="293"/>
      <c r="AI125" s="291"/>
      <c r="AJ125" s="346"/>
      <c r="AK125" s="293"/>
      <c r="AL125" s="291"/>
      <c r="AM125" s="293"/>
      <c r="AN125" s="293"/>
      <c r="AO125" s="293"/>
      <c r="AP125" s="293"/>
      <c r="AQ125" s="293"/>
      <c r="AR125" s="293"/>
      <c r="AS125" s="293"/>
      <c r="AT125" s="291"/>
      <c r="AU125" s="291"/>
      <c r="AV125" s="285"/>
      <c r="AW125" s="285"/>
    </row>
    <row r="126" spans="1:49" ht="13.5" thickBot="1">
      <c r="A126" s="285"/>
      <c r="B126" s="585">
        <v>2007</v>
      </c>
      <c r="C126" s="124" t="s">
        <v>93</v>
      </c>
      <c r="D126" s="511" t="s">
        <v>89</v>
      </c>
      <c r="E126" s="127" t="s">
        <v>90</v>
      </c>
      <c r="F126" s="105" t="s">
        <v>84</v>
      </c>
      <c r="G126" s="102" t="s">
        <v>85</v>
      </c>
      <c r="H126" s="102" t="s">
        <v>86</v>
      </c>
      <c r="I126" s="102" t="s">
        <v>87</v>
      </c>
      <c r="J126" s="102" t="s">
        <v>88</v>
      </c>
      <c r="K126" s="296" t="s">
        <v>89</v>
      </c>
      <c r="L126" s="127" t="s">
        <v>90</v>
      </c>
      <c r="M126" s="105" t="s">
        <v>84</v>
      </c>
      <c r="N126" s="102" t="s">
        <v>85</v>
      </c>
      <c r="O126" s="102" t="s">
        <v>86</v>
      </c>
      <c r="P126" s="102" t="s">
        <v>87</v>
      </c>
      <c r="Q126" s="102" t="s">
        <v>88</v>
      </c>
      <c r="R126" s="296" t="s">
        <v>89</v>
      </c>
      <c r="S126" s="127" t="s">
        <v>90</v>
      </c>
      <c r="T126" s="105" t="s">
        <v>84</v>
      </c>
      <c r="U126" s="102" t="s">
        <v>85</v>
      </c>
      <c r="V126" s="102" t="s">
        <v>86</v>
      </c>
      <c r="W126" s="102" t="s">
        <v>87</v>
      </c>
      <c r="X126" s="102" t="s">
        <v>88</v>
      </c>
      <c r="Y126" s="296" t="s">
        <v>89</v>
      </c>
      <c r="Z126" s="127" t="s">
        <v>90</v>
      </c>
      <c r="AA126" s="105" t="s">
        <v>84</v>
      </c>
      <c r="AB126" s="102" t="s">
        <v>85</v>
      </c>
      <c r="AC126" s="102" t="s">
        <v>86</v>
      </c>
      <c r="AD126" s="102" t="s">
        <v>87</v>
      </c>
      <c r="AE126" s="102" t="s">
        <v>88</v>
      </c>
      <c r="AF126" s="296" t="s">
        <v>95</v>
      </c>
      <c r="AG126" s="384" t="s">
        <v>90</v>
      </c>
      <c r="AH126" s="291"/>
      <c r="AI126" s="291"/>
      <c r="AJ126" s="588">
        <f>AVERAGE(D127:AG127)</f>
        <v>0.77600000000000002</v>
      </c>
      <c r="AK126" s="287"/>
      <c r="AL126" s="287"/>
      <c r="AM126" s="495" t="s">
        <v>41</v>
      </c>
      <c r="AN126" s="495" t="s">
        <v>42</v>
      </c>
      <c r="AO126" s="496" t="s">
        <v>43</v>
      </c>
      <c r="AP126" s="495" t="s">
        <v>44</v>
      </c>
      <c r="AQ126" s="496" t="s">
        <v>45</v>
      </c>
      <c r="AR126" s="495" t="s">
        <v>46</v>
      </c>
      <c r="AS126" s="496" t="s">
        <v>47</v>
      </c>
      <c r="AT126" s="495" t="s">
        <v>92</v>
      </c>
      <c r="AU126" s="497" t="s">
        <v>49</v>
      </c>
      <c r="AV126" s="285"/>
      <c r="AW126" s="285"/>
    </row>
    <row r="127" spans="1:49" ht="13.5" thickBot="1">
      <c r="A127" s="285"/>
      <c r="B127" s="587"/>
      <c r="C127" s="126" t="s">
        <v>94</v>
      </c>
      <c r="D127" s="512">
        <v>0.79</v>
      </c>
      <c r="E127" s="171">
        <v>0.96</v>
      </c>
      <c r="F127" s="149">
        <v>0.41</v>
      </c>
      <c r="G127" s="146">
        <v>0.63</v>
      </c>
      <c r="H127" s="146">
        <v>0.77</v>
      </c>
      <c r="I127" s="146">
        <v>0.76</v>
      </c>
      <c r="J127" s="146">
        <v>0.67</v>
      </c>
      <c r="K127" s="295">
        <v>0.76</v>
      </c>
      <c r="L127" s="171">
        <v>0.95</v>
      </c>
      <c r="M127" s="149">
        <v>0.36</v>
      </c>
      <c r="N127" s="146">
        <v>0.71</v>
      </c>
      <c r="O127" s="146">
        <v>0.8</v>
      </c>
      <c r="P127" s="146">
        <v>0.81</v>
      </c>
      <c r="Q127" s="146">
        <v>0.83</v>
      </c>
      <c r="R127" s="295">
        <v>0.94</v>
      </c>
      <c r="S127" s="171">
        <v>0.98</v>
      </c>
      <c r="T127" s="149">
        <v>0.39</v>
      </c>
      <c r="U127" s="146">
        <v>0.77</v>
      </c>
      <c r="V127" s="146">
        <v>0.9</v>
      </c>
      <c r="W127" s="146">
        <v>0.86</v>
      </c>
      <c r="X127" s="146">
        <v>0.71</v>
      </c>
      <c r="Y127" s="295">
        <v>0.75</v>
      </c>
      <c r="Z127" s="171">
        <v>0.93</v>
      </c>
      <c r="AA127" s="149">
        <v>0.5</v>
      </c>
      <c r="AB127" s="146">
        <v>0.86</v>
      </c>
      <c r="AC127" s="146">
        <v>0.94</v>
      </c>
      <c r="AD127" s="146">
        <v>0.84</v>
      </c>
      <c r="AE127" s="146">
        <v>0.84</v>
      </c>
      <c r="AF127" s="295">
        <v>0.88</v>
      </c>
      <c r="AG127" s="385">
        <v>0.98</v>
      </c>
      <c r="AH127" s="293"/>
      <c r="AI127" s="287"/>
      <c r="AJ127" s="589"/>
      <c r="AK127" s="291"/>
      <c r="AL127" s="164">
        <v>2007</v>
      </c>
      <c r="AM127" s="117">
        <f>AVERAGE(G127,N127,U127,AB127)</f>
        <v>0.74249999999999994</v>
      </c>
      <c r="AN127" s="110">
        <f>AVERAGE(H127,O127,V127,AC127)</f>
        <v>0.85250000000000004</v>
      </c>
      <c r="AO127" s="118">
        <f>AVERAGE(I127,P127,W127,AD127)</f>
        <v>0.8175</v>
      </c>
      <c r="AP127" s="110">
        <f>AVERAGE(J127,Q127,X127,AE127)</f>
        <v>0.76249999999999996</v>
      </c>
      <c r="AQ127" s="494">
        <f>AVERAGE(D127,K127,R127,Y127,AF127)</f>
        <v>0.82400000000000007</v>
      </c>
      <c r="AR127" s="498">
        <f>AVERAGE(E127,L127,S127,Z127,AG127)</f>
        <v>0.96</v>
      </c>
      <c r="AS127" s="500">
        <f>AVERAGE(F127,M127,T127,AA127)</f>
        <v>0.41500000000000004</v>
      </c>
      <c r="AT127" s="110">
        <f>AVERAGE(G127,H127,I127,J127,N127,O127,P127,Q127,U127,V127,W127,X127,AB127,AC127,AD127,AE127)</f>
        <v>0.79374999999999984</v>
      </c>
      <c r="AU127" s="119">
        <f>AVERAGE(D127,E127,K127,L127,R127,S127,Y127,Z127,AF127,AG127)</f>
        <v>0.89200000000000002</v>
      </c>
      <c r="AV127" s="285"/>
      <c r="AW127" s="285"/>
    </row>
    <row r="128" spans="1:49" ht="5.0999999999999996" customHeight="1" thickBot="1">
      <c r="A128" s="285"/>
      <c r="B128" s="286"/>
      <c r="C128" s="286"/>
      <c r="D128" s="287"/>
      <c r="E128" s="287"/>
      <c r="F128" s="287"/>
      <c r="G128" s="287"/>
      <c r="H128" s="287"/>
      <c r="I128" s="287"/>
      <c r="J128" s="287"/>
      <c r="K128" s="287"/>
      <c r="L128" s="287"/>
      <c r="M128" s="287"/>
      <c r="N128" s="287"/>
      <c r="O128" s="287"/>
      <c r="P128" s="287"/>
      <c r="Q128" s="287"/>
      <c r="R128" s="287"/>
      <c r="S128" s="287"/>
      <c r="T128" s="287"/>
      <c r="U128" s="287"/>
      <c r="V128" s="287"/>
      <c r="W128" s="287"/>
      <c r="X128" s="287"/>
      <c r="Y128" s="287"/>
      <c r="Z128" s="287"/>
      <c r="AA128" s="287"/>
      <c r="AB128" s="287"/>
      <c r="AC128" s="287"/>
      <c r="AD128" s="287"/>
      <c r="AE128" s="287"/>
      <c r="AF128" s="287"/>
      <c r="AG128" s="287"/>
      <c r="AH128" s="291"/>
      <c r="AI128" s="287"/>
      <c r="AJ128" s="342"/>
      <c r="AK128" s="287"/>
      <c r="AL128" s="287"/>
      <c r="AM128" s="287"/>
      <c r="AN128" s="287"/>
      <c r="AO128" s="287"/>
      <c r="AP128" s="287"/>
      <c r="AQ128" s="287"/>
      <c r="AR128" s="287"/>
      <c r="AS128" s="287"/>
      <c r="AT128" s="287"/>
      <c r="AU128" s="287"/>
      <c r="AV128" s="285"/>
      <c r="AW128" s="285"/>
    </row>
    <row r="129" spans="1:49" ht="13.5" thickBot="1">
      <c r="A129" s="285"/>
      <c r="B129" s="585">
        <v>2008</v>
      </c>
      <c r="C129" s="113" t="s">
        <v>93</v>
      </c>
      <c r="D129" s="101" t="s">
        <v>84</v>
      </c>
      <c r="E129" s="102" t="s">
        <v>85</v>
      </c>
      <c r="F129" s="102" t="s">
        <v>86</v>
      </c>
      <c r="G129" s="102" t="s">
        <v>87</v>
      </c>
      <c r="H129" s="102" t="s">
        <v>88</v>
      </c>
      <c r="I129" s="296" t="s">
        <v>89</v>
      </c>
      <c r="J129" s="127" t="s">
        <v>90</v>
      </c>
      <c r="K129" s="105" t="s">
        <v>84</v>
      </c>
      <c r="L129" s="102" t="s">
        <v>85</v>
      </c>
      <c r="M129" s="102" t="s">
        <v>86</v>
      </c>
      <c r="N129" s="102" t="s">
        <v>87</v>
      </c>
      <c r="O129" s="102" t="s">
        <v>88</v>
      </c>
      <c r="P129" s="296" t="s">
        <v>89</v>
      </c>
      <c r="Q129" s="127" t="s">
        <v>90</v>
      </c>
      <c r="R129" s="105" t="s">
        <v>84</v>
      </c>
      <c r="S129" s="102" t="s">
        <v>85</v>
      </c>
      <c r="T129" s="102" t="s">
        <v>86</v>
      </c>
      <c r="U129" s="102" t="s">
        <v>87</v>
      </c>
      <c r="V129" s="102" t="s">
        <v>88</v>
      </c>
      <c r="W129" s="296" t="s">
        <v>89</v>
      </c>
      <c r="X129" s="127" t="s">
        <v>90</v>
      </c>
      <c r="Y129" s="105" t="s">
        <v>84</v>
      </c>
      <c r="Z129" s="102" t="s">
        <v>85</v>
      </c>
      <c r="AA129" s="102" t="s">
        <v>86</v>
      </c>
      <c r="AB129" s="102" t="s">
        <v>87</v>
      </c>
      <c r="AC129" s="102" t="s">
        <v>88</v>
      </c>
      <c r="AD129" s="296" t="s">
        <v>95</v>
      </c>
      <c r="AE129" s="514" t="s">
        <v>90</v>
      </c>
      <c r="AF129" s="105" t="s">
        <v>84</v>
      </c>
      <c r="AG129" s="106" t="s">
        <v>85</v>
      </c>
      <c r="AH129" s="291"/>
      <c r="AI129" s="287"/>
      <c r="AJ129" s="588">
        <f>AVERAGE(D130:AG130)</f>
        <v>0.78366666666666684</v>
      </c>
      <c r="AK129" s="287"/>
      <c r="AL129" s="287"/>
      <c r="AM129" s="495" t="s">
        <v>41</v>
      </c>
      <c r="AN129" s="495" t="s">
        <v>42</v>
      </c>
      <c r="AO129" s="496" t="s">
        <v>43</v>
      </c>
      <c r="AP129" s="495" t="s">
        <v>44</v>
      </c>
      <c r="AQ129" s="496" t="s">
        <v>45</v>
      </c>
      <c r="AR129" s="495" t="s">
        <v>46</v>
      </c>
      <c r="AS129" s="496" t="s">
        <v>47</v>
      </c>
      <c r="AT129" s="495" t="s">
        <v>92</v>
      </c>
      <c r="AU129" s="497" t="s">
        <v>49</v>
      </c>
      <c r="AV129" s="285"/>
      <c r="AW129" s="285"/>
    </row>
    <row r="130" spans="1:49" ht="13.5" thickBot="1">
      <c r="A130" s="285"/>
      <c r="B130" s="586"/>
      <c r="C130" s="122" t="s">
        <v>94</v>
      </c>
      <c r="D130" s="108">
        <v>0.34</v>
      </c>
      <c r="E130" s="146">
        <v>0.78</v>
      </c>
      <c r="F130" s="146">
        <v>0.89</v>
      </c>
      <c r="G130" s="146">
        <v>0.9</v>
      </c>
      <c r="H130" s="146">
        <v>0.74</v>
      </c>
      <c r="I130" s="295">
        <v>0.78</v>
      </c>
      <c r="J130" s="171">
        <v>0.91</v>
      </c>
      <c r="K130" s="149">
        <v>0.49</v>
      </c>
      <c r="L130" s="146">
        <v>0.85</v>
      </c>
      <c r="M130" s="146">
        <v>0.87</v>
      </c>
      <c r="N130" s="146">
        <v>0.91</v>
      </c>
      <c r="O130" s="146">
        <v>0.78</v>
      </c>
      <c r="P130" s="295">
        <v>0.76</v>
      </c>
      <c r="Q130" s="171">
        <v>0.88</v>
      </c>
      <c r="R130" s="149">
        <v>0.4</v>
      </c>
      <c r="S130" s="146">
        <v>0.83</v>
      </c>
      <c r="T130" s="146">
        <v>0.98</v>
      </c>
      <c r="U130" s="146">
        <v>0.97</v>
      </c>
      <c r="V130" s="146">
        <v>0.76</v>
      </c>
      <c r="W130" s="295">
        <v>0.83</v>
      </c>
      <c r="X130" s="171">
        <v>0.91</v>
      </c>
      <c r="Y130" s="149">
        <v>0.46</v>
      </c>
      <c r="Z130" s="146">
        <v>0.89</v>
      </c>
      <c r="AA130" s="146">
        <v>0.99</v>
      </c>
      <c r="AB130" s="146">
        <v>0.89</v>
      </c>
      <c r="AC130" s="146">
        <v>0.73</v>
      </c>
      <c r="AD130" s="295">
        <v>0.92</v>
      </c>
      <c r="AE130" s="171">
        <v>0.98</v>
      </c>
      <c r="AF130" s="149">
        <v>0.41</v>
      </c>
      <c r="AG130" s="150">
        <v>0.68</v>
      </c>
      <c r="AH130" s="293"/>
      <c r="AI130" s="287"/>
      <c r="AJ130" s="589"/>
      <c r="AK130" s="291"/>
      <c r="AL130" s="164">
        <v>2008</v>
      </c>
      <c r="AM130" s="117">
        <f>AVERAGE(E130,L130,S130,Z130,AG130)</f>
        <v>0.80600000000000005</v>
      </c>
      <c r="AN130" s="110">
        <f>AVERAGE(F130,M130,T130,AA130)</f>
        <v>0.93250000000000011</v>
      </c>
      <c r="AO130" s="118">
        <f>AVERAGE(G130,N130,U130,AB130)</f>
        <v>0.91750000000000009</v>
      </c>
      <c r="AP130" s="110">
        <f>AVERAGE(H130,O130,V130,AC130)</f>
        <v>0.75250000000000006</v>
      </c>
      <c r="AQ130" s="494">
        <f>AVERAGE(I130,P130,W130,AD130)</f>
        <v>0.82250000000000001</v>
      </c>
      <c r="AR130" s="498">
        <f>AVERAGE(J130,Q130,X130,AE130)</f>
        <v>0.92</v>
      </c>
      <c r="AS130" s="500">
        <f>AVERAGE(D130,K130,R130,Y130,AF130)</f>
        <v>0.42000000000000004</v>
      </c>
      <c r="AT130" s="110">
        <f>AVERAGE(E130,F130,G130,H130,L130,M130,N130,O130,S130,T130,U130,V130,Z130,AA130,AB130,AC130,AG130)</f>
        <v>0.84941176470588242</v>
      </c>
      <c r="AU130" s="119">
        <f>AVERAGE(I130,J130,P130,Q130,W130,X130,AD130,AE130)</f>
        <v>0.87125000000000008</v>
      </c>
      <c r="AV130" s="285"/>
      <c r="AW130" s="285"/>
    </row>
    <row r="131" spans="1:49" ht="5.0999999999999996" customHeight="1" thickBot="1">
      <c r="A131" s="285"/>
      <c r="B131" s="286"/>
      <c r="C131" s="286"/>
      <c r="D131" s="287"/>
      <c r="E131" s="287"/>
      <c r="F131" s="287"/>
      <c r="G131" s="287"/>
      <c r="H131" s="287"/>
      <c r="I131" s="287"/>
      <c r="J131" s="287"/>
      <c r="K131" s="287"/>
      <c r="L131" s="287"/>
      <c r="M131" s="287"/>
      <c r="N131" s="287"/>
      <c r="O131" s="287"/>
      <c r="P131" s="287"/>
      <c r="Q131" s="287"/>
      <c r="R131" s="287"/>
      <c r="S131" s="287"/>
      <c r="T131" s="287"/>
      <c r="U131" s="287"/>
      <c r="V131" s="287"/>
      <c r="W131" s="287"/>
      <c r="X131" s="287"/>
      <c r="Y131" s="287"/>
      <c r="Z131" s="287"/>
      <c r="AA131" s="287"/>
      <c r="AB131" s="287"/>
      <c r="AC131" s="287"/>
      <c r="AD131" s="287"/>
      <c r="AE131" s="287"/>
      <c r="AF131" s="287"/>
      <c r="AG131" s="287"/>
      <c r="AH131" s="291"/>
      <c r="AI131" s="287"/>
      <c r="AJ131" s="342"/>
      <c r="AK131" s="287"/>
      <c r="AL131" s="287"/>
      <c r="AM131" s="287"/>
      <c r="AN131" s="287"/>
      <c r="AO131" s="287"/>
      <c r="AP131" s="287"/>
      <c r="AQ131" s="287"/>
      <c r="AR131" s="287"/>
      <c r="AS131" s="287"/>
      <c r="AT131" s="287"/>
      <c r="AU131" s="287"/>
      <c r="AV131" s="285"/>
      <c r="AW131" s="285"/>
    </row>
    <row r="132" spans="1:49" ht="13.5" thickBot="1">
      <c r="A132" s="285"/>
      <c r="B132" s="585">
        <v>2009</v>
      </c>
      <c r="C132" s="124" t="s">
        <v>93</v>
      </c>
      <c r="D132" s="114" t="s">
        <v>85</v>
      </c>
      <c r="E132" s="102" t="s">
        <v>86</v>
      </c>
      <c r="F132" s="102" t="s">
        <v>87</v>
      </c>
      <c r="G132" s="102" t="s">
        <v>88</v>
      </c>
      <c r="H132" s="296" t="s">
        <v>89</v>
      </c>
      <c r="I132" s="127" t="s">
        <v>90</v>
      </c>
      <c r="J132" s="105" t="s">
        <v>84</v>
      </c>
      <c r="K132" s="102" t="s">
        <v>85</v>
      </c>
      <c r="L132" s="102" t="s">
        <v>86</v>
      </c>
      <c r="M132" s="102" t="s">
        <v>87</v>
      </c>
      <c r="N132" s="102" t="s">
        <v>88</v>
      </c>
      <c r="O132" s="296" t="s">
        <v>89</v>
      </c>
      <c r="P132" s="127" t="s">
        <v>90</v>
      </c>
      <c r="Q132" s="105" t="s">
        <v>84</v>
      </c>
      <c r="R132" s="102" t="s">
        <v>85</v>
      </c>
      <c r="S132" s="102" t="s">
        <v>86</v>
      </c>
      <c r="T132" s="102" t="s">
        <v>87</v>
      </c>
      <c r="U132" s="102" t="s">
        <v>88</v>
      </c>
      <c r="V132" s="296" t="s">
        <v>89</v>
      </c>
      <c r="W132" s="127" t="s">
        <v>90</v>
      </c>
      <c r="X132" s="105" t="s">
        <v>84</v>
      </c>
      <c r="Y132" s="102" t="s">
        <v>85</v>
      </c>
      <c r="Z132" s="102" t="s">
        <v>86</v>
      </c>
      <c r="AA132" s="102" t="s">
        <v>87</v>
      </c>
      <c r="AB132" s="102" t="s">
        <v>88</v>
      </c>
      <c r="AC132" s="296" t="s">
        <v>95</v>
      </c>
      <c r="AD132" s="514" t="s">
        <v>90</v>
      </c>
      <c r="AE132" s="105" t="s">
        <v>84</v>
      </c>
      <c r="AF132" s="102" t="s">
        <v>85</v>
      </c>
      <c r="AG132" s="106" t="s">
        <v>86</v>
      </c>
      <c r="AH132" s="291"/>
      <c r="AI132" s="287"/>
      <c r="AJ132" s="588">
        <f>AVERAGE(D133:AG133)</f>
        <v>0.79133333333333333</v>
      </c>
      <c r="AK132" s="287"/>
      <c r="AL132" s="287"/>
      <c r="AM132" s="495" t="s">
        <v>41</v>
      </c>
      <c r="AN132" s="495" t="s">
        <v>42</v>
      </c>
      <c r="AO132" s="496" t="s">
        <v>43</v>
      </c>
      <c r="AP132" s="495" t="s">
        <v>44</v>
      </c>
      <c r="AQ132" s="496" t="s">
        <v>45</v>
      </c>
      <c r="AR132" s="495" t="s">
        <v>46</v>
      </c>
      <c r="AS132" s="496" t="s">
        <v>47</v>
      </c>
      <c r="AT132" s="495" t="s">
        <v>92</v>
      </c>
      <c r="AU132" s="497" t="s">
        <v>49</v>
      </c>
      <c r="AV132" s="285"/>
      <c r="AW132" s="285"/>
    </row>
    <row r="133" spans="1:49" ht="13.5" thickBot="1">
      <c r="A133" s="285"/>
      <c r="B133" s="586"/>
      <c r="C133" s="126" t="s">
        <v>94</v>
      </c>
      <c r="D133" s="123">
        <v>0.76</v>
      </c>
      <c r="E133" s="146">
        <v>0.87</v>
      </c>
      <c r="F133" s="146">
        <v>0.8</v>
      </c>
      <c r="G133" s="146">
        <v>0.86</v>
      </c>
      <c r="H133" s="295">
        <v>0.98</v>
      </c>
      <c r="I133" s="171">
        <v>0.99</v>
      </c>
      <c r="J133" s="149">
        <v>0.37</v>
      </c>
      <c r="K133" s="146">
        <v>0.74</v>
      </c>
      <c r="L133" s="146">
        <v>0.88</v>
      </c>
      <c r="M133" s="146">
        <v>0.93</v>
      </c>
      <c r="N133" s="146">
        <v>0.75</v>
      </c>
      <c r="O133" s="295">
        <v>0.92</v>
      </c>
      <c r="P133" s="171">
        <v>0.92</v>
      </c>
      <c r="Q133" s="149">
        <v>0.42</v>
      </c>
      <c r="R133" s="146">
        <v>0.79</v>
      </c>
      <c r="S133" s="146">
        <v>0.89</v>
      </c>
      <c r="T133" s="146">
        <v>0.92</v>
      </c>
      <c r="U133" s="146">
        <v>0.69</v>
      </c>
      <c r="V133" s="295">
        <v>0.78</v>
      </c>
      <c r="W133" s="171">
        <v>0.9</v>
      </c>
      <c r="X133" s="149">
        <v>0.44</v>
      </c>
      <c r="Y133" s="146">
        <v>0.89</v>
      </c>
      <c r="Z133" s="146">
        <v>0.96</v>
      </c>
      <c r="AA133" s="146">
        <v>0.88</v>
      </c>
      <c r="AB133" s="146">
        <v>0.7</v>
      </c>
      <c r="AC133" s="295">
        <v>0.83</v>
      </c>
      <c r="AD133" s="171">
        <v>0.98</v>
      </c>
      <c r="AE133" s="149">
        <v>0.38</v>
      </c>
      <c r="AF133" s="146">
        <v>0.7</v>
      </c>
      <c r="AG133" s="150">
        <v>0.82</v>
      </c>
      <c r="AH133" s="293"/>
      <c r="AI133" s="287"/>
      <c r="AJ133" s="589"/>
      <c r="AK133" s="291"/>
      <c r="AL133" s="164">
        <v>2009</v>
      </c>
      <c r="AM133" s="117">
        <f>AVERAGE(D133,K133,R133,Y133,AF133)</f>
        <v>0.77600000000000002</v>
      </c>
      <c r="AN133" s="110">
        <f>AVERAGE(E133,L133,S133,Z133,AG133)</f>
        <v>0.88400000000000001</v>
      </c>
      <c r="AO133" s="118">
        <f>AVERAGE(F133,M133,T133,AA133)</f>
        <v>0.88249999999999995</v>
      </c>
      <c r="AP133" s="110">
        <f>AVERAGE(G133,N133,U133,AB133)</f>
        <v>0.75</v>
      </c>
      <c r="AQ133" s="494">
        <f>AVERAGE(H133,O133,V133,AC133)</f>
        <v>0.87749999999999995</v>
      </c>
      <c r="AR133" s="498">
        <f>AVERAGE(I133,P133,W133,AD133)</f>
        <v>0.94750000000000001</v>
      </c>
      <c r="AS133" s="500">
        <f>AVERAGE(J133,Q133,X133,AE133)</f>
        <v>0.40249999999999997</v>
      </c>
      <c r="AT133" s="110">
        <f>AVERAGE(D133,E133,F133,G133,K133,L133,M133,N133,R133,S133,T133,U133,Y133,Z133,AB133,AA133,AG133,AF133)</f>
        <v>0.82388888888888889</v>
      </c>
      <c r="AU133" s="119">
        <f>AVERAGE(H133,I133,O133,P133,V133,W133,AD133,AC133)</f>
        <v>0.91250000000000009</v>
      </c>
      <c r="AV133" s="285"/>
      <c r="AW133" s="285"/>
    </row>
    <row r="134" spans="1:49" ht="5.0999999999999996" customHeight="1" thickBot="1">
      <c r="A134" s="285"/>
      <c r="B134" s="286"/>
      <c r="C134" s="286"/>
      <c r="D134" s="287"/>
      <c r="E134" s="287"/>
      <c r="F134" s="287"/>
      <c r="G134" s="287"/>
      <c r="H134" s="287"/>
      <c r="I134" s="287"/>
      <c r="J134" s="287"/>
      <c r="K134" s="287"/>
      <c r="L134" s="287"/>
      <c r="M134" s="287"/>
      <c r="N134" s="287"/>
      <c r="O134" s="287"/>
      <c r="P134" s="287"/>
      <c r="Q134" s="287"/>
      <c r="R134" s="287"/>
      <c r="S134" s="287"/>
      <c r="T134" s="287"/>
      <c r="U134" s="287"/>
      <c r="V134" s="287"/>
      <c r="W134" s="287"/>
      <c r="X134" s="287"/>
      <c r="Y134" s="287"/>
      <c r="Z134" s="287"/>
      <c r="AA134" s="287"/>
      <c r="AB134" s="287"/>
      <c r="AC134" s="287"/>
      <c r="AD134" s="287"/>
      <c r="AE134" s="287"/>
      <c r="AF134" s="287"/>
      <c r="AG134" s="287"/>
      <c r="AH134" s="291"/>
      <c r="AI134" s="287"/>
      <c r="AJ134" s="342"/>
      <c r="AK134" s="287"/>
      <c r="AL134" s="287"/>
      <c r="AM134" s="287"/>
      <c r="AN134" s="287"/>
      <c r="AO134" s="287"/>
      <c r="AP134" s="287"/>
      <c r="AQ134" s="287"/>
      <c r="AR134" s="287"/>
      <c r="AS134" s="287"/>
      <c r="AT134" s="287"/>
      <c r="AU134" s="287"/>
      <c r="AV134" s="285"/>
      <c r="AW134" s="285"/>
    </row>
    <row r="135" spans="1:49" ht="13.5" thickBot="1">
      <c r="A135" s="285"/>
      <c r="B135" s="585">
        <v>2010</v>
      </c>
      <c r="C135" s="113" t="s">
        <v>93</v>
      </c>
      <c r="D135" s="114" t="s">
        <v>86</v>
      </c>
      <c r="E135" s="102" t="s">
        <v>87</v>
      </c>
      <c r="F135" s="102" t="s">
        <v>88</v>
      </c>
      <c r="G135" s="296" t="s">
        <v>89</v>
      </c>
      <c r="H135" s="127" t="s">
        <v>90</v>
      </c>
      <c r="I135" s="105" t="s">
        <v>84</v>
      </c>
      <c r="J135" s="102" t="s">
        <v>85</v>
      </c>
      <c r="K135" s="102" t="s">
        <v>86</v>
      </c>
      <c r="L135" s="102" t="s">
        <v>87</v>
      </c>
      <c r="M135" s="102" t="s">
        <v>88</v>
      </c>
      <c r="N135" s="296" t="s">
        <v>89</v>
      </c>
      <c r="O135" s="127" t="s">
        <v>90</v>
      </c>
      <c r="P135" s="105" t="s">
        <v>84</v>
      </c>
      <c r="Q135" s="102" t="s">
        <v>85</v>
      </c>
      <c r="R135" s="102" t="s">
        <v>86</v>
      </c>
      <c r="S135" s="102" t="s">
        <v>87</v>
      </c>
      <c r="T135" s="102" t="s">
        <v>88</v>
      </c>
      <c r="U135" s="296" t="s">
        <v>89</v>
      </c>
      <c r="V135" s="127" t="s">
        <v>90</v>
      </c>
      <c r="W135" s="105" t="s">
        <v>84</v>
      </c>
      <c r="X135" s="102" t="s">
        <v>85</v>
      </c>
      <c r="Y135" s="102" t="s">
        <v>86</v>
      </c>
      <c r="Z135" s="102" t="s">
        <v>87</v>
      </c>
      <c r="AA135" s="102" t="s">
        <v>88</v>
      </c>
      <c r="AB135" s="296" t="s">
        <v>95</v>
      </c>
      <c r="AC135" s="127" t="s">
        <v>90</v>
      </c>
      <c r="AD135" s="105" t="s">
        <v>84</v>
      </c>
      <c r="AE135" s="102" t="s">
        <v>85</v>
      </c>
      <c r="AF135" s="102" t="s">
        <v>86</v>
      </c>
      <c r="AG135" s="106" t="s">
        <v>87</v>
      </c>
      <c r="AH135" s="291"/>
      <c r="AI135" s="287"/>
      <c r="AJ135" s="588">
        <f>AVERAGE(D136:AG136)</f>
        <v>0.80566666666666664</v>
      </c>
      <c r="AK135" s="287"/>
      <c r="AL135" s="287"/>
      <c r="AM135" s="495" t="s">
        <v>41</v>
      </c>
      <c r="AN135" s="495" t="s">
        <v>42</v>
      </c>
      <c r="AO135" s="496" t="s">
        <v>43</v>
      </c>
      <c r="AP135" s="495" t="s">
        <v>44</v>
      </c>
      <c r="AQ135" s="496" t="s">
        <v>45</v>
      </c>
      <c r="AR135" s="495" t="s">
        <v>46</v>
      </c>
      <c r="AS135" s="496" t="s">
        <v>47</v>
      </c>
      <c r="AT135" s="495" t="s">
        <v>92</v>
      </c>
      <c r="AU135" s="497" t="s">
        <v>49</v>
      </c>
      <c r="AV135" s="285"/>
      <c r="AW135" s="285"/>
    </row>
    <row r="136" spans="1:49" ht="13.5" thickBot="1">
      <c r="A136" s="285"/>
      <c r="B136" s="586"/>
      <c r="C136" s="122" t="s">
        <v>94</v>
      </c>
      <c r="D136" s="123">
        <v>0.81</v>
      </c>
      <c r="E136" s="146">
        <v>0.84</v>
      </c>
      <c r="F136" s="146">
        <v>0.74</v>
      </c>
      <c r="G136" s="295">
        <v>0.8</v>
      </c>
      <c r="H136" s="171">
        <v>0.95</v>
      </c>
      <c r="I136" s="172">
        <v>0.39</v>
      </c>
      <c r="J136" s="146">
        <v>0.71</v>
      </c>
      <c r="K136" s="146">
        <v>0.86</v>
      </c>
      <c r="L136" s="146">
        <v>0.92</v>
      </c>
      <c r="M136" s="146">
        <v>0.82</v>
      </c>
      <c r="N136" s="295">
        <v>0.87</v>
      </c>
      <c r="O136" s="171">
        <v>0.93</v>
      </c>
      <c r="P136" s="172">
        <v>0.44</v>
      </c>
      <c r="Q136" s="146">
        <v>0.77</v>
      </c>
      <c r="R136" s="146">
        <v>0.88</v>
      </c>
      <c r="S136" s="146">
        <v>0.83</v>
      </c>
      <c r="T136" s="146">
        <v>0.74</v>
      </c>
      <c r="U136" s="295">
        <v>0.87</v>
      </c>
      <c r="V136" s="171">
        <v>0.92</v>
      </c>
      <c r="W136" s="172">
        <v>0.45</v>
      </c>
      <c r="X136" s="146">
        <v>0.79</v>
      </c>
      <c r="Y136" s="146">
        <v>0.9</v>
      </c>
      <c r="Z136" s="146">
        <v>0.91</v>
      </c>
      <c r="AA136" s="146">
        <v>0.8</v>
      </c>
      <c r="AB136" s="295">
        <v>0.92</v>
      </c>
      <c r="AC136" s="171">
        <v>0.97</v>
      </c>
      <c r="AD136" s="172">
        <v>0.62</v>
      </c>
      <c r="AE136" s="146">
        <v>0.88</v>
      </c>
      <c r="AF136" s="146">
        <v>0.93</v>
      </c>
      <c r="AG136" s="150">
        <v>0.91</v>
      </c>
      <c r="AH136" s="293"/>
      <c r="AI136" s="287"/>
      <c r="AJ136" s="589"/>
      <c r="AK136" s="287"/>
      <c r="AL136" s="164">
        <v>2010</v>
      </c>
      <c r="AM136" s="117">
        <f>AVERAGE(J136,Q136,X136,AE136)</f>
        <v>0.78749999999999998</v>
      </c>
      <c r="AN136" s="110">
        <f>AVERAGE(D136,K136,R136,Y136,AF136)</f>
        <v>0.876</v>
      </c>
      <c r="AO136" s="118">
        <f>AVERAGE(E136,L136,S136,Z136,AG136)</f>
        <v>0.88200000000000001</v>
      </c>
      <c r="AP136" s="110">
        <f>AVERAGE(F136,M136,T136,AA136)</f>
        <v>0.77499999999999991</v>
      </c>
      <c r="AQ136" s="494">
        <f>AVERAGE(G136,N136,U136,AB136)</f>
        <v>0.86499999999999999</v>
      </c>
      <c r="AR136" s="498">
        <f>AVERAGE(H136,O136,V136,AC136)</f>
        <v>0.94249999999999989</v>
      </c>
      <c r="AS136" s="500">
        <f>AVERAGE(I136,P136,W136,AD136)</f>
        <v>0.47499999999999998</v>
      </c>
      <c r="AT136" s="110">
        <f>AVERAGE(D136:F136,J136:M136,Q136:T136,X136:AA136,AE136:AG136)</f>
        <v>0.83555555555555572</v>
      </c>
      <c r="AU136" s="119">
        <f>AVERAGE(G136:H136,N136:O136,U136:V136,AB136:AC136)</f>
        <v>0.90374999999999994</v>
      </c>
      <c r="AV136" s="285"/>
      <c r="AW136" s="285"/>
    </row>
    <row r="137" spans="1:49" ht="5.0999999999999996" customHeight="1" thickBot="1">
      <c r="A137" s="285"/>
      <c r="B137" s="286"/>
      <c r="C137" s="286"/>
      <c r="D137" s="287"/>
      <c r="E137" s="287"/>
      <c r="F137" s="287"/>
      <c r="G137" s="287"/>
      <c r="H137" s="287"/>
      <c r="I137" s="287"/>
      <c r="J137" s="287"/>
      <c r="K137" s="287"/>
      <c r="L137" s="287"/>
      <c r="M137" s="287"/>
      <c r="N137" s="287"/>
      <c r="O137" s="287"/>
      <c r="P137" s="287"/>
      <c r="Q137" s="287"/>
      <c r="R137" s="287"/>
      <c r="S137" s="287"/>
      <c r="T137" s="287"/>
      <c r="U137" s="287"/>
      <c r="V137" s="287"/>
      <c r="W137" s="287"/>
      <c r="X137" s="287"/>
      <c r="Y137" s="287"/>
      <c r="Z137" s="287"/>
      <c r="AA137" s="287"/>
      <c r="AB137" s="287"/>
      <c r="AC137" s="287"/>
      <c r="AD137" s="287"/>
      <c r="AE137" s="287"/>
      <c r="AF137" s="287"/>
      <c r="AG137" s="287"/>
      <c r="AH137" s="291"/>
      <c r="AI137" s="287"/>
      <c r="AJ137" s="342"/>
      <c r="AK137" s="287"/>
      <c r="AL137" s="287"/>
      <c r="AM137" s="287"/>
      <c r="AN137" s="287"/>
      <c r="AO137" s="287"/>
      <c r="AP137" s="287"/>
      <c r="AQ137" s="287"/>
      <c r="AR137" s="287"/>
      <c r="AS137" s="287"/>
      <c r="AT137" s="287"/>
      <c r="AU137" s="287"/>
      <c r="AV137" s="285"/>
      <c r="AW137" s="285"/>
    </row>
    <row r="138" spans="1:49" ht="13.5" thickBot="1">
      <c r="A138" s="285"/>
      <c r="B138" s="585">
        <v>2011</v>
      </c>
      <c r="C138" s="113" t="s">
        <v>93</v>
      </c>
      <c r="D138" s="114" t="s">
        <v>87</v>
      </c>
      <c r="E138" s="102" t="s">
        <v>88</v>
      </c>
      <c r="F138" s="296" t="s">
        <v>89</v>
      </c>
      <c r="G138" s="127" t="s">
        <v>90</v>
      </c>
      <c r="H138" s="128" t="s">
        <v>84</v>
      </c>
      <c r="I138" s="102" t="s">
        <v>85</v>
      </c>
      <c r="J138" s="102" t="s">
        <v>86</v>
      </c>
      <c r="K138" s="102" t="s">
        <v>87</v>
      </c>
      <c r="L138" s="102" t="s">
        <v>88</v>
      </c>
      <c r="M138" s="296" t="s">
        <v>89</v>
      </c>
      <c r="N138" s="127" t="s">
        <v>90</v>
      </c>
      <c r="O138" s="128" t="s">
        <v>84</v>
      </c>
      <c r="P138" s="102" t="s">
        <v>85</v>
      </c>
      <c r="Q138" s="102" t="s">
        <v>86</v>
      </c>
      <c r="R138" s="102" t="s">
        <v>87</v>
      </c>
      <c r="S138" s="102" t="s">
        <v>88</v>
      </c>
      <c r="T138" s="296" t="s">
        <v>89</v>
      </c>
      <c r="U138" s="127" t="s">
        <v>90</v>
      </c>
      <c r="V138" s="128" t="s">
        <v>84</v>
      </c>
      <c r="W138" s="102" t="s">
        <v>85</v>
      </c>
      <c r="X138" s="102" t="s">
        <v>86</v>
      </c>
      <c r="Y138" s="102" t="s">
        <v>87</v>
      </c>
      <c r="Z138" s="102" t="s">
        <v>88</v>
      </c>
      <c r="AA138" s="296" t="s">
        <v>95</v>
      </c>
      <c r="AB138" s="127" t="s">
        <v>90</v>
      </c>
      <c r="AC138" s="128" t="s">
        <v>84</v>
      </c>
      <c r="AD138" s="102" t="s">
        <v>85</v>
      </c>
      <c r="AE138" s="102" t="s">
        <v>86</v>
      </c>
      <c r="AF138" s="102" t="s">
        <v>87</v>
      </c>
      <c r="AG138" s="106" t="s">
        <v>88</v>
      </c>
      <c r="AH138" s="291"/>
      <c r="AI138" s="287"/>
      <c r="AJ138" s="588">
        <f>AVERAGE(D139:AG139)</f>
        <v>0.79333333333333333</v>
      </c>
      <c r="AK138" s="287"/>
      <c r="AL138" s="287"/>
      <c r="AM138" s="495" t="s">
        <v>41</v>
      </c>
      <c r="AN138" s="495" t="s">
        <v>42</v>
      </c>
      <c r="AO138" s="496" t="s">
        <v>43</v>
      </c>
      <c r="AP138" s="495" t="s">
        <v>44</v>
      </c>
      <c r="AQ138" s="496" t="s">
        <v>45</v>
      </c>
      <c r="AR138" s="495" t="s">
        <v>46</v>
      </c>
      <c r="AS138" s="496" t="s">
        <v>47</v>
      </c>
      <c r="AT138" s="495" t="s">
        <v>92</v>
      </c>
      <c r="AU138" s="497" t="s">
        <v>49</v>
      </c>
      <c r="AV138" s="285"/>
      <c r="AW138" s="285"/>
    </row>
    <row r="139" spans="1:49" ht="13.5" thickBot="1">
      <c r="A139" s="285"/>
      <c r="B139" s="586"/>
      <c r="C139" s="122" t="s">
        <v>94</v>
      </c>
      <c r="D139" s="123">
        <v>0.77</v>
      </c>
      <c r="E139" s="146">
        <v>0.68</v>
      </c>
      <c r="F139" s="295">
        <v>0.81</v>
      </c>
      <c r="G139" s="171">
        <v>0.92</v>
      </c>
      <c r="H139" s="172">
        <v>0.51</v>
      </c>
      <c r="I139" s="146">
        <v>0.72</v>
      </c>
      <c r="J139" s="146">
        <v>0.94</v>
      </c>
      <c r="K139" s="146">
        <v>0.9</v>
      </c>
      <c r="L139" s="146">
        <v>0.69</v>
      </c>
      <c r="M139" s="295">
        <v>0.76</v>
      </c>
      <c r="N139" s="171">
        <v>0.92</v>
      </c>
      <c r="O139" s="172">
        <v>0.49</v>
      </c>
      <c r="P139" s="146">
        <v>0.69</v>
      </c>
      <c r="Q139" s="146">
        <v>0.81</v>
      </c>
      <c r="R139" s="146">
        <v>0.87</v>
      </c>
      <c r="S139" s="146">
        <v>0.88</v>
      </c>
      <c r="T139" s="295">
        <v>0.97</v>
      </c>
      <c r="U139" s="171">
        <v>0.95</v>
      </c>
      <c r="V139" s="172">
        <v>0.5</v>
      </c>
      <c r="W139" s="146">
        <v>0.8</v>
      </c>
      <c r="X139" s="146">
        <v>0.86</v>
      </c>
      <c r="Y139" s="146">
        <v>0.95</v>
      </c>
      <c r="Z139" s="146">
        <v>0.93</v>
      </c>
      <c r="AA139" s="295">
        <v>0.88</v>
      </c>
      <c r="AB139" s="171">
        <v>0.96</v>
      </c>
      <c r="AC139" s="172">
        <v>0.44</v>
      </c>
      <c r="AD139" s="146">
        <v>0.74</v>
      </c>
      <c r="AE139" s="146">
        <v>0.85</v>
      </c>
      <c r="AF139" s="146">
        <v>0.79</v>
      </c>
      <c r="AG139" s="150">
        <v>0.82</v>
      </c>
      <c r="AH139" s="293"/>
      <c r="AI139" s="287"/>
      <c r="AJ139" s="589"/>
      <c r="AK139" s="287"/>
      <c r="AL139" s="164">
        <v>2011</v>
      </c>
      <c r="AM139" s="117">
        <f>AVERAGE(I139,P139,W139,AD139)</f>
        <v>0.73750000000000004</v>
      </c>
      <c r="AN139" s="110">
        <f>AVERAGE(J139,Q139,X139,AE139)</f>
        <v>0.86499999999999999</v>
      </c>
      <c r="AO139" s="118">
        <f>AVERAGE(D139,K139,R139,Y139,AF139)</f>
        <v>0.85600000000000009</v>
      </c>
      <c r="AP139" s="110">
        <f>AVERAGE(E139,L139,S139,Z139,AG139)</f>
        <v>0.8</v>
      </c>
      <c r="AQ139" s="494">
        <f>AVERAGE(F139,M139,T139,AA139)</f>
        <v>0.85499999999999998</v>
      </c>
      <c r="AR139" s="498">
        <f>AVERAGE(G139,N139,U139,AB139)</f>
        <v>0.9375</v>
      </c>
      <c r="AS139" s="500">
        <f>AVERAGE(H139:I139,O139,V139,AC139)</f>
        <v>0.53199999999999992</v>
      </c>
      <c r="AT139" s="110">
        <f>AVERAGE(D139:E139,I139:L139,P139:S139,W139:Z139,AD139:AG139)</f>
        <v>0.81611111111111101</v>
      </c>
      <c r="AU139" s="119">
        <f>AVERAGE(F139:G139,M139:N139,T139:U139,AA139:AB139)</f>
        <v>0.89624999999999999</v>
      </c>
      <c r="AV139" s="285"/>
      <c r="AW139" s="285"/>
    </row>
    <row r="140" spans="1:49">
      <c r="A140" s="285"/>
      <c r="B140" s="286"/>
      <c r="C140" s="286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287"/>
      <c r="AA140" s="287"/>
      <c r="AB140" s="287"/>
      <c r="AC140" s="287"/>
      <c r="AD140" s="287"/>
      <c r="AE140" s="287"/>
      <c r="AF140" s="287"/>
      <c r="AG140" s="287"/>
      <c r="AH140" s="291"/>
      <c r="AI140" s="287"/>
      <c r="AJ140" s="342"/>
      <c r="AK140" s="287"/>
      <c r="AL140" s="287"/>
      <c r="AM140" s="287"/>
      <c r="AN140" s="287"/>
      <c r="AO140" s="287"/>
      <c r="AP140" s="287"/>
      <c r="AQ140" s="287"/>
      <c r="AR140" s="287"/>
      <c r="AS140" s="287"/>
      <c r="AT140" s="287"/>
      <c r="AU140" s="287"/>
      <c r="AV140" s="285"/>
      <c r="AW140" s="285"/>
    </row>
    <row r="141" spans="1:49">
      <c r="A141" s="285"/>
      <c r="B141" s="286"/>
      <c r="C141" s="286"/>
      <c r="D141" s="287"/>
      <c r="E141" s="287"/>
      <c r="F141" s="287"/>
      <c r="G141" s="287"/>
      <c r="H141" s="287"/>
      <c r="I141" s="287"/>
      <c r="J141" s="287"/>
      <c r="K141" s="287"/>
      <c r="L141" s="287"/>
      <c r="M141" s="287"/>
      <c r="N141" s="287"/>
      <c r="O141" s="287"/>
      <c r="P141" s="287"/>
      <c r="Q141" s="287"/>
      <c r="R141" s="287"/>
      <c r="S141" s="287"/>
      <c r="T141" s="287"/>
      <c r="U141" s="287"/>
      <c r="V141" s="287"/>
      <c r="W141" s="287"/>
      <c r="X141" s="287"/>
      <c r="Y141" s="287"/>
      <c r="Z141" s="287"/>
      <c r="AA141" s="287"/>
      <c r="AB141" s="287"/>
      <c r="AC141" s="287"/>
      <c r="AD141" s="287"/>
      <c r="AE141" s="287"/>
      <c r="AF141" s="287"/>
      <c r="AG141" s="287"/>
      <c r="AH141" s="287"/>
      <c r="AI141" s="287"/>
      <c r="AJ141" s="342"/>
      <c r="AK141" s="287"/>
      <c r="AL141" s="287"/>
      <c r="AM141" s="287"/>
      <c r="AN141" s="287"/>
      <c r="AO141" s="287"/>
      <c r="AP141" s="287"/>
      <c r="AQ141" s="287"/>
      <c r="AR141" s="287"/>
      <c r="AS141" s="287"/>
      <c r="AT141" s="287"/>
      <c r="AU141" s="287"/>
      <c r="AV141" s="285"/>
      <c r="AW141" s="285"/>
    </row>
    <row r="142" spans="1:49" ht="16.5" thickBot="1">
      <c r="A142" s="285"/>
      <c r="B142" s="290" t="s">
        <v>29</v>
      </c>
      <c r="C142" s="286"/>
      <c r="D142" s="287"/>
      <c r="E142" s="287"/>
      <c r="F142" s="287"/>
      <c r="G142" s="287"/>
      <c r="H142" s="287"/>
      <c r="I142" s="287"/>
      <c r="J142" s="287"/>
      <c r="K142" s="287"/>
      <c r="L142" s="287"/>
      <c r="M142" s="287"/>
      <c r="N142" s="287"/>
      <c r="O142" s="287"/>
      <c r="P142" s="287"/>
      <c r="Q142" s="287"/>
      <c r="R142" s="287"/>
      <c r="S142" s="287"/>
      <c r="T142" s="287"/>
      <c r="U142" s="287"/>
      <c r="V142" s="287"/>
      <c r="W142" s="287"/>
      <c r="X142" s="287"/>
      <c r="Y142" s="287"/>
      <c r="Z142" s="287"/>
      <c r="AA142" s="287"/>
      <c r="AB142" s="287"/>
      <c r="AC142" s="287"/>
      <c r="AD142" s="287"/>
      <c r="AE142" s="287"/>
      <c r="AF142" s="287"/>
      <c r="AG142" s="287"/>
      <c r="AH142" s="287"/>
      <c r="AI142" s="287"/>
      <c r="AJ142" s="342"/>
      <c r="AK142" s="287"/>
      <c r="AL142" s="507" t="s">
        <v>29</v>
      </c>
      <c r="AM142" s="299"/>
      <c r="AN142" s="287"/>
      <c r="AO142" s="287"/>
      <c r="AP142" s="287"/>
      <c r="AQ142" s="287"/>
      <c r="AR142" s="287"/>
      <c r="AS142" s="287"/>
      <c r="AT142" s="287"/>
      <c r="AU142" s="287"/>
      <c r="AV142" s="285"/>
      <c r="AW142" s="285"/>
    </row>
    <row r="143" spans="1:49" ht="13.5" thickBot="1">
      <c r="A143" s="285"/>
      <c r="B143" s="291"/>
      <c r="C143" s="291"/>
      <c r="D143" s="423" t="s">
        <v>53</v>
      </c>
      <c r="E143" s="424" t="s">
        <v>54</v>
      </c>
      <c r="F143" s="424" t="s">
        <v>55</v>
      </c>
      <c r="G143" s="424" t="s">
        <v>56</v>
      </c>
      <c r="H143" s="424" t="s">
        <v>57</v>
      </c>
      <c r="I143" s="424" t="s">
        <v>58</v>
      </c>
      <c r="J143" s="424" t="s">
        <v>59</v>
      </c>
      <c r="K143" s="424" t="s">
        <v>60</v>
      </c>
      <c r="L143" s="424" t="s">
        <v>61</v>
      </c>
      <c r="M143" s="424" t="s">
        <v>62</v>
      </c>
      <c r="N143" s="424" t="s">
        <v>63</v>
      </c>
      <c r="O143" s="424" t="s">
        <v>64</v>
      </c>
      <c r="P143" s="424" t="s">
        <v>65</v>
      </c>
      <c r="Q143" s="424" t="s">
        <v>66</v>
      </c>
      <c r="R143" s="424" t="s">
        <v>67</v>
      </c>
      <c r="S143" s="424" t="s">
        <v>68</v>
      </c>
      <c r="T143" s="424" t="s">
        <v>69</v>
      </c>
      <c r="U143" s="424" t="s">
        <v>70</v>
      </c>
      <c r="V143" s="424" t="s">
        <v>71</v>
      </c>
      <c r="W143" s="424" t="s">
        <v>72</v>
      </c>
      <c r="X143" s="424" t="s">
        <v>73</v>
      </c>
      <c r="Y143" s="424" t="s">
        <v>74</v>
      </c>
      <c r="Z143" s="424" t="s">
        <v>75</v>
      </c>
      <c r="AA143" s="424" t="s">
        <v>76</v>
      </c>
      <c r="AB143" s="424" t="s">
        <v>77</v>
      </c>
      <c r="AC143" s="424" t="s">
        <v>78</v>
      </c>
      <c r="AD143" s="424" t="s">
        <v>79</v>
      </c>
      <c r="AE143" s="424" t="s">
        <v>80</v>
      </c>
      <c r="AF143" s="424" t="s">
        <v>81</v>
      </c>
      <c r="AG143" s="424" t="s">
        <v>82</v>
      </c>
      <c r="AH143" s="425" t="s">
        <v>83</v>
      </c>
      <c r="AI143" s="291"/>
      <c r="AJ143" s="343" t="s">
        <v>91</v>
      </c>
      <c r="AK143" s="291"/>
      <c r="AL143" s="287"/>
      <c r="AM143" s="287"/>
      <c r="AN143" s="287"/>
      <c r="AO143" s="287"/>
      <c r="AP143" s="287"/>
      <c r="AQ143" s="287"/>
      <c r="AR143" s="287"/>
      <c r="AS143" s="287"/>
      <c r="AT143" s="287"/>
      <c r="AU143" s="287"/>
      <c r="AV143" s="285"/>
      <c r="AW143" s="285"/>
    </row>
    <row r="144" spans="1:49" ht="13.5" thickBot="1">
      <c r="A144" s="285"/>
      <c r="B144" s="585">
        <v>2006</v>
      </c>
      <c r="C144" s="100" t="s">
        <v>93</v>
      </c>
      <c r="D144" s="141" t="s">
        <v>90</v>
      </c>
      <c r="E144" s="105" t="s">
        <v>84</v>
      </c>
      <c r="F144" s="102" t="s">
        <v>85</v>
      </c>
      <c r="G144" s="102" t="s">
        <v>86</v>
      </c>
      <c r="H144" s="102" t="s">
        <v>87</v>
      </c>
      <c r="I144" s="102" t="s">
        <v>88</v>
      </c>
      <c r="J144" s="296" t="s">
        <v>89</v>
      </c>
      <c r="K144" s="104" t="s">
        <v>90</v>
      </c>
      <c r="L144" s="105" t="s">
        <v>84</v>
      </c>
      <c r="M144" s="102" t="s">
        <v>85</v>
      </c>
      <c r="N144" s="102" t="s">
        <v>86</v>
      </c>
      <c r="O144" s="102" t="s">
        <v>87</v>
      </c>
      <c r="P144" s="102" t="s">
        <v>88</v>
      </c>
      <c r="Q144" s="296" t="s">
        <v>89</v>
      </c>
      <c r="R144" s="104" t="s">
        <v>90</v>
      </c>
      <c r="S144" s="105" t="s">
        <v>84</v>
      </c>
      <c r="T144" s="102" t="s">
        <v>85</v>
      </c>
      <c r="U144" s="102" t="s">
        <v>86</v>
      </c>
      <c r="V144" s="102" t="s">
        <v>87</v>
      </c>
      <c r="W144" s="102" t="s">
        <v>88</v>
      </c>
      <c r="X144" s="103" t="s">
        <v>89</v>
      </c>
      <c r="Y144" s="104" t="s">
        <v>90</v>
      </c>
      <c r="Z144" s="105" t="s">
        <v>84</v>
      </c>
      <c r="AA144" s="102" t="s">
        <v>85</v>
      </c>
      <c r="AB144" s="102" t="s">
        <v>86</v>
      </c>
      <c r="AC144" s="102" t="s">
        <v>87</v>
      </c>
      <c r="AD144" s="102" t="s">
        <v>88</v>
      </c>
      <c r="AE144" s="103" t="s">
        <v>89</v>
      </c>
      <c r="AF144" s="104" t="s">
        <v>90</v>
      </c>
      <c r="AG144" s="105" t="s">
        <v>84</v>
      </c>
      <c r="AH144" s="106" t="s">
        <v>85</v>
      </c>
      <c r="AI144" s="291"/>
      <c r="AJ144" s="588">
        <f>AVERAGE(D145:AH145)</f>
        <v>0.77032258064516124</v>
      </c>
      <c r="AK144" s="291"/>
      <c r="AL144" s="287"/>
      <c r="AM144" s="495" t="s">
        <v>41</v>
      </c>
      <c r="AN144" s="495" t="s">
        <v>42</v>
      </c>
      <c r="AO144" s="496" t="s">
        <v>43</v>
      </c>
      <c r="AP144" s="495" t="s">
        <v>44</v>
      </c>
      <c r="AQ144" s="496" t="s">
        <v>45</v>
      </c>
      <c r="AR144" s="495" t="s">
        <v>46</v>
      </c>
      <c r="AS144" s="496" t="s">
        <v>47</v>
      </c>
      <c r="AT144" s="495" t="s">
        <v>92</v>
      </c>
      <c r="AU144" s="497" t="s">
        <v>49</v>
      </c>
      <c r="AV144" s="285"/>
      <c r="AW144" s="285"/>
    </row>
    <row r="145" spans="1:49" ht="13.5" thickBot="1">
      <c r="A145" s="285"/>
      <c r="B145" s="586"/>
      <c r="C145" s="107" t="s">
        <v>94</v>
      </c>
      <c r="D145" s="142">
        <v>0.98</v>
      </c>
      <c r="E145" s="149">
        <v>0.38</v>
      </c>
      <c r="F145" s="146">
        <v>0.84</v>
      </c>
      <c r="G145" s="146">
        <v>0.88</v>
      </c>
      <c r="H145" s="146">
        <v>0.89</v>
      </c>
      <c r="I145" s="146">
        <v>0.79</v>
      </c>
      <c r="J145" s="295">
        <v>0.83</v>
      </c>
      <c r="K145" s="148">
        <v>0.86</v>
      </c>
      <c r="L145" s="149">
        <v>0.49</v>
      </c>
      <c r="M145" s="146">
        <v>0.68</v>
      </c>
      <c r="N145" s="146">
        <v>0.9</v>
      </c>
      <c r="O145" s="146">
        <v>0.95</v>
      </c>
      <c r="P145" s="146">
        <v>0.88</v>
      </c>
      <c r="Q145" s="295">
        <v>0.93</v>
      </c>
      <c r="R145" s="148">
        <v>0.95</v>
      </c>
      <c r="S145" s="149">
        <v>0.49</v>
      </c>
      <c r="T145" s="146">
        <v>0.8</v>
      </c>
      <c r="U145" s="146">
        <v>0.9</v>
      </c>
      <c r="V145" s="146">
        <v>0.84</v>
      </c>
      <c r="W145" s="146">
        <v>0.75</v>
      </c>
      <c r="X145" s="147">
        <v>0.82</v>
      </c>
      <c r="Y145" s="148">
        <v>0.91</v>
      </c>
      <c r="Z145" s="149">
        <v>0.46</v>
      </c>
      <c r="AA145" s="146">
        <v>0.71</v>
      </c>
      <c r="AB145" s="146">
        <v>0.81</v>
      </c>
      <c r="AC145" s="146">
        <v>0.77</v>
      </c>
      <c r="AD145" s="146">
        <v>0.66</v>
      </c>
      <c r="AE145" s="147">
        <v>0.88</v>
      </c>
      <c r="AF145" s="148">
        <v>0.94</v>
      </c>
      <c r="AG145" s="149">
        <v>0.36</v>
      </c>
      <c r="AH145" s="150">
        <v>0.55000000000000004</v>
      </c>
      <c r="AI145" s="291"/>
      <c r="AJ145" s="589"/>
      <c r="AK145" s="293"/>
      <c r="AL145" s="164">
        <v>2006</v>
      </c>
      <c r="AM145" s="110">
        <f>AVERAGE(F145,M145,T145,AA145,AH145)</f>
        <v>0.71599999999999997</v>
      </c>
      <c r="AN145" s="110">
        <f>AVERAGE(G145,N145,U145,AB145)</f>
        <v>0.87250000000000005</v>
      </c>
      <c r="AO145" s="110">
        <f>AVERAGE(H145,O145,V145,AC145)</f>
        <v>0.86249999999999993</v>
      </c>
      <c r="AP145" s="110">
        <f>AVERAGE(I145,P145,W145,AD145)</f>
        <v>0.77</v>
      </c>
      <c r="AQ145" s="493">
        <f>AVERAGE(J145,Q145,X145,AE145)</f>
        <v>0.86499999999999999</v>
      </c>
      <c r="AR145" s="498">
        <f>AVERAGE(D145,K145,R145,Y145,AF145)</f>
        <v>0.92800000000000016</v>
      </c>
      <c r="AS145" s="499">
        <f>AVERAGE(E145,L145,S145,Z145,AG145)</f>
        <v>0.43599999999999994</v>
      </c>
      <c r="AT145" s="40">
        <f>AVERAGE(F145,G145,I145,H145,M145,N145,O145,P145,T145,U145,V145,W145,AA145,AB145,AC145,AD145,AH145)</f>
        <v>0.79999999999999993</v>
      </c>
      <c r="AU145" s="41">
        <f>AVERAGE(D145,J145,K145,Q145,R145,X145,Y145,AE145,AF145)</f>
        <v>0.89999999999999991</v>
      </c>
      <c r="AV145" s="285"/>
      <c r="AW145" s="285"/>
    </row>
    <row r="146" spans="1:49" ht="5.0999999999999996" customHeight="1" thickBot="1">
      <c r="A146" s="285"/>
      <c r="B146" s="85"/>
      <c r="C146" s="85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291"/>
      <c r="AJ146" s="339"/>
      <c r="AK146" s="293"/>
      <c r="AL146" s="291"/>
      <c r="AM146" s="293"/>
      <c r="AN146" s="293"/>
      <c r="AO146" s="293"/>
      <c r="AP146" s="293"/>
      <c r="AQ146" s="293"/>
      <c r="AR146" s="293"/>
      <c r="AS146" s="293"/>
      <c r="AT146" s="291"/>
      <c r="AU146" s="291"/>
      <c r="AV146" s="285"/>
      <c r="AW146" s="285"/>
    </row>
    <row r="147" spans="1:49" ht="13.5" thickBot="1">
      <c r="A147" s="285"/>
      <c r="B147" s="585">
        <v>2007</v>
      </c>
      <c r="C147" s="124" t="s">
        <v>93</v>
      </c>
      <c r="D147" s="152" t="s">
        <v>84</v>
      </c>
      <c r="E147" s="102" t="s">
        <v>85</v>
      </c>
      <c r="F147" s="102" t="s">
        <v>86</v>
      </c>
      <c r="G147" s="102" t="s">
        <v>87</v>
      </c>
      <c r="H147" s="102" t="s">
        <v>88</v>
      </c>
      <c r="I147" s="296" t="s">
        <v>89</v>
      </c>
      <c r="J147" s="104" t="s">
        <v>90</v>
      </c>
      <c r="K147" s="105" t="s">
        <v>84</v>
      </c>
      <c r="L147" s="102" t="s">
        <v>85</v>
      </c>
      <c r="M147" s="102" t="s">
        <v>86</v>
      </c>
      <c r="N147" s="102" t="s">
        <v>87</v>
      </c>
      <c r="O147" s="102" t="s">
        <v>88</v>
      </c>
      <c r="P147" s="296" t="s">
        <v>89</v>
      </c>
      <c r="Q147" s="104" t="s">
        <v>90</v>
      </c>
      <c r="R147" s="105" t="s">
        <v>84</v>
      </c>
      <c r="S147" s="102" t="s">
        <v>85</v>
      </c>
      <c r="T147" s="102" t="s">
        <v>86</v>
      </c>
      <c r="U147" s="102" t="s">
        <v>87</v>
      </c>
      <c r="V147" s="102" t="s">
        <v>88</v>
      </c>
      <c r="W147" s="103" t="s">
        <v>89</v>
      </c>
      <c r="X147" s="104" t="s">
        <v>90</v>
      </c>
      <c r="Y147" s="105" t="s">
        <v>84</v>
      </c>
      <c r="Z147" s="102" t="s">
        <v>85</v>
      </c>
      <c r="AA147" s="102" t="s">
        <v>86</v>
      </c>
      <c r="AB147" s="102" t="s">
        <v>87</v>
      </c>
      <c r="AC147" s="102" t="s">
        <v>88</v>
      </c>
      <c r="AD147" s="103" t="s">
        <v>89</v>
      </c>
      <c r="AE147" s="104" t="s">
        <v>90</v>
      </c>
      <c r="AF147" s="105" t="s">
        <v>84</v>
      </c>
      <c r="AG147" s="102" t="s">
        <v>85</v>
      </c>
      <c r="AH147" s="106" t="s">
        <v>86</v>
      </c>
      <c r="AI147" s="291"/>
      <c r="AJ147" s="588">
        <f>AVERAGE(D148:AH148)</f>
        <v>0.78903225806451616</v>
      </c>
      <c r="AK147" s="287"/>
      <c r="AL147" s="287"/>
      <c r="AM147" s="495" t="s">
        <v>41</v>
      </c>
      <c r="AN147" s="495" t="s">
        <v>42</v>
      </c>
      <c r="AO147" s="496" t="s">
        <v>43</v>
      </c>
      <c r="AP147" s="495" t="s">
        <v>44</v>
      </c>
      <c r="AQ147" s="496" t="s">
        <v>45</v>
      </c>
      <c r="AR147" s="495" t="s">
        <v>46</v>
      </c>
      <c r="AS147" s="496" t="s">
        <v>47</v>
      </c>
      <c r="AT147" s="495" t="s">
        <v>92</v>
      </c>
      <c r="AU147" s="497" t="s">
        <v>49</v>
      </c>
      <c r="AV147" s="285"/>
      <c r="AW147" s="285"/>
    </row>
    <row r="148" spans="1:49" ht="13.5" thickBot="1">
      <c r="A148" s="285"/>
      <c r="B148" s="587"/>
      <c r="C148" s="126" t="s">
        <v>94</v>
      </c>
      <c r="D148" s="153">
        <v>0.45</v>
      </c>
      <c r="E148" s="165">
        <v>0.72</v>
      </c>
      <c r="F148" s="165">
        <v>0.86</v>
      </c>
      <c r="G148" s="165">
        <v>0.84</v>
      </c>
      <c r="H148" s="165">
        <v>0.74</v>
      </c>
      <c r="I148" s="491">
        <v>0.81</v>
      </c>
      <c r="J148" s="167">
        <v>0.94</v>
      </c>
      <c r="K148" s="168">
        <v>0.41</v>
      </c>
      <c r="L148" s="165">
        <v>0.81</v>
      </c>
      <c r="M148" s="165">
        <v>0.97</v>
      </c>
      <c r="N148" s="165">
        <v>0.92</v>
      </c>
      <c r="O148" s="165">
        <v>0.8</v>
      </c>
      <c r="P148" s="491">
        <v>0.8</v>
      </c>
      <c r="Q148" s="167">
        <v>0.94</v>
      </c>
      <c r="R148" s="168">
        <v>0.5</v>
      </c>
      <c r="S148" s="165">
        <v>0.92</v>
      </c>
      <c r="T148" s="165">
        <v>0.9</v>
      </c>
      <c r="U148" s="165">
        <v>0.89</v>
      </c>
      <c r="V148" s="165">
        <v>0.85</v>
      </c>
      <c r="W148" s="166">
        <v>0.81</v>
      </c>
      <c r="X148" s="167">
        <v>0.95</v>
      </c>
      <c r="Y148" s="168">
        <v>0.51</v>
      </c>
      <c r="Z148" s="165">
        <v>0.8</v>
      </c>
      <c r="AA148" s="165">
        <v>0.83</v>
      </c>
      <c r="AB148" s="165">
        <v>0.81</v>
      </c>
      <c r="AC148" s="165">
        <v>0.97</v>
      </c>
      <c r="AD148" s="166">
        <v>0.89</v>
      </c>
      <c r="AE148" s="167">
        <v>0.98</v>
      </c>
      <c r="AF148" s="168">
        <v>0.44</v>
      </c>
      <c r="AG148" s="165">
        <v>0.65</v>
      </c>
      <c r="AH148" s="169">
        <v>0.75</v>
      </c>
      <c r="AI148" s="287"/>
      <c r="AJ148" s="589"/>
      <c r="AK148" s="291"/>
      <c r="AL148" s="164">
        <v>2007</v>
      </c>
      <c r="AM148" s="117">
        <f>AVERAGE(E148,L148,S148,Z148,AG148)</f>
        <v>0.78</v>
      </c>
      <c r="AN148" s="110">
        <f>AVERAGE(F148,M148,T148,AA148,AH148)</f>
        <v>0.8620000000000001</v>
      </c>
      <c r="AO148" s="118">
        <f>AVERAGE(G148,N148,U148,AB148)</f>
        <v>0.86499999999999999</v>
      </c>
      <c r="AP148" s="110">
        <f>AVERAGE(H148,O148,V148,AC148)</f>
        <v>0.84000000000000008</v>
      </c>
      <c r="AQ148" s="494">
        <f>AVERAGE(I148,P148,W148,AD148)</f>
        <v>0.82750000000000001</v>
      </c>
      <c r="AR148" s="498">
        <f>AVERAGE(J148,Q148,X148,AE148)</f>
        <v>0.95250000000000001</v>
      </c>
      <c r="AS148" s="500">
        <f>AVERAGE(D148,K148,R148,Y148,AF148)</f>
        <v>0.46200000000000002</v>
      </c>
      <c r="AT148" s="110">
        <f>AVERAGE(E148,F148,G148,H148,L148,M148,N148,O148,S148,T148,U148,V148,Z148,AA148,AB148,AC148,AG148,AH148)</f>
        <v>0.83500000000000019</v>
      </c>
      <c r="AU148" s="119">
        <f>AVERAGE(I148,J148,P148,Q148,W148,X148,AD148,AE148)</f>
        <v>0.8899999999999999</v>
      </c>
      <c r="AV148" s="285"/>
      <c r="AW148" s="285"/>
    </row>
    <row r="149" spans="1:49" ht="5.0999999999999996" customHeight="1" thickBot="1">
      <c r="A149" s="285"/>
      <c r="AI149" s="287"/>
      <c r="AK149" s="287"/>
      <c r="AL149" s="287"/>
      <c r="AM149" s="287"/>
      <c r="AN149" s="287"/>
      <c r="AO149" s="287"/>
      <c r="AP149" s="287"/>
      <c r="AQ149" s="287"/>
      <c r="AR149" s="287"/>
      <c r="AS149" s="287"/>
      <c r="AT149" s="287"/>
      <c r="AU149" s="287"/>
      <c r="AV149" s="285"/>
      <c r="AW149" s="285"/>
    </row>
    <row r="150" spans="1:49" ht="13.5" thickBot="1">
      <c r="A150" s="285"/>
      <c r="B150" s="585">
        <v>2008</v>
      </c>
      <c r="C150" s="113" t="s">
        <v>93</v>
      </c>
      <c r="D150" s="114" t="s">
        <v>86</v>
      </c>
      <c r="E150" s="102" t="s">
        <v>87</v>
      </c>
      <c r="F150" s="102" t="s">
        <v>88</v>
      </c>
      <c r="G150" s="296" t="s">
        <v>89</v>
      </c>
      <c r="H150" s="104" t="s">
        <v>90</v>
      </c>
      <c r="I150" s="105" t="s">
        <v>84</v>
      </c>
      <c r="J150" s="102" t="s">
        <v>85</v>
      </c>
      <c r="K150" s="102" t="s">
        <v>86</v>
      </c>
      <c r="L150" s="102" t="s">
        <v>87</v>
      </c>
      <c r="M150" s="102" t="s">
        <v>88</v>
      </c>
      <c r="N150" s="296" t="s">
        <v>89</v>
      </c>
      <c r="O150" s="104" t="s">
        <v>90</v>
      </c>
      <c r="P150" s="105" t="s">
        <v>84</v>
      </c>
      <c r="Q150" s="102" t="s">
        <v>85</v>
      </c>
      <c r="R150" s="102" t="s">
        <v>86</v>
      </c>
      <c r="S150" s="102" t="s">
        <v>87</v>
      </c>
      <c r="T150" s="102" t="s">
        <v>88</v>
      </c>
      <c r="U150" s="103" t="s">
        <v>89</v>
      </c>
      <c r="V150" s="104" t="s">
        <v>90</v>
      </c>
      <c r="W150" s="105" t="s">
        <v>84</v>
      </c>
      <c r="X150" s="102" t="s">
        <v>85</v>
      </c>
      <c r="Y150" s="102" t="s">
        <v>86</v>
      </c>
      <c r="Z150" s="102" t="s">
        <v>87</v>
      </c>
      <c r="AA150" s="102" t="s">
        <v>88</v>
      </c>
      <c r="AB150" s="103" t="s">
        <v>89</v>
      </c>
      <c r="AC150" s="104" t="s">
        <v>90</v>
      </c>
      <c r="AD150" s="105" t="s">
        <v>84</v>
      </c>
      <c r="AE150" s="102" t="s">
        <v>85</v>
      </c>
      <c r="AF150" s="102" t="s">
        <v>86</v>
      </c>
      <c r="AG150" s="102" t="s">
        <v>87</v>
      </c>
      <c r="AH150" s="106" t="s">
        <v>88</v>
      </c>
      <c r="AI150" s="287"/>
      <c r="AJ150" s="588">
        <f>AVERAGE(D151:AH151)</f>
        <v>0.82548387096774178</v>
      </c>
      <c r="AK150" s="287"/>
      <c r="AL150" s="287"/>
      <c r="AM150" s="495" t="s">
        <v>41</v>
      </c>
      <c r="AN150" s="495" t="s">
        <v>42</v>
      </c>
      <c r="AO150" s="496" t="s">
        <v>43</v>
      </c>
      <c r="AP150" s="495" t="s">
        <v>44</v>
      </c>
      <c r="AQ150" s="496" t="s">
        <v>45</v>
      </c>
      <c r="AR150" s="495" t="s">
        <v>46</v>
      </c>
      <c r="AS150" s="496" t="s">
        <v>47</v>
      </c>
      <c r="AT150" s="495" t="s">
        <v>92</v>
      </c>
      <c r="AU150" s="497" t="s">
        <v>49</v>
      </c>
      <c r="AV150" s="285"/>
      <c r="AW150" s="285"/>
    </row>
    <row r="151" spans="1:49" ht="13.5" thickBot="1">
      <c r="A151" s="285"/>
      <c r="B151" s="586"/>
      <c r="C151" s="122" t="s">
        <v>94</v>
      </c>
      <c r="D151" s="123">
        <v>0.88</v>
      </c>
      <c r="E151" s="146">
        <v>0.83</v>
      </c>
      <c r="F151" s="146">
        <v>0.73</v>
      </c>
      <c r="G151" s="295">
        <v>0.85</v>
      </c>
      <c r="H151" s="148">
        <v>0.88</v>
      </c>
      <c r="I151" s="149">
        <v>0.52</v>
      </c>
      <c r="J151" s="146">
        <v>0.92</v>
      </c>
      <c r="K151" s="146">
        <v>0.95</v>
      </c>
      <c r="L151" s="146">
        <v>0.96</v>
      </c>
      <c r="M151" s="146">
        <v>0.94</v>
      </c>
      <c r="N151" s="295">
        <v>0.93</v>
      </c>
      <c r="O151" s="148">
        <v>0.91</v>
      </c>
      <c r="P151" s="149">
        <v>0.43</v>
      </c>
      <c r="Q151" s="146">
        <v>0.77</v>
      </c>
      <c r="R151" s="146">
        <v>0.88</v>
      </c>
      <c r="S151" s="146">
        <v>0.86</v>
      </c>
      <c r="T151" s="146">
        <v>0.74</v>
      </c>
      <c r="U151" s="147">
        <v>0.94</v>
      </c>
      <c r="V151" s="148">
        <v>0.95</v>
      </c>
      <c r="W151" s="149">
        <v>0.6</v>
      </c>
      <c r="X151" s="146">
        <v>0.88</v>
      </c>
      <c r="Y151" s="146">
        <v>0.91</v>
      </c>
      <c r="Z151" s="146">
        <v>0.91</v>
      </c>
      <c r="AA151" s="146">
        <v>0.8</v>
      </c>
      <c r="AB151" s="147">
        <v>0.89</v>
      </c>
      <c r="AC151" s="148">
        <v>0.98</v>
      </c>
      <c r="AD151" s="149">
        <v>0.49</v>
      </c>
      <c r="AE151" s="146">
        <v>0.77</v>
      </c>
      <c r="AF151" s="146">
        <v>0.97</v>
      </c>
      <c r="AG151" s="146">
        <v>0.9</v>
      </c>
      <c r="AH151" s="150">
        <v>0.62</v>
      </c>
      <c r="AI151" s="287"/>
      <c r="AJ151" s="589"/>
      <c r="AK151" s="291"/>
      <c r="AL151" s="164">
        <v>2008</v>
      </c>
      <c r="AM151" s="135">
        <f>AVERAGE(J151,Q151,X151,AE151)</f>
        <v>0.83499999999999996</v>
      </c>
      <c r="AN151" s="136">
        <f>AVERAGE(D151,K151,R151,Y151,AF151)</f>
        <v>0.91799999999999993</v>
      </c>
      <c r="AO151" s="137">
        <f>AVERAGE(E151,L151,S151,Z151,AG151)</f>
        <v>0.89200000000000002</v>
      </c>
      <c r="AP151" s="136">
        <f>AVERAGE(F151,M151,T151,AA151,AH151)</f>
        <v>0.76600000000000001</v>
      </c>
      <c r="AQ151" s="505">
        <f>AVERAGE(G151,N151,U151,AB151)</f>
        <v>0.90249999999999997</v>
      </c>
      <c r="AR151" s="506">
        <f>AVERAGE(H151,O151,V151,AC151)</f>
        <v>0.93</v>
      </c>
      <c r="AS151" s="501">
        <f>AVERAGE(I151,P151,W151,AD151)</f>
        <v>0.51</v>
      </c>
      <c r="AT151" s="136">
        <f>AVERAGE(D151,E151,F151,J151,K151,L151,M151,Q151,R151,S151,T151,X151,Y151,Z151,AA151,AE151,AF151,AG151,AH151)</f>
        <v>0.85368421052631593</v>
      </c>
      <c r="AU151" s="138">
        <f>AVERAGE(G151,H151,N151,O151,U151,V151,AB151,AC151)</f>
        <v>0.91625000000000001</v>
      </c>
      <c r="AV151" s="285"/>
      <c r="AW151" s="285"/>
    </row>
    <row r="152" spans="1:49" ht="5.0999999999999996" customHeight="1" thickBot="1">
      <c r="A152" s="285"/>
      <c r="AI152" s="287"/>
      <c r="AK152" s="287"/>
      <c r="AL152" s="287"/>
      <c r="AM152" s="287"/>
      <c r="AN152" s="287"/>
      <c r="AO152" s="287"/>
      <c r="AP152" s="287"/>
      <c r="AQ152" s="287"/>
      <c r="AR152" s="287"/>
      <c r="AS152" s="287"/>
      <c r="AT152" s="287"/>
      <c r="AU152" s="287"/>
      <c r="AV152" s="285"/>
      <c r="AW152" s="285"/>
    </row>
    <row r="153" spans="1:49" ht="13.5" thickBot="1">
      <c r="A153" s="285"/>
      <c r="B153" s="585">
        <v>2009</v>
      </c>
      <c r="C153" s="124" t="s">
        <v>93</v>
      </c>
      <c r="D153" s="114" t="s">
        <v>87</v>
      </c>
      <c r="E153" s="102" t="s">
        <v>88</v>
      </c>
      <c r="F153" s="296" t="s">
        <v>89</v>
      </c>
      <c r="G153" s="104" t="s">
        <v>90</v>
      </c>
      <c r="H153" s="105" t="s">
        <v>84</v>
      </c>
      <c r="I153" s="102" t="s">
        <v>85</v>
      </c>
      <c r="J153" s="102" t="s">
        <v>86</v>
      </c>
      <c r="K153" s="102" t="s">
        <v>87</v>
      </c>
      <c r="L153" s="102" t="s">
        <v>88</v>
      </c>
      <c r="M153" s="296" t="s">
        <v>89</v>
      </c>
      <c r="N153" s="104" t="s">
        <v>90</v>
      </c>
      <c r="O153" s="105" t="s">
        <v>84</v>
      </c>
      <c r="P153" s="102" t="s">
        <v>85</v>
      </c>
      <c r="Q153" s="102" t="s">
        <v>86</v>
      </c>
      <c r="R153" s="102" t="s">
        <v>87</v>
      </c>
      <c r="S153" s="102" t="s">
        <v>88</v>
      </c>
      <c r="T153" s="103" t="s">
        <v>89</v>
      </c>
      <c r="U153" s="104" t="s">
        <v>90</v>
      </c>
      <c r="V153" s="105" t="s">
        <v>84</v>
      </c>
      <c r="W153" s="102" t="s">
        <v>85</v>
      </c>
      <c r="X153" s="102" t="s">
        <v>86</v>
      </c>
      <c r="Y153" s="102" t="s">
        <v>87</v>
      </c>
      <c r="Z153" s="102" t="s">
        <v>88</v>
      </c>
      <c r="AA153" s="103" t="s">
        <v>89</v>
      </c>
      <c r="AB153" s="104" t="s">
        <v>90</v>
      </c>
      <c r="AC153" s="105" t="s">
        <v>84</v>
      </c>
      <c r="AD153" s="102" t="s">
        <v>85</v>
      </c>
      <c r="AE153" s="102" t="s">
        <v>86</v>
      </c>
      <c r="AF153" s="102" t="s">
        <v>87</v>
      </c>
      <c r="AG153" s="154" t="s">
        <v>88</v>
      </c>
      <c r="AH153" s="155" t="s">
        <v>89</v>
      </c>
      <c r="AI153" s="287"/>
      <c r="AJ153" s="588">
        <f>AVERAGE(D154:AH154)</f>
        <v>0.76419354838709674</v>
      </c>
      <c r="AK153" s="287"/>
      <c r="AL153" s="287"/>
      <c r="AM153" s="495" t="s">
        <v>41</v>
      </c>
      <c r="AN153" s="495" t="s">
        <v>42</v>
      </c>
      <c r="AO153" s="496" t="s">
        <v>43</v>
      </c>
      <c r="AP153" s="495" t="s">
        <v>44</v>
      </c>
      <c r="AQ153" s="496" t="s">
        <v>45</v>
      </c>
      <c r="AR153" s="495" t="s">
        <v>46</v>
      </c>
      <c r="AS153" s="496" t="s">
        <v>47</v>
      </c>
      <c r="AT153" s="495" t="s">
        <v>92</v>
      </c>
      <c r="AU153" s="497" t="s">
        <v>49</v>
      </c>
      <c r="AV153" s="285"/>
      <c r="AW153" s="285"/>
    </row>
    <row r="154" spans="1:49" ht="13.5" thickBot="1">
      <c r="A154" s="285"/>
      <c r="B154" s="586"/>
      <c r="C154" s="126" t="s">
        <v>94</v>
      </c>
      <c r="D154" s="123">
        <v>0.69</v>
      </c>
      <c r="E154" s="146">
        <v>0.52</v>
      </c>
      <c r="F154" s="295">
        <v>0.84</v>
      </c>
      <c r="G154" s="148">
        <v>0.92</v>
      </c>
      <c r="H154" s="149">
        <v>0.39</v>
      </c>
      <c r="I154" s="146">
        <v>0.88</v>
      </c>
      <c r="J154" s="146">
        <v>0.94</v>
      </c>
      <c r="K154" s="146">
        <v>0.94</v>
      </c>
      <c r="L154" s="146">
        <v>0.83</v>
      </c>
      <c r="M154" s="295">
        <v>0.9</v>
      </c>
      <c r="N154" s="148">
        <v>0.93</v>
      </c>
      <c r="O154" s="149">
        <v>0.44</v>
      </c>
      <c r="P154" s="146">
        <v>0.76</v>
      </c>
      <c r="Q154" s="146">
        <v>0.83</v>
      </c>
      <c r="R154" s="146">
        <v>0.84</v>
      </c>
      <c r="S154" s="146">
        <v>0.69</v>
      </c>
      <c r="T154" s="147">
        <v>0.81</v>
      </c>
      <c r="U154" s="148">
        <v>0.95</v>
      </c>
      <c r="V154" s="149">
        <v>0.49</v>
      </c>
      <c r="W154" s="146">
        <v>0.82</v>
      </c>
      <c r="X154" s="146">
        <v>0.86</v>
      </c>
      <c r="Y154" s="146">
        <v>0.8</v>
      </c>
      <c r="Z154" s="146">
        <v>0.63</v>
      </c>
      <c r="AA154" s="147">
        <v>0.86</v>
      </c>
      <c r="AB154" s="148">
        <v>0.95</v>
      </c>
      <c r="AC154" s="149">
        <v>0.53</v>
      </c>
      <c r="AD154" s="146">
        <v>0.68</v>
      </c>
      <c r="AE154" s="146">
        <v>0.84</v>
      </c>
      <c r="AF154" s="146">
        <v>0.81</v>
      </c>
      <c r="AG154" s="182">
        <v>0.56999999999999995</v>
      </c>
      <c r="AH154" s="183">
        <v>0.75</v>
      </c>
      <c r="AI154" s="287"/>
      <c r="AJ154" s="589"/>
      <c r="AK154" s="291"/>
      <c r="AL154" s="164">
        <v>2009</v>
      </c>
      <c r="AM154" s="135">
        <f>AVERAGE(I154,P154,W154,AD154)</f>
        <v>0.78500000000000003</v>
      </c>
      <c r="AN154" s="136">
        <f>AVERAGE(J154,Q154,X154,AE154)</f>
        <v>0.86749999999999994</v>
      </c>
      <c r="AO154" s="137">
        <f>AVERAGE(D154,K154,R154,Y154,AF154)</f>
        <v>0.81600000000000006</v>
      </c>
      <c r="AP154" s="136">
        <f>AVERAGE(E154,L154,S154,Z154,AG154)</f>
        <v>0.64799999999999991</v>
      </c>
      <c r="AQ154" s="505">
        <f>AVERAGE(F154,M154,T154,AA154,AH154)</f>
        <v>0.83200000000000007</v>
      </c>
      <c r="AR154" s="506">
        <f>AVERAGE(G154,N154,U154,AB154)</f>
        <v>0.9375</v>
      </c>
      <c r="AS154" s="501">
        <f>AVERAGE(H154,O154,V154,AC154)</f>
        <v>0.46250000000000002</v>
      </c>
      <c r="AT154" s="136">
        <f>AVERAGE(D154,E154,I154,J154,K154,L154,P154,Q154,R154,S154,W154,X154,Y154,Z154,AD154,AE154,AF154,AG154,AH154)</f>
        <v>0.77263157894736845</v>
      </c>
      <c r="AU154" s="138">
        <f>AVERAGE(F154,G154,M154,N154,T154,U154,AA154:AB154)</f>
        <v>0.89500000000000013</v>
      </c>
      <c r="AV154" s="285"/>
      <c r="AW154" s="285"/>
    </row>
    <row r="155" spans="1:49" ht="5.0999999999999996" customHeight="1" thickBot="1">
      <c r="A155" s="285"/>
      <c r="B155" s="22"/>
      <c r="C155" s="22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287"/>
      <c r="AJ155" s="341"/>
      <c r="AK155" s="287"/>
      <c r="AL155" s="287"/>
      <c r="AM155" s="287"/>
      <c r="AN155" s="287"/>
      <c r="AO155" s="287"/>
      <c r="AP155" s="287"/>
      <c r="AQ155" s="287"/>
      <c r="AR155" s="287"/>
      <c r="AS155" s="287"/>
      <c r="AT155" s="287"/>
      <c r="AU155" s="287"/>
      <c r="AV155" s="285"/>
      <c r="AW155" s="285"/>
    </row>
    <row r="156" spans="1:49" ht="13.5" thickBot="1">
      <c r="A156" s="285"/>
      <c r="B156" s="585">
        <v>2010</v>
      </c>
      <c r="C156" s="113" t="s">
        <v>93</v>
      </c>
      <c r="D156" s="114" t="s">
        <v>88</v>
      </c>
      <c r="E156" s="296" t="s">
        <v>89</v>
      </c>
      <c r="F156" s="127" t="s">
        <v>90</v>
      </c>
      <c r="G156" s="128" t="s">
        <v>84</v>
      </c>
      <c r="H156" s="102" t="s">
        <v>85</v>
      </c>
      <c r="I156" s="102" t="s">
        <v>86</v>
      </c>
      <c r="J156" s="102" t="s">
        <v>87</v>
      </c>
      <c r="K156" s="102" t="s">
        <v>88</v>
      </c>
      <c r="L156" s="296" t="s">
        <v>89</v>
      </c>
      <c r="M156" s="127" t="s">
        <v>90</v>
      </c>
      <c r="N156" s="128" t="s">
        <v>84</v>
      </c>
      <c r="O156" s="102" t="s">
        <v>85</v>
      </c>
      <c r="P156" s="102" t="s">
        <v>86</v>
      </c>
      <c r="Q156" s="102" t="s">
        <v>87</v>
      </c>
      <c r="R156" s="102" t="s">
        <v>88</v>
      </c>
      <c r="S156" s="129" t="s">
        <v>89</v>
      </c>
      <c r="T156" s="127" t="s">
        <v>90</v>
      </c>
      <c r="U156" s="128" t="s">
        <v>84</v>
      </c>
      <c r="V156" s="102" t="s">
        <v>85</v>
      </c>
      <c r="W156" s="102" t="s">
        <v>86</v>
      </c>
      <c r="X156" s="102" t="s">
        <v>87</v>
      </c>
      <c r="Y156" s="102" t="s">
        <v>88</v>
      </c>
      <c r="Z156" s="129" t="s">
        <v>89</v>
      </c>
      <c r="AA156" s="127" t="s">
        <v>90</v>
      </c>
      <c r="AB156" s="128" t="s">
        <v>84</v>
      </c>
      <c r="AC156" s="102" t="s">
        <v>85</v>
      </c>
      <c r="AD156" s="102" t="s">
        <v>86</v>
      </c>
      <c r="AE156" s="102" t="s">
        <v>87</v>
      </c>
      <c r="AF156" s="154" t="s">
        <v>88</v>
      </c>
      <c r="AG156" s="129" t="s">
        <v>89</v>
      </c>
      <c r="AH156" s="384" t="s">
        <v>90</v>
      </c>
      <c r="AI156" s="287"/>
      <c r="AJ156" s="588">
        <f>AVERAGE(D157:AH157)</f>
        <v>0.82032258064516117</v>
      </c>
      <c r="AK156" s="287"/>
      <c r="AL156" s="287"/>
      <c r="AM156" s="495" t="s">
        <v>41</v>
      </c>
      <c r="AN156" s="495" t="s">
        <v>42</v>
      </c>
      <c r="AO156" s="496" t="s">
        <v>43</v>
      </c>
      <c r="AP156" s="495" t="s">
        <v>44</v>
      </c>
      <c r="AQ156" s="496" t="s">
        <v>45</v>
      </c>
      <c r="AR156" s="495" t="s">
        <v>46</v>
      </c>
      <c r="AS156" s="496" t="s">
        <v>47</v>
      </c>
      <c r="AT156" s="495" t="s">
        <v>92</v>
      </c>
      <c r="AU156" s="497" t="s">
        <v>49</v>
      </c>
      <c r="AV156" s="285"/>
      <c r="AW156" s="285"/>
    </row>
    <row r="157" spans="1:49" ht="13.5" thickBot="1">
      <c r="A157" s="285"/>
      <c r="B157" s="586"/>
      <c r="C157" s="122" t="s">
        <v>94</v>
      </c>
      <c r="D157" s="123">
        <v>0.9</v>
      </c>
      <c r="E157" s="295">
        <v>0.92</v>
      </c>
      <c r="F157" s="171">
        <v>0.97</v>
      </c>
      <c r="G157" s="172">
        <v>0.6</v>
      </c>
      <c r="H157" s="146">
        <v>0.92</v>
      </c>
      <c r="I157" s="146">
        <v>0.89</v>
      </c>
      <c r="J157" s="146">
        <v>0.95</v>
      </c>
      <c r="K157" s="146">
        <v>0.78</v>
      </c>
      <c r="L157" s="295">
        <v>0.94</v>
      </c>
      <c r="M157" s="171">
        <v>0.96</v>
      </c>
      <c r="N157" s="172">
        <v>0.53</v>
      </c>
      <c r="O157" s="146">
        <v>0.76</v>
      </c>
      <c r="P157" s="146">
        <v>0.84</v>
      </c>
      <c r="Q157" s="146">
        <v>0.93</v>
      </c>
      <c r="R157" s="146">
        <v>0.76</v>
      </c>
      <c r="S157" s="173">
        <v>0.82</v>
      </c>
      <c r="T157" s="171">
        <v>0.93</v>
      </c>
      <c r="U157" s="172">
        <v>0.62</v>
      </c>
      <c r="V157" s="146">
        <v>0.88</v>
      </c>
      <c r="W157" s="146">
        <v>0.88</v>
      </c>
      <c r="X157" s="146">
        <v>0.89</v>
      </c>
      <c r="Y157" s="146">
        <v>0.79</v>
      </c>
      <c r="Z157" s="173">
        <v>0.94</v>
      </c>
      <c r="AA157" s="171">
        <v>0.97</v>
      </c>
      <c r="AB157" s="172">
        <v>0.47</v>
      </c>
      <c r="AC157" s="146">
        <v>0.65</v>
      </c>
      <c r="AD157" s="146">
        <v>0.77</v>
      </c>
      <c r="AE157" s="146">
        <v>0.81</v>
      </c>
      <c r="AF157" s="146">
        <v>0.69</v>
      </c>
      <c r="AG157" s="173">
        <v>0.77</v>
      </c>
      <c r="AH157" s="385">
        <v>0.9</v>
      </c>
      <c r="AI157" s="287"/>
      <c r="AJ157" s="589"/>
      <c r="AK157" s="287"/>
      <c r="AL157" s="164">
        <v>2010</v>
      </c>
      <c r="AM157" s="117">
        <f>AVERAGE(H157,O157,V157,AC157)</f>
        <v>0.80249999999999999</v>
      </c>
      <c r="AN157" s="110">
        <f>AVERAGE(I157,P157,W157,AD157)</f>
        <v>0.84499999999999997</v>
      </c>
      <c r="AO157" s="118">
        <f>AVERAGE(J157,Q157,X157,AE157)</f>
        <v>0.89500000000000002</v>
      </c>
      <c r="AP157" s="110">
        <f>AVERAGE(D157,K157,R157,Y157,AF157)</f>
        <v>0.78400000000000003</v>
      </c>
      <c r="AQ157" s="494">
        <f>AVERAGE(E157,L157,S157,Z157,AG157)</f>
        <v>0.87799999999999989</v>
      </c>
      <c r="AR157" s="498">
        <f>AVERAGE(F157,M157,T157,AA157,AH157)</f>
        <v>0.94600000000000006</v>
      </c>
      <c r="AS157" s="500">
        <f>AVERAGE(G157,N157,U157,AB157)</f>
        <v>0.55499999999999994</v>
      </c>
      <c r="AT157" s="110">
        <f>AVERAGE(D157,H157:K157,O157:R157,V157:Y157,AC157:AF157)</f>
        <v>0.82882352941176485</v>
      </c>
      <c r="AU157" s="119">
        <f>AVERAGE(E157:F157,L157:M157,S157:T157,Z157:AA157,AG157:AH157)</f>
        <v>0.91200000000000014</v>
      </c>
      <c r="AV157" s="285"/>
      <c r="AW157" s="285"/>
    </row>
    <row r="158" spans="1:49" ht="5.0999999999999996" customHeight="1" thickBot="1">
      <c r="A158" s="285"/>
      <c r="B158" s="22"/>
      <c r="C158" s="22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  <c r="AH158" s="99"/>
      <c r="AI158" s="287"/>
      <c r="AJ158" s="341"/>
      <c r="AK158" s="287"/>
      <c r="AL158" s="287"/>
      <c r="AM158" s="287"/>
      <c r="AN158" s="287"/>
      <c r="AO158" s="287"/>
      <c r="AP158" s="287"/>
      <c r="AQ158" s="287"/>
      <c r="AR158" s="287"/>
      <c r="AS158" s="287"/>
      <c r="AT158" s="287"/>
      <c r="AU158" s="287"/>
      <c r="AV158" s="285"/>
      <c r="AW158" s="285"/>
    </row>
    <row r="159" spans="1:49" ht="13.5" thickBot="1">
      <c r="A159" s="285"/>
      <c r="B159" s="585">
        <v>2011</v>
      </c>
      <c r="C159" s="113" t="s">
        <v>93</v>
      </c>
      <c r="D159" s="488" t="s">
        <v>89</v>
      </c>
      <c r="E159" s="127" t="s">
        <v>90</v>
      </c>
      <c r="F159" s="128" t="s">
        <v>84</v>
      </c>
      <c r="G159" s="102" t="s">
        <v>85</v>
      </c>
      <c r="H159" s="102" t="s">
        <v>86</v>
      </c>
      <c r="I159" s="102" t="s">
        <v>87</v>
      </c>
      <c r="J159" s="102" t="s">
        <v>88</v>
      </c>
      <c r="K159" s="296" t="s">
        <v>89</v>
      </c>
      <c r="L159" s="127" t="s">
        <v>90</v>
      </c>
      <c r="M159" s="128" t="s">
        <v>84</v>
      </c>
      <c r="N159" s="102" t="s">
        <v>85</v>
      </c>
      <c r="O159" s="102" t="s">
        <v>86</v>
      </c>
      <c r="P159" s="102" t="s">
        <v>87</v>
      </c>
      <c r="Q159" s="102" t="s">
        <v>88</v>
      </c>
      <c r="R159" s="296" t="s">
        <v>89</v>
      </c>
      <c r="S159" s="127" t="s">
        <v>90</v>
      </c>
      <c r="T159" s="105" t="s">
        <v>84</v>
      </c>
      <c r="U159" s="102" t="s">
        <v>85</v>
      </c>
      <c r="V159" s="102" t="s">
        <v>86</v>
      </c>
      <c r="W159" s="102" t="s">
        <v>87</v>
      </c>
      <c r="X159" s="102" t="s">
        <v>88</v>
      </c>
      <c r="Y159" s="296" t="s">
        <v>95</v>
      </c>
      <c r="Z159" s="127" t="s">
        <v>90</v>
      </c>
      <c r="AA159" s="105" t="s">
        <v>84</v>
      </c>
      <c r="AB159" s="102" t="s">
        <v>85</v>
      </c>
      <c r="AC159" s="102" t="s">
        <v>86</v>
      </c>
      <c r="AD159" s="102" t="s">
        <v>87</v>
      </c>
      <c r="AE159" s="102" t="s">
        <v>88</v>
      </c>
      <c r="AF159" s="296" t="s">
        <v>89</v>
      </c>
      <c r="AG159" s="127" t="s">
        <v>90</v>
      </c>
      <c r="AH159" s="492" t="s">
        <v>84</v>
      </c>
      <c r="AI159" s="287"/>
      <c r="AJ159" s="588">
        <f>AVERAGE(D160:AH160)</f>
        <v>0.81935483870967751</v>
      </c>
      <c r="AK159" s="287"/>
      <c r="AL159" s="287"/>
      <c r="AM159" s="495" t="s">
        <v>41</v>
      </c>
      <c r="AN159" s="495" t="s">
        <v>42</v>
      </c>
      <c r="AO159" s="496" t="s">
        <v>43</v>
      </c>
      <c r="AP159" s="495" t="s">
        <v>44</v>
      </c>
      <c r="AQ159" s="496" t="s">
        <v>45</v>
      </c>
      <c r="AR159" s="495" t="s">
        <v>46</v>
      </c>
      <c r="AS159" s="496" t="s">
        <v>47</v>
      </c>
      <c r="AT159" s="495" t="s">
        <v>92</v>
      </c>
      <c r="AU159" s="497" t="s">
        <v>49</v>
      </c>
      <c r="AV159" s="285"/>
      <c r="AW159" s="285"/>
    </row>
    <row r="160" spans="1:49" ht="13.5" thickBot="1">
      <c r="A160" s="285"/>
      <c r="B160" s="586"/>
      <c r="C160" s="122" t="s">
        <v>94</v>
      </c>
      <c r="D160" s="490">
        <v>0.96</v>
      </c>
      <c r="E160" s="171">
        <v>0.92</v>
      </c>
      <c r="F160" s="172">
        <v>0.42</v>
      </c>
      <c r="G160" s="146">
        <v>0.85</v>
      </c>
      <c r="H160" s="146">
        <v>0.88</v>
      </c>
      <c r="I160" s="146">
        <v>0.9</v>
      </c>
      <c r="J160" s="146">
        <v>0.82</v>
      </c>
      <c r="K160" s="295">
        <v>0.75</v>
      </c>
      <c r="L160" s="171">
        <v>0.88</v>
      </c>
      <c r="M160" s="172">
        <v>0.56000000000000005</v>
      </c>
      <c r="N160" s="146">
        <v>0.91</v>
      </c>
      <c r="O160" s="146">
        <v>0.95</v>
      </c>
      <c r="P160" s="146">
        <v>0.95</v>
      </c>
      <c r="Q160" s="146">
        <v>0.96</v>
      </c>
      <c r="R160" s="295">
        <v>0.94</v>
      </c>
      <c r="S160" s="171">
        <v>0.93</v>
      </c>
      <c r="T160" s="172">
        <v>0.64</v>
      </c>
      <c r="U160" s="146">
        <v>0.82</v>
      </c>
      <c r="V160" s="146">
        <v>0.89</v>
      </c>
      <c r="W160" s="146">
        <v>0.88</v>
      </c>
      <c r="X160" s="146">
        <v>0.74</v>
      </c>
      <c r="Y160" s="295">
        <v>0.88</v>
      </c>
      <c r="Z160" s="171">
        <v>0.95</v>
      </c>
      <c r="AA160" s="172">
        <v>0.55000000000000004</v>
      </c>
      <c r="AB160" s="146">
        <v>0.79</v>
      </c>
      <c r="AC160" s="146">
        <v>0.86</v>
      </c>
      <c r="AD160" s="146">
        <v>0.82</v>
      </c>
      <c r="AE160" s="146">
        <v>0.69</v>
      </c>
      <c r="AF160" s="295">
        <v>0.87</v>
      </c>
      <c r="AG160" s="171">
        <v>0.94</v>
      </c>
      <c r="AH160" s="515">
        <v>0.5</v>
      </c>
      <c r="AI160" s="287"/>
      <c r="AJ160" s="589"/>
      <c r="AK160" s="287"/>
      <c r="AL160" s="164">
        <v>2011</v>
      </c>
      <c r="AM160" s="117">
        <f>AVERAGE(G160,N160,U160,AB160)</f>
        <v>0.84250000000000003</v>
      </c>
      <c r="AN160" s="110">
        <f>AVERAGE(H160,O160,V160,AC160)</f>
        <v>0.89500000000000002</v>
      </c>
      <c r="AO160" s="118">
        <f>AVERAGE(I160,P160,W160,AD160)</f>
        <v>0.88749999999999996</v>
      </c>
      <c r="AP160" s="110">
        <f>AVERAGE(J160,Q160,X160,AE160)</f>
        <v>0.80249999999999988</v>
      </c>
      <c r="AQ160" s="494">
        <f>AVERAGE(D160,K160,R160,Y160,AF160)</f>
        <v>0.87999999999999989</v>
      </c>
      <c r="AR160" s="498">
        <f>AVERAGE(E160,L160,S160,Z160,AG160)</f>
        <v>0.92399999999999982</v>
      </c>
      <c r="AS160" s="500">
        <f>AVERAGE(F160,M160,T160,AA160,AH160)</f>
        <v>0.53400000000000003</v>
      </c>
      <c r="AT160" s="110">
        <f>AVERAGE(G160:J160,N160:Q160,U160:X160,AB160:AE160)</f>
        <v>0.85687499999999994</v>
      </c>
      <c r="AU160" s="119">
        <f>AVERAGE(D160:E160,K160:L160,R160:S160,Y160:Z160,AF160:AG160)</f>
        <v>0.9019999999999998</v>
      </c>
      <c r="AV160" s="285"/>
      <c r="AW160" s="285"/>
    </row>
    <row r="161" spans="1:49">
      <c r="A161" s="285"/>
      <c r="B161" s="286"/>
      <c r="C161" s="286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7"/>
      <c r="X161" s="287"/>
      <c r="Y161" s="287"/>
      <c r="Z161" s="287"/>
      <c r="AA161" s="287"/>
      <c r="AB161" s="287"/>
      <c r="AC161" s="287"/>
      <c r="AD161" s="287"/>
      <c r="AE161" s="287"/>
      <c r="AF161" s="287"/>
      <c r="AG161" s="287"/>
      <c r="AH161" s="287"/>
      <c r="AI161" s="287"/>
      <c r="AJ161" s="342"/>
      <c r="AK161" s="287"/>
      <c r="AL161" s="287"/>
      <c r="AM161" s="287"/>
      <c r="AN161" s="287"/>
      <c r="AO161" s="287"/>
      <c r="AP161" s="287"/>
      <c r="AQ161" s="287"/>
      <c r="AR161" s="287"/>
      <c r="AS161" s="287"/>
      <c r="AT161" s="287"/>
      <c r="AU161" s="287"/>
      <c r="AV161" s="285"/>
      <c r="AW161" s="285"/>
    </row>
    <row r="162" spans="1:49">
      <c r="A162" s="285"/>
      <c r="B162" s="286"/>
      <c r="C162" s="286"/>
      <c r="D162" s="287"/>
      <c r="E162" s="287"/>
      <c r="F162" s="287"/>
      <c r="G162" s="287"/>
      <c r="H162" s="287"/>
      <c r="I162" s="287"/>
      <c r="J162" s="287"/>
      <c r="K162" s="287"/>
      <c r="L162" s="287"/>
      <c r="M162" s="287"/>
      <c r="N162" s="287"/>
      <c r="O162" s="287"/>
      <c r="P162" s="287"/>
      <c r="Q162" s="287"/>
      <c r="R162" s="287"/>
      <c r="S162" s="287"/>
      <c r="T162" s="287"/>
      <c r="U162" s="287"/>
      <c r="V162" s="287"/>
      <c r="W162" s="287"/>
      <c r="X162" s="287"/>
      <c r="Y162" s="287"/>
      <c r="Z162" s="287"/>
      <c r="AA162" s="287"/>
      <c r="AB162" s="287"/>
      <c r="AC162" s="287"/>
      <c r="AD162" s="287"/>
      <c r="AE162" s="287"/>
      <c r="AF162" s="287"/>
      <c r="AG162" s="287"/>
      <c r="AH162" s="287"/>
      <c r="AI162" s="287"/>
      <c r="AJ162" s="342"/>
      <c r="AK162" s="287"/>
      <c r="AL162" s="287"/>
      <c r="AM162" s="287"/>
      <c r="AN162" s="287"/>
      <c r="AO162" s="287"/>
      <c r="AP162" s="287"/>
      <c r="AQ162" s="287"/>
      <c r="AR162" s="287"/>
      <c r="AS162" s="287"/>
      <c r="AT162" s="287"/>
      <c r="AU162" s="287"/>
      <c r="AV162" s="285"/>
      <c r="AW162" s="285"/>
    </row>
    <row r="163" spans="1:49" ht="16.5" thickBot="1">
      <c r="A163" s="285"/>
      <c r="B163" s="290" t="s">
        <v>30</v>
      </c>
      <c r="C163" s="286"/>
      <c r="D163" s="287"/>
      <c r="E163" s="287"/>
      <c r="F163" s="287"/>
      <c r="G163" s="287"/>
      <c r="H163" s="287"/>
      <c r="I163" s="287"/>
      <c r="J163" s="287"/>
      <c r="K163" s="287"/>
      <c r="L163" s="287"/>
      <c r="M163" s="287"/>
      <c r="N163" s="287"/>
      <c r="O163" s="287"/>
      <c r="P163" s="287"/>
      <c r="Q163" s="287"/>
      <c r="R163" s="287"/>
      <c r="S163" s="287"/>
      <c r="T163" s="287"/>
      <c r="U163" s="287"/>
      <c r="V163" s="287"/>
      <c r="W163" s="287"/>
      <c r="X163" s="287"/>
      <c r="Y163" s="287"/>
      <c r="Z163" s="287"/>
      <c r="AA163" s="287"/>
      <c r="AB163" s="287"/>
      <c r="AC163" s="287"/>
      <c r="AD163" s="287"/>
      <c r="AE163" s="287"/>
      <c r="AF163" s="287"/>
      <c r="AG163" s="287"/>
      <c r="AH163" s="287"/>
      <c r="AI163" s="287"/>
      <c r="AJ163" s="342"/>
      <c r="AK163" s="287"/>
      <c r="AL163" s="507" t="s">
        <v>30</v>
      </c>
      <c r="AM163" s="287"/>
      <c r="AN163" s="287"/>
      <c r="AO163" s="287"/>
      <c r="AP163" s="287"/>
      <c r="AQ163" s="287"/>
      <c r="AR163" s="287"/>
      <c r="AS163" s="287"/>
      <c r="AT163" s="287"/>
      <c r="AU163" s="287"/>
      <c r="AV163" s="285"/>
      <c r="AW163" s="285"/>
    </row>
    <row r="164" spans="1:49" ht="13.5" thickBot="1">
      <c r="A164" s="285"/>
      <c r="B164" s="291"/>
      <c r="C164" s="291"/>
      <c r="D164" s="423" t="s">
        <v>53</v>
      </c>
      <c r="E164" s="424" t="s">
        <v>54</v>
      </c>
      <c r="F164" s="424" t="s">
        <v>55</v>
      </c>
      <c r="G164" s="424" t="s">
        <v>56</v>
      </c>
      <c r="H164" s="424" t="s">
        <v>57</v>
      </c>
      <c r="I164" s="424" t="s">
        <v>58</v>
      </c>
      <c r="J164" s="424" t="s">
        <v>59</v>
      </c>
      <c r="K164" s="424" t="s">
        <v>60</v>
      </c>
      <c r="L164" s="424" t="s">
        <v>61</v>
      </c>
      <c r="M164" s="424" t="s">
        <v>62</v>
      </c>
      <c r="N164" s="424" t="s">
        <v>63</v>
      </c>
      <c r="O164" s="424" t="s">
        <v>64</v>
      </c>
      <c r="P164" s="424" t="s">
        <v>65</v>
      </c>
      <c r="Q164" s="424" t="s">
        <v>66</v>
      </c>
      <c r="R164" s="424" t="s">
        <v>67</v>
      </c>
      <c r="S164" s="424" t="s">
        <v>68</v>
      </c>
      <c r="T164" s="424" t="s">
        <v>69</v>
      </c>
      <c r="U164" s="424" t="s">
        <v>70</v>
      </c>
      <c r="V164" s="424" t="s">
        <v>71</v>
      </c>
      <c r="W164" s="424" t="s">
        <v>72</v>
      </c>
      <c r="X164" s="424" t="s">
        <v>73</v>
      </c>
      <c r="Y164" s="424" t="s">
        <v>74</v>
      </c>
      <c r="Z164" s="424" t="s">
        <v>75</v>
      </c>
      <c r="AA164" s="424" t="s">
        <v>76</v>
      </c>
      <c r="AB164" s="424" t="s">
        <v>77</v>
      </c>
      <c r="AC164" s="424" t="s">
        <v>78</v>
      </c>
      <c r="AD164" s="424" t="s">
        <v>79</v>
      </c>
      <c r="AE164" s="424" t="s">
        <v>80</v>
      </c>
      <c r="AF164" s="424" t="s">
        <v>81</v>
      </c>
      <c r="AG164" s="424" t="s">
        <v>82</v>
      </c>
      <c r="AH164" s="425" t="s">
        <v>83</v>
      </c>
      <c r="AI164" s="291"/>
      <c r="AJ164" s="343" t="s">
        <v>91</v>
      </c>
      <c r="AK164" s="291"/>
      <c r="AL164" s="287"/>
      <c r="AM164" s="287"/>
      <c r="AN164" s="287"/>
      <c r="AO164" s="287"/>
      <c r="AP164" s="287"/>
      <c r="AQ164" s="287"/>
      <c r="AR164" s="287"/>
      <c r="AS164" s="287"/>
      <c r="AT164" s="287"/>
      <c r="AU164" s="287"/>
      <c r="AV164" s="285"/>
      <c r="AW164" s="285"/>
    </row>
    <row r="165" spans="1:49" ht="13.5" thickBot="1">
      <c r="A165" s="285"/>
      <c r="B165" s="585">
        <v>2006</v>
      </c>
      <c r="C165" s="100" t="s">
        <v>93</v>
      </c>
      <c r="D165" s="114" t="s">
        <v>86</v>
      </c>
      <c r="E165" s="102" t="s">
        <v>87</v>
      </c>
      <c r="F165" s="102" t="s">
        <v>88</v>
      </c>
      <c r="G165" s="296" t="s">
        <v>89</v>
      </c>
      <c r="H165" s="104" t="s">
        <v>90</v>
      </c>
      <c r="I165" s="105" t="s">
        <v>84</v>
      </c>
      <c r="J165" s="102" t="s">
        <v>85</v>
      </c>
      <c r="K165" s="102" t="s">
        <v>86</v>
      </c>
      <c r="L165" s="102" t="s">
        <v>87</v>
      </c>
      <c r="M165" s="102" t="s">
        <v>88</v>
      </c>
      <c r="N165" s="296" t="s">
        <v>89</v>
      </c>
      <c r="O165" s="104" t="s">
        <v>90</v>
      </c>
      <c r="P165" s="105" t="s">
        <v>84</v>
      </c>
      <c r="Q165" s="102" t="s">
        <v>85</v>
      </c>
      <c r="R165" s="102" t="s">
        <v>86</v>
      </c>
      <c r="S165" s="102" t="s">
        <v>87</v>
      </c>
      <c r="T165" s="102" t="s">
        <v>88</v>
      </c>
      <c r="U165" s="296" t="s">
        <v>89</v>
      </c>
      <c r="V165" s="104" t="s">
        <v>90</v>
      </c>
      <c r="W165" s="105" t="s">
        <v>84</v>
      </c>
      <c r="X165" s="102" t="s">
        <v>85</v>
      </c>
      <c r="Y165" s="102" t="s">
        <v>86</v>
      </c>
      <c r="Z165" s="102" t="s">
        <v>87</v>
      </c>
      <c r="AA165" s="102" t="s">
        <v>88</v>
      </c>
      <c r="AB165" s="103" t="s">
        <v>89</v>
      </c>
      <c r="AC165" s="104" t="s">
        <v>90</v>
      </c>
      <c r="AD165" s="105" t="s">
        <v>84</v>
      </c>
      <c r="AE165" s="102" t="s">
        <v>85</v>
      </c>
      <c r="AF165" s="102" t="s">
        <v>86</v>
      </c>
      <c r="AG165" s="102" t="s">
        <v>87</v>
      </c>
      <c r="AH165" s="106" t="s">
        <v>88</v>
      </c>
      <c r="AI165" s="291"/>
      <c r="AJ165" s="588">
        <f>AVERAGE(D166:AH166)</f>
        <v>0.60322580645161294</v>
      </c>
      <c r="AK165" s="291"/>
      <c r="AL165" s="287"/>
      <c r="AM165" s="495" t="s">
        <v>41</v>
      </c>
      <c r="AN165" s="495" t="s">
        <v>42</v>
      </c>
      <c r="AO165" s="496" t="s">
        <v>43</v>
      </c>
      <c r="AP165" s="495" t="s">
        <v>44</v>
      </c>
      <c r="AQ165" s="496" t="s">
        <v>45</v>
      </c>
      <c r="AR165" s="495" t="s">
        <v>46</v>
      </c>
      <c r="AS165" s="496" t="s">
        <v>47</v>
      </c>
      <c r="AT165" s="495" t="s">
        <v>92</v>
      </c>
      <c r="AU165" s="497" t="s">
        <v>49</v>
      </c>
      <c r="AV165" s="285"/>
      <c r="AW165" s="285"/>
    </row>
    <row r="166" spans="1:49" ht="13.5" thickBot="1">
      <c r="A166" s="285"/>
      <c r="B166" s="586"/>
      <c r="C166" s="107" t="s">
        <v>94</v>
      </c>
      <c r="D166" s="123">
        <v>0.6</v>
      </c>
      <c r="E166" s="146">
        <v>0.59</v>
      </c>
      <c r="F166" s="146">
        <v>0.6</v>
      </c>
      <c r="G166" s="295">
        <v>0.74</v>
      </c>
      <c r="H166" s="148">
        <v>0.83</v>
      </c>
      <c r="I166" s="149">
        <v>0.33</v>
      </c>
      <c r="J166" s="146">
        <v>0.51</v>
      </c>
      <c r="K166" s="146">
        <v>0.68</v>
      </c>
      <c r="L166" s="146">
        <v>0.64</v>
      </c>
      <c r="M166" s="146">
        <v>0.54</v>
      </c>
      <c r="N166" s="295">
        <v>0.66</v>
      </c>
      <c r="O166" s="148">
        <v>0.79</v>
      </c>
      <c r="P166" s="149">
        <v>0.31</v>
      </c>
      <c r="Q166" s="146">
        <v>0.5</v>
      </c>
      <c r="R166" s="146">
        <v>0.65</v>
      </c>
      <c r="S166" s="146">
        <v>0.7</v>
      </c>
      <c r="T166" s="146">
        <v>0.54</v>
      </c>
      <c r="U166" s="295">
        <v>0.76</v>
      </c>
      <c r="V166" s="148">
        <v>0.82</v>
      </c>
      <c r="W166" s="149">
        <v>0.39</v>
      </c>
      <c r="X166" s="146">
        <v>0.56000000000000005</v>
      </c>
      <c r="Y166" s="146">
        <v>0.66</v>
      </c>
      <c r="Z166" s="146">
        <v>0.69</v>
      </c>
      <c r="AA166" s="146">
        <v>0.67</v>
      </c>
      <c r="AB166" s="147">
        <v>0.69</v>
      </c>
      <c r="AC166" s="148">
        <v>0.83</v>
      </c>
      <c r="AD166" s="149">
        <v>0.51</v>
      </c>
      <c r="AE166" s="146">
        <v>0.27</v>
      </c>
      <c r="AF166" s="146">
        <v>0.54</v>
      </c>
      <c r="AG166" s="146">
        <v>0.59</v>
      </c>
      <c r="AH166" s="150">
        <v>0.51</v>
      </c>
      <c r="AI166" s="291"/>
      <c r="AJ166" s="589"/>
      <c r="AK166" s="293"/>
      <c r="AL166" s="164">
        <v>2006</v>
      </c>
      <c r="AM166" s="110">
        <f>AVERAGE(J166,Q166,X166,AE166)</f>
        <v>0.46</v>
      </c>
      <c r="AN166" s="110">
        <f>AVERAGE(D166,K166,R166,Y166,AF166)</f>
        <v>0.62600000000000011</v>
      </c>
      <c r="AO166" s="110">
        <f>AVERAGE(E166,L166,S166,Z166,AG166)</f>
        <v>0.64200000000000002</v>
      </c>
      <c r="AP166" s="110">
        <f>AVERAGE(F166,M166,T166,AA166,AH166)</f>
        <v>0.57200000000000006</v>
      </c>
      <c r="AQ166" s="493">
        <f>AVERAGE(G166,N166,U166,AB166)</f>
        <v>0.71250000000000002</v>
      </c>
      <c r="AR166" s="498">
        <f>AVERAGE(H166,O166,V166,AC166)</f>
        <v>0.8175</v>
      </c>
      <c r="AS166" s="499">
        <f>AVERAGE(I166,P166,W166,AD166)</f>
        <v>0.38500000000000001</v>
      </c>
      <c r="AT166" s="40">
        <f>AVERAGE(D166,E166,F166,J166,K166,L166,M166,Q166,R166,S166,T166,X166,Z166,AA166,Y166,AE166,AF166,AG166,AH166)</f>
        <v>0.58105263157894738</v>
      </c>
      <c r="AU166" s="41">
        <f>AVERAGE(G166,H166,N166,O166,U166,V166,AB166,AC166)</f>
        <v>0.76500000000000012</v>
      </c>
      <c r="AV166" s="285"/>
      <c r="AW166" s="285"/>
    </row>
    <row r="167" spans="1:49" ht="5.0999999999999996" customHeight="1" thickBot="1">
      <c r="A167" s="285"/>
      <c r="B167" s="85"/>
      <c r="C167" s="85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  <c r="AA167" s="109"/>
      <c r="AB167" s="109"/>
      <c r="AC167" s="109"/>
      <c r="AD167" s="109"/>
      <c r="AE167" s="109"/>
      <c r="AF167" s="109"/>
      <c r="AG167" s="109"/>
      <c r="AH167" s="109"/>
      <c r="AI167" s="291"/>
      <c r="AJ167" s="339"/>
      <c r="AK167" s="293"/>
      <c r="AL167" s="291"/>
      <c r="AM167" s="293"/>
      <c r="AN167" s="293"/>
      <c r="AO167" s="293"/>
      <c r="AP167" s="293"/>
      <c r="AQ167" s="293"/>
      <c r="AR167" s="293"/>
      <c r="AS167" s="293"/>
      <c r="AT167" s="291"/>
      <c r="AU167" s="291"/>
      <c r="AV167" s="285"/>
      <c r="AW167" s="285"/>
    </row>
    <row r="168" spans="1:49" ht="13.5" thickBot="1">
      <c r="A168" s="285"/>
      <c r="B168" s="585">
        <v>2007</v>
      </c>
      <c r="C168" s="113" t="s">
        <v>93</v>
      </c>
      <c r="D168" s="114" t="s">
        <v>87</v>
      </c>
      <c r="E168" s="102" t="s">
        <v>88</v>
      </c>
      <c r="F168" s="296" t="s">
        <v>89</v>
      </c>
      <c r="G168" s="104" t="s">
        <v>90</v>
      </c>
      <c r="H168" s="105" t="s">
        <v>84</v>
      </c>
      <c r="I168" s="102" t="s">
        <v>85</v>
      </c>
      <c r="J168" s="102" t="s">
        <v>86</v>
      </c>
      <c r="K168" s="102" t="s">
        <v>87</v>
      </c>
      <c r="L168" s="102" t="s">
        <v>88</v>
      </c>
      <c r="M168" s="296" t="s">
        <v>89</v>
      </c>
      <c r="N168" s="104" t="s">
        <v>90</v>
      </c>
      <c r="O168" s="105" t="s">
        <v>84</v>
      </c>
      <c r="P168" s="102" t="s">
        <v>85</v>
      </c>
      <c r="Q168" s="102" t="s">
        <v>86</v>
      </c>
      <c r="R168" s="102" t="s">
        <v>87</v>
      </c>
      <c r="S168" s="102" t="s">
        <v>88</v>
      </c>
      <c r="T168" s="296" t="s">
        <v>89</v>
      </c>
      <c r="U168" s="104" t="s">
        <v>90</v>
      </c>
      <c r="V168" s="105" t="s">
        <v>84</v>
      </c>
      <c r="W168" s="102" t="s">
        <v>85</v>
      </c>
      <c r="X168" s="102" t="s">
        <v>86</v>
      </c>
      <c r="Y168" s="102" t="s">
        <v>87</v>
      </c>
      <c r="Z168" s="102" t="s">
        <v>88</v>
      </c>
      <c r="AA168" s="103" t="s">
        <v>89</v>
      </c>
      <c r="AB168" s="104" t="s">
        <v>90</v>
      </c>
      <c r="AC168" s="105" t="s">
        <v>84</v>
      </c>
      <c r="AD168" s="102" t="s">
        <v>85</v>
      </c>
      <c r="AE168" s="102" t="s">
        <v>86</v>
      </c>
      <c r="AF168" s="102" t="s">
        <v>87</v>
      </c>
      <c r="AG168" s="102" t="s">
        <v>88</v>
      </c>
      <c r="AH168" s="140" t="s">
        <v>95</v>
      </c>
      <c r="AI168" s="291"/>
      <c r="AJ168" s="588">
        <f>AVERAGE(D169:AH169)</f>
        <v>0.71354838709677426</v>
      </c>
      <c r="AK168" s="287"/>
      <c r="AL168" s="287"/>
      <c r="AM168" s="495" t="s">
        <v>41</v>
      </c>
      <c r="AN168" s="495" t="s">
        <v>42</v>
      </c>
      <c r="AO168" s="496" t="s">
        <v>43</v>
      </c>
      <c r="AP168" s="495" t="s">
        <v>44</v>
      </c>
      <c r="AQ168" s="496" t="s">
        <v>45</v>
      </c>
      <c r="AR168" s="495" t="s">
        <v>46</v>
      </c>
      <c r="AS168" s="496" t="s">
        <v>47</v>
      </c>
      <c r="AT168" s="495" t="s">
        <v>92</v>
      </c>
      <c r="AU168" s="497" t="s">
        <v>49</v>
      </c>
      <c r="AV168" s="285"/>
      <c r="AW168" s="285"/>
    </row>
    <row r="169" spans="1:49" ht="13.5" thickBot="1">
      <c r="A169" s="285"/>
      <c r="B169" s="587"/>
      <c r="C169" s="115" t="s">
        <v>94</v>
      </c>
      <c r="D169" s="116">
        <v>0.76</v>
      </c>
      <c r="E169" s="165">
        <v>0.64</v>
      </c>
      <c r="F169" s="491">
        <v>0.88</v>
      </c>
      <c r="G169" s="167">
        <v>0.95</v>
      </c>
      <c r="H169" s="168">
        <v>0.46</v>
      </c>
      <c r="I169" s="165">
        <v>0.7</v>
      </c>
      <c r="J169" s="165">
        <v>0.72</v>
      </c>
      <c r="K169" s="165">
        <v>0.77</v>
      </c>
      <c r="L169" s="165">
        <v>0.57999999999999996</v>
      </c>
      <c r="M169" s="491">
        <v>0.91</v>
      </c>
      <c r="N169" s="167">
        <v>0.98</v>
      </c>
      <c r="O169" s="168">
        <v>0.38</v>
      </c>
      <c r="P169" s="165">
        <v>0.71</v>
      </c>
      <c r="Q169" s="165">
        <v>0.72</v>
      </c>
      <c r="R169" s="165">
        <v>0.72</v>
      </c>
      <c r="S169" s="165">
        <v>0.66</v>
      </c>
      <c r="T169" s="491">
        <v>0.9</v>
      </c>
      <c r="U169" s="167">
        <v>0.97</v>
      </c>
      <c r="V169" s="168">
        <v>0.37</v>
      </c>
      <c r="W169" s="165">
        <v>0.55000000000000004</v>
      </c>
      <c r="X169" s="165">
        <v>0.71</v>
      </c>
      <c r="Y169" s="165">
        <v>0.66</v>
      </c>
      <c r="Z169" s="165">
        <v>0.57999999999999996</v>
      </c>
      <c r="AA169" s="166">
        <v>0.79</v>
      </c>
      <c r="AB169" s="167">
        <v>0.98</v>
      </c>
      <c r="AC169" s="168">
        <v>0.66</v>
      </c>
      <c r="AD169" s="165">
        <v>0.43</v>
      </c>
      <c r="AE169" s="165">
        <v>0.72</v>
      </c>
      <c r="AF169" s="165">
        <v>0.8</v>
      </c>
      <c r="AG169" s="165">
        <v>0.75</v>
      </c>
      <c r="AH169" s="184">
        <v>0.71</v>
      </c>
      <c r="AI169" s="287"/>
      <c r="AJ169" s="589"/>
      <c r="AK169" s="291"/>
      <c r="AL169" s="164">
        <v>2007</v>
      </c>
      <c r="AM169" s="117">
        <f>AVERAGE(I169,P169,W169,AD169)</f>
        <v>0.59750000000000003</v>
      </c>
      <c r="AN169" s="110">
        <f>AVERAGE(J169,Q169,X169,AE169)</f>
        <v>0.71750000000000003</v>
      </c>
      <c r="AO169" s="118">
        <f>AVERAGE(D169,K169,R169,Y169,AF169)</f>
        <v>0.74199999999999999</v>
      </c>
      <c r="AP169" s="110">
        <f>AVERAGE(E169,L169,S169,Z169,AG169)</f>
        <v>0.64200000000000002</v>
      </c>
      <c r="AQ169" s="494">
        <f>AVERAGE(F169,M169,T169,AA169,AH169)</f>
        <v>0.83799999999999986</v>
      </c>
      <c r="AR169" s="498">
        <f>AVERAGE(G169,N169,U169,AB169)</f>
        <v>0.97</v>
      </c>
      <c r="AS169" s="500">
        <f>AVERAGE(H169,O169,V169,AC169)</f>
        <v>0.46750000000000003</v>
      </c>
      <c r="AT169" s="110">
        <f>AVERAGE(D169,E169,I169,J169,K169,L169,P169,Q169,R169,S169,W169,X169,Y169,Z169,AD169,AE169,AF169,AG169)</f>
        <v>0.67666666666666664</v>
      </c>
      <c r="AU169" s="119">
        <f>AVERAGE(F169,G169,M169,N169,T169,U169,AA169,AB169,AH169)</f>
        <v>0.89666666666666672</v>
      </c>
      <c r="AV169" s="285"/>
      <c r="AW169" s="285"/>
    </row>
    <row r="170" spans="1:49" ht="5.0999999999999996" customHeight="1" thickBot="1">
      <c r="A170" s="285"/>
      <c r="AI170" s="287"/>
      <c r="AK170" s="287"/>
      <c r="AL170" s="287"/>
      <c r="AM170" s="287"/>
      <c r="AN170" s="287"/>
      <c r="AO170" s="287"/>
      <c r="AP170" s="287"/>
      <c r="AQ170" s="287"/>
      <c r="AR170" s="287"/>
      <c r="AS170" s="287"/>
      <c r="AT170" s="287"/>
      <c r="AU170" s="287"/>
      <c r="AV170" s="285"/>
      <c r="AW170" s="285"/>
    </row>
    <row r="171" spans="1:49" ht="13.5" thickBot="1">
      <c r="A171" s="285"/>
      <c r="B171" s="585">
        <v>2008</v>
      </c>
      <c r="C171" s="113" t="s">
        <v>93</v>
      </c>
      <c r="D171" s="488" t="s">
        <v>89</v>
      </c>
      <c r="E171" s="104" t="s">
        <v>90</v>
      </c>
      <c r="F171" s="105" t="s">
        <v>84</v>
      </c>
      <c r="G171" s="102" t="s">
        <v>85</v>
      </c>
      <c r="H171" s="102" t="s">
        <v>86</v>
      </c>
      <c r="I171" s="102" t="s">
        <v>87</v>
      </c>
      <c r="J171" s="102" t="s">
        <v>88</v>
      </c>
      <c r="K171" s="296" t="s">
        <v>89</v>
      </c>
      <c r="L171" s="104" t="s">
        <v>90</v>
      </c>
      <c r="M171" s="105" t="s">
        <v>84</v>
      </c>
      <c r="N171" s="102" t="s">
        <v>85</v>
      </c>
      <c r="O171" s="102" t="s">
        <v>86</v>
      </c>
      <c r="P171" s="102" t="s">
        <v>87</v>
      </c>
      <c r="Q171" s="102" t="s">
        <v>88</v>
      </c>
      <c r="R171" s="296" t="s">
        <v>89</v>
      </c>
      <c r="S171" s="104" t="s">
        <v>90</v>
      </c>
      <c r="T171" s="105" t="s">
        <v>84</v>
      </c>
      <c r="U171" s="102" t="s">
        <v>85</v>
      </c>
      <c r="V171" s="102" t="s">
        <v>86</v>
      </c>
      <c r="W171" s="102" t="s">
        <v>87</v>
      </c>
      <c r="X171" s="102" t="s">
        <v>88</v>
      </c>
      <c r="Y171" s="103" t="s">
        <v>89</v>
      </c>
      <c r="Z171" s="104" t="s">
        <v>90</v>
      </c>
      <c r="AA171" s="105" t="s">
        <v>84</v>
      </c>
      <c r="AB171" s="102" t="s">
        <v>85</v>
      </c>
      <c r="AC171" s="102" t="s">
        <v>86</v>
      </c>
      <c r="AD171" s="102" t="s">
        <v>87</v>
      </c>
      <c r="AE171" s="102" t="s">
        <v>88</v>
      </c>
      <c r="AF171" s="103" t="s">
        <v>89</v>
      </c>
      <c r="AG171" s="104" t="s">
        <v>90</v>
      </c>
      <c r="AH171" s="145" t="s">
        <v>84</v>
      </c>
      <c r="AI171" s="287"/>
      <c r="AJ171" s="588">
        <f>AVERAGE(D172:AH172)</f>
        <v>0.74161290322580642</v>
      </c>
      <c r="AK171" s="287"/>
      <c r="AL171" s="287"/>
      <c r="AM171" s="495" t="s">
        <v>41</v>
      </c>
      <c r="AN171" s="495" t="s">
        <v>42</v>
      </c>
      <c r="AO171" s="496" t="s">
        <v>43</v>
      </c>
      <c r="AP171" s="495" t="s">
        <v>44</v>
      </c>
      <c r="AQ171" s="496" t="s">
        <v>45</v>
      </c>
      <c r="AR171" s="495" t="s">
        <v>46</v>
      </c>
      <c r="AS171" s="496" t="s">
        <v>47</v>
      </c>
      <c r="AT171" s="495" t="s">
        <v>92</v>
      </c>
      <c r="AU171" s="497" t="s">
        <v>49</v>
      </c>
      <c r="AV171" s="285"/>
      <c r="AW171" s="285"/>
    </row>
    <row r="172" spans="1:49" ht="13.5" thickBot="1">
      <c r="A172" s="285"/>
      <c r="B172" s="586"/>
      <c r="C172" s="122" t="s">
        <v>94</v>
      </c>
      <c r="D172" s="490">
        <v>0.79</v>
      </c>
      <c r="E172" s="148">
        <v>0.92</v>
      </c>
      <c r="F172" s="149">
        <v>0.43</v>
      </c>
      <c r="G172" s="146">
        <v>0.67</v>
      </c>
      <c r="H172" s="146">
        <v>0.83</v>
      </c>
      <c r="I172" s="146">
        <v>0.85</v>
      </c>
      <c r="J172" s="146">
        <v>0.71</v>
      </c>
      <c r="K172" s="295">
        <v>0.78</v>
      </c>
      <c r="L172" s="148">
        <v>0.89</v>
      </c>
      <c r="M172" s="149">
        <v>0.39</v>
      </c>
      <c r="N172" s="146">
        <v>0.69</v>
      </c>
      <c r="O172" s="146">
        <v>0.81</v>
      </c>
      <c r="P172" s="146">
        <v>0.79</v>
      </c>
      <c r="Q172" s="146">
        <v>0.63</v>
      </c>
      <c r="R172" s="295">
        <v>0.82</v>
      </c>
      <c r="S172" s="148">
        <v>0.97</v>
      </c>
      <c r="T172" s="149">
        <v>0.37</v>
      </c>
      <c r="U172" s="146">
        <v>0.72</v>
      </c>
      <c r="V172" s="146">
        <v>0.81</v>
      </c>
      <c r="W172" s="146">
        <v>0.83</v>
      </c>
      <c r="X172" s="146">
        <v>0.69</v>
      </c>
      <c r="Y172" s="147">
        <v>0.8</v>
      </c>
      <c r="Z172" s="148">
        <v>0.97</v>
      </c>
      <c r="AA172" s="149">
        <v>0.37</v>
      </c>
      <c r="AB172" s="146">
        <v>0.72</v>
      </c>
      <c r="AC172" s="146">
        <v>0.81</v>
      </c>
      <c r="AD172" s="146">
        <v>0.83</v>
      </c>
      <c r="AE172" s="146">
        <v>0.69</v>
      </c>
      <c r="AF172" s="147">
        <v>0.8</v>
      </c>
      <c r="AG172" s="148">
        <v>0.97</v>
      </c>
      <c r="AH172" s="151">
        <v>0.64</v>
      </c>
      <c r="AI172" s="287"/>
      <c r="AJ172" s="589"/>
      <c r="AK172" s="291"/>
      <c r="AL172" s="164">
        <v>2008</v>
      </c>
      <c r="AM172" s="135">
        <f>AVERAGE(G172,N172,U172,AB172)</f>
        <v>0.7</v>
      </c>
      <c r="AN172" s="136">
        <f>AVERAGE(H172,O172,V172,AC172)</f>
        <v>0.81500000000000006</v>
      </c>
      <c r="AO172" s="137">
        <f>AVERAGE(I172,P172,W172,AD172)</f>
        <v>0.82500000000000007</v>
      </c>
      <c r="AP172" s="136">
        <f>AVERAGE(J172,Q172,X172,AE172)</f>
        <v>0.67999999999999994</v>
      </c>
      <c r="AQ172" s="505">
        <f>AVERAGE(D172,K172,R172,Y172,AF172)</f>
        <v>0.79800000000000004</v>
      </c>
      <c r="AR172" s="506">
        <f>AVERAGE(E172,L172,S172,Z172,AG172)</f>
        <v>0.94399999999999995</v>
      </c>
      <c r="AS172" s="501">
        <f>AVERAGE(F172,M172,T172,AA172,AH172)</f>
        <v>0.44000000000000006</v>
      </c>
      <c r="AT172" s="136">
        <f>AVERAGE(G172,H172,I172,J172,N172,O172,P172,Q172,U172,V172,W172,X172,AB172,AC172,AD172,AE172)</f>
        <v>0.755</v>
      </c>
      <c r="AU172" s="138">
        <f>AVERAGE(D172,E172,K172,L172,R172,S172,Y172,Z172,AF172,AG172)</f>
        <v>0.87099999999999989</v>
      </c>
      <c r="AV172" s="285"/>
      <c r="AW172" s="285"/>
    </row>
    <row r="173" spans="1:49" ht="5.0999999999999996" customHeight="1" thickBot="1">
      <c r="A173" s="285"/>
      <c r="AI173" s="287"/>
      <c r="AK173" s="287"/>
      <c r="AL173" s="287"/>
      <c r="AM173" s="287"/>
      <c r="AN173" s="287"/>
      <c r="AO173" s="287"/>
      <c r="AP173" s="287"/>
      <c r="AQ173" s="287"/>
      <c r="AR173" s="287"/>
      <c r="AS173" s="287"/>
      <c r="AT173" s="287"/>
      <c r="AU173" s="287"/>
      <c r="AV173" s="285"/>
      <c r="AW173" s="285"/>
    </row>
    <row r="174" spans="1:49" ht="13.5" thickBot="1">
      <c r="A174" s="285"/>
      <c r="B174" s="585">
        <v>2009</v>
      </c>
      <c r="C174" s="124" t="s">
        <v>93</v>
      </c>
      <c r="D174" s="141" t="s">
        <v>90</v>
      </c>
      <c r="E174" s="105" t="s">
        <v>84</v>
      </c>
      <c r="F174" s="102" t="s">
        <v>85</v>
      </c>
      <c r="G174" s="102" t="s">
        <v>86</v>
      </c>
      <c r="H174" s="102" t="s">
        <v>87</v>
      </c>
      <c r="I174" s="102" t="s">
        <v>88</v>
      </c>
      <c r="J174" s="296" t="s">
        <v>89</v>
      </c>
      <c r="K174" s="104" t="s">
        <v>90</v>
      </c>
      <c r="L174" s="105" t="s">
        <v>84</v>
      </c>
      <c r="M174" s="102" t="s">
        <v>85</v>
      </c>
      <c r="N174" s="102" t="s">
        <v>86</v>
      </c>
      <c r="O174" s="102" t="s">
        <v>87</v>
      </c>
      <c r="P174" s="102" t="s">
        <v>88</v>
      </c>
      <c r="Q174" s="296" t="s">
        <v>89</v>
      </c>
      <c r="R174" s="104" t="s">
        <v>90</v>
      </c>
      <c r="S174" s="105" t="s">
        <v>84</v>
      </c>
      <c r="T174" s="102" t="s">
        <v>85</v>
      </c>
      <c r="U174" s="102" t="s">
        <v>86</v>
      </c>
      <c r="V174" s="102" t="s">
        <v>87</v>
      </c>
      <c r="W174" s="102" t="s">
        <v>88</v>
      </c>
      <c r="X174" s="103" t="s">
        <v>89</v>
      </c>
      <c r="Y174" s="104" t="s">
        <v>90</v>
      </c>
      <c r="Z174" s="105" t="s">
        <v>84</v>
      </c>
      <c r="AA174" s="102" t="s">
        <v>85</v>
      </c>
      <c r="AB174" s="102" t="s">
        <v>86</v>
      </c>
      <c r="AC174" s="102" t="s">
        <v>87</v>
      </c>
      <c r="AD174" s="102" t="s">
        <v>88</v>
      </c>
      <c r="AE174" s="103" t="s">
        <v>89</v>
      </c>
      <c r="AF174" s="104" t="s">
        <v>90</v>
      </c>
      <c r="AG174" s="105" t="s">
        <v>84</v>
      </c>
      <c r="AH174" s="106" t="s">
        <v>85</v>
      </c>
      <c r="AI174" s="287"/>
      <c r="AJ174" s="588">
        <f>AVERAGE(D175:AH175)</f>
        <v>0.73870967741935467</v>
      </c>
      <c r="AK174" s="287"/>
      <c r="AL174" s="287"/>
      <c r="AM174" s="495" t="s">
        <v>41</v>
      </c>
      <c r="AN174" s="495" t="s">
        <v>42</v>
      </c>
      <c r="AO174" s="496" t="s">
        <v>43</v>
      </c>
      <c r="AP174" s="495" t="s">
        <v>44</v>
      </c>
      <c r="AQ174" s="496" t="s">
        <v>45</v>
      </c>
      <c r="AR174" s="495" t="s">
        <v>46</v>
      </c>
      <c r="AS174" s="496" t="s">
        <v>47</v>
      </c>
      <c r="AT174" s="495" t="s">
        <v>92</v>
      </c>
      <c r="AU174" s="497" t="s">
        <v>49</v>
      </c>
      <c r="AV174" s="285"/>
      <c r="AW174" s="285"/>
    </row>
    <row r="175" spans="1:49" ht="13.5" thickBot="1">
      <c r="A175" s="285"/>
      <c r="B175" s="586"/>
      <c r="C175" s="126" t="s">
        <v>94</v>
      </c>
      <c r="D175" s="142">
        <v>0.93</v>
      </c>
      <c r="E175" s="149">
        <v>0.4</v>
      </c>
      <c r="F175" s="146">
        <v>0.69</v>
      </c>
      <c r="G175" s="146">
        <v>0.76</v>
      </c>
      <c r="H175" s="146">
        <v>0.76</v>
      </c>
      <c r="I175" s="146">
        <v>0.56999999999999995</v>
      </c>
      <c r="J175" s="295">
        <v>0.82</v>
      </c>
      <c r="K175" s="148">
        <v>0.92</v>
      </c>
      <c r="L175" s="149">
        <v>0.41</v>
      </c>
      <c r="M175" s="146">
        <v>0.71</v>
      </c>
      <c r="N175" s="146">
        <v>0.83</v>
      </c>
      <c r="O175" s="146">
        <v>0.82</v>
      </c>
      <c r="P175" s="146">
        <v>0.63</v>
      </c>
      <c r="Q175" s="295">
        <v>0.88</v>
      </c>
      <c r="R175" s="148">
        <v>0.93</v>
      </c>
      <c r="S175" s="149">
        <v>0.41</v>
      </c>
      <c r="T175" s="146">
        <v>0.67</v>
      </c>
      <c r="U175" s="146">
        <v>0.83</v>
      </c>
      <c r="V175" s="146">
        <v>0.94</v>
      </c>
      <c r="W175" s="146">
        <v>0.66</v>
      </c>
      <c r="X175" s="147">
        <v>0.78</v>
      </c>
      <c r="Y175" s="148">
        <v>0.88</v>
      </c>
      <c r="Z175" s="149">
        <v>0.47</v>
      </c>
      <c r="AA175" s="146">
        <v>0.7</v>
      </c>
      <c r="AB175" s="146">
        <v>0.82</v>
      </c>
      <c r="AC175" s="146">
        <v>0.9</v>
      </c>
      <c r="AD175" s="146">
        <v>0.63</v>
      </c>
      <c r="AE175" s="147">
        <v>0.75</v>
      </c>
      <c r="AF175" s="148">
        <v>0.95</v>
      </c>
      <c r="AG175" s="149">
        <v>0.83</v>
      </c>
      <c r="AH175" s="150">
        <v>0.62</v>
      </c>
      <c r="AI175" s="287"/>
      <c r="AJ175" s="589"/>
      <c r="AK175" s="291"/>
      <c r="AL175" s="164">
        <v>2009</v>
      </c>
      <c r="AM175" s="135">
        <f>AVERAGE(F175,M175,T175,AA175,AH175)</f>
        <v>0.67799999999999994</v>
      </c>
      <c r="AN175" s="136">
        <f>AVERAGE(G175,N175,U175,AB175)</f>
        <v>0.80999999999999994</v>
      </c>
      <c r="AO175" s="137">
        <f>AVERAGE(H175,O175,V175,AC175)</f>
        <v>0.85499999999999998</v>
      </c>
      <c r="AP175" s="136">
        <f>AVERAGE(I175,P175,W175,AD175)</f>
        <v>0.62249999999999994</v>
      </c>
      <c r="AQ175" s="505">
        <f>AVERAGE(J175,Q175,X175,AE175)</f>
        <v>0.8075</v>
      </c>
      <c r="AR175" s="506">
        <f>AVERAGE(D175,K175,R175,Y175,AF175)</f>
        <v>0.92200000000000004</v>
      </c>
      <c r="AS175" s="501">
        <f>AVERAGE(E175,L175,S175,Z175,AG175)</f>
        <v>0.504</v>
      </c>
      <c r="AT175" s="136">
        <f>AVERAGE(F175,G175,H175,I175,M175,N175,O175,P175,T175,U175,V175,W175,AA175,AB175,AC175,AD175,AH175)</f>
        <v>0.73764705882352932</v>
      </c>
      <c r="AU175" s="138">
        <f>AVERAGE(D175,J175,K175,Q175,R175,X175,Y175,AE175,AF175)</f>
        <v>0.87111111111111106</v>
      </c>
      <c r="AV175" s="285"/>
      <c r="AW175" s="285"/>
    </row>
    <row r="176" spans="1:49" ht="5.0999999999999996" customHeight="1" thickBot="1">
      <c r="A176" s="285"/>
      <c r="B176" s="22"/>
      <c r="C176" s="22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  <c r="AH176" s="99"/>
      <c r="AI176" s="287"/>
      <c r="AJ176" s="341"/>
      <c r="AK176" s="287"/>
      <c r="AL176" s="287"/>
      <c r="AM176" s="287"/>
      <c r="AN176" s="287"/>
      <c r="AO176" s="287"/>
      <c r="AP176" s="287"/>
      <c r="AQ176" s="287"/>
      <c r="AR176" s="287"/>
      <c r="AS176" s="287"/>
      <c r="AT176" s="287"/>
      <c r="AU176" s="287"/>
      <c r="AV176" s="285"/>
      <c r="AW176" s="285"/>
    </row>
    <row r="177" spans="1:49" ht="13.5" thickBot="1">
      <c r="A177" s="285"/>
      <c r="B177" s="585">
        <v>2010</v>
      </c>
      <c r="C177" s="124" t="s">
        <v>93</v>
      </c>
      <c r="D177" s="101" t="s">
        <v>84</v>
      </c>
      <c r="E177" s="102" t="s">
        <v>85</v>
      </c>
      <c r="F177" s="102" t="s">
        <v>86</v>
      </c>
      <c r="G177" s="102" t="s">
        <v>87</v>
      </c>
      <c r="H177" s="102" t="s">
        <v>88</v>
      </c>
      <c r="I177" s="296" t="s">
        <v>89</v>
      </c>
      <c r="J177" s="127" t="s">
        <v>90</v>
      </c>
      <c r="K177" s="128" t="s">
        <v>84</v>
      </c>
      <c r="L177" s="102" t="s">
        <v>85</v>
      </c>
      <c r="M177" s="102" t="s">
        <v>86</v>
      </c>
      <c r="N177" s="102" t="s">
        <v>87</v>
      </c>
      <c r="O177" s="102" t="s">
        <v>88</v>
      </c>
      <c r="P177" s="296" t="s">
        <v>89</v>
      </c>
      <c r="Q177" s="127" t="s">
        <v>90</v>
      </c>
      <c r="R177" s="128" t="s">
        <v>84</v>
      </c>
      <c r="S177" s="102" t="s">
        <v>85</v>
      </c>
      <c r="T177" s="102" t="s">
        <v>86</v>
      </c>
      <c r="U177" s="102" t="s">
        <v>87</v>
      </c>
      <c r="V177" s="102" t="s">
        <v>88</v>
      </c>
      <c r="W177" s="129" t="s">
        <v>89</v>
      </c>
      <c r="X177" s="127" t="s">
        <v>90</v>
      </c>
      <c r="Y177" s="128" t="s">
        <v>84</v>
      </c>
      <c r="Z177" s="102" t="s">
        <v>85</v>
      </c>
      <c r="AA177" s="102" t="s">
        <v>86</v>
      </c>
      <c r="AB177" s="102" t="s">
        <v>87</v>
      </c>
      <c r="AC177" s="102" t="s">
        <v>88</v>
      </c>
      <c r="AD177" s="129" t="s">
        <v>89</v>
      </c>
      <c r="AE177" s="127" t="s">
        <v>90</v>
      </c>
      <c r="AF177" s="128" t="s">
        <v>84</v>
      </c>
      <c r="AG177" s="387" t="s">
        <v>85</v>
      </c>
      <c r="AH177" s="388" t="s">
        <v>86</v>
      </c>
      <c r="AI177" s="287"/>
      <c r="AJ177" s="588">
        <f>AVERAGE(D178:AH178)</f>
        <v>0.70580645161290334</v>
      </c>
      <c r="AK177" s="287"/>
      <c r="AL177" s="287"/>
      <c r="AM177" s="495" t="s">
        <v>41</v>
      </c>
      <c r="AN177" s="495" t="s">
        <v>42</v>
      </c>
      <c r="AO177" s="496" t="s">
        <v>43</v>
      </c>
      <c r="AP177" s="495" t="s">
        <v>44</v>
      </c>
      <c r="AQ177" s="496" t="s">
        <v>45</v>
      </c>
      <c r="AR177" s="495" t="s">
        <v>46</v>
      </c>
      <c r="AS177" s="496" t="s">
        <v>47</v>
      </c>
      <c r="AT177" s="495" t="s">
        <v>92</v>
      </c>
      <c r="AU177" s="497" t="s">
        <v>49</v>
      </c>
      <c r="AV177" s="285"/>
      <c r="AW177" s="285"/>
    </row>
    <row r="178" spans="1:49" ht="13.5" thickBot="1">
      <c r="A178" s="285"/>
      <c r="B178" s="586"/>
      <c r="C178" s="126" t="s">
        <v>94</v>
      </c>
      <c r="D178" s="389">
        <v>0.44</v>
      </c>
      <c r="E178" s="390">
        <v>0.6</v>
      </c>
      <c r="F178" s="390">
        <v>0.71</v>
      </c>
      <c r="G178" s="390">
        <v>0.72</v>
      </c>
      <c r="H178" s="390">
        <v>0.65</v>
      </c>
      <c r="I178" s="295">
        <v>0.81</v>
      </c>
      <c r="J178" s="171">
        <v>0.95</v>
      </c>
      <c r="K178" s="172">
        <v>0.62</v>
      </c>
      <c r="L178" s="390">
        <v>0.83</v>
      </c>
      <c r="M178" s="390">
        <v>0.82</v>
      </c>
      <c r="N178" s="390">
        <v>0.68</v>
      </c>
      <c r="O178" s="390">
        <v>0.59</v>
      </c>
      <c r="P178" s="295">
        <v>0.76</v>
      </c>
      <c r="Q178" s="171">
        <v>0.91</v>
      </c>
      <c r="R178" s="172">
        <v>0.48</v>
      </c>
      <c r="S178" s="390">
        <v>0.68</v>
      </c>
      <c r="T178" s="390">
        <v>0.74</v>
      </c>
      <c r="U178" s="390">
        <v>0.82</v>
      </c>
      <c r="V178" s="390">
        <v>0.68</v>
      </c>
      <c r="W178" s="173">
        <v>0.83</v>
      </c>
      <c r="X178" s="171">
        <v>0.94</v>
      </c>
      <c r="Y178" s="172">
        <v>0.49</v>
      </c>
      <c r="Z178" s="390">
        <v>0.62</v>
      </c>
      <c r="AA178" s="390">
        <v>0.7</v>
      </c>
      <c r="AB178" s="390">
        <v>0.76</v>
      </c>
      <c r="AC178" s="390">
        <v>0.56999999999999995</v>
      </c>
      <c r="AD178" s="173">
        <v>0.82</v>
      </c>
      <c r="AE178" s="171">
        <v>0.95</v>
      </c>
      <c r="AF178" s="172">
        <v>0.7</v>
      </c>
      <c r="AG178" s="390">
        <v>0.39</v>
      </c>
      <c r="AH178" s="391">
        <v>0.62</v>
      </c>
      <c r="AI178" s="287"/>
      <c r="AJ178" s="589"/>
      <c r="AK178" s="287"/>
      <c r="AL178" s="164">
        <v>2010</v>
      </c>
      <c r="AM178" s="117">
        <f>AVERAGE(E178,L178,S178,Z178,AG178)</f>
        <v>0.624</v>
      </c>
      <c r="AN178" s="110">
        <f>AVERAGE(F178,M178,T178,AA178,AH178)</f>
        <v>0.71799999999999997</v>
      </c>
      <c r="AO178" s="118">
        <f>AVERAGE(G178,N178,U178,AB178)</f>
        <v>0.74499999999999988</v>
      </c>
      <c r="AP178" s="110">
        <f>AVERAGE(H178,O178,V178,AC178)</f>
        <v>0.62249999999999994</v>
      </c>
      <c r="AQ178" s="494">
        <f>AVERAGE(I178,P178,W178,AD178)</f>
        <v>0.80499999999999994</v>
      </c>
      <c r="AR178" s="498">
        <f>AVERAGE(J178,Q178,X178,AE178)</f>
        <v>0.9375</v>
      </c>
      <c r="AS178" s="500">
        <f>AVERAGE(D178,K178,R178,Y178,AF178)</f>
        <v>0.54600000000000004</v>
      </c>
      <c r="AT178" s="110">
        <f>AVERAGE(E178:H178,L178:O178,S178:V178,Z178:AC178,AG178:AH178)</f>
        <v>0.67666666666666653</v>
      </c>
      <c r="AU178" s="119">
        <f>AVERAGE(I178:J178,P178:Q178,W178:X178,AD178:AE178)</f>
        <v>0.87124999999999997</v>
      </c>
      <c r="AV178" s="285"/>
      <c r="AW178" s="285"/>
    </row>
    <row r="179" spans="1:49" ht="5.0999999999999996" customHeight="1" thickBot="1">
      <c r="A179" s="285"/>
      <c r="B179" s="22"/>
      <c r="C179" s="22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  <c r="AH179" s="99"/>
      <c r="AI179" s="287"/>
      <c r="AJ179" s="341"/>
      <c r="AK179" s="287"/>
      <c r="AL179" s="287"/>
      <c r="AM179" s="287"/>
      <c r="AN179" s="287"/>
      <c r="AO179" s="287"/>
      <c r="AP179" s="287"/>
      <c r="AQ179" s="287"/>
      <c r="AR179" s="287"/>
      <c r="AS179" s="287"/>
      <c r="AT179" s="287"/>
      <c r="AU179" s="287"/>
      <c r="AV179" s="285"/>
      <c r="AW179" s="285"/>
    </row>
    <row r="180" spans="1:49" ht="13.5" thickBot="1">
      <c r="A180" s="285"/>
      <c r="B180" s="585">
        <v>2011</v>
      </c>
      <c r="C180" s="113" t="s">
        <v>93</v>
      </c>
      <c r="D180" s="114" t="s">
        <v>85</v>
      </c>
      <c r="E180" s="102" t="s">
        <v>86</v>
      </c>
      <c r="F180" s="102" t="s">
        <v>87</v>
      </c>
      <c r="G180" s="102" t="s">
        <v>88</v>
      </c>
      <c r="H180" s="296" t="s">
        <v>89</v>
      </c>
      <c r="I180" s="127" t="s">
        <v>90</v>
      </c>
      <c r="J180" s="128" t="s">
        <v>84</v>
      </c>
      <c r="K180" s="102" t="s">
        <v>85</v>
      </c>
      <c r="L180" s="102" t="s">
        <v>86</v>
      </c>
      <c r="M180" s="102" t="s">
        <v>87</v>
      </c>
      <c r="N180" s="102" t="s">
        <v>88</v>
      </c>
      <c r="O180" s="296" t="s">
        <v>89</v>
      </c>
      <c r="P180" s="127" t="s">
        <v>90</v>
      </c>
      <c r="Q180" s="128" t="s">
        <v>84</v>
      </c>
      <c r="R180" s="102" t="s">
        <v>85</v>
      </c>
      <c r="S180" s="102" t="s">
        <v>86</v>
      </c>
      <c r="T180" s="102" t="s">
        <v>87</v>
      </c>
      <c r="U180" s="102" t="s">
        <v>88</v>
      </c>
      <c r="V180" s="296" t="s">
        <v>89</v>
      </c>
      <c r="W180" s="127" t="s">
        <v>90</v>
      </c>
      <c r="X180" s="128" t="s">
        <v>84</v>
      </c>
      <c r="Y180" s="102" t="s">
        <v>85</v>
      </c>
      <c r="Z180" s="102" t="s">
        <v>86</v>
      </c>
      <c r="AA180" s="102" t="s">
        <v>87</v>
      </c>
      <c r="AB180" s="102" t="s">
        <v>88</v>
      </c>
      <c r="AC180" s="296" t="s">
        <v>89</v>
      </c>
      <c r="AD180" s="127" t="s">
        <v>90</v>
      </c>
      <c r="AE180" s="128" t="s">
        <v>84</v>
      </c>
      <c r="AF180" s="387" t="s">
        <v>85</v>
      </c>
      <c r="AG180" s="387" t="s">
        <v>86</v>
      </c>
      <c r="AH180" s="106" t="s">
        <v>87</v>
      </c>
      <c r="AI180" s="287"/>
      <c r="AJ180" s="588">
        <f>AVERAGE(D181:AH181)</f>
        <v>0.6967741935483871</v>
      </c>
      <c r="AK180" s="287"/>
      <c r="AL180" s="287"/>
      <c r="AM180" s="495" t="s">
        <v>41</v>
      </c>
      <c r="AN180" s="495" t="s">
        <v>42</v>
      </c>
      <c r="AO180" s="496" t="s">
        <v>43</v>
      </c>
      <c r="AP180" s="495" t="s">
        <v>44</v>
      </c>
      <c r="AQ180" s="496" t="s">
        <v>45</v>
      </c>
      <c r="AR180" s="495" t="s">
        <v>46</v>
      </c>
      <c r="AS180" s="496" t="s">
        <v>47</v>
      </c>
      <c r="AT180" s="495" t="s">
        <v>92</v>
      </c>
      <c r="AU180" s="497" t="s">
        <v>49</v>
      </c>
      <c r="AV180" s="285"/>
      <c r="AW180" s="285"/>
    </row>
    <row r="181" spans="1:49" ht="13.5" thickBot="1">
      <c r="A181" s="285"/>
      <c r="B181" s="586"/>
      <c r="C181" s="122" t="s">
        <v>94</v>
      </c>
      <c r="D181" s="123">
        <v>0.63</v>
      </c>
      <c r="E181" s="146">
        <v>0.73</v>
      </c>
      <c r="F181" s="146">
        <v>0.77</v>
      </c>
      <c r="G181" s="146">
        <v>0.61</v>
      </c>
      <c r="H181" s="295">
        <v>0.82</v>
      </c>
      <c r="I181" s="171">
        <v>0.92</v>
      </c>
      <c r="J181" s="172">
        <v>0.5</v>
      </c>
      <c r="K181" s="146">
        <v>0.65</v>
      </c>
      <c r="L181" s="146">
        <v>0.72</v>
      </c>
      <c r="M181" s="146">
        <v>0.74</v>
      </c>
      <c r="N181" s="146">
        <v>0.66</v>
      </c>
      <c r="O181" s="295">
        <v>0.81</v>
      </c>
      <c r="P181" s="171">
        <v>0.95</v>
      </c>
      <c r="Q181" s="172">
        <v>0.46</v>
      </c>
      <c r="R181" s="146">
        <v>0.59</v>
      </c>
      <c r="S181" s="146">
        <v>0.68</v>
      </c>
      <c r="T181" s="146">
        <v>0.76</v>
      </c>
      <c r="U181" s="146">
        <v>0.71</v>
      </c>
      <c r="V181" s="295">
        <v>0.77</v>
      </c>
      <c r="W181" s="171">
        <v>0.86</v>
      </c>
      <c r="X181" s="172">
        <v>0.42</v>
      </c>
      <c r="Y181" s="146">
        <v>0.6</v>
      </c>
      <c r="Z181" s="146">
        <v>0.78</v>
      </c>
      <c r="AA181" s="146">
        <v>0.73</v>
      </c>
      <c r="AB181" s="146">
        <v>0.62</v>
      </c>
      <c r="AC181" s="295">
        <v>0.78</v>
      </c>
      <c r="AD181" s="171">
        <v>0.93</v>
      </c>
      <c r="AE181" s="172">
        <v>0.79</v>
      </c>
      <c r="AF181" s="146">
        <v>0.36</v>
      </c>
      <c r="AG181" s="146">
        <v>0.6</v>
      </c>
      <c r="AH181" s="150">
        <v>0.65</v>
      </c>
      <c r="AI181" s="287"/>
      <c r="AJ181" s="589"/>
      <c r="AK181" s="287"/>
      <c r="AL181" s="164">
        <v>2011</v>
      </c>
      <c r="AM181" s="117">
        <f>AVERAGE(D181,K181,R181,Y181,AF181)</f>
        <v>0.56600000000000006</v>
      </c>
      <c r="AN181" s="110">
        <f>AVERAGE(E181,L181,S181,Z181,AG181)</f>
        <v>0.70200000000000007</v>
      </c>
      <c r="AO181" s="118">
        <f>AVERAGE(F181,M181,T181,AA181,AH181)</f>
        <v>0.73</v>
      </c>
      <c r="AP181" s="110">
        <f>AVERAGE(G181,N181,U181,AB181)</f>
        <v>0.65</v>
      </c>
      <c r="AQ181" s="494">
        <f>AVERAGE(H181,O181,V181,AC181)</f>
        <v>0.79499999999999993</v>
      </c>
      <c r="AR181" s="498">
        <f>AVERAGE(I181,P181,W181,AD181)</f>
        <v>0.91500000000000004</v>
      </c>
      <c r="AS181" s="500">
        <f>AVERAGE(J181,Q181,X181,AE181)</f>
        <v>0.54249999999999998</v>
      </c>
      <c r="AT181" s="110">
        <f>AVERAGE(D181:G181,K181:N181,R181:U181,Y181:AB181,AF181:AH181)</f>
        <v>0.66263157894736835</v>
      </c>
      <c r="AU181" s="119">
        <f>AVERAGE(H181:I181,O181:P181,V181:W181,AC181:AD181)</f>
        <v>0.85499999999999998</v>
      </c>
      <c r="AV181" s="285"/>
      <c r="AW181" s="285"/>
    </row>
    <row r="182" spans="1:49">
      <c r="A182" s="285"/>
      <c r="B182" s="286"/>
      <c r="C182" s="286"/>
      <c r="D182" s="287"/>
      <c r="E182" s="287"/>
      <c r="F182" s="287"/>
      <c r="G182" s="287"/>
      <c r="H182" s="287"/>
      <c r="I182" s="287"/>
      <c r="J182" s="287"/>
      <c r="K182" s="287"/>
      <c r="L182" s="287"/>
      <c r="M182" s="287"/>
      <c r="N182" s="287"/>
      <c r="O182" s="287"/>
      <c r="P182" s="287"/>
      <c r="Q182" s="287"/>
      <c r="R182" s="287"/>
      <c r="S182" s="287"/>
      <c r="T182" s="287"/>
      <c r="U182" s="287"/>
      <c r="V182" s="287"/>
      <c r="W182" s="287"/>
      <c r="X182" s="287"/>
      <c r="Y182" s="287"/>
      <c r="Z182" s="287"/>
      <c r="AA182" s="287"/>
      <c r="AB182" s="287"/>
      <c r="AC182" s="287"/>
      <c r="AD182" s="287"/>
      <c r="AE182" s="287"/>
      <c r="AF182" s="287"/>
      <c r="AG182" s="287"/>
      <c r="AH182" s="287"/>
      <c r="AI182" s="287"/>
      <c r="AJ182" s="342"/>
      <c r="AK182" s="287"/>
      <c r="AL182" s="287"/>
      <c r="AM182" s="287"/>
      <c r="AN182" s="287"/>
      <c r="AO182" s="287"/>
      <c r="AP182" s="287"/>
      <c r="AQ182" s="287"/>
      <c r="AR182" s="287"/>
      <c r="AS182" s="287"/>
      <c r="AT182" s="287"/>
      <c r="AU182" s="287"/>
      <c r="AV182" s="285"/>
      <c r="AW182" s="285"/>
    </row>
    <row r="183" spans="1:49">
      <c r="A183" s="285"/>
      <c r="B183" s="286"/>
      <c r="C183" s="286"/>
      <c r="D183" s="287"/>
      <c r="E183" s="287"/>
      <c r="F183" s="287"/>
      <c r="G183" s="287"/>
      <c r="H183" s="287"/>
      <c r="I183" s="287"/>
      <c r="J183" s="287"/>
      <c r="K183" s="287"/>
      <c r="L183" s="287"/>
      <c r="M183" s="287"/>
      <c r="N183" s="287"/>
      <c r="O183" s="287"/>
      <c r="P183" s="287"/>
      <c r="Q183" s="287"/>
      <c r="R183" s="287"/>
      <c r="S183" s="287"/>
      <c r="T183" s="287"/>
      <c r="U183" s="287"/>
      <c r="V183" s="287"/>
      <c r="W183" s="287"/>
      <c r="X183" s="287"/>
      <c r="Y183" s="287"/>
      <c r="Z183" s="287"/>
      <c r="AA183" s="287"/>
      <c r="AB183" s="287"/>
      <c r="AC183" s="287"/>
      <c r="AD183" s="287"/>
      <c r="AE183" s="287"/>
      <c r="AF183" s="287"/>
      <c r="AG183" s="287"/>
      <c r="AH183" s="287"/>
      <c r="AI183" s="287"/>
      <c r="AJ183" s="342"/>
      <c r="AK183" s="287"/>
      <c r="AL183" s="287"/>
      <c r="AM183" s="287"/>
      <c r="AN183" s="287"/>
      <c r="AO183" s="287"/>
      <c r="AP183" s="287"/>
      <c r="AQ183" s="287"/>
      <c r="AR183" s="287"/>
      <c r="AS183" s="287"/>
      <c r="AT183" s="287"/>
      <c r="AU183" s="287"/>
      <c r="AV183" s="285"/>
      <c r="AW183" s="285"/>
    </row>
    <row r="184" spans="1:49" ht="16.5" thickBot="1">
      <c r="A184" s="285"/>
      <c r="B184" s="290" t="s">
        <v>31</v>
      </c>
      <c r="C184" s="286"/>
      <c r="D184" s="287"/>
      <c r="E184" s="287"/>
      <c r="F184" s="287"/>
      <c r="G184" s="287"/>
      <c r="H184" s="287"/>
      <c r="I184" s="287"/>
      <c r="J184" s="287"/>
      <c r="K184" s="287"/>
      <c r="L184" s="287"/>
      <c r="M184" s="287"/>
      <c r="N184" s="287"/>
      <c r="O184" s="287"/>
      <c r="P184" s="287"/>
      <c r="Q184" s="287"/>
      <c r="R184" s="287"/>
      <c r="S184" s="287"/>
      <c r="T184" s="287"/>
      <c r="U184" s="287"/>
      <c r="V184" s="287"/>
      <c r="W184" s="287"/>
      <c r="X184" s="287"/>
      <c r="Y184" s="287"/>
      <c r="Z184" s="287"/>
      <c r="AA184" s="287"/>
      <c r="AB184" s="287"/>
      <c r="AC184" s="287"/>
      <c r="AD184" s="287"/>
      <c r="AE184" s="287"/>
      <c r="AF184" s="287"/>
      <c r="AG184" s="287"/>
      <c r="AH184" s="287"/>
      <c r="AI184" s="287"/>
      <c r="AJ184" s="342"/>
      <c r="AK184" s="287"/>
      <c r="AL184" s="507" t="s">
        <v>31</v>
      </c>
      <c r="AM184" s="287"/>
      <c r="AN184" s="287"/>
      <c r="AO184" s="287"/>
      <c r="AP184" s="287"/>
      <c r="AQ184" s="287"/>
      <c r="AR184" s="287"/>
      <c r="AS184" s="287"/>
      <c r="AT184" s="287"/>
      <c r="AU184" s="287"/>
      <c r="AV184" s="285"/>
      <c r="AW184" s="285"/>
    </row>
    <row r="185" spans="1:49" ht="13.5" thickBot="1">
      <c r="A185" s="285"/>
      <c r="B185" s="291"/>
      <c r="C185" s="291"/>
      <c r="D185" s="423" t="s">
        <v>53</v>
      </c>
      <c r="E185" s="424" t="s">
        <v>54</v>
      </c>
      <c r="F185" s="424" t="s">
        <v>55</v>
      </c>
      <c r="G185" s="424" t="s">
        <v>56</v>
      </c>
      <c r="H185" s="424" t="s">
        <v>57</v>
      </c>
      <c r="I185" s="424" t="s">
        <v>58</v>
      </c>
      <c r="J185" s="424" t="s">
        <v>59</v>
      </c>
      <c r="K185" s="424" t="s">
        <v>60</v>
      </c>
      <c r="L185" s="424" t="s">
        <v>61</v>
      </c>
      <c r="M185" s="424" t="s">
        <v>62</v>
      </c>
      <c r="N185" s="424" t="s">
        <v>63</v>
      </c>
      <c r="O185" s="424" t="s">
        <v>64</v>
      </c>
      <c r="P185" s="424" t="s">
        <v>65</v>
      </c>
      <c r="Q185" s="424" t="s">
        <v>66</v>
      </c>
      <c r="R185" s="424" t="s">
        <v>67</v>
      </c>
      <c r="S185" s="424" t="s">
        <v>68</v>
      </c>
      <c r="T185" s="424" t="s">
        <v>69</v>
      </c>
      <c r="U185" s="424" t="s">
        <v>70</v>
      </c>
      <c r="V185" s="424" t="s">
        <v>71</v>
      </c>
      <c r="W185" s="424" t="s">
        <v>72</v>
      </c>
      <c r="X185" s="424" t="s">
        <v>73</v>
      </c>
      <c r="Y185" s="424" t="s">
        <v>74</v>
      </c>
      <c r="Z185" s="424" t="s">
        <v>75</v>
      </c>
      <c r="AA185" s="424" t="s">
        <v>76</v>
      </c>
      <c r="AB185" s="424" t="s">
        <v>77</v>
      </c>
      <c r="AC185" s="424" t="s">
        <v>78</v>
      </c>
      <c r="AD185" s="424" t="s">
        <v>79</v>
      </c>
      <c r="AE185" s="424" t="s">
        <v>80</v>
      </c>
      <c r="AF185" s="424" t="s">
        <v>81</v>
      </c>
      <c r="AG185" s="425" t="s">
        <v>82</v>
      </c>
      <c r="AH185" s="291"/>
      <c r="AI185" s="291"/>
      <c r="AJ185" s="343" t="s">
        <v>91</v>
      </c>
      <c r="AK185" s="291"/>
      <c r="AL185" s="287"/>
      <c r="AM185" s="287"/>
      <c r="AN185" s="287"/>
      <c r="AO185" s="287"/>
      <c r="AP185" s="287"/>
      <c r="AQ185" s="287"/>
      <c r="AR185" s="287"/>
      <c r="AS185" s="287"/>
      <c r="AT185" s="287"/>
      <c r="AU185" s="287"/>
      <c r="AV185" s="285"/>
      <c r="AW185" s="285"/>
    </row>
    <row r="186" spans="1:49" ht="13.5" thickBot="1">
      <c r="A186" s="285"/>
      <c r="B186" s="585">
        <v>2006</v>
      </c>
      <c r="C186" s="100" t="s">
        <v>93</v>
      </c>
      <c r="D186" s="488" t="s">
        <v>89</v>
      </c>
      <c r="E186" s="127" t="s">
        <v>90</v>
      </c>
      <c r="F186" s="105" t="s">
        <v>84</v>
      </c>
      <c r="G186" s="102" t="s">
        <v>85</v>
      </c>
      <c r="H186" s="102" t="s">
        <v>86</v>
      </c>
      <c r="I186" s="102" t="s">
        <v>87</v>
      </c>
      <c r="J186" s="102" t="s">
        <v>88</v>
      </c>
      <c r="K186" s="296" t="s">
        <v>89</v>
      </c>
      <c r="L186" s="127" t="s">
        <v>90</v>
      </c>
      <c r="M186" s="105" t="s">
        <v>84</v>
      </c>
      <c r="N186" s="102" t="s">
        <v>85</v>
      </c>
      <c r="O186" s="102" t="s">
        <v>86</v>
      </c>
      <c r="P186" s="102" t="s">
        <v>87</v>
      </c>
      <c r="Q186" s="102" t="s">
        <v>88</v>
      </c>
      <c r="R186" s="296" t="s">
        <v>89</v>
      </c>
      <c r="S186" s="127" t="s">
        <v>90</v>
      </c>
      <c r="T186" s="105" t="s">
        <v>84</v>
      </c>
      <c r="U186" s="102" t="s">
        <v>85</v>
      </c>
      <c r="V186" s="102" t="s">
        <v>86</v>
      </c>
      <c r="W186" s="102" t="s">
        <v>87</v>
      </c>
      <c r="X186" s="102" t="s">
        <v>88</v>
      </c>
      <c r="Y186" s="296" t="s">
        <v>89</v>
      </c>
      <c r="Z186" s="127" t="s">
        <v>90</v>
      </c>
      <c r="AA186" s="105" t="s">
        <v>84</v>
      </c>
      <c r="AB186" s="102" t="s">
        <v>85</v>
      </c>
      <c r="AC186" s="102" t="s">
        <v>86</v>
      </c>
      <c r="AD186" s="102" t="s">
        <v>87</v>
      </c>
      <c r="AE186" s="102" t="s">
        <v>88</v>
      </c>
      <c r="AF186" s="296" t="s">
        <v>89</v>
      </c>
      <c r="AG186" s="384" t="s">
        <v>90</v>
      </c>
      <c r="AH186" s="291"/>
      <c r="AI186" s="291"/>
      <c r="AJ186" s="583">
        <f>AVERAGE(D187:AH187)</f>
        <v>0.81999999999999984</v>
      </c>
      <c r="AK186" s="291"/>
      <c r="AL186" s="287"/>
      <c r="AM186" s="495" t="s">
        <v>41</v>
      </c>
      <c r="AN186" s="495" t="s">
        <v>42</v>
      </c>
      <c r="AO186" s="496" t="s">
        <v>43</v>
      </c>
      <c r="AP186" s="495" t="s">
        <v>44</v>
      </c>
      <c r="AQ186" s="496" t="s">
        <v>45</v>
      </c>
      <c r="AR186" s="495" t="s">
        <v>46</v>
      </c>
      <c r="AS186" s="496" t="s">
        <v>47</v>
      </c>
      <c r="AT186" s="495" t="s">
        <v>92</v>
      </c>
      <c r="AU186" s="497" t="s">
        <v>49</v>
      </c>
      <c r="AV186" s="285"/>
      <c r="AW186" s="285"/>
    </row>
    <row r="187" spans="1:49" ht="13.5" thickBot="1">
      <c r="A187" s="285"/>
      <c r="B187" s="586"/>
      <c r="C187" s="107" t="s">
        <v>94</v>
      </c>
      <c r="D187" s="490">
        <v>0.71</v>
      </c>
      <c r="E187" s="171">
        <v>0.95</v>
      </c>
      <c r="F187" s="149">
        <v>0.55000000000000004</v>
      </c>
      <c r="G187" s="146">
        <v>0.86</v>
      </c>
      <c r="H187" s="146">
        <v>0.9</v>
      </c>
      <c r="I187" s="146">
        <v>0.92</v>
      </c>
      <c r="J187" s="146">
        <v>0.86</v>
      </c>
      <c r="K187" s="295">
        <v>0.77</v>
      </c>
      <c r="L187" s="171">
        <v>0.88</v>
      </c>
      <c r="M187" s="149">
        <v>0.46</v>
      </c>
      <c r="N187" s="146">
        <v>0.84</v>
      </c>
      <c r="O187" s="146">
        <v>0.95</v>
      </c>
      <c r="P187" s="146">
        <v>0.92</v>
      </c>
      <c r="Q187" s="146">
        <v>0.72</v>
      </c>
      <c r="R187" s="295">
        <v>0.82</v>
      </c>
      <c r="S187" s="171">
        <v>0.94</v>
      </c>
      <c r="T187" s="149">
        <v>0.49</v>
      </c>
      <c r="U187" s="146">
        <v>0.81</v>
      </c>
      <c r="V187" s="146">
        <v>0.89</v>
      </c>
      <c r="W187" s="146">
        <v>0.92</v>
      </c>
      <c r="X187" s="146">
        <v>0.9</v>
      </c>
      <c r="Y187" s="295">
        <v>0.9</v>
      </c>
      <c r="Z187" s="171">
        <v>0.96</v>
      </c>
      <c r="AA187" s="149">
        <v>0.46</v>
      </c>
      <c r="AB187" s="146">
        <v>0.86</v>
      </c>
      <c r="AC187" s="146">
        <v>0.93</v>
      </c>
      <c r="AD187" s="146">
        <v>0.88</v>
      </c>
      <c r="AE187" s="146">
        <v>0.81</v>
      </c>
      <c r="AF187" s="295">
        <v>0.77</v>
      </c>
      <c r="AG187" s="385">
        <v>0.97</v>
      </c>
      <c r="AH187" s="293"/>
      <c r="AI187" s="291"/>
      <c r="AJ187" s="584"/>
      <c r="AK187" s="293"/>
      <c r="AL187" s="164">
        <v>2006</v>
      </c>
      <c r="AM187" s="110">
        <f>AVERAGE(G187,N187,U187,AB187)</f>
        <v>0.84249999999999992</v>
      </c>
      <c r="AN187" s="110">
        <f>AVERAGE(H187,O187,V187,AC187)</f>
        <v>0.91750000000000009</v>
      </c>
      <c r="AO187" s="110">
        <f>AVERAGE(I187,P187,W187,AD187)</f>
        <v>0.91</v>
      </c>
      <c r="AP187" s="110">
        <f>AVERAGE(J187,Q187,X187,AE187)</f>
        <v>0.82250000000000001</v>
      </c>
      <c r="AQ187" s="493">
        <f>AVERAGE(D187,K187,R187,Y187,AF187)</f>
        <v>0.79399999999999993</v>
      </c>
      <c r="AR187" s="498">
        <f>AVERAGE(E187,L187,S187,Z187,AP207,AG187)</f>
        <v>0.94000000000000006</v>
      </c>
      <c r="AS187" s="499">
        <f>AVERAGE(F187,M187,T187,AA187)</f>
        <v>0.49</v>
      </c>
      <c r="AT187" s="40">
        <f>AVERAGE(G187,H187,I187,J187,N187,O187,P187,Q187,U187,V187,W187,X187,AB187,AC187,AD187,AE187)</f>
        <v>0.87312500000000004</v>
      </c>
      <c r="AU187" s="41">
        <f>AVERAGE(D187,E187,K187,L187,R187,S187,Y187,Z187,AF187,AG187)</f>
        <v>0.86700000000000021</v>
      </c>
      <c r="AV187" s="285"/>
      <c r="AW187" s="285"/>
    </row>
    <row r="188" spans="1:49" ht="5.0999999999999996" customHeight="1" thickBot="1">
      <c r="A188" s="285"/>
      <c r="B188" s="292"/>
      <c r="C188" s="292"/>
      <c r="D188" s="293"/>
      <c r="E188" s="293"/>
      <c r="F188" s="293"/>
      <c r="G188" s="293"/>
      <c r="H188" s="293"/>
      <c r="I188" s="293"/>
      <c r="J188" s="293"/>
      <c r="K188" s="293"/>
      <c r="L188" s="293"/>
      <c r="M188" s="293"/>
      <c r="N188" s="293"/>
      <c r="O188" s="293"/>
      <c r="P188" s="293"/>
      <c r="Q188" s="293"/>
      <c r="R188" s="293"/>
      <c r="S188" s="293"/>
      <c r="T188" s="293"/>
      <c r="U188" s="293"/>
      <c r="V188" s="293"/>
      <c r="W188" s="293"/>
      <c r="X188" s="293"/>
      <c r="Y188" s="293"/>
      <c r="Z188" s="517"/>
      <c r="AA188" s="293"/>
      <c r="AB188" s="293"/>
      <c r="AC188" s="293"/>
      <c r="AD188" s="293"/>
      <c r="AE188" s="293"/>
      <c r="AF188" s="293"/>
      <c r="AG188" s="293"/>
      <c r="AH188" s="293"/>
      <c r="AI188" s="291"/>
      <c r="AJ188" s="344"/>
      <c r="AK188" s="293"/>
      <c r="AL188" s="291"/>
      <c r="AM188" s="293"/>
      <c r="AN188" s="293"/>
      <c r="AO188" s="293"/>
      <c r="AP188" s="293"/>
      <c r="AQ188" s="293"/>
      <c r="AR188" s="293"/>
      <c r="AS188" s="293"/>
      <c r="AT188" s="291"/>
      <c r="AU188" s="291"/>
      <c r="AV188" s="285"/>
      <c r="AW188" s="285"/>
    </row>
    <row r="189" spans="1:49" ht="13.5" thickBot="1">
      <c r="A189" s="285"/>
      <c r="B189" s="585">
        <v>2007</v>
      </c>
      <c r="C189" s="113" t="s">
        <v>93</v>
      </c>
      <c r="D189" s="516" t="s">
        <v>97</v>
      </c>
      <c r="E189" s="105" t="s">
        <v>84</v>
      </c>
      <c r="F189" s="102" t="s">
        <v>85</v>
      </c>
      <c r="G189" s="102" t="s">
        <v>86</v>
      </c>
      <c r="H189" s="102" t="s">
        <v>87</v>
      </c>
      <c r="I189" s="102" t="s">
        <v>88</v>
      </c>
      <c r="J189" s="296" t="s">
        <v>89</v>
      </c>
      <c r="K189" s="127" t="s">
        <v>90</v>
      </c>
      <c r="L189" s="105" t="s">
        <v>84</v>
      </c>
      <c r="M189" s="102" t="s">
        <v>85</v>
      </c>
      <c r="N189" s="102" t="s">
        <v>86</v>
      </c>
      <c r="O189" s="102" t="s">
        <v>87</v>
      </c>
      <c r="P189" s="102" t="s">
        <v>88</v>
      </c>
      <c r="Q189" s="296" t="s">
        <v>89</v>
      </c>
      <c r="R189" s="127" t="s">
        <v>90</v>
      </c>
      <c r="S189" s="105" t="s">
        <v>84</v>
      </c>
      <c r="T189" s="102" t="s">
        <v>85</v>
      </c>
      <c r="U189" s="102" t="s">
        <v>86</v>
      </c>
      <c r="V189" s="102" t="s">
        <v>87</v>
      </c>
      <c r="W189" s="102" t="s">
        <v>88</v>
      </c>
      <c r="X189" s="296" t="s">
        <v>89</v>
      </c>
      <c r="Y189" s="127" t="s">
        <v>90</v>
      </c>
      <c r="Z189" s="105" t="s">
        <v>84</v>
      </c>
      <c r="AA189" s="102" t="s">
        <v>85</v>
      </c>
      <c r="AB189" s="102" t="s">
        <v>86</v>
      </c>
      <c r="AC189" s="102" t="s">
        <v>87</v>
      </c>
      <c r="AD189" s="102" t="s">
        <v>88</v>
      </c>
      <c r="AE189" s="296" t="s">
        <v>89</v>
      </c>
      <c r="AF189" s="127" t="s">
        <v>90</v>
      </c>
      <c r="AG189" s="145" t="s">
        <v>84</v>
      </c>
      <c r="AH189" s="291"/>
      <c r="AI189" s="291"/>
      <c r="AJ189" s="583">
        <f>AVERAGE(D190:AG190)</f>
        <v>0.80899999999999994</v>
      </c>
      <c r="AK189" s="287"/>
      <c r="AL189" s="287"/>
      <c r="AM189" s="495" t="s">
        <v>41</v>
      </c>
      <c r="AN189" s="495" t="s">
        <v>42</v>
      </c>
      <c r="AO189" s="496" t="s">
        <v>43</v>
      </c>
      <c r="AP189" s="495" t="s">
        <v>44</v>
      </c>
      <c r="AQ189" s="496" t="s">
        <v>45</v>
      </c>
      <c r="AR189" s="495" t="s">
        <v>46</v>
      </c>
      <c r="AS189" s="496" t="s">
        <v>47</v>
      </c>
      <c r="AT189" s="495" t="s">
        <v>92</v>
      </c>
      <c r="AU189" s="497" t="s">
        <v>49</v>
      </c>
      <c r="AV189" s="285"/>
      <c r="AW189" s="285"/>
    </row>
    <row r="190" spans="1:49" ht="13.5" thickBot="1">
      <c r="A190" s="285"/>
      <c r="B190" s="587"/>
      <c r="C190" s="115" t="s">
        <v>94</v>
      </c>
      <c r="D190" s="347">
        <v>0.93</v>
      </c>
      <c r="E190" s="149">
        <v>0.34</v>
      </c>
      <c r="F190" s="146">
        <v>0.62</v>
      </c>
      <c r="G190" s="146">
        <v>0.85</v>
      </c>
      <c r="H190" s="146">
        <v>0.87</v>
      </c>
      <c r="I190" s="146">
        <v>0.65</v>
      </c>
      <c r="J190" s="295">
        <v>0.75</v>
      </c>
      <c r="K190" s="171">
        <v>0.84</v>
      </c>
      <c r="L190" s="149">
        <v>0.46</v>
      </c>
      <c r="M190" s="146">
        <v>0.89</v>
      </c>
      <c r="N190" s="146">
        <v>0.98</v>
      </c>
      <c r="O190" s="146">
        <v>0.96</v>
      </c>
      <c r="P190" s="146">
        <v>0.89</v>
      </c>
      <c r="Q190" s="295">
        <v>0.86</v>
      </c>
      <c r="R190" s="171">
        <v>0.94</v>
      </c>
      <c r="S190" s="149">
        <v>0.46</v>
      </c>
      <c r="T190" s="146">
        <v>0.85</v>
      </c>
      <c r="U190" s="146">
        <v>0.96</v>
      </c>
      <c r="V190" s="146">
        <v>0.97</v>
      </c>
      <c r="W190" s="146">
        <v>0.83</v>
      </c>
      <c r="X190" s="295">
        <v>0.85</v>
      </c>
      <c r="Y190" s="171">
        <v>0.98</v>
      </c>
      <c r="Z190" s="149">
        <v>0.65</v>
      </c>
      <c r="AA190" s="146">
        <v>0.83</v>
      </c>
      <c r="AB190" s="146">
        <v>0.94</v>
      </c>
      <c r="AC190" s="146">
        <v>0.87</v>
      </c>
      <c r="AD190" s="146">
        <v>0.74</v>
      </c>
      <c r="AE190" s="295">
        <v>0.71</v>
      </c>
      <c r="AF190" s="171">
        <v>0.99</v>
      </c>
      <c r="AG190" s="151">
        <v>0.81</v>
      </c>
      <c r="AH190" s="293"/>
      <c r="AI190" s="287"/>
      <c r="AJ190" s="584"/>
      <c r="AK190" s="291"/>
      <c r="AL190" s="164">
        <v>2007</v>
      </c>
      <c r="AM190" s="117">
        <f>AVERAGE(F190,M190,T190,AA190)</f>
        <v>0.79749999999999999</v>
      </c>
      <c r="AN190" s="110">
        <f>AVERAGE(G190,N190,U190,AB190)</f>
        <v>0.9325</v>
      </c>
      <c r="AO190" s="118">
        <f>AVERAGE(H190,O190,V190,AC190)</f>
        <v>0.91749999999999998</v>
      </c>
      <c r="AP190" s="110">
        <f>AVERAGE(I190,P190,W190,AD190)</f>
        <v>0.77750000000000008</v>
      </c>
      <c r="AQ190" s="494">
        <f>AVERAGE(J190,Q190,X190,AE190)</f>
        <v>0.79249999999999998</v>
      </c>
      <c r="AR190" s="498">
        <f>AVERAGE(K190,R190,D190,Y190,AF190)</f>
        <v>0.93599999999999994</v>
      </c>
      <c r="AS190" s="500">
        <f>AVERAGE(E190,L190,S190,Z190,AG190)</f>
        <v>0.54400000000000004</v>
      </c>
      <c r="AT190" s="110">
        <f>AVERAGE(F190,G190,H190,I190,M190,N190,O190,P190,T190,U190,V190,W190,AA190,AB190,AC190,AD190)</f>
        <v>0.85624999999999996</v>
      </c>
      <c r="AU190" s="119">
        <f>AVERAGE(D190,J190,K190,Q190,R190,X190,Y190,AE190,AF190)</f>
        <v>0.87222222222222223</v>
      </c>
      <c r="AV190" s="285"/>
      <c r="AW190" s="285"/>
    </row>
    <row r="191" spans="1:49" ht="5.0999999999999996" customHeight="1" thickBot="1">
      <c r="A191" s="285"/>
      <c r="B191" s="286"/>
      <c r="C191" s="286"/>
      <c r="D191" s="287"/>
      <c r="E191" s="287"/>
      <c r="F191" s="287"/>
      <c r="G191" s="287"/>
      <c r="H191" s="287"/>
      <c r="I191" s="287"/>
      <c r="J191" s="287"/>
      <c r="K191" s="287"/>
      <c r="L191" s="287"/>
      <c r="M191" s="287"/>
      <c r="N191" s="287"/>
      <c r="O191" s="287"/>
      <c r="P191" s="287"/>
      <c r="Q191" s="287"/>
      <c r="R191" s="287"/>
      <c r="S191" s="287"/>
      <c r="T191" s="287"/>
      <c r="U191" s="287"/>
      <c r="V191" s="287"/>
      <c r="W191" s="287"/>
      <c r="X191" s="287"/>
      <c r="Y191" s="287"/>
      <c r="Z191" s="287"/>
      <c r="AA191" s="287"/>
      <c r="AB191" s="287"/>
      <c r="AC191" s="287"/>
      <c r="AD191" s="287"/>
      <c r="AE191" s="287"/>
      <c r="AF191" s="287"/>
      <c r="AG191" s="287"/>
      <c r="AH191" s="291"/>
      <c r="AI191" s="287"/>
      <c r="AJ191" s="345"/>
      <c r="AK191" s="287"/>
      <c r="AL191" s="287"/>
      <c r="AM191" s="287"/>
      <c r="AN191" s="287"/>
      <c r="AO191" s="287"/>
      <c r="AP191" s="287"/>
      <c r="AQ191" s="287"/>
      <c r="AR191" s="287"/>
      <c r="AS191" s="287"/>
      <c r="AT191" s="287"/>
      <c r="AU191" s="287"/>
      <c r="AV191" s="285"/>
      <c r="AW191" s="285"/>
    </row>
    <row r="192" spans="1:49" ht="13.5" thickBot="1">
      <c r="A192" s="285"/>
      <c r="B192" s="585">
        <v>2008</v>
      </c>
      <c r="C192" s="113" t="s">
        <v>93</v>
      </c>
      <c r="D192" s="114" t="s">
        <v>85</v>
      </c>
      <c r="E192" s="102" t="s">
        <v>86</v>
      </c>
      <c r="F192" s="102" t="s">
        <v>87</v>
      </c>
      <c r="G192" s="102" t="s">
        <v>88</v>
      </c>
      <c r="H192" s="296" t="s">
        <v>89</v>
      </c>
      <c r="I192" s="127" t="s">
        <v>90</v>
      </c>
      <c r="J192" s="105" t="s">
        <v>84</v>
      </c>
      <c r="K192" s="102" t="s">
        <v>85</v>
      </c>
      <c r="L192" s="102" t="s">
        <v>86</v>
      </c>
      <c r="M192" s="102" t="s">
        <v>87</v>
      </c>
      <c r="N192" s="102" t="s">
        <v>88</v>
      </c>
      <c r="O192" s="296" t="s">
        <v>89</v>
      </c>
      <c r="P192" s="127" t="s">
        <v>90</v>
      </c>
      <c r="Q192" s="105" t="s">
        <v>84</v>
      </c>
      <c r="R192" s="102" t="s">
        <v>85</v>
      </c>
      <c r="S192" s="102" t="s">
        <v>86</v>
      </c>
      <c r="T192" s="102" t="s">
        <v>87</v>
      </c>
      <c r="U192" s="102" t="s">
        <v>88</v>
      </c>
      <c r="V192" s="296" t="s">
        <v>89</v>
      </c>
      <c r="W192" s="127" t="s">
        <v>90</v>
      </c>
      <c r="X192" s="105" t="s">
        <v>84</v>
      </c>
      <c r="Y192" s="102" t="s">
        <v>85</v>
      </c>
      <c r="Z192" s="102" t="s">
        <v>86</v>
      </c>
      <c r="AA192" s="102" t="s">
        <v>87</v>
      </c>
      <c r="AB192" s="102" t="s">
        <v>88</v>
      </c>
      <c r="AC192" s="296" t="s">
        <v>89</v>
      </c>
      <c r="AD192" s="127" t="s">
        <v>90</v>
      </c>
      <c r="AE192" s="105" t="s">
        <v>84</v>
      </c>
      <c r="AF192" s="102" t="s">
        <v>85</v>
      </c>
      <c r="AG192" s="106" t="s">
        <v>86</v>
      </c>
      <c r="AH192" s="291"/>
      <c r="AI192" s="287"/>
      <c r="AJ192" s="583">
        <f>AVERAGE(D193:AG193)</f>
        <v>0.80566666666666664</v>
      </c>
      <c r="AK192" s="287"/>
      <c r="AL192" s="287"/>
      <c r="AM192" s="495" t="s">
        <v>41</v>
      </c>
      <c r="AN192" s="495" t="s">
        <v>42</v>
      </c>
      <c r="AO192" s="496" t="s">
        <v>43</v>
      </c>
      <c r="AP192" s="495" t="s">
        <v>44</v>
      </c>
      <c r="AQ192" s="496" t="s">
        <v>45</v>
      </c>
      <c r="AR192" s="495" t="s">
        <v>46</v>
      </c>
      <c r="AS192" s="496" t="s">
        <v>47</v>
      </c>
      <c r="AT192" s="495" t="s">
        <v>92</v>
      </c>
      <c r="AU192" s="497" t="s">
        <v>49</v>
      </c>
      <c r="AV192" s="285"/>
      <c r="AW192" s="285"/>
    </row>
    <row r="193" spans="1:49" ht="13.5" thickBot="1">
      <c r="A193" s="285"/>
      <c r="B193" s="586"/>
      <c r="C193" s="122" t="s">
        <v>94</v>
      </c>
      <c r="D193" s="123">
        <v>0.65</v>
      </c>
      <c r="E193" s="146">
        <v>0.76</v>
      </c>
      <c r="F193" s="146">
        <v>0.84</v>
      </c>
      <c r="G193" s="146">
        <v>0.82</v>
      </c>
      <c r="H193" s="295">
        <v>0.69</v>
      </c>
      <c r="I193" s="171">
        <v>0.91</v>
      </c>
      <c r="J193" s="149">
        <v>0.44</v>
      </c>
      <c r="K193" s="146">
        <v>0.84</v>
      </c>
      <c r="L193" s="146">
        <v>0.96</v>
      </c>
      <c r="M193" s="146">
        <v>0.94</v>
      </c>
      <c r="N193" s="146">
        <v>0.78</v>
      </c>
      <c r="O193" s="295">
        <v>0.79</v>
      </c>
      <c r="P193" s="171">
        <v>0.93</v>
      </c>
      <c r="Q193" s="149">
        <v>0.35</v>
      </c>
      <c r="R193" s="146">
        <v>0.8</v>
      </c>
      <c r="S193" s="146">
        <v>0.93</v>
      </c>
      <c r="T193" s="146">
        <v>0.94</v>
      </c>
      <c r="U193" s="146">
        <v>0.81</v>
      </c>
      <c r="V193" s="295">
        <v>0.87</v>
      </c>
      <c r="W193" s="171">
        <v>0.97</v>
      </c>
      <c r="X193" s="149">
        <v>0.53</v>
      </c>
      <c r="Y193" s="146">
        <v>0.85</v>
      </c>
      <c r="Z193" s="146">
        <v>0.95</v>
      </c>
      <c r="AA193" s="146">
        <v>0.98</v>
      </c>
      <c r="AB193" s="146">
        <v>0.74</v>
      </c>
      <c r="AC193" s="295">
        <v>0.91</v>
      </c>
      <c r="AD193" s="171">
        <v>0.98</v>
      </c>
      <c r="AE193" s="149">
        <v>0.49</v>
      </c>
      <c r="AF193" s="146">
        <v>0.78</v>
      </c>
      <c r="AG193" s="150">
        <v>0.94</v>
      </c>
      <c r="AH193" s="293"/>
      <c r="AI193" s="287"/>
      <c r="AJ193" s="584"/>
      <c r="AK193" s="291"/>
      <c r="AL193" s="164">
        <v>2008</v>
      </c>
      <c r="AM193" s="135">
        <f>AVERAGE(D193,K193,R193,Y193,AF193)</f>
        <v>0.78400000000000003</v>
      </c>
      <c r="AN193" s="136">
        <f>AVERAGE(E193,L193,S193,Z193,AG193)</f>
        <v>0.90799999999999981</v>
      </c>
      <c r="AO193" s="137">
        <f>AVERAGE(F193,M193,T193,AA193)</f>
        <v>0.92499999999999993</v>
      </c>
      <c r="AP193" s="136">
        <f>AVERAGE(G193,N193,U193,AB193)</f>
        <v>0.78750000000000009</v>
      </c>
      <c r="AQ193" s="505">
        <f>AVERAGE(H193,O193,V193,AC193)</f>
        <v>0.81500000000000006</v>
      </c>
      <c r="AR193" s="506">
        <f>AVERAGE(I193,P193,W193,AD193)</f>
        <v>0.94750000000000001</v>
      </c>
      <c r="AS193" s="501">
        <f>AVERAGE(J193,Q193,X193,AE193)</f>
        <v>0.45250000000000001</v>
      </c>
      <c r="AT193" s="136">
        <f>AVERAGE(D193,E193,F193,G193,K193,L193,M193,N193,R193,S193,T193,U193,Y193,Z193,AA193,AB193,AF193,AG193)</f>
        <v>0.8505555555555554</v>
      </c>
      <c r="AU193" s="138">
        <f>AVERAGE(H193,I193,O193,P193,V193,W193,AC193,AD193)</f>
        <v>0.88125000000000009</v>
      </c>
      <c r="AV193" s="285"/>
      <c r="AW193" s="285"/>
    </row>
    <row r="194" spans="1:49" ht="5.0999999999999996" customHeight="1" thickBot="1">
      <c r="A194" s="285"/>
      <c r="B194" s="286"/>
      <c r="C194" s="286"/>
      <c r="D194" s="287"/>
      <c r="E194" s="287"/>
      <c r="F194" s="287"/>
      <c r="G194" s="287"/>
      <c r="H194" s="287"/>
      <c r="I194" s="287"/>
      <c r="J194" s="287"/>
      <c r="K194" s="287"/>
      <c r="L194" s="287"/>
      <c r="M194" s="287"/>
      <c r="N194" s="287"/>
      <c r="O194" s="287"/>
      <c r="P194" s="287"/>
      <c r="Q194" s="287"/>
      <c r="R194" s="287"/>
      <c r="S194" s="287"/>
      <c r="T194" s="287"/>
      <c r="U194" s="287"/>
      <c r="V194" s="287"/>
      <c r="W194" s="287"/>
      <c r="X194" s="287"/>
      <c r="Y194" s="287"/>
      <c r="Z194" s="287"/>
      <c r="AA194" s="287"/>
      <c r="AB194" s="287"/>
      <c r="AC194" s="287"/>
      <c r="AD194" s="287"/>
      <c r="AE194" s="287"/>
      <c r="AF194" s="287"/>
      <c r="AG194" s="287"/>
      <c r="AH194" s="291"/>
      <c r="AI194" s="287"/>
      <c r="AJ194" s="345"/>
      <c r="AK194" s="287"/>
      <c r="AL194" s="287"/>
      <c r="AM194" s="287"/>
      <c r="AN194" s="287"/>
      <c r="AO194" s="287"/>
      <c r="AP194" s="287"/>
      <c r="AQ194" s="287"/>
      <c r="AR194" s="287"/>
      <c r="AS194" s="287"/>
      <c r="AT194" s="287"/>
      <c r="AU194" s="287"/>
      <c r="AV194" s="285"/>
      <c r="AW194" s="285"/>
    </row>
    <row r="195" spans="1:49" ht="13.5" thickBot="1">
      <c r="A195" s="285"/>
      <c r="B195" s="585">
        <v>2009</v>
      </c>
      <c r="C195" s="124" t="s">
        <v>93</v>
      </c>
      <c r="D195" s="114" t="s">
        <v>86</v>
      </c>
      <c r="E195" s="102" t="s">
        <v>87</v>
      </c>
      <c r="F195" s="102" t="s">
        <v>88</v>
      </c>
      <c r="G195" s="296" t="s">
        <v>89</v>
      </c>
      <c r="H195" s="127" t="s">
        <v>90</v>
      </c>
      <c r="I195" s="105" t="s">
        <v>84</v>
      </c>
      <c r="J195" s="102" t="s">
        <v>85</v>
      </c>
      <c r="K195" s="102" t="s">
        <v>86</v>
      </c>
      <c r="L195" s="102" t="s">
        <v>87</v>
      </c>
      <c r="M195" s="102" t="s">
        <v>88</v>
      </c>
      <c r="N195" s="296" t="s">
        <v>89</v>
      </c>
      <c r="O195" s="127" t="s">
        <v>90</v>
      </c>
      <c r="P195" s="105" t="s">
        <v>84</v>
      </c>
      <c r="Q195" s="102" t="s">
        <v>85</v>
      </c>
      <c r="R195" s="102" t="s">
        <v>86</v>
      </c>
      <c r="S195" s="102" t="s">
        <v>87</v>
      </c>
      <c r="T195" s="102" t="s">
        <v>88</v>
      </c>
      <c r="U195" s="296" t="s">
        <v>89</v>
      </c>
      <c r="V195" s="127" t="s">
        <v>90</v>
      </c>
      <c r="W195" s="105" t="s">
        <v>84</v>
      </c>
      <c r="X195" s="102" t="s">
        <v>85</v>
      </c>
      <c r="Y195" s="102" t="s">
        <v>86</v>
      </c>
      <c r="Z195" s="102" t="s">
        <v>87</v>
      </c>
      <c r="AA195" s="102" t="s">
        <v>88</v>
      </c>
      <c r="AB195" s="296" t="s">
        <v>89</v>
      </c>
      <c r="AC195" s="127" t="s">
        <v>90</v>
      </c>
      <c r="AD195" s="105" t="s">
        <v>84</v>
      </c>
      <c r="AE195" s="102" t="s">
        <v>85</v>
      </c>
      <c r="AF195" s="102" t="s">
        <v>86</v>
      </c>
      <c r="AG195" s="106" t="s">
        <v>87</v>
      </c>
      <c r="AH195" s="291"/>
      <c r="AI195" s="287"/>
      <c r="AJ195" s="583">
        <f>AVERAGE(D196:AG196)</f>
        <v>0.81633333333333324</v>
      </c>
      <c r="AK195" s="287"/>
      <c r="AL195" s="287"/>
      <c r="AM195" s="495" t="s">
        <v>41</v>
      </c>
      <c r="AN195" s="495" t="s">
        <v>42</v>
      </c>
      <c r="AO195" s="496" t="s">
        <v>43</v>
      </c>
      <c r="AP195" s="495" t="s">
        <v>44</v>
      </c>
      <c r="AQ195" s="496" t="s">
        <v>45</v>
      </c>
      <c r="AR195" s="495" t="s">
        <v>46</v>
      </c>
      <c r="AS195" s="496" t="s">
        <v>47</v>
      </c>
      <c r="AT195" s="495" t="s">
        <v>92</v>
      </c>
      <c r="AU195" s="497" t="s">
        <v>49</v>
      </c>
      <c r="AV195" s="285"/>
      <c r="AW195" s="285"/>
    </row>
    <row r="196" spans="1:49" ht="13.5" thickBot="1">
      <c r="A196" s="285"/>
      <c r="B196" s="586"/>
      <c r="C196" s="126" t="s">
        <v>94</v>
      </c>
      <c r="D196" s="123">
        <v>0.68</v>
      </c>
      <c r="E196" s="146">
        <v>0.82</v>
      </c>
      <c r="F196" s="146">
        <v>0.75</v>
      </c>
      <c r="G196" s="295">
        <v>0.75</v>
      </c>
      <c r="H196" s="171">
        <v>0.87</v>
      </c>
      <c r="I196" s="149">
        <v>0.53</v>
      </c>
      <c r="J196" s="146">
        <v>0.78</v>
      </c>
      <c r="K196" s="146">
        <v>0.9</v>
      </c>
      <c r="L196" s="146">
        <v>0.93</v>
      </c>
      <c r="M196" s="146">
        <v>0.78</v>
      </c>
      <c r="N196" s="295">
        <v>0.83</v>
      </c>
      <c r="O196" s="171">
        <v>0.96</v>
      </c>
      <c r="P196" s="149">
        <v>0.46</v>
      </c>
      <c r="Q196" s="146">
        <v>0.77</v>
      </c>
      <c r="R196" s="146">
        <v>0.96</v>
      </c>
      <c r="S196" s="146">
        <v>0.93</v>
      </c>
      <c r="T196" s="146">
        <v>0.9</v>
      </c>
      <c r="U196" s="295">
        <v>0.71</v>
      </c>
      <c r="V196" s="171">
        <v>0.99</v>
      </c>
      <c r="W196" s="149">
        <v>0.8</v>
      </c>
      <c r="X196" s="146">
        <v>0.82</v>
      </c>
      <c r="Y196" s="146">
        <v>0.87</v>
      </c>
      <c r="Z196" s="146">
        <v>0.9</v>
      </c>
      <c r="AA196" s="146">
        <v>0.86</v>
      </c>
      <c r="AB196" s="295">
        <v>0.88</v>
      </c>
      <c r="AC196" s="171">
        <v>0.96</v>
      </c>
      <c r="AD196" s="149">
        <v>0.47</v>
      </c>
      <c r="AE196" s="146">
        <v>0.81</v>
      </c>
      <c r="AF196" s="146">
        <v>0.85</v>
      </c>
      <c r="AG196" s="150">
        <v>0.97</v>
      </c>
      <c r="AH196" s="293"/>
      <c r="AI196" s="287"/>
      <c r="AJ196" s="584"/>
      <c r="AK196" s="291"/>
      <c r="AL196" s="164">
        <v>2009</v>
      </c>
      <c r="AM196" s="117">
        <f>AVERAGE(J196,Q196,X196,AE196)</f>
        <v>0.79500000000000004</v>
      </c>
      <c r="AN196" s="110">
        <f>AVERAGE(D196,K196,R196,Y196,AF196)</f>
        <v>0.85199999999999998</v>
      </c>
      <c r="AO196" s="118">
        <f>AVERAGE(E196,L196,S196,Z196,AG196)</f>
        <v>0.90999999999999992</v>
      </c>
      <c r="AP196" s="110">
        <f>AVERAGE(F196,M196,T196,AA196)</f>
        <v>0.82250000000000001</v>
      </c>
      <c r="AQ196" s="494">
        <f>AVERAGE(G196,N196,U196,AB196)</f>
        <v>0.79249999999999998</v>
      </c>
      <c r="AR196" s="498">
        <f>AVERAGE(H196,O196,V196,AC196)</f>
        <v>0.94500000000000006</v>
      </c>
      <c r="AS196" s="500">
        <f>AVERAGE(I196,P196,W196,AD196)</f>
        <v>0.56499999999999995</v>
      </c>
      <c r="AT196" s="110">
        <f>AVERAGE(D196,E196,F196,J196,K196,L196,M196,Q196,R196,S196,T196,X196,Y196,Z196,AA196,AE196,AF196,AG196)</f>
        <v>0.84888888888888892</v>
      </c>
      <c r="AU196" s="119">
        <f>AVERAGE(G196,H196,N196,O196,U196,V196,AB196,AC196)</f>
        <v>0.86875000000000002</v>
      </c>
      <c r="AV196" s="285"/>
      <c r="AW196" s="285"/>
    </row>
    <row r="197" spans="1:49" ht="5.0999999999999996" customHeight="1" thickBot="1">
      <c r="A197" s="285"/>
      <c r="B197" s="286"/>
      <c r="C197" s="286"/>
      <c r="D197" s="287"/>
      <c r="E197" s="287"/>
      <c r="F197" s="287"/>
      <c r="G197" s="287"/>
      <c r="H197" s="287"/>
      <c r="I197" s="287"/>
      <c r="J197" s="287"/>
      <c r="K197" s="287"/>
      <c r="L197" s="287"/>
      <c r="M197" s="287"/>
      <c r="N197" s="287"/>
      <c r="O197" s="287"/>
      <c r="P197" s="287"/>
      <c r="Q197" s="287"/>
      <c r="R197" s="287"/>
      <c r="S197" s="287"/>
      <c r="T197" s="287"/>
      <c r="U197" s="287"/>
      <c r="V197" s="287"/>
      <c r="W197" s="287"/>
      <c r="X197" s="287"/>
      <c r="Y197" s="287"/>
      <c r="Z197" s="287"/>
      <c r="AA197" s="287"/>
      <c r="AB197" s="287"/>
      <c r="AC197" s="287"/>
      <c r="AD197" s="287"/>
      <c r="AE197" s="287"/>
      <c r="AF197" s="287"/>
      <c r="AG197" s="287"/>
      <c r="AH197" s="291"/>
      <c r="AI197" s="287"/>
      <c r="AJ197" s="345"/>
      <c r="AK197" s="287"/>
      <c r="AL197" s="287"/>
      <c r="AM197" s="287"/>
      <c r="AN197" s="287"/>
      <c r="AO197" s="287"/>
      <c r="AP197" s="287"/>
      <c r="AQ197" s="287"/>
      <c r="AR197" s="287"/>
      <c r="AS197" s="287"/>
      <c r="AT197" s="287"/>
      <c r="AU197" s="287"/>
      <c r="AV197" s="285"/>
      <c r="AW197" s="285"/>
    </row>
    <row r="198" spans="1:49" ht="13.5" thickBot="1">
      <c r="A198" s="285"/>
      <c r="B198" s="585">
        <v>2010</v>
      </c>
      <c r="C198" s="124" t="s">
        <v>93</v>
      </c>
      <c r="D198" s="102" t="s">
        <v>87</v>
      </c>
      <c r="E198" s="102" t="s">
        <v>88</v>
      </c>
      <c r="F198" s="296" t="s">
        <v>89</v>
      </c>
      <c r="G198" s="127" t="s">
        <v>90</v>
      </c>
      <c r="H198" s="105" t="s">
        <v>84</v>
      </c>
      <c r="I198" s="102" t="s">
        <v>85</v>
      </c>
      <c r="J198" s="102" t="s">
        <v>86</v>
      </c>
      <c r="K198" s="102" t="s">
        <v>87</v>
      </c>
      <c r="L198" s="102" t="s">
        <v>88</v>
      </c>
      <c r="M198" s="296" t="s">
        <v>89</v>
      </c>
      <c r="N198" s="127" t="s">
        <v>90</v>
      </c>
      <c r="O198" s="105" t="s">
        <v>84</v>
      </c>
      <c r="P198" s="102" t="s">
        <v>85</v>
      </c>
      <c r="Q198" s="102" t="s">
        <v>86</v>
      </c>
      <c r="R198" s="102" t="s">
        <v>87</v>
      </c>
      <c r="S198" s="102" t="s">
        <v>88</v>
      </c>
      <c r="T198" s="296" t="s">
        <v>89</v>
      </c>
      <c r="U198" s="127" t="s">
        <v>90</v>
      </c>
      <c r="V198" s="105" t="s">
        <v>84</v>
      </c>
      <c r="W198" s="102" t="s">
        <v>85</v>
      </c>
      <c r="X198" s="102" t="s">
        <v>86</v>
      </c>
      <c r="Y198" s="102" t="s">
        <v>87</v>
      </c>
      <c r="Z198" s="102" t="s">
        <v>88</v>
      </c>
      <c r="AA198" s="296" t="s">
        <v>89</v>
      </c>
      <c r="AB198" s="127" t="s">
        <v>90</v>
      </c>
      <c r="AC198" s="105" t="s">
        <v>84</v>
      </c>
      <c r="AD198" s="102" t="s">
        <v>85</v>
      </c>
      <c r="AE198" s="102" t="s">
        <v>86</v>
      </c>
      <c r="AF198" s="102" t="s">
        <v>87</v>
      </c>
      <c r="AG198" s="106" t="s">
        <v>88</v>
      </c>
      <c r="AH198" s="291"/>
      <c r="AI198" s="287"/>
      <c r="AJ198" s="583">
        <f>AVERAGE(D199:AG199)</f>
        <v>0.82566666666666688</v>
      </c>
      <c r="AK198" s="287"/>
      <c r="AL198" s="287"/>
      <c r="AM198" s="495" t="s">
        <v>41</v>
      </c>
      <c r="AN198" s="495" t="s">
        <v>42</v>
      </c>
      <c r="AO198" s="496" t="s">
        <v>43</v>
      </c>
      <c r="AP198" s="495" t="s">
        <v>44</v>
      </c>
      <c r="AQ198" s="496" t="s">
        <v>45</v>
      </c>
      <c r="AR198" s="495" t="s">
        <v>46</v>
      </c>
      <c r="AS198" s="496" t="s">
        <v>47</v>
      </c>
      <c r="AT198" s="495" t="s">
        <v>92</v>
      </c>
      <c r="AU198" s="497" t="s">
        <v>49</v>
      </c>
      <c r="AV198" s="285"/>
      <c r="AW198" s="285"/>
    </row>
    <row r="199" spans="1:49" ht="13.5" thickBot="1">
      <c r="A199" s="285"/>
      <c r="B199" s="586"/>
      <c r="C199" s="126" t="s">
        <v>94</v>
      </c>
      <c r="D199" s="123">
        <v>0.78</v>
      </c>
      <c r="E199" s="146">
        <v>0.78</v>
      </c>
      <c r="F199" s="295">
        <v>0.81</v>
      </c>
      <c r="G199" s="171">
        <v>0.92</v>
      </c>
      <c r="H199" s="172">
        <v>0.41</v>
      </c>
      <c r="I199" s="146">
        <v>0.7</v>
      </c>
      <c r="J199" s="146">
        <v>0.78</v>
      </c>
      <c r="K199" s="146">
        <v>0.83</v>
      </c>
      <c r="L199" s="146">
        <v>0.76</v>
      </c>
      <c r="M199" s="295">
        <v>0.91</v>
      </c>
      <c r="N199" s="171">
        <v>0.94</v>
      </c>
      <c r="O199" s="172">
        <v>0.5</v>
      </c>
      <c r="P199" s="146">
        <v>0.78</v>
      </c>
      <c r="Q199" s="146">
        <v>0.9</v>
      </c>
      <c r="R199" s="146">
        <v>0.96</v>
      </c>
      <c r="S199" s="146">
        <v>0.87</v>
      </c>
      <c r="T199" s="295">
        <v>0.82</v>
      </c>
      <c r="U199" s="171">
        <v>0.99</v>
      </c>
      <c r="V199" s="172">
        <v>0.89</v>
      </c>
      <c r="W199" s="146">
        <v>0.87</v>
      </c>
      <c r="X199" s="146">
        <v>0.92</v>
      </c>
      <c r="Y199" s="146">
        <v>0.89</v>
      </c>
      <c r="Z199" s="146">
        <v>0.85</v>
      </c>
      <c r="AA199" s="295">
        <v>0.96</v>
      </c>
      <c r="AB199" s="171">
        <v>0.99</v>
      </c>
      <c r="AC199" s="172">
        <v>0.65</v>
      </c>
      <c r="AD199" s="146">
        <v>0.78</v>
      </c>
      <c r="AE199" s="146">
        <v>0.97</v>
      </c>
      <c r="AF199" s="146">
        <v>0.85</v>
      </c>
      <c r="AG199" s="150">
        <v>0.71</v>
      </c>
      <c r="AH199" s="293"/>
      <c r="AI199" s="287"/>
      <c r="AJ199" s="584"/>
      <c r="AK199" s="287"/>
      <c r="AL199" s="164">
        <v>2010</v>
      </c>
      <c r="AM199" s="117">
        <f>AVERAGE(I199,P199,W199,AD199)</f>
        <v>0.78249999999999997</v>
      </c>
      <c r="AN199" s="110">
        <f>AVERAGE(J199,Q199,X199,AE199)</f>
        <v>0.89250000000000007</v>
      </c>
      <c r="AO199" s="118">
        <f>AVERAGE(D199,K199,R199,Y199,AF199)</f>
        <v>0.86199999999999988</v>
      </c>
      <c r="AP199" s="110">
        <f>AVERAGE(E199,L199,S199,Z199,AG199)</f>
        <v>0.79400000000000004</v>
      </c>
      <c r="AQ199" s="494">
        <f>AVERAGE(F199,M199,T199,AA199)</f>
        <v>0.875</v>
      </c>
      <c r="AR199" s="498">
        <f>AVERAGE(G199,N199,U199,AB199)</f>
        <v>0.96</v>
      </c>
      <c r="AS199" s="500">
        <f>AVERAGE(H199,O199,V199,AC199)</f>
        <v>0.61249999999999993</v>
      </c>
      <c r="AT199" s="110">
        <f>AVERAGE(D199:E199,I199:L199,P199:S199,W199:Z199,AD199:AG199)</f>
        <v>0.8322222222222222</v>
      </c>
      <c r="AU199" s="119">
        <f>AVERAGE(F199:G199,N199,M199,T199:U199,AA199:AB199)</f>
        <v>0.91750000000000009</v>
      </c>
      <c r="AV199" s="285"/>
      <c r="AW199" s="285"/>
    </row>
    <row r="200" spans="1:49" ht="5.0999999999999996" customHeight="1" thickBot="1">
      <c r="A200" s="285"/>
      <c r="B200" s="286"/>
      <c r="C200" s="286"/>
      <c r="D200" s="287"/>
      <c r="E200" s="287"/>
      <c r="F200" s="287"/>
      <c r="G200" s="287"/>
      <c r="H200" s="287"/>
      <c r="I200" s="287"/>
      <c r="J200" s="287"/>
      <c r="K200" s="287"/>
      <c r="L200" s="287"/>
      <c r="M200" s="287"/>
      <c r="N200" s="287"/>
      <c r="O200" s="287"/>
      <c r="P200" s="287"/>
      <c r="Q200" s="287"/>
      <c r="R200" s="287"/>
      <c r="S200" s="287"/>
      <c r="T200" s="287"/>
      <c r="U200" s="287"/>
      <c r="V200" s="287"/>
      <c r="W200" s="287"/>
      <c r="X200" s="287"/>
      <c r="Y200" s="287"/>
      <c r="Z200" s="287"/>
      <c r="AA200" s="287"/>
      <c r="AB200" s="287"/>
      <c r="AC200" s="287"/>
      <c r="AD200" s="287"/>
      <c r="AE200" s="287"/>
      <c r="AF200" s="287"/>
      <c r="AG200" s="287"/>
      <c r="AH200" s="291"/>
      <c r="AI200" s="287"/>
      <c r="AJ200" s="342"/>
      <c r="AK200" s="287"/>
      <c r="AL200" s="287"/>
      <c r="AM200" s="287"/>
      <c r="AN200" s="287"/>
      <c r="AO200" s="287"/>
      <c r="AP200" s="287"/>
      <c r="AQ200" s="287"/>
      <c r="AR200" s="287"/>
      <c r="AS200" s="287"/>
      <c r="AT200" s="287"/>
      <c r="AU200" s="287"/>
      <c r="AV200" s="285"/>
      <c r="AW200" s="285"/>
    </row>
    <row r="201" spans="1:49" ht="13.5" thickBot="1">
      <c r="A201" s="285"/>
      <c r="B201" s="585">
        <v>2011</v>
      </c>
      <c r="C201" s="113" t="s">
        <v>93</v>
      </c>
      <c r="D201" s="114" t="s">
        <v>88</v>
      </c>
      <c r="E201" s="296" t="s">
        <v>89</v>
      </c>
      <c r="F201" s="127" t="s">
        <v>90</v>
      </c>
      <c r="G201" s="128" t="s">
        <v>84</v>
      </c>
      <c r="H201" s="102" t="s">
        <v>85</v>
      </c>
      <c r="I201" s="102" t="s">
        <v>86</v>
      </c>
      <c r="J201" s="102" t="s">
        <v>87</v>
      </c>
      <c r="K201" s="102" t="s">
        <v>88</v>
      </c>
      <c r="L201" s="296" t="s">
        <v>89</v>
      </c>
      <c r="M201" s="127" t="s">
        <v>90</v>
      </c>
      <c r="N201" s="128" t="s">
        <v>84</v>
      </c>
      <c r="O201" s="102" t="s">
        <v>85</v>
      </c>
      <c r="P201" s="102" t="s">
        <v>86</v>
      </c>
      <c r="Q201" s="102" t="s">
        <v>87</v>
      </c>
      <c r="R201" s="102" t="s">
        <v>88</v>
      </c>
      <c r="S201" s="296" t="s">
        <v>89</v>
      </c>
      <c r="T201" s="127" t="s">
        <v>90</v>
      </c>
      <c r="U201" s="128" t="s">
        <v>84</v>
      </c>
      <c r="V201" s="102" t="s">
        <v>85</v>
      </c>
      <c r="W201" s="102" t="s">
        <v>86</v>
      </c>
      <c r="X201" s="102" t="s">
        <v>87</v>
      </c>
      <c r="Y201" s="102" t="s">
        <v>88</v>
      </c>
      <c r="Z201" s="296" t="s">
        <v>89</v>
      </c>
      <c r="AA201" s="127" t="s">
        <v>90</v>
      </c>
      <c r="AB201" s="128" t="s">
        <v>84</v>
      </c>
      <c r="AC201" s="102" t="s">
        <v>85</v>
      </c>
      <c r="AD201" s="102" t="s">
        <v>86</v>
      </c>
      <c r="AE201" s="102" t="s">
        <v>87</v>
      </c>
      <c r="AF201" s="102" t="s">
        <v>88</v>
      </c>
      <c r="AG201" s="513" t="s">
        <v>89</v>
      </c>
      <c r="AH201" s="291"/>
      <c r="AI201" s="287"/>
      <c r="AJ201" s="588">
        <f>AVERAGE(D202:AG202)</f>
        <v>0.82400000000000007</v>
      </c>
      <c r="AK201" s="287"/>
      <c r="AL201" s="287"/>
      <c r="AM201" s="495" t="s">
        <v>41</v>
      </c>
      <c r="AN201" s="495" t="s">
        <v>42</v>
      </c>
      <c r="AO201" s="496" t="s">
        <v>43</v>
      </c>
      <c r="AP201" s="495" t="s">
        <v>44</v>
      </c>
      <c r="AQ201" s="496" t="s">
        <v>45</v>
      </c>
      <c r="AR201" s="495" t="s">
        <v>46</v>
      </c>
      <c r="AS201" s="496" t="s">
        <v>47</v>
      </c>
      <c r="AT201" s="495" t="s">
        <v>92</v>
      </c>
      <c r="AU201" s="497" t="s">
        <v>49</v>
      </c>
      <c r="AV201" s="285"/>
      <c r="AW201" s="285"/>
    </row>
    <row r="202" spans="1:49" ht="13.5" thickBot="1">
      <c r="A202" s="285"/>
      <c r="B202" s="586"/>
      <c r="C202" s="122" t="s">
        <v>94</v>
      </c>
      <c r="D202" s="123">
        <v>0.59</v>
      </c>
      <c r="E202" s="295">
        <v>0.74</v>
      </c>
      <c r="F202" s="171">
        <v>0.94</v>
      </c>
      <c r="G202" s="172">
        <v>0.45</v>
      </c>
      <c r="H202" s="146">
        <v>0.7</v>
      </c>
      <c r="I202" s="146">
        <v>0.89</v>
      </c>
      <c r="J202" s="146">
        <v>0.87</v>
      </c>
      <c r="K202" s="146">
        <v>0.75</v>
      </c>
      <c r="L202" s="295">
        <v>0.79</v>
      </c>
      <c r="M202" s="171">
        <v>0.95</v>
      </c>
      <c r="N202" s="172">
        <v>0.49</v>
      </c>
      <c r="O202" s="146">
        <v>0.87</v>
      </c>
      <c r="P202" s="146">
        <v>0.87</v>
      </c>
      <c r="Q202" s="146">
        <v>0.9</v>
      </c>
      <c r="R202" s="146">
        <v>0.81</v>
      </c>
      <c r="S202" s="295">
        <v>0.82</v>
      </c>
      <c r="T202" s="171">
        <v>0.99</v>
      </c>
      <c r="U202" s="172">
        <v>0.9</v>
      </c>
      <c r="V202" s="146">
        <v>0.91</v>
      </c>
      <c r="W202" s="146">
        <v>0.93</v>
      </c>
      <c r="X202" s="146">
        <v>0.97</v>
      </c>
      <c r="Y202" s="146">
        <v>0.89</v>
      </c>
      <c r="Z202" s="295">
        <v>0.88</v>
      </c>
      <c r="AA202" s="171">
        <v>0.99</v>
      </c>
      <c r="AB202" s="172">
        <v>0.51</v>
      </c>
      <c r="AC202" s="146">
        <v>0.84</v>
      </c>
      <c r="AD202" s="146">
        <v>0.82</v>
      </c>
      <c r="AE202" s="146">
        <v>0.92</v>
      </c>
      <c r="AF202" s="146">
        <v>0.85</v>
      </c>
      <c r="AG202" s="298">
        <v>0.89</v>
      </c>
      <c r="AH202" s="293"/>
      <c r="AI202" s="287"/>
      <c r="AJ202" s="589"/>
      <c r="AK202" s="287"/>
      <c r="AL202" s="164">
        <v>2011</v>
      </c>
      <c r="AM202" s="117">
        <f>AVERAGE(H202,O202,V202,AC202)</f>
        <v>0.83</v>
      </c>
      <c r="AN202" s="110">
        <f>AVERAGE(I202,P202,W202,AD202)</f>
        <v>0.87749999999999995</v>
      </c>
      <c r="AO202" s="118">
        <f>AVERAGE(J202,Q202,X202,AE202)</f>
        <v>0.91500000000000004</v>
      </c>
      <c r="AP202" s="110">
        <f>AVERAGE(D202,K202,R202,Y202,AF202)</f>
        <v>0.77800000000000002</v>
      </c>
      <c r="AQ202" s="494">
        <f>AVERAGE(E202,L202,S202,Z202,AG202)</f>
        <v>0.82400000000000007</v>
      </c>
      <c r="AR202" s="498">
        <f>AVERAGE(F202,M202,T202,AA202)</f>
        <v>0.96750000000000003</v>
      </c>
      <c r="AS202" s="500">
        <f>AVERAGE(G202,N202,U202,AB202)</f>
        <v>0.58749999999999991</v>
      </c>
      <c r="AT202" s="110">
        <f>AVERAGE(D202,H202:K202,O202:R202,V202:Y202,AC202:AF202)</f>
        <v>0.84588235294117653</v>
      </c>
      <c r="AU202" s="119">
        <f>AVERAGE(E202:F202,L202:M202,S202:T202,Z202:AA202,AG202)</f>
        <v>0.88777777777777778</v>
      </c>
      <c r="AV202" s="285"/>
      <c r="AW202" s="285"/>
    </row>
    <row r="203" spans="1:49">
      <c r="A203" s="285"/>
      <c r="B203" s="286"/>
      <c r="C203" s="286"/>
      <c r="D203" s="287"/>
      <c r="E203" s="287"/>
      <c r="F203" s="287"/>
      <c r="G203" s="287"/>
      <c r="H203" s="287"/>
      <c r="I203" s="287"/>
      <c r="J203" s="287"/>
      <c r="K203" s="287"/>
      <c r="L203" s="287"/>
      <c r="M203" s="287"/>
      <c r="N203" s="287"/>
      <c r="O203" s="287"/>
      <c r="P203" s="287"/>
      <c r="Q203" s="287"/>
      <c r="R203" s="287"/>
      <c r="S203" s="287"/>
      <c r="T203" s="287"/>
      <c r="U203" s="287"/>
      <c r="V203" s="287"/>
      <c r="W203" s="287"/>
      <c r="X203" s="287"/>
      <c r="Y203" s="287"/>
      <c r="Z203" s="287"/>
      <c r="AA203" s="287"/>
      <c r="AB203" s="287"/>
      <c r="AC203" s="287"/>
      <c r="AD203" s="287"/>
      <c r="AE203" s="287"/>
      <c r="AF203" s="287"/>
      <c r="AG203" s="287"/>
      <c r="AH203" s="291"/>
      <c r="AI203" s="287"/>
      <c r="AJ203" s="342"/>
      <c r="AK203" s="287"/>
      <c r="AL203" s="287"/>
      <c r="AM203" s="287"/>
      <c r="AN203" s="287"/>
      <c r="AO203" s="287"/>
      <c r="AP203" s="287"/>
      <c r="AQ203" s="287"/>
      <c r="AR203" s="287"/>
      <c r="AS203" s="287"/>
      <c r="AT203" s="287"/>
      <c r="AU203" s="287"/>
      <c r="AV203" s="285"/>
      <c r="AW203" s="285"/>
    </row>
    <row r="204" spans="1:49">
      <c r="A204" s="285"/>
      <c r="B204" s="286"/>
      <c r="C204" s="286"/>
      <c r="D204" s="287"/>
      <c r="E204" s="287"/>
      <c r="F204" s="287"/>
      <c r="G204" s="287"/>
      <c r="H204" s="287"/>
      <c r="I204" s="287"/>
      <c r="J204" s="287"/>
      <c r="K204" s="287"/>
      <c r="L204" s="287"/>
      <c r="M204" s="287"/>
      <c r="N204" s="287"/>
      <c r="O204" s="287"/>
      <c r="P204" s="287"/>
      <c r="Q204" s="287"/>
      <c r="R204" s="287"/>
      <c r="S204" s="287"/>
      <c r="T204" s="287"/>
      <c r="U204" s="287"/>
      <c r="V204" s="287"/>
      <c r="W204" s="287"/>
      <c r="X204" s="287"/>
      <c r="Y204" s="287"/>
      <c r="Z204" s="287"/>
      <c r="AA204" s="287"/>
      <c r="AB204" s="287"/>
      <c r="AC204" s="287"/>
      <c r="AD204" s="287"/>
      <c r="AE204" s="287"/>
      <c r="AF204" s="287"/>
      <c r="AG204" s="287"/>
      <c r="AH204" s="287"/>
      <c r="AI204" s="287"/>
      <c r="AJ204" s="342"/>
      <c r="AK204" s="287"/>
      <c r="AL204" s="287"/>
      <c r="AM204" s="287"/>
      <c r="AN204" s="287"/>
      <c r="AO204" s="287"/>
      <c r="AP204" s="287"/>
      <c r="AQ204" s="287"/>
      <c r="AR204" s="287"/>
      <c r="AS204" s="287"/>
      <c r="AT204" s="287"/>
      <c r="AU204" s="287"/>
      <c r="AV204" s="285"/>
      <c r="AW204" s="285"/>
    </row>
    <row r="205" spans="1:49" ht="16.5" thickBot="1">
      <c r="A205" s="285"/>
      <c r="B205" s="290" t="s">
        <v>32</v>
      </c>
      <c r="C205" s="286"/>
      <c r="D205" s="287"/>
      <c r="E205" s="287"/>
      <c r="F205" s="287"/>
      <c r="G205" s="287"/>
      <c r="H205" s="287"/>
      <c r="I205" s="287"/>
      <c r="J205" s="287"/>
      <c r="K205" s="287"/>
      <c r="L205" s="287"/>
      <c r="M205" s="287"/>
      <c r="N205" s="287"/>
      <c r="O205" s="287"/>
      <c r="P205" s="287"/>
      <c r="Q205" s="287"/>
      <c r="R205" s="287"/>
      <c r="S205" s="287"/>
      <c r="T205" s="287"/>
      <c r="U205" s="287"/>
      <c r="V205" s="287"/>
      <c r="W205" s="287"/>
      <c r="X205" s="287"/>
      <c r="Y205" s="287"/>
      <c r="Z205" s="287"/>
      <c r="AA205" s="287"/>
      <c r="AB205" s="287"/>
      <c r="AC205" s="287"/>
      <c r="AD205" s="287"/>
      <c r="AE205" s="287"/>
      <c r="AF205" s="287"/>
      <c r="AG205" s="287"/>
      <c r="AH205" s="287"/>
      <c r="AI205" s="287"/>
      <c r="AJ205" s="342"/>
      <c r="AK205" s="287"/>
      <c r="AL205" s="507" t="s">
        <v>32</v>
      </c>
      <c r="AM205" s="287"/>
      <c r="AN205" s="287"/>
      <c r="AO205" s="287"/>
      <c r="AP205" s="287"/>
      <c r="AQ205" s="287"/>
      <c r="AR205" s="287"/>
      <c r="AS205" s="287"/>
      <c r="AT205" s="287"/>
      <c r="AU205" s="287"/>
      <c r="AV205" s="285"/>
      <c r="AW205" s="285"/>
    </row>
    <row r="206" spans="1:49" ht="13.5" thickBot="1">
      <c r="A206" s="285"/>
      <c r="B206" s="291"/>
      <c r="C206" s="291"/>
      <c r="D206" s="423" t="s">
        <v>53</v>
      </c>
      <c r="E206" s="424" t="s">
        <v>54</v>
      </c>
      <c r="F206" s="424" t="s">
        <v>55</v>
      </c>
      <c r="G206" s="424" t="s">
        <v>56</v>
      </c>
      <c r="H206" s="424" t="s">
        <v>57</v>
      </c>
      <c r="I206" s="424" t="s">
        <v>58</v>
      </c>
      <c r="J206" s="424" t="s">
        <v>59</v>
      </c>
      <c r="K206" s="424" t="s">
        <v>60</v>
      </c>
      <c r="L206" s="424" t="s">
        <v>61</v>
      </c>
      <c r="M206" s="424" t="s">
        <v>62</v>
      </c>
      <c r="N206" s="424" t="s">
        <v>63</v>
      </c>
      <c r="O206" s="424" t="s">
        <v>64</v>
      </c>
      <c r="P206" s="424" t="s">
        <v>65</v>
      </c>
      <c r="Q206" s="424" t="s">
        <v>66</v>
      </c>
      <c r="R206" s="424" t="s">
        <v>67</v>
      </c>
      <c r="S206" s="424" t="s">
        <v>68</v>
      </c>
      <c r="T206" s="424" t="s">
        <v>69</v>
      </c>
      <c r="U206" s="424" t="s">
        <v>70</v>
      </c>
      <c r="V206" s="424" t="s">
        <v>71</v>
      </c>
      <c r="W206" s="424" t="s">
        <v>72</v>
      </c>
      <c r="X206" s="424" t="s">
        <v>73</v>
      </c>
      <c r="Y206" s="424" t="s">
        <v>74</v>
      </c>
      <c r="Z206" s="424" t="s">
        <v>75</v>
      </c>
      <c r="AA206" s="424" t="s">
        <v>76</v>
      </c>
      <c r="AB206" s="424" t="s">
        <v>77</v>
      </c>
      <c r="AC206" s="424" t="s">
        <v>78</v>
      </c>
      <c r="AD206" s="424" t="s">
        <v>79</v>
      </c>
      <c r="AE206" s="424" t="s">
        <v>80</v>
      </c>
      <c r="AF206" s="424" t="s">
        <v>81</v>
      </c>
      <c r="AG206" s="424" t="s">
        <v>82</v>
      </c>
      <c r="AH206" s="425" t="s">
        <v>83</v>
      </c>
      <c r="AI206" s="291"/>
      <c r="AJ206" s="343" t="s">
        <v>91</v>
      </c>
      <c r="AK206" s="291"/>
      <c r="AL206" s="287"/>
      <c r="AM206" s="287"/>
      <c r="AN206" s="287"/>
      <c r="AO206" s="287"/>
      <c r="AP206" s="287"/>
      <c r="AQ206" s="287"/>
      <c r="AR206" s="287"/>
      <c r="AS206" s="287"/>
      <c r="AT206" s="287"/>
      <c r="AU206" s="287"/>
      <c r="AV206" s="285"/>
      <c r="AW206" s="285"/>
    </row>
    <row r="207" spans="1:49" ht="13.5" thickBot="1">
      <c r="A207" s="285"/>
      <c r="B207" s="585">
        <v>2006</v>
      </c>
      <c r="C207" s="100" t="s">
        <v>93</v>
      </c>
      <c r="D207" s="101" t="s">
        <v>84</v>
      </c>
      <c r="E207" s="102" t="s">
        <v>85</v>
      </c>
      <c r="F207" s="102" t="s">
        <v>86</v>
      </c>
      <c r="G207" s="102" t="s">
        <v>87</v>
      </c>
      <c r="H207" s="102" t="s">
        <v>88</v>
      </c>
      <c r="I207" s="296" t="s">
        <v>89</v>
      </c>
      <c r="J207" s="127" t="s">
        <v>90</v>
      </c>
      <c r="K207" s="105" t="s">
        <v>84</v>
      </c>
      <c r="L207" s="102" t="s">
        <v>85</v>
      </c>
      <c r="M207" s="102" t="s">
        <v>86</v>
      </c>
      <c r="N207" s="102" t="s">
        <v>87</v>
      </c>
      <c r="O207" s="102" t="s">
        <v>88</v>
      </c>
      <c r="P207" s="296" t="s">
        <v>89</v>
      </c>
      <c r="Q207" s="127" t="s">
        <v>90</v>
      </c>
      <c r="R207" s="105" t="s">
        <v>84</v>
      </c>
      <c r="S207" s="102" t="s">
        <v>85</v>
      </c>
      <c r="T207" s="102" t="s">
        <v>86</v>
      </c>
      <c r="U207" s="102" t="s">
        <v>87</v>
      </c>
      <c r="V207" s="102" t="s">
        <v>88</v>
      </c>
      <c r="W207" s="296" t="s">
        <v>89</v>
      </c>
      <c r="X207" s="127" t="s">
        <v>90</v>
      </c>
      <c r="Y207" s="105" t="s">
        <v>84</v>
      </c>
      <c r="Z207" s="102" t="s">
        <v>85</v>
      </c>
      <c r="AA207" s="102" t="s">
        <v>86</v>
      </c>
      <c r="AB207" s="102" t="s">
        <v>87</v>
      </c>
      <c r="AC207" s="102" t="s">
        <v>88</v>
      </c>
      <c r="AD207" s="296" t="s">
        <v>89</v>
      </c>
      <c r="AE207" s="127" t="s">
        <v>90</v>
      </c>
      <c r="AF207" s="105" t="s">
        <v>84</v>
      </c>
      <c r="AG207" s="102" t="s">
        <v>85</v>
      </c>
      <c r="AH207" s="106" t="s">
        <v>86</v>
      </c>
      <c r="AI207" s="291"/>
      <c r="AJ207" s="588">
        <f>AVERAGE(D208:AH208)</f>
        <v>0.80612903225806443</v>
      </c>
      <c r="AK207" s="291"/>
      <c r="AL207" s="287"/>
      <c r="AM207" s="495" t="s">
        <v>41</v>
      </c>
      <c r="AN207" s="495" t="s">
        <v>42</v>
      </c>
      <c r="AO207" s="496" t="s">
        <v>43</v>
      </c>
      <c r="AP207" s="495" t="s">
        <v>44</v>
      </c>
      <c r="AQ207" s="496" t="s">
        <v>45</v>
      </c>
      <c r="AR207" s="495" t="s">
        <v>46</v>
      </c>
      <c r="AS207" s="496" t="s">
        <v>47</v>
      </c>
      <c r="AT207" s="495" t="s">
        <v>92</v>
      </c>
      <c r="AU207" s="497" t="s">
        <v>49</v>
      </c>
      <c r="AV207" s="285"/>
      <c r="AW207" s="285"/>
    </row>
    <row r="208" spans="1:49" ht="13.5" thickBot="1">
      <c r="A208" s="285"/>
      <c r="B208" s="586"/>
      <c r="C208" s="107" t="s">
        <v>94</v>
      </c>
      <c r="D208" s="108">
        <v>0.87</v>
      </c>
      <c r="E208" s="146">
        <v>0.77</v>
      </c>
      <c r="F208" s="146">
        <v>0.83</v>
      </c>
      <c r="G208" s="146">
        <v>0.9</v>
      </c>
      <c r="H208" s="146">
        <v>0.71</v>
      </c>
      <c r="I208" s="295">
        <v>0.9</v>
      </c>
      <c r="J208" s="171">
        <v>0.92</v>
      </c>
      <c r="K208" s="149">
        <v>0.67</v>
      </c>
      <c r="L208" s="146">
        <v>0.68</v>
      </c>
      <c r="M208" s="146">
        <v>0.88</v>
      </c>
      <c r="N208" s="146">
        <v>0.92</v>
      </c>
      <c r="O208" s="146">
        <v>0.88</v>
      </c>
      <c r="P208" s="295">
        <v>0.83</v>
      </c>
      <c r="Q208" s="171">
        <v>0.91</v>
      </c>
      <c r="R208" s="149">
        <v>0.46</v>
      </c>
      <c r="S208" s="146">
        <v>0.79</v>
      </c>
      <c r="T208" s="146">
        <v>0.91</v>
      </c>
      <c r="U208" s="146">
        <v>0.92</v>
      </c>
      <c r="V208" s="146">
        <v>0.85</v>
      </c>
      <c r="W208" s="295">
        <v>0.81</v>
      </c>
      <c r="X208" s="171">
        <v>0.91</v>
      </c>
      <c r="Y208" s="149">
        <v>0.49</v>
      </c>
      <c r="Z208" s="146">
        <v>0.81</v>
      </c>
      <c r="AA208" s="146">
        <v>0.89</v>
      </c>
      <c r="AB208" s="146">
        <v>0.87</v>
      </c>
      <c r="AC208" s="146">
        <v>0.9</v>
      </c>
      <c r="AD208" s="295">
        <v>0.9</v>
      </c>
      <c r="AE208" s="171">
        <v>0.92</v>
      </c>
      <c r="AF208" s="149">
        <v>0.35</v>
      </c>
      <c r="AG208" s="146">
        <v>0.75</v>
      </c>
      <c r="AH208" s="150">
        <v>0.79</v>
      </c>
      <c r="AI208" s="291"/>
      <c r="AJ208" s="589"/>
      <c r="AK208" s="293"/>
      <c r="AL208" s="164">
        <v>2006</v>
      </c>
      <c r="AM208" s="110">
        <f>AVERAGE(E208,L208,S208,Z208,AG208)</f>
        <v>0.76</v>
      </c>
      <c r="AN208" s="110">
        <f>AVERAGE(F208,M208,T208,AA208,AH208)</f>
        <v>0.8600000000000001</v>
      </c>
      <c r="AO208" s="110">
        <f>AVERAGE(G208,N208,U208,AB208)</f>
        <v>0.90250000000000008</v>
      </c>
      <c r="AP208" s="110">
        <f>AVERAGE(H208,O208,V208,AC208)</f>
        <v>0.83499999999999996</v>
      </c>
      <c r="AQ208" s="493">
        <f>AVERAGE(I208,P208,W208,AD208)</f>
        <v>0.86</v>
      </c>
      <c r="AR208" s="498">
        <f>AVERAGE(J208,Q208,X208,AE208)</f>
        <v>0.91500000000000004</v>
      </c>
      <c r="AS208" s="499">
        <f>AVERAGE(D208,K208,R208,Y208,AF208)</f>
        <v>0.56800000000000006</v>
      </c>
      <c r="AT208" s="40">
        <f>AVERAGE(E208,F208,G208,H208,L208,M208,N208,O208,S208,T208,U208,V208,Z208,AA208,AB208,AC208,AG208,AH208)</f>
        <v>0.83611111111111114</v>
      </c>
      <c r="AU208" s="41">
        <f>AVERAGE(I208,J208,P208,Q208,W208,X208,AD208,AE208)</f>
        <v>0.88750000000000007</v>
      </c>
      <c r="AV208" s="285"/>
      <c r="AW208" s="285"/>
    </row>
    <row r="209" spans="1:49" ht="5.0999999999999996" customHeight="1" thickBot="1">
      <c r="A209" s="285"/>
      <c r="B209" s="292"/>
      <c r="C209" s="292"/>
      <c r="D209" s="293"/>
      <c r="E209" s="293"/>
      <c r="F209" s="293"/>
      <c r="G209" s="293"/>
      <c r="H209" s="293"/>
      <c r="I209" s="293"/>
      <c r="J209" s="293"/>
      <c r="K209" s="293"/>
      <c r="L209" s="293"/>
      <c r="M209" s="293"/>
      <c r="N209" s="293"/>
      <c r="O209" s="293"/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  <c r="AI209" s="291"/>
      <c r="AJ209" s="346"/>
      <c r="AK209" s="293"/>
      <c r="AL209" s="291"/>
      <c r="AM209" s="293"/>
      <c r="AN209" s="293"/>
      <c r="AO209" s="293"/>
      <c r="AP209" s="293"/>
      <c r="AQ209" s="293"/>
      <c r="AR209" s="293"/>
      <c r="AS209" s="293"/>
      <c r="AT209" s="291"/>
      <c r="AU209" s="291"/>
      <c r="AV209" s="285"/>
      <c r="AW209" s="285"/>
    </row>
    <row r="210" spans="1:49" ht="13.5" thickBot="1">
      <c r="A210" s="285"/>
      <c r="B210" s="585">
        <v>2007</v>
      </c>
      <c r="C210" s="113" t="s">
        <v>93</v>
      </c>
      <c r="D210" s="114" t="s">
        <v>85</v>
      </c>
      <c r="E210" s="102" t="s">
        <v>86</v>
      </c>
      <c r="F210" s="102" t="s">
        <v>87</v>
      </c>
      <c r="G210" s="102" t="s">
        <v>88</v>
      </c>
      <c r="H210" s="296" t="s">
        <v>89</v>
      </c>
      <c r="I210" s="127" t="s">
        <v>90</v>
      </c>
      <c r="J210" s="105" t="s">
        <v>84</v>
      </c>
      <c r="K210" s="102" t="s">
        <v>85</v>
      </c>
      <c r="L210" s="102" t="s">
        <v>86</v>
      </c>
      <c r="M210" s="102" t="s">
        <v>87</v>
      </c>
      <c r="N210" s="102" t="s">
        <v>88</v>
      </c>
      <c r="O210" s="296" t="s">
        <v>89</v>
      </c>
      <c r="P210" s="127" t="s">
        <v>90</v>
      </c>
      <c r="Q210" s="105" t="s">
        <v>84</v>
      </c>
      <c r="R210" s="102" t="s">
        <v>85</v>
      </c>
      <c r="S210" s="102" t="s">
        <v>86</v>
      </c>
      <c r="T210" s="102" t="s">
        <v>87</v>
      </c>
      <c r="U210" s="102" t="s">
        <v>88</v>
      </c>
      <c r="V210" s="296" t="s">
        <v>89</v>
      </c>
      <c r="W210" s="127" t="s">
        <v>90</v>
      </c>
      <c r="X210" s="105" t="s">
        <v>84</v>
      </c>
      <c r="Y210" s="102" t="s">
        <v>85</v>
      </c>
      <c r="Z210" s="102" t="s">
        <v>86</v>
      </c>
      <c r="AA210" s="102" t="s">
        <v>87</v>
      </c>
      <c r="AB210" s="102" t="s">
        <v>88</v>
      </c>
      <c r="AC210" s="296" t="s">
        <v>89</v>
      </c>
      <c r="AD210" s="127" t="s">
        <v>90</v>
      </c>
      <c r="AE210" s="105" t="s">
        <v>84</v>
      </c>
      <c r="AF210" s="102" t="s">
        <v>85</v>
      </c>
      <c r="AG210" s="102" t="s">
        <v>86</v>
      </c>
      <c r="AH210" s="106" t="s">
        <v>87</v>
      </c>
      <c r="AI210" s="291"/>
      <c r="AJ210" s="588">
        <f>AVERAGE(AJ207:AJ209)</f>
        <v>0.80612903225806443</v>
      </c>
      <c r="AK210" s="287"/>
      <c r="AL210" s="287"/>
      <c r="AM210" s="495" t="s">
        <v>41</v>
      </c>
      <c r="AN210" s="495" t="s">
        <v>42</v>
      </c>
      <c r="AO210" s="496" t="s">
        <v>43</v>
      </c>
      <c r="AP210" s="495" t="s">
        <v>44</v>
      </c>
      <c r="AQ210" s="496" t="s">
        <v>45</v>
      </c>
      <c r="AR210" s="495" t="s">
        <v>46</v>
      </c>
      <c r="AS210" s="496" t="s">
        <v>47</v>
      </c>
      <c r="AT210" s="495" t="s">
        <v>92</v>
      </c>
      <c r="AU210" s="497" t="s">
        <v>49</v>
      </c>
      <c r="AV210" s="285"/>
      <c r="AW210" s="285"/>
    </row>
    <row r="211" spans="1:49" ht="13.5" thickBot="1">
      <c r="A211" s="285"/>
      <c r="B211" s="587"/>
      <c r="C211" s="115" t="s">
        <v>94</v>
      </c>
      <c r="D211" s="116">
        <v>0.65</v>
      </c>
      <c r="E211" s="165">
        <v>0.81</v>
      </c>
      <c r="F211" s="165">
        <v>0.84</v>
      </c>
      <c r="G211" s="165">
        <v>0.79</v>
      </c>
      <c r="H211" s="491">
        <v>0.97</v>
      </c>
      <c r="I211" s="510">
        <v>0.97</v>
      </c>
      <c r="J211" s="168">
        <v>0.42</v>
      </c>
      <c r="K211" s="165">
        <v>0.72</v>
      </c>
      <c r="L211" s="165">
        <v>0.84</v>
      </c>
      <c r="M211" s="165">
        <v>0.86</v>
      </c>
      <c r="N211" s="165">
        <v>0.73</v>
      </c>
      <c r="O211" s="491">
        <v>0.78</v>
      </c>
      <c r="P211" s="510">
        <v>0.9</v>
      </c>
      <c r="Q211" s="168">
        <v>0.39</v>
      </c>
      <c r="R211" s="165">
        <v>0.8</v>
      </c>
      <c r="S211" s="165">
        <v>0.87</v>
      </c>
      <c r="T211" s="165">
        <v>0.91</v>
      </c>
      <c r="U211" s="165">
        <v>0.79</v>
      </c>
      <c r="V211" s="491">
        <v>0.81</v>
      </c>
      <c r="W211" s="510">
        <v>0.95</v>
      </c>
      <c r="X211" s="168">
        <v>0.6</v>
      </c>
      <c r="Y211" s="165">
        <v>0.99</v>
      </c>
      <c r="Z211" s="165">
        <v>0.93</v>
      </c>
      <c r="AA211" s="165">
        <v>0.92</v>
      </c>
      <c r="AB211" s="165">
        <v>0.88</v>
      </c>
      <c r="AC211" s="491">
        <v>0.95</v>
      </c>
      <c r="AD211" s="510">
        <v>0.98</v>
      </c>
      <c r="AE211" s="168">
        <v>0.48</v>
      </c>
      <c r="AF211" s="165">
        <v>0.85</v>
      </c>
      <c r="AG211" s="165">
        <v>0.96</v>
      </c>
      <c r="AH211" s="169">
        <v>0.92</v>
      </c>
      <c r="AI211" s="287"/>
      <c r="AJ211" s="589"/>
      <c r="AK211" s="291"/>
      <c r="AL211" s="164">
        <v>2007</v>
      </c>
      <c r="AM211" s="117">
        <f>AVERAGE(D211,K211,R211,Y211,AF211)</f>
        <v>0.80199999999999994</v>
      </c>
      <c r="AN211" s="110">
        <f>AVERAGE(E211,L211,S211,Z211,AG211)</f>
        <v>0.88200000000000001</v>
      </c>
      <c r="AO211" s="118">
        <f>AVERAGE(F211,M211,T211,AA211,AH211)</f>
        <v>0.89</v>
      </c>
      <c r="AP211" s="110">
        <f>AVERAGE(G211,N211,U211,AB211)</f>
        <v>0.79749999999999999</v>
      </c>
      <c r="AQ211" s="494">
        <f>AVERAGE(H211,O211,V211,AC211)</f>
        <v>0.87749999999999995</v>
      </c>
      <c r="AR211" s="498">
        <f>AVERAGE(I211,P211,W211,AD211)</f>
        <v>0.95000000000000007</v>
      </c>
      <c r="AS211" s="500">
        <f>AVERAGE(J211,Q211,X211,AE211)</f>
        <v>0.47250000000000003</v>
      </c>
      <c r="AT211" s="110">
        <f>AVERAGE(D211,E211,F211,G211,K211,L211,M211,N211,R211,S211,T211,U211,Y211,Z211,AA211,AB211,AF211,AG211,AH211)</f>
        <v>0.84526315789473694</v>
      </c>
      <c r="AU211" s="119">
        <f>AVERAGE(H211,O211,V211,AC211,I211,P211,W211,AD211)</f>
        <v>0.91375000000000006</v>
      </c>
      <c r="AV211" s="285"/>
      <c r="AW211" s="285"/>
    </row>
    <row r="212" spans="1:49" ht="5.0999999999999996" customHeight="1" thickBot="1">
      <c r="A212" s="285"/>
      <c r="B212" s="286"/>
      <c r="C212" s="286"/>
      <c r="D212" s="287"/>
      <c r="E212" s="287"/>
      <c r="F212" s="287"/>
      <c r="G212" s="287"/>
      <c r="H212" s="287"/>
      <c r="I212" s="287"/>
      <c r="J212" s="287"/>
      <c r="K212" s="287"/>
      <c r="L212" s="287"/>
      <c r="M212" s="287"/>
      <c r="N212" s="287"/>
      <c r="O212" s="287"/>
      <c r="P212" s="287"/>
      <c r="Q212" s="287"/>
      <c r="R212" s="287"/>
      <c r="S212" s="287"/>
      <c r="T212" s="287"/>
      <c r="U212" s="287"/>
      <c r="V212" s="287"/>
      <c r="W212" s="287"/>
      <c r="X212" s="287"/>
      <c r="Y212" s="287"/>
      <c r="Z212" s="287"/>
      <c r="AA212" s="287"/>
      <c r="AB212" s="287"/>
      <c r="AC212" s="287"/>
      <c r="AD212" s="287"/>
      <c r="AE212" s="287"/>
      <c r="AF212" s="287"/>
      <c r="AG212" s="287"/>
      <c r="AH212" s="287"/>
      <c r="AI212" s="287"/>
      <c r="AJ212" s="342"/>
      <c r="AK212" s="287"/>
      <c r="AL212" s="287"/>
      <c r="AM212" s="287"/>
      <c r="AN212" s="287"/>
      <c r="AO212" s="287"/>
      <c r="AP212" s="287"/>
      <c r="AQ212" s="287"/>
      <c r="AR212" s="287"/>
      <c r="AS212" s="287"/>
      <c r="AT212" s="287"/>
      <c r="AU212" s="287"/>
      <c r="AV212" s="285"/>
      <c r="AW212" s="285"/>
    </row>
    <row r="213" spans="1:49" ht="13.5" thickBot="1">
      <c r="A213" s="285"/>
      <c r="B213" s="585">
        <v>2008</v>
      </c>
      <c r="C213" s="113" t="s">
        <v>93</v>
      </c>
      <c r="D213" s="114" t="s">
        <v>87</v>
      </c>
      <c r="E213" s="102" t="s">
        <v>88</v>
      </c>
      <c r="F213" s="296" t="s">
        <v>89</v>
      </c>
      <c r="G213" s="127" t="s">
        <v>90</v>
      </c>
      <c r="H213" s="105" t="s">
        <v>84</v>
      </c>
      <c r="I213" s="102" t="s">
        <v>85</v>
      </c>
      <c r="J213" s="102" t="s">
        <v>86</v>
      </c>
      <c r="K213" s="102" t="s">
        <v>87</v>
      </c>
      <c r="L213" s="102" t="s">
        <v>88</v>
      </c>
      <c r="M213" s="296" t="s">
        <v>89</v>
      </c>
      <c r="N213" s="127" t="s">
        <v>90</v>
      </c>
      <c r="O213" s="105" t="s">
        <v>84</v>
      </c>
      <c r="P213" s="102" t="s">
        <v>85</v>
      </c>
      <c r="Q213" s="102" t="s">
        <v>86</v>
      </c>
      <c r="R213" s="102" t="s">
        <v>87</v>
      </c>
      <c r="S213" s="102" t="s">
        <v>88</v>
      </c>
      <c r="T213" s="296" t="s">
        <v>89</v>
      </c>
      <c r="U213" s="127" t="s">
        <v>90</v>
      </c>
      <c r="V213" s="105" t="s">
        <v>84</v>
      </c>
      <c r="W213" s="102" t="s">
        <v>85</v>
      </c>
      <c r="X213" s="102" t="s">
        <v>86</v>
      </c>
      <c r="Y213" s="102" t="s">
        <v>87</v>
      </c>
      <c r="Z213" s="102" t="s">
        <v>88</v>
      </c>
      <c r="AA213" s="296" t="s">
        <v>89</v>
      </c>
      <c r="AB213" s="127" t="s">
        <v>90</v>
      </c>
      <c r="AC213" s="105" t="s">
        <v>84</v>
      </c>
      <c r="AD213" s="102" t="s">
        <v>85</v>
      </c>
      <c r="AE213" s="102" t="s">
        <v>86</v>
      </c>
      <c r="AF213" s="102" t="s">
        <v>87</v>
      </c>
      <c r="AG213" s="102" t="s">
        <v>88</v>
      </c>
      <c r="AH213" s="513" t="s">
        <v>89</v>
      </c>
      <c r="AI213" s="287"/>
      <c r="AJ213" s="588">
        <f>AVERAGE(D214:AH214)</f>
        <v>0.8119354838709677</v>
      </c>
      <c r="AK213" s="287"/>
      <c r="AL213" s="287"/>
      <c r="AM213" s="495" t="s">
        <v>41</v>
      </c>
      <c r="AN213" s="495" t="s">
        <v>42</v>
      </c>
      <c r="AO213" s="496" t="s">
        <v>43</v>
      </c>
      <c r="AP213" s="495" t="s">
        <v>44</v>
      </c>
      <c r="AQ213" s="496" t="s">
        <v>45</v>
      </c>
      <c r="AR213" s="495" t="s">
        <v>46</v>
      </c>
      <c r="AS213" s="496" t="s">
        <v>47</v>
      </c>
      <c r="AT213" s="495" t="s">
        <v>92</v>
      </c>
      <c r="AU213" s="497" t="s">
        <v>49</v>
      </c>
      <c r="AV213" s="285"/>
      <c r="AW213" s="285"/>
    </row>
    <row r="214" spans="1:49" ht="13.5" thickBot="1">
      <c r="A214" s="285"/>
      <c r="B214" s="586"/>
      <c r="C214" s="122" t="s">
        <v>94</v>
      </c>
      <c r="D214" s="123">
        <v>0.91</v>
      </c>
      <c r="E214" s="146">
        <v>0.71</v>
      </c>
      <c r="F214" s="295">
        <v>0.68</v>
      </c>
      <c r="G214" s="171">
        <v>0.98</v>
      </c>
      <c r="H214" s="149">
        <v>0.82</v>
      </c>
      <c r="I214" s="146">
        <v>0.75</v>
      </c>
      <c r="J214" s="146">
        <v>0.9</v>
      </c>
      <c r="K214" s="146">
        <v>0.89</v>
      </c>
      <c r="L214" s="146">
        <v>0.84</v>
      </c>
      <c r="M214" s="295">
        <v>0.81</v>
      </c>
      <c r="N214" s="171">
        <v>0.93</v>
      </c>
      <c r="O214" s="149">
        <v>0.41</v>
      </c>
      <c r="P214" s="146">
        <v>0.83</v>
      </c>
      <c r="Q214" s="146">
        <v>0.88</v>
      </c>
      <c r="R214" s="146">
        <v>0.87</v>
      </c>
      <c r="S214" s="146">
        <v>0.83</v>
      </c>
      <c r="T214" s="295">
        <v>0.72</v>
      </c>
      <c r="U214" s="171">
        <v>0.91</v>
      </c>
      <c r="V214" s="149">
        <v>0.55000000000000004</v>
      </c>
      <c r="W214" s="146">
        <v>0.97</v>
      </c>
      <c r="X214" s="146">
        <v>0.9</v>
      </c>
      <c r="Y214" s="146">
        <v>0.86</v>
      </c>
      <c r="Z214" s="146">
        <v>0.74</v>
      </c>
      <c r="AA214" s="295">
        <v>0.77</v>
      </c>
      <c r="AB214" s="171">
        <v>0.98</v>
      </c>
      <c r="AC214" s="149">
        <v>0.52</v>
      </c>
      <c r="AD214" s="146">
        <v>0.8</v>
      </c>
      <c r="AE214" s="146">
        <v>0.98</v>
      </c>
      <c r="AF214" s="146">
        <v>0.84</v>
      </c>
      <c r="AG214" s="146">
        <v>0.78</v>
      </c>
      <c r="AH214" s="298">
        <v>0.81</v>
      </c>
      <c r="AI214" s="287"/>
      <c r="AJ214" s="589"/>
      <c r="AK214" s="291"/>
      <c r="AL214" s="164">
        <v>2008</v>
      </c>
      <c r="AM214" s="117">
        <f>AVERAGE(I214,P214,W214,AD214)</f>
        <v>0.83749999999999991</v>
      </c>
      <c r="AN214" s="110">
        <f>AVERAGE(J214,Q214,X214,AE214)</f>
        <v>0.91500000000000004</v>
      </c>
      <c r="AO214" s="118">
        <f>AVERAGE(D214,K214,R214,Y214,AF214)</f>
        <v>0.874</v>
      </c>
      <c r="AP214" s="110">
        <f>AVERAGE(E214,L214,S214,Z214,AG214)</f>
        <v>0.78</v>
      </c>
      <c r="AQ214" s="494">
        <f>AVERAGE(F214,M214,T214,AA214,AH214)</f>
        <v>0.75800000000000001</v>
      </c>
      <c r="AR214" s="498">
        <f>AVERAGE(G214,N214,U214,AB214)</f>
        <v>0.95000000000000007</v>
      </c>
      <c r="AS214" s="500">
        <f>AVERAGE(H214,O214,V214,AC214)</f>
        <v>0.57499999999999996</v>
      </c>
      <c r="AT214" s="110">
        <f>AVERAGE(D214,E214,I214,J214,K214,L214,P214,Q214,R214,S214,W214,X214,Y214,Z214,AD214,AE214,AF214,AG214)</f>
        <v>0.84888888888888892</v>
      </c>
      <c r="AU214" s="119">
        <f>AVERAGE(F214,G214,M214,N214,T214,U214,AA214,AB214,AH214)</f>
        <v>0.84333333333333349</v>
      </c>
      <c r="AV214" s="285"/>
      <c r="AW214" s="285"/>
    </row>
    <row r="215" spans="1:49" ht="5.0999999999999996" customHeight="1" thickBot="1">
      <c r="A215" s="285"/>
      <c r="B215" s="286"/>
      <c r="C215" s="286"/>
      <c r="D215" s="287"/>
      <c r="E215" s="287"/>
      <c r="F215" s="287"/>
      <c r="G215" s="287"/>
      <c r="H215" s="287"/>
      <c r="I215" s="287"/>
      <c r="J215" s="287"/>
      <c r="K215" s="287"/>
      <c r="L215" s="287"/>
      <c r="M215" s="287"/>
      <c r="N215" s="287"/>
      <c r="O215" s="287"/>
      <c r="P215" s="287"/>
      <c r="Q215" s="287"/>
      <c r="R215" s="287"/>
      <c r="S215" s="287"/>
      <c r="T215" s="287"/>
      <c r="U215" s="287"/>
      <c r="V215" s="287"/>
      <c r="W215" s="287"/>
      <c r="X215" s="287"/>
      <c r="Y215" s="287"/>
      <c r="Z215" s="287"/>
      <c r="AA215" s="287"/>
      <c r="AB215" s="287"/>
      <c r="AC215" s="287"/>
      <c r="AD215" s="287"/>
      <c r="AE215" s="287"/>
      <c r="AF215" s="287"/>
      <c r="AG215" s="287"/>
      <c r="AH215" s="287"/>
      <c r="AI215" s="287"/>
      <c r="AJ215" s="342"/>
      <c r="AK215" s="287"/>
      <c r="AL215" s="287"/>
      <c r="AM215" s="287"/>
      <c r="AN215" s="287"/>
      <c r="AO215" s="287"/>
      <c r="AP215" s="287"/>
      <c r="AQ215" s="287"/>
      <c r="AR215" s="287"/>
      <c r="AS215" s="287"/>
      <c r="AT215" s="287"/>
      <c r="AU215" s="287"/>
      <c r="AV215" s="285"/>
      <c r="AW215" s="285"/>
    </row>
    <row r="216" spans="1:49" ht="13.5" thickBot="1">
      <c r="A216" s="285"/>
      <c r="B216" s="585">
        <v>2009</v>
      </c>
      <c r="C216" s="124" t="s">
        <v>93</v>
      </c>
      <c r="D216" s="114" t="s">
        <v>88</v>
      </c>
      <c r="E216" s="296" t="s">
        <v>89</v>
      </c>
      <c r="F216" s="127" t="s">
        <v>90</v>
      </c>
      <c r="G216" s="105" t="s">
        <v>84</v>
      </c>
      <c r="H216" s="102" t="s">
        <v>85</v>
      </c>
      <c r="I216" s="102" t="s">
        <v>86</v>
      </c>
      <c r="J216" s="102" t="s">
        <v>87</v>
      </c>
      <c r="K216" s="102" t="s">
        <v>88</v>
      </c>
      <c r="L216" s="296" t="s">
        <v>89</v>
      </c>
      <c r="M216" s="127" t="s">
        <v>90</v>
      </c>
      <c r="N216" s="105" t="s">
        <v>84</v>
      </c>
      <c r="O216" s="102" t="s">
        <v>85</v>
      </c>
      <c r="P216" s="102" t="s">
        <v>86</v>
      </c>
      <c r="Q216" s="102" t="s">
        <v>87</v>
      </c>
      <c r="R216" s="102" t="s">
        <v>88</v>
      </c>
      <c r="S216" s="296" t="s">
        <v>89</v>
      </c>
      <c r="T216" s="127" t="s">
        <v>90</v>
      </c>
      <c r="U216" s="105" t="s">
        <v>84</v>
      </c>
      <c r="V216" s="102" t="s">
        <v>85</v>
      </c>
      <c r="W216" s="102" t="s">
        <v>86</v>
      </c>
      <c r="X216" s="102" t="s">
        <v>87</v>
      </c>
      <c r="Y216" s="102" t="s">
        <v>88</v>
      </c>
      <c r="Z216" s="296" t="s">
        <v>89</v>
      </c>
      <c r="AA216" s="127" t="s">
        <v>90</v>
      </c>
      <c r="AB216" s="105" t="s">
        <v>84</v>
      </c>
      <c r="AC216" s="102" t="s">
        <v>85</v>
      </c>
      <c r="AD216" s="102" t="s">
        <v>86</v>
      </c>
      <c r="AE216" s="102" t="s">
        <v>87</v>
      </c>
      <c r="AF216" s="102" t="s">
        <v>88</v>
      </c>
      <c r="AG216" s="296" t="s">
        <v>89</v>
      </c>
      <c r="AH216" s="384" t="s">
        <v>90</v>
      </c>
      <c r="AI216" s="287"/>
      <c r="AJ216" s="588">
        <f>AVERAGE(D217:AH217)</f>
        <v>0.85451612903225793</v>
      </c>
      <c r="AK216" s="287"/>
      <c r="AL216" s="287"/>
      <c r="AM216" s="495" t="s">
        <v>41</v>
      </c>
      <c r="AN216" s="495" t="s">
        <v>42</v>
      </c>
      <c r="AO216" s="496" t="s">
        <v>43</v>
      </c>
      <c r="AP216" s="495" t="s">
        <v>44</v>
      </c>
      <c r="AQ216" s="496" t="s">
        <v>45</v>
      </c>
      <c r="AR216" s="495" t="s">
        <v>46</v>
      </c>
      <c r="AS216" s="496" t="s">
        <v>47</v>
      </c>
      <c r="AT216" s="495" t="s">
        <v>92</v>
      </c>
      <c r="AU216" s="497" t="s">
        <v>49</v>
      </c>
      <c r="AV216" s="285"/>
      <c r="AW216" s="285"/>
    </row>
    <row r="217" spans="1:49" ht="13.5" thickBot="1">
      <c r="A217" s="285"/>
      <c r="B217" s="586"/>
      <c r="C217" s="126" t="s">
        <v>94</v>
      </c>
      <c r="D217" s="123">
        <v>0.76</v>
      </c>
      <c r="E217" s="295">
        <v>0.94</v>
      </c>
      <c r="F217" s="171">
        <v>0.97</v>
      </c>
      <c r="G217" s="149">
        <v>0.42</v>
      </c>
      <c r="H217" s="146">
        <v>0.75</v>
      </c>
      <c r="I217" s="146">
        <v>0.86</v>
      </c>
      <c r="J217" s="146">
        <v>0.96</v>
      </c>
      <c r="K217" s="146">
        <v>0.9</v>
      </c>
      <c r="L217" s="295">
        <v>0.82</v>
      </c>
      <c r="M217" s="171">
        <v>0.96</v>
      </c>
      <c r="N217" s="149">
        <v>0.65</v>
      </c>
      <c r="O217" s="146">
        <v>0.98</v>
      </c>
      <c r="P217" s="146">
        <v>0.96</v>
      </c>
      <c r="Q217" s="146">
        <v>0.96</v>
      </c>
      <c r="R217" s="146">
        <v>0.88</v>
      </c>
      <c r="S217" s="295">
        <v>0.84</v>
      </c>
      <c r="T217" s="171">
        <v>0.96</v>
      </c>
      <c r="U217" s="149">
        <v>0.49</v>
      </c>
      <c r="V217" s="146">
        <v>0.84</v>
      </c>
      <c r="W217" s="146">
        <v>0.94</v>
      </c>
      <c r="X217" s="146">
        <v>0.95</v>
      </c>
      <c r="Y217" s="146">
        <v>0.86</v>
      </c>
      <c r="Z217" s="295">
        <v>0.88</v>
      </c>
      <c r="AA217" s="171">
        <v>0.97</v>
      </c>
      <c r="AB217" s="149">
        <v>0.52</v>
      </c>
      <c r="AC217" s="146">
        <v>0.84</v>
      </c>
      <c r="AD217" s="146">
        <v>0.97</v>
      </c>
      <c r="AE217" s="146">
        <v>0.97</v>
      </c>
      <c r="AF217" s="146">
        <v>0.82</v>
      </c>
      <c r="AG217" s="295">
        <v>0.92</v>
      </c>
      <c r="AH217" s="385">
        <v>0.95</v>
      </c>
      <c r="AI217" s="287"/>
      <c r="AJ217" s="589"/>
      <c r="AK217" s="291"/>
      <c r="AL217" s="164">
        <v>2009</v>
      </c>
      <c r="AM217" s="117">
        <f>AVERAGE(H217,O217,V217,AC217)</f>
        <v>0.85249999999999992</v>
      </c>
      <c r="AN217" s="110">
        <f>AVERAGE(I217,P217,W217,AD217)</f>
        <v>0.93249999999999988</v>
      </c>
      <c r="AO217" s="118">
        <f>AVERAGE(J217,Q217,X217,AE217)</f>
        <v>0.96</v>
      </c>
      <c r="AP217" s="110">
        <f>AVERAGE(D217,K217,R217,Y217,AF217)</f>
        <v>0.84399999999999997</v>
      </c>
      <c r="AQ217" s="494">
        <f>AVERAGE(E217,L217,S217,Z217,AG217)</f>
        <v>0.87999999999999989</v>
      </c>
      <c r="AR217" s="498">
        <f>AVERAGE(F217,M217,T217,AA217,AH217)</f>
        <v>0.96199999999999997</v>
      </c>
      <c r="AS217" s="500">
        <f>AVERAGE(G217,N217,U217,AB217)</f>
        <v>0.52</v>
      </c>
      <c r="AT217" s="110">
        <f>AVERAGE(D217,H217,I217,K217,J217,O217,P217,Q217,R217,V217,W217,Y217,X217,AC217,AD217,AE217,AF217)</f>
        <v>0.89411764705882357</v>
      </c>
      <c r="AU217" s="119">
        <f>AVERAGE(E217,F217,L217,M217,S217,T217,AA217,Z217,AG217,AH217)</f>
        <v>0.92099999999999993</v>
      </c>
      <c r="AV217" s="285"/>
      <c r="AW217" s="285"/>
    </row>
    <row r="218" spans="1:49" ht="5.0999999999999996" customHeight="1" thickBot="1">
      <c r="A218" s="285"/>
      <c r="B218" s="286"/>
      <c r="C218" s="286"/>
      <c r="D218" s="287"/>
      <c r="E218" s="287"/>
      <c r="F218" s="287"/>
      <c r="G218" s="287"/>
      <c r="H218" s="287"/>
      <c r="I218" s="287"/>
      <c r="J218" s="287"/>
      <c r="K218" s="287"/>
      <c r="L218" s="287"/>
      <c r="M218" s="287"/>
      <c r="N218" s="287"/>
      <c r="O218" s="287"/>
      <c r="P218" s="287"/>
      <c r="Q218" s="287"/>
      <c r="R218" s="287"/>
      <c r="S218" s="287"/>
      <c r="T218" s="287"/>
      <c r="U218" s="287"/>
      <c r="V218" s="287"/>
      <c r="W218" s="287"/>
      <c r="X218" s="287"/>
      <c r="Y218" s="287"/>
      <c r="Z218" s="287"/>
      <c r="AA218" s="287"/>
      <c r="AB218" s="287"/>
      <c r="AC218" s="287"/>
      <c r="AD218" s="287"/>
      <c r="AE218" s="287"/>
      <c r="AF218" s="287"/>
      <c r="AG218" s="287"/>
      <c r="AH218" s="287"/>
      <c r="AI218" s="287"/>
      <c r="AJ218" s="342"/>
      <c r="AK218" s="287"/>
      <c r="AL218" s="287"/>
      <c r="AM218" s="287"/>
      <c r="AN218" s="287"/>
      <c r="AO218" s="287"/>
      <c r="AP218" s="287"/>
      <c r="AQ218" s="287"/>
      <c r="AR218" s="287"/>
      <c r="AS218" s="287"/>
      <c r="AT218" s="287"/>
      <c r="AU218" s="287"/>
      <c r="AV218" s="285"/>
      <c r="AW218" s="285"/>
    </row>
    <row r="219" spans="1:49" ht="13.5" thickBot="1">
      <c r="A219" s="285"/>
      <c r="B219" s="585">
        <v>2010</v>
      </c>
      <c r="C219" s="124" t="s">
        <v>93</v>
      </c>
      <c r="D219" s="488" t="s">
        <v>89</v>
      </c>
      <c r="E219" s="127" t="s">
        <v>90</v>
      </c>
      <c r="F219" s="105" t="s">
        <v>84</v>
      </c>
      <c r="G219" s="102" t="s">
        <v>85</v>
      </c>
      <c r="H219" s="102" t="s">
        <v>86</v>
      </c>
      <c r="I219" s="102" t="s">
        <v>87</v>
      </c>
      <c r="J219" s="102" t="s">
        <v>88</v>
      </c>
      <c r="K219" s="296" t="s">
        <v>89</v>
      </c>
      <c r="L219" s="127" t="s">
        <v>90</v>
      </c>
      <c r="M219" s="105" t="s">
        <v>84</v>
      </c>
      <c r="N219" s="102" t="s">
        <v>85</v>
      </c>
      <c r="O219" s="102" t="s">
        <v>86</v>
      </c>
      <c r="P219" s="102" t="s">
        <v>87</v>
      </c>
      <c r="Q219" s="102" t="s">
        <v>88</v>
      </c>
      <c r="R219" s="296" t="s">
        <v>89</v>
      </c>
      <c r="S219" s="127" t="s">
        <v>90</v>
      </c>
      <c r="T219" s="105" t="s">
        <v>84</v>
      </c>
      <c r="U219" s="102" t="s">
        <v>85</v>
      </c>
      <c r="V219" s="102" t="s">
        <v>86</v>
      </c>
      <c r="W219" s="102" t="s">
        <v>87</v>
      </c>
      <c r="X219" s="102" t="s">
        <v>88</v>
      </c>
      <c r="Y219" s="296" t="s">
        <v>89</v>
      </c>
      <c r="Z219" s="127" t="s">
        <v>90</v>
      </c>
      <c r="AA219" s="105" t="s">
        <v>84</v>
      </c>
      <c r="AB219" s="102" t="s">
        <v>85</v>
      </c>
      <c r="AC219" s="102" t="s">
        <v>86</v>
      </c>
      <c r="AD219" s="102" t="s">
        <v>87</v>
      </c>
      <c r="AE219" s="102" t="s">
        <v>88</v>
      </c>
      <c r="AF219" s="296" t="s">
        <v>89</v>
      </c>
      <c r="AG219" s="127" t="s">
        <v>90</v>
      </c>
      <c r="AH219" s="145" t="s">
        <v>84</v>
      </c>
      <c r="AI219" s="287"/>
      <c r="AJ219" s="588">
        <f>AVERAGE(D220:AH220)</f>
        <v>0.71483870967741925</v>
      </c>
      <c r="AK219" s="287"/>
      <c r="AL219" s="287"/>
      <c r="AM219" s="495" t="s">
        <v>41</v>
      </c>
      <c r="AN219" s="495" t="s">
        <v>42</v>
      </c>
      <c r="AO219" s="496" t="s">
        <v>43</v>
      </c>
      <c r="AP219" s="495" t="s">
        <v>44</v>
      </c>
      <c r="AQ219" s="496" t="s">
        <v>45</v>
      </c>
      <c r="AR219" s="495" t="s">
        <v>46</v>
      </c>
      <c r="AS219" s="496" t="s">
        <v>47</v>
      </c>
      <c r="AT219" s="495" t="s">
        <v>92</v>
      </c>
      <c r="AU219" s="497" t="s">
        <v>49</v>
      </c>
      <c r="AV219" s="285"/>
      <c r="AW219" s="285"/>
    </row>
    <row r="220" spans="1:49" ht="13.5" thickBot="1">
      <c r="A220" s="285"/>
      <c r="B220" s="586"/>
      <c r="C220" s="126" t="s">
        <v>94</v>
      </c>
      <c r="D220" s="490">
        <v>0.7</v>
      </c>
      <c r="E220" s="171">
        <v>0.89</v>
      </c>
      <c r="F220" s="149">
        <v>0.38</v>
      </c>
      <c r="G220" s="146">
        <v>0.67</v>
      </c>
      <c r="H220" s="146">
        <v>0.79</v>
      </c>
      <c r="I220" s="146">
        <v>0.88</v>
      </c>
      <c r="J220" s="146">
        <v>0.69</v>
      </c>
      <c r="K220" s="295">
        <v>0.6</v>
      </c>
      <c r="L220" s="171">
        <v>0.85</v>
      </c>
      <c r="M220" s="149">
        <v>0.44</v>
      </c>
      <c r="N220" s="146">
        <v>0.74</v>
      </c>
      <c r="O220" s="146">
        <v>0.82</v>
      </c>
      <c r="P220" s="146">
        <v>0.82</v>
      </c>
      <c r="Q220" s="146">
        <v>0.73</v>
      </c>
      <c r="R220" s="295">
        <v>0.71</v>
      </c>
      <c r="S220" s="171">
        <v>0.94</v>
      </c>
      <c r="T220" s="149">
        <v>0.47</v>
      </c>
      <c r="U220" s="146">
        <v>0.72</v>
      </c>
      <c r="V220" s="146">
        <v>0.87</v>
      </c>
      <c r="W220" s="146">
        <v>0.81</v>
      </c>
      <c r="X220" s="146">
        <v>0.62</v>
      </c>
      <c r="Y220" s="295">
        <v>0.68</v>
      </c>
      <c r="Z220" s="171">
        <v>0.88</v>
      </c>
      <c r="AA220" s="149">
        <v>0.47</v>
      </c>
      <c r="AB220" s="146">
        <v>0.7</v>
      </c>
      <c r="AC220" s="146">
        <v>0.8</v>
      </c>
      <c r="AD220" s="146">
        <v>0.81</v>
      </c>
      <c r="AE220" s="146">
        <v>0.61</v>
      </c>
      <c r="AF220" s="295">
        <v>0.7</v>
      </c>
      <c r="AG220" s="171">
        <v>0.92</v>
      </c>
      <c r="AH220" s="151">
        <v>0.45</v>
      </c>
      <c r="AI220" s="287"/>
      <c r="AJ220" s="589"/>
      <c r="AK220" s="287"/>
      <c r="AL220" s="164">
        <v>2010</v>
      </c>
      <c r="AM220" s="117">
        <f>AVERAGE(G220,N220,U220,AB220)</f>
        <v>0.70750000000000002</v>
      </c>
      <c r="AN220" s="110">
        <f>AVERAGE(H220,O220,V220,AC220)</f>
        <v>0.82000000000000006</v>
      </c>
      <c r="AO220" s="118">
        <f>AVERAGE(I220,P220,W220,AD220)</f>
        <v>0.83</v>
      </c>
      <c r="AP220" s="110">
        <f>AVERAGE(J220,Q220,X220,AE220)</f>
        <v>0.66249999999999998</v>
      </c>
      <c r="AQ220" s="494">
        <f>AVERAGE(D220,K220,R220,Y220)</f>
        <v>0.67249999999999999</v>
      </c>
      <c r="AR220" s="498">
        <f>AVERAGE(AG220)</f>
        <v>0.92</v>
      </c>
      <c r="AS220" s="500">
        <f>AVERAGE(F220,M220,T220,AA220,AH220)</f>
        <v>0.442</v>
      </c>
      <c r="AT220" s="110">
        <f>AVERAGE(G220:J220,N220:Q220,U220:X220,AC220:AE220,AB220)</f>
        <v>0.755</v>
      </c>
      <c r="AU220" s="119">
        <f>AVERAGE(D220:E220,K220:L220,R220:S220,Y220:Z220,AF220:AG220)</f>
        <v>0.78699999999999992</v>
      </c>
      <c r="AV220" s="285"/>
      <c r="AW220" s="285"/>
    </row>
    <row r="221" spans="1:49" ht="5.0999999999999996" customHeight="1" thickBot="1">
      <c r="A221" s="285"/>
      <c r="B221" s="286"/>
      <c r="C221" s="286"/>
      <c r="D221" s="287"/>
      <c r="E221" s="287"/>
      <c r="F221" s="287"/>
      <c r="G221" s="287"/>
      <c r="H221" s="287"/>
      <c r="I221" s="287"/>
      <c r="J221" s="287"/>
      <c r="K221" s="287"/>
      <c r="L221" s="287"/>
      <c r="M221" s="287"/>
      <c r="N221" s="287"/>
      <c r="O221" s="287"/>
      <c r="P221" s="287"/>
      <c r="Q221" s="287"/>
      <c r="R221" s="287"/>
      <c r="S221" s="287"/>
      <c r="T221" s="287"/>
      <c r="U221" s="287"/>
      <c r="V221" s="287"/>
      <c r="W221" s="287"/>
      <c r="X221" s="287"/>
      <c r="Y221" s="287"/>
      <c r="Z221" s="287"/>
      <c r="AA221" s="287"/>
      <c r="AB221" s="287"/>
      <c r="AC221" s="287"/>
      <c r="AD221" s="287"/>
      <c r="AE221" s="287"/>
      <c r="AF221" s="287"/>
      <c r="AG221" s="287"/>
      <c r="AH221" s="287"/>
      <c r="AI221" s="287"/>
      <c r="AJ221" s="342"/>
      <c r="AK221" s="287"/>
      <c r="AL221" s="287"/>
      <c r="AM221" s="287"/>
      <c r="AN221" s="287"/>
      <c r="AO221" s="287"/>
      <c r="AP221" s="287"/>
      <c r="AQ221" s="287"/>
      <c r="AR221" s="287"/>
      <c r="AS221" s="287"/>
      <c r="AT221" s="287"/>
      <c r="AU221" s="287"/>
      <c r="AV221" s="285"/>
      <c r="AW221" s="285"/>
    </row>
    <row r="222" spans="1:49" ht="13.5" thickBot="1">
      <c r="A222" s="285"/>
      <c r="B222" s="585">
        <v>2011</v>
      </c>
      <c r="C222" s="113" t="s">
        <v>93</v>
      </c>
      <c r="D222" s="516" t="s">
        <v>90</v>
      </c>
      <c r="E222" s="128" t="s">
        <v>84</v>
      </c>
      <c r="F222" s="102" t="s">
        <v>85</v>
      </c>
      <c r="G222" s="102" t="s">
        <v>86</v>
      </c>
      <c r="H222" s="102" t="s">
        <v>87</v>
      </c>
      <c r="I222" s="102" t="s">
        <v>88</v>
      </c>
      <c r="J222" s="296" t="s">
        <v>89</v>
      </c>
      <c r="K222" s="127" t="s">
        <v>90</v>
      </c>
      <c r="L222" s="128" t="s">
        <v>84</v>
      </c>
      <c r="M222" s="102" t="s">
        <v>85</v>
      </c>
      <c r="N222" s="102" t="s">
        <v>86</v>
      </c>
      <c r="O222" s="102" t="s">
        <v>87</v>
      </c>
      <c r="P222" s="102" t="s">
        <v>88</v>
      </c>
      <c r="Q222" s="296" t="s">
        <v>89</v>
      </c>
      <c r="R222" s="127" t="s">
        <v>90</v>
      </c>
      <c r="S222" s="128" t="s">
        <v>84</v>
      </c>
      <c r="T222" s="102" t="s">
        <v>85</v>
      </c>
      <c r="U222" s="102" t="s">
        <v>86</v>
      </c>
      <c r="V222" s="102" t="s">
        <v>87</v>
      </c>
      <c r="W222" s="102" t="s">
        <v>88</v>
      </c>
      <c r="X222" s="296" t="s">
        <v>89</v>
      </c>
      <c r="Y222" s="127" t="s">
        <v>90</v>
      </c>
      <c r="Z222" s="128" t="s">
        <v>84</v>
      </c>
      <c r="AA222" s="102" t="s">
        <v>85</v>
      </c>
      <c r="AB222" s="102" t="s">
        <v>86</v>
      </c>
      <c r="AC222" s="102" t="s">
        <v>87</v>
      </c>
      <c r="AD222" s="102" t="s">
        <v>88</v>
      </c>
      <c r="AE222" s="296" t="s">
        <v>89</v>
      </c>
      <c r="AF222" s="127" t="s">
        <v>90</v>
      </c>
      <c r="AG222" s="128" t="s">
        <v>84</v>
      </c>
      <c r="AH222" s="106" t="s">
        <v>85</v>
      </c>
      <c r="AI222" s="287"/>
      <c r="AJ222" s="588">
        <f>AVERAGE(D223:AH223)</f>
        <v>0.83064516129032251</v>
      </c>
      <c r="AK222" s="287"/>
      <c r="AL222" s="287"/>
      <c r="AM222" s="495" t="s">
        <v>41</v>
      </c>
      <c r="AN222" s="495" t="s">
        <v>42</v>
      </c>
      <c r="AO222" s="496" t="s">
        <v>43</v>
      </c>
      <c r="AP222" s="495" t="s">
        <v>44</v>
      </c>
      <c r="AQ222" s="496" t="s">
        <v>45</v>
      </c>
      <c r="AR222" s="495" t="s">
        <v>46</v>
      </c>
      <c r="AS222" s="496" t="s">
        <v>47</v>
      </c>
      <c r="AT222" s="495" t="s">
        <v>92</v>
      </c>
      <c r="AU222" s="497" t="s">
        <v>49</v>
      </c>
      <c r="AV222" s="285"/>
      <c r="AW222" s="285"/>
    </row>
    <row r="223" spans="1:49" ht="13.5" thickBot="1">
      <c r="A223" s="285"/>
      <c r="B223" s="586"/>
      <c r="C223" s="122" t="s">
        <v>94</v>
      </c>
      <c r="D223" s="347">
        <v>0.96</v>
      </c>
      <c r="E223" s="172">
        <v>0.41</v>
      </c>
      <c r="F223" s="146">
        <v>0.69</v>
      </c>
      <c r="G223" s="146">
        <v>0.86</v>
      </c>
      <c r="H223" s="146">
        <v>0.9</v>
      </c>
      <c r="I223" s="146">
        <v>0.85</v>
      </c>
      <c r="J223" s="295">
        <v>0.8</v>
      </c>
      <c r="K223" s="171">
        <v>0.93</v>
      </c>
      <c r="L223" s="172">
        <v>0.59</v>
      </c>
      <c r="M223" s="146">
        <v>0.75</v>
      </c>
      <c r="N223" s="146">
        <v>0.87</v>
      </c>
      <c r="O223" s="146">
        <v>0.91</v>
      </c>
      <c r="P223" s="146">
        <v>0.92</v>
      </c>
      <c r="Q223" s="295">
        <v>0.92</v>
      </c>
      <c r="R223" s="171">
        <v>0.99</v>
      </c>
      <c r="S223" s="172">
        <v>0.92</v>
      </c>
      <c r="T223" s="146">
        <v>0.86</v>
      </c>
      <c r="U223" s="146">
        <v>0.88</v>
      </c>
      <c r="V223" s="146">
        <v>0.92</v>
      </c>
      <c r="W223" s="146">
        <v>0.91</v>
      </c>
      <c r="X223" s="295">
        <v>0.86</v>
      </c>
      <c r="Y223" s="171">
        <v>0.97</v>
      </c>
      <c r="Z223" s="172">
        <v>0.63</v>
      </c>
      <c r="AA223" s="146">
        <v>0.78</v>
      </c>
      <c r="AB223" s="146">
        <v>0.85</v>
      </c>
      <c r="AC223" s="146">
        <v>0.9</v>
      </c>
      <c r="AD223" s="146">
        <v>0.92</v>
      </c>
      <c r="AE223" s="295">
        <v>0.95</v>
      </c>
      <c r="AF223" s="171">
        <v>0.96</v>
      </c>
      <c r="AG223" s="172">
        <v>0.46</v>
      </c>
      <c r="AH223" s="150">
        <v>0.63</v>
      </c>
      <c r="AI223" s="287"/>
      <c r="AJ223" s="589"/>
      <c r="AK223" s="287"/>
      <c r="AL223" s="164">
        <v>2011</v>
      </c>
      <c r="AM223" s="117">
        <f>AVERAGE(F223,M223,T223,AA223,AH223)</f>
        <v>0.74199999999999999</v>
      </c>
      <c r="AN223" s="110">
        <f>AVERAGE(G223,N223,U223,AB223)</f>
        <v>0.86499999999999999</v>
      </c>
      <c r="AO223" s="118">
        <f>AVERAGE(H223,O223,V223,AC223)</f>
        <v>0.90749999999999997</v>
      </c>
      <c r="AP223" s="110">
        <f>AVERAGE(I223,P223,W223,AD223)</f>
        <v>0.9</v>
      </c>
      <c r="AQ223" s="494">
        <f>AVERAGE(J223,Q223,X223,AE223)</f>
        <v>0.88250000000000006</v>
      </c>
      <c r="AR223" s="498">
        <f>AVERAGE(D223,K223,R223,Y223,AF223)</f>
        <v>0.96199999999999997</v>
      </c>
      <c r="AS223" s="500">
        <f>AVERAGE(E223,L223,S223,Z223,AG223)</f>
        <v>0.60199999999999998</v>
      </c>
      <c r="AT223" s="110">
        <f>AVERAGE(F223:I223,M223:P223,T223:W223,AA223:AD223,AH223)</f>
        <v>0.84705882352941175</v>
      </c>
      <c r="AU223" s="119">
        <f>AVERAGE(D223,J223:K223,Q223:R223,X223:Y223,AE223:AF223)</f>
        <v>0.92666666666666664</v>
      </c>
      <c r="AV223" s="285"/>
      <c r="AW223" s="285"/>
    </row>
    <row r="224" spans="1:49">
      <c r="A224" s="285"/>
      <c r="B224" s="286"/>
      <c r="C224" s="286"/>
      <c r="D224" s="287"/>
      <c r="E224" s="287"/>
      <c r="F224" s="287"/>
      <c r="G224" s="287"/>
      <c r="H224" s="287"/>
      <c r="I224" s="287"/>
      <c r="J224" s="287"/>
      <c r="K224" s="287"/>
      <c r="L224" s="287"/>
      <c r="M224" s="287"/>
      <c r="N224" s="287"/>
      <c r="O224" s="287"/>
      <c r="P224" s="287"/>
      <c r="Q224" s="287"/>
      <c r="R224" s="287"/>
      <c r="S224" s="287"/>
      <c r="T224" s="287"/>
      <c r="U224" s="287"/>
      <c r="V224" s="287"/>
      <c r="W224" s="287"/>
      <c r="X224" s="287"/>
      <c r="Y224" s="287"/>
      <c r="Z224" s="287"/>
      <c r="AA224" s="287"/>
      <c r="AB224" s="287"/>
      <c r="AC224" s="287"/>
      <c r="AD224" s="287"/>
      <c r="AE224" s="287"/>
      <c r="AF224" s="287"/>
      <c r="AG224" s="287"/>
      <c r="AH224" s="287"/>
      <c r="AI224" s="287"/>
      <c r="AJ224" s="342"/>
      <c r="AK224" s="287"/>
      <c r="AL224" s="287"/>
      <c r="AM224" s="287"/>
      <c r="AN224" s="287"/>
      <c r="AO224" s="287"/>
      <c r="AP224" s="287"/>
      <c r="AQ224" s="287"/>
      <c r="AR224" s="287"/>
      <c r="AS224" s="287"/>
      <c r="AT224" s="287"/>
      <c r="AU224" s="287"/>
      <c r="AV224" s="285"/>
      <c r="AW224" s="285"/>
    </row>
    <row r="225" spans="1:49" ht="5.0999999999999996" customHeight="1">
      <c r="A225" s="285"/>
      <c r="B225" s="286"/>
      <c r="C225" s="286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7"/>
      <c r="X225" s="287"/>
      <c r="Y225" s="287"/>
      <c r="Z225" s="287"/>
      <c r="AA225" s="287"/>
      <c r="AB225" s="287"/>
      <c r="AC225" s="287"/>
      <c r="AD225" s="287"/>
      <c r="AE225" s="287"/>
      <c r="AF225" s="287"/>
      <c r="AG225" s="287"/>
      <c r="AH225" s="287"/>
      <c r="AI225" s="287"/>
      <c r="AJ225" s="342"/>
      <c r="AK225" s="287"/>
      <c r="AL225" s="287"/>
      <c r="AM225" s="287"/>
      <c r="AN225" s="287"/>
      <c r="AO225" s="287"/>
      <c r="AP225" s="287"/>
      <c r="AQ225" s="287"/>
      <c r="AR225" s="287"/>
      <c r="AS225" s="287"/>
      <c r="AT225" s="287"/>
      <c r="AU225" s="287"/>
      <c r="AV225" s="285"/>
      <c r="AW225" s="285"/>
    </row>
    <row r="226" spans="1:49" ht="16.5" thickBot="1">
      <c r="A226" s="285"/>
      <c r="B226" s="290" t="s">
        <v>33</v>
      </c>
      <c r="C226" s="286"/>
      <c r="D226" s="287"/>
      <c r="E226" s="287"/>
      <c r="F226" s="287"/>
      <c r="G226" s="287"/>
      <c r="H226" s="287"/>
      <c r="I226" s="287"/>
      <c r="J226" s="287"/>
      <c r="K226" s="287"/>
      <c r="L226" s="287"/>
      <c r="M226" s="287"/>
      <c r="N226" s="287"/>
      <c r="O226" s="287"/>
      <c r="P226" s="287"/>
      <c r="Q226" s="287"/>
      <c r="R226" s="287"/>
      <c r="S226" s="287"/>
      <c r="T226" s="287"/>
      <c r="U226" s="287"/>
      <c r="V226" s="287"/>
      <c r="W226" s="287"/>
      <c r="X226" s="287"/>
      <c r="Y226" s="287"/>
      <c r="Z226" s="287"/>
      <c r="AA226" s="287"/>
      <c r="AB226" s="287"/>
      <c r="AC226" s="287"/>
      <c r="AD226" s="287"/>
      <c r="AE226" s="287"/>
      <c r="AF226" s="287"/>
      <c r="AG226" s="287"/>
      <c r="AH226" s="287"/>
      <c r="AI226" s="287"/>
      <c r="AJ226" s="342"/>
      <c r="AK226" s="287"/>
      <c r="AL226" s="507" t="s">
        <v>33</v>
      </c>
      <c r="AM226" s="287"/>
      <c r="AN226" s="287"/>
      <c r="AO226" s="287"/>
      <c r="AP226" s="287"/>
      <c r="AQ226" s="287"/>
      <c r="AR226" s="287"/>
      <c r="AS226" s="287"/>
      <c r="AT226" s="287"/>
      <c r="AU226" s="287"/>
      <c r="AV226" s="285"/>
      <c r="AW226" s="285"/>
    </row>
    <row r="227" spans="1:49" ht="13.5" thickBot="1">
      <c r="A227" s="285"/>
      <c r="B227" s="291"/>
      <c r="C227" s="291"/>
      <c r="D227" s="423" t="s">
        <v>53</v>
      </c>
      <c r="E227" s="424" t="s">
        <v>54</v>
      </c>
      <c r="F227" s="424" t="s">
        <v>55</v>
      </c>
      <c r="G227" s="424" t="s">
        <v>56</v>
      </c>
      <c r="H227" s="424" t="s">
        <v>57</v>
      </c>
      <c r="I227" s="424" t="s">
        <v>58</v>
      </c>
      <c r="J227" s="424" t="s">
        <v>59</v>
      </c>
      <c r="K227" s="424" t="s">
        <v>60</v>
      </c>
      <c r="L227" s="424" t="s">
        <v>61</v>
      </c>
      <c r="M227" s="424" t="s">
        <v>62</v>
      </c>
      <c r="N227" s="424" t="s">
        <v>63</v>
      </c>
      <c r="O227" s="424" t="s">
        <v>64</v>
      </c>
      <c r="P227" s="424" t="s">
        <v>65</v>
      </c>
      <c r="Q227" s="424" t="s">
        <v>66</v>
      </c>
      <c r="R227" s="424" t="s">
        <v>67</v>
      </c>
      <c r="S227" s="424" t="s">
        <v>68</v>
      </c>
      <c r="T227" s="424" t="s">
        <v>69</v>
      </c>
      <c r="U227" s="424" t="s">
        <v>70</v>
      </c>
      <c r="V227" s="424" t="s">
        <v>71</v>
      </c>
      <c r="W227" s="424" t="s">
        <v>72</v>
      </c>
      <c r="X227" s="424" t="s">
        <v>73</v>
      </c>
      <c r="Y227" s="424" t="s">
        <v>74</v>
      </c>
      <c r="Z227" s="424" t="s">
        <v>75</v>
      </c>
      <c r="AA227" s="424" t="s">
        <v>76</v>
      </c>
      <c r="AB227" s="424" t="s">
        <v>77</v>
      </c>
      <c r="AC227" s="424" t="s">
        <v>78</v>
      </c>
      <c r="AD227" s="424" t="s">
        <v>79</v>
      </c>
      <c r="AE227" s="424" t="s">
        <v>80</v>
      </c>
      <c r="AF227" s="424" t="s">
        <v>81</v>
      </c>
      <c r="AG227" s="425" t="s">
        <v>82</v>
      </c>
      <c r="AH227" s="338"/>
      <c r="AI227" s="291"/>
      <c r="AJ227" s="343" t="s">
        <v>91</v>
      </c>
      <c r="AK227" s="291"/>
      <c r="AL227" s="287"/>
      <c r="AM227" s="287"/>
      <c r="AN227" s="287"/>
      <c r="AO227" s="287"/>
      <c r="AP227" s="287"/>
      <c r="AQ227" s="287"/>
      <c r="AR227" s="287"/>
      <c r="AS227" s="287"/>
      <c r="AT227" s="287"/>
      <c r="AU227" s="287"/>
      <c r="AV227" s="285"/>
      <c r="AW227" s="285"/>
    </row>
    <row r="228" spans="1:49" ht="13.5" thickBot="1">
      <c r="A228" s="285"/>
      <c r="B228" s="585">
        <v>2006</v>
      </c>
      <c r="C228" s="100" t="s">
        <v>93</v>
      </c>
      <c r="D228" s="114" t="s">
        <v>87</v>
      </c>
      <c r="E228" s="102" t="s">
        <v>88</v>
      </c>
      <c r="F228" s="296" t="s">
        <v>89</v>
      </c>
      <c r="G228" s="104" t="s">
        <v>90</v>
      </c>
      <c r="H228" s="105" t="s">
        <v>84</v>
      </c>
      <c r="I228" s="102" t="s">
        <v>85</v>
      </c>
      <c r="J228" s="102" t="s">
        <v>86</v>
      </c>
      <c r="K228" s="102" t="s">
        <v>87</v>
      </c>
      <c r="L228" s="102" t="s">
        <v>88</v>
      </c>
      <c r="M228" s="296" t="s">
        <v>89</v>
      </c>
      <c r="N228" s="104" t="s">
        <v>90</v>
      </c>
      <c r="O228" s="105" t="s">
        <v>84</v>
      </c>
      <c r="P228" s="102" t="s">
        <v>85</v>
      </c>
      <c r="Q228" s="102" t="s">
        <v>86</v>
      </c>
      <c r="R228" s="102" t="s">
        <v>87</v>
      </c>
      <c r="S228" s="102" t="s">
        <v>88</v>
      </c>
      <c r="T228" s="296" t="s">
        <v>89</v>
      </c>
      <c r="U228" s="104" t="s">
        <v>90</v>
      </c>
      <c r="V228" s="105" t="s">
        <v>84</v>
      </c>
      <c r="W228" s="102" t="s">
        <v>85</v>
      </c>
      <c r="X228" s="102" t="s">
        <v>86</v>
      </c>
      <c r="Y228" s="102" t="s">
        <v>87</v>
      </c>
      <c r="Z228" s="102" t="s">
        <v>88</v>
      </c>
      <c r="AA228" s="296" t="s">
        <v>89</v>
      </c>
      <c r="AB228" s="104" t="s">
        <v>90</v>
      </c>
      <c r="AC228" s="105" t="s">
        <v>84</v>
      </c>
      <c r="AD228" s="102" t="s">
        <v>85</v>
      </c>
      <c r="AE228" s="102" t="s">
        <v>86</v>
      </c>
      <c r="AF228" s="102" t="s">
        <v>87</v>
      </c>
      <c r="AG228" s="106" t="s">
        <v>88</v>
      </c>
      <c r="AH228" s="291"/>
      <c r="AI228" s="291"/>
      <c r="AJ228" s="588">
        <f>AVERAGE(D229:AH229)</f>
        <v>0.83633333333333348</v>
      </c>
      <c r="AK228" s="291"/>
      <c r="AL228" s="287"/>
      <c r="AM228" s="495" t="s">
        <v>41</v>
      </c>
      <c r="AN228" s="495" t="s">
        <v>42</v>
      </c>
      <c r="AO228" s="496" t="s">
        <v>43</v>
      </c>
      <c r="AP228" s="495" t="s">
        <v>44</v>
      </c>
      <c r="AQ228" s="496" t="s">
        <v>45</v>
      </c>
      <c r="AR228" s="495" t="s">
        <v>46</v>
      </c>
      <c r="AS228" s="496" t="s">
        <v>47</v>
      </c>
      <c r="AT228" s="495" t="s">
        <v>92</v>
      </c>
      <c r="AU228" s="497" t="s">
        <v>49</v>
      </c>
      <c r="AV228" s="285"/>
      <c r="AW228" s="285"/>
    </row>
    <row r="229" spans="1:49" ht="13.5" thickBot="1">
      <c r="A229" s="285"/>
      <c r="B229" s="586"/>
      <c r="C229" s="107" t="s">
        <v>94</v>
      </c>
      <c r="D229" s="123">
        <v>0.85</v>
      </c>
      <c r="E229" s="146">
        <v>0.88</v>
      </c>
      <c r="F229" s="295">
        <v>0.97</v>
      </c>
      <c r="G229" s="148">
        <v>0.98</v>
      </c>
      <c r="H229" s="149">
        <v>0.45</v>
      </c>
      <c r="I229" s="146">
        <v>0.79</v>
      </c>
      <c r="J229" s="146">
        <v>0.9</v>
      </c>
      <c r="K229" s="146">
        <v>0.85</v>
      </c>
      <c r="L229" s="146">
        <v>0.86</v>
      </c>
      <c r="M229" s="295">
        <v>0.94</v>
      </c>
      <c r="N229" s="148">
        <v>0.95</v>
      </c>
      <c r="O229" s="149">
        <v>0.4</v>
      </c>
      <c r="P229" s="146">
        <v>0.74</v>
      </c>
      <c r="Q229" s="146">
        <v>0.87</v>
      </c>
      <c r="R229" s="146">
        <v>0.89</v>
      </c>
      <c r="S229" s="146">
        <v>0.85</v>
      </c>
      <c r="T229" s="295">
        <v>0.89</v>
      </c>
      <c r="U229" s="148">
        <v>0.96</v>
      </c>
      <c r="V229" s="149">
        <v>0.55000000000000004</v>
      </c>
      <c r="W229" s="146">
        <v>0.81</v>
      </c>
      <c r="X229" s="146">
        <v>0.92</v>
      </c>
      <c r="Y229" s="146">
        <v>0.92</v>
      </c>
      <c r="Z229" s="146">
        <v>0.95</v>
      </c>
      <c r="AA229" s="295">
        <v>0.92</v>
      </c>
      <c r="AB229" s="148">
        <v>0.95</v>
      </c>
      <c r="AC229" s="149">
        <v>0.45</v>
      </c>
      <c r="AD229" s="146">
        <v>0.81</v>
      </c>
      <c r="AE229" s="146">
        <v>0.94</v>
      </c>
      <c r="AF229" s="146">
        <v>0.91</v>
      </c>
      <c r="AG229" s="150">
        <v>0.94</v>
      </c>
      <c r="AH229" s="293"/>
      <c r="AI229" s="291"/>
      <c r="AJ229" s="589"/>
      <c r="AK229" s="293"/>
      <c r="AL229" s="164">
        <v>2006</v>
      </c>
      <c r="AM229" s="110">
        <f>AVERAGE(I229,P229,W229,AD229)</f>
        <v>0.78749999999999998</v>
      </c>
      <c r="AN229" s="110">
        <f>AVERAGE(J229,Q229,X229,AE229)</f>
        <v>0.90749999999999997</v>
      </c>
      <c r="AO229" s="110">
        <f>AVERAGE(D229,K229,R229,Y229,AF229)</f>
        <v>0.88400000000000001</v>
      </c>
      <c r="AP229" s="110">
        <f>AVERAGE(E229,L229,S229,Z229,AG229)</f>
        <v>0.89600000000000013</v>
      </c>
      <c r="AQ229" s="493">
        <f>AVERAGE(F229,M229,T229,AA229)</f>
        <v>0.92999999999999994</v>
      </c>
      <c r="AR229" s="498">
        <f>AVERAGE(G229,N229,U229,AB229)</f>
        <v>0.96</v>
      </c>
      <c r="AS229" s="499">
        <f>AVERAGE(H229,O229,V229,AC229)</f>
        <v>0.46250000000000002</v>
      </c>
      <c r="AT229" s="40">
        <f>AVERAGE(D229,E229,I229,J229,K229,L229,P229,Q229,R229,S229,W229,X229,Y229,Z229,AD229,AE229,AF229,AG229)</f>
        <v>0.87111111111111106</v>
      </c>
      <c r="AU229" s="41">
        <f>AVERAGE(F229,G229,M229,N229,T229,U229,AA229,AB229)</f>
        <v>0.94499999999999995</v>
      </c>
      <c r="AV229" s="285"/>
      <c r="AW229" s="285"/>
    </row>
    <row r="230" spans="1:49" ht="5.0999999999999996" customHeight="1" thickBot="1">
      <c r="A230" s="285"/>
      <c r="B230" s="85"/>
      <c r="C230" s="85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  <c r="AA230" s="109"/>
      <c r="AB230" s="109"/>
      <c r="AC230" s="109"/>
      <c r="AD230" s="109"/>
      <c r="AE230" s="109"/>
      <c r="AF230" s="109"/>
      <c r="AG230" s="109"/>
      <c r="AH230" s="293"/>
      <c r="AI230" s="291"/>
      <c r="AJ230" s="339"/>
      <c r="AK230" s="293"/>
      <c r="AL230" s="291"/>
      <c r="AM230" s="293"/>
      <c r="AN230" s="293"/>
      <c r="AO230" s="293"/>
      <c r="AP230" s="293"/>
      <c r="AQ230" s="293"/>
      <c r="AR230" s="293"/>
      <c r="AS230" s="293"/>
      <c r="AT230" s="291"/>
      <c r="AU230" s="291"/>
      <c r="AV230" s="285"/>
      <c r="AW230" s="285"/>
    </row>
    <row r="231" spans="1:49" ht="13.5" thickBot="1">
      <c r="A231" s="285"/>
      <c r="B231" s="585">
        <v>2007</v>
      </c>
      <c r="C231" s="113" t="s">
        <v>93</v>
      </c>
      <c r="D231" s="114" t="s">
        <v>88</v>
      </c>
      <c r="E231" s="296" t="s">
        <v>89</v>
      </c>
      <c r="F231" s="104" t="s">
        <v>90</v>
      </c>
      <c r="G231" s="105" t="s">
        <v>84</v>
      </c>
      <c r="H231" s="102" t="s">
        <v>85</v>
      </c>
      <c r="I231" s="102" t="s">
        <v>86</v>
      </c>
      <c r="J231" s="102" t="s">
        <v>87</v>
      </c>
      <c r="K231" s="102" t="s">
        <v>88</v>
      </c>
      <c r="L231" s="296" t="s">
        <v>89</v>
      </c>
      <c r="M231" s="104" t="s">
        <v>90</v>
      </c>
      <c r="N231" s="105" t="s">
        <v>84</v>
      </c>
      <c r="O231" s="102" t="s">
        <v>85</v>
      </c>
      <c r="P231" s="102" t="s">
        <v>86</v>
      </c>
      <c r="Q231" s="102" t="s">
        <v>87</v>
      </c>
      <c r="R231" s="102" t="s">
        <v>88</v>
      </c>
      <c r="S231" s="296" t="s">
        <v>89</v>
      </c>
      <c r="T231" s="104" t="s">
        <v>90</v>
      </c>
      <c r="U231" s="105" t="s">
        <v>84</v>
      </c>
      <c r="V231" s="102" t="s">
        <v>85</v>
      </c>
      <c r="W231" s="102" t="s">
        <v>86</v>
      </c>
      <c r="X231" s="102" t="s">
        <v>87</v>
      </c>
      <c r="Y231" s="102" t="s">
        <v>88</v>
      </c>
      <c r="Z231" s="296" t="s">
        <v>89</v>
      </c>
      <c r="AA231" s="104" t="s">
        <v>90</v>
      </c>
      <c r="AB231" s="105" t="s">
        <v>84</v>
      </c>
      <c r="AC231" s="102" t="s">
        <v>85</v>
      </c>
      <c r="AD231" s="102" t="s">
        <v>86</v>
      </c>
      <c r="AE231" s="102" t="s">
        <v>87</v>
      </c>
      <c r="AF231" s="154" t="s">
        <v>88</v>
      </c>
      <c r="AG231" s="513" t="s">
        <v>89</v>
      </c>
      <c r="AH231" s="291"/>
      <c r="AI231" s="291"/>
      <c r="AJ231" s="588">
        <f>AVERAGE(D232:AG232)</f>
        <v>0.87133333333333318</v>
      </c>
      <c r="AK231" s="287"/>
      <c r="AL231" s="287"/>
      <c r="AM231" s="495" t="s">
        <v>41</v>
      </c>
      <c r="AN231" s="495" t="s">
        <v>42</v>
      </c>
      <c r="AO231" s="496" t="s">
        <v>43</v>
      </c>
      <c r="AP231" s="495" t="s">
        <v>44</v>
      </c>
      <c r="AQ231" s="496" t="s">
        <v>45</v>
      </c>
      <c r="AR231" s="495" t="s">
        <v>46</v>
      </c>
      <c r="AS231" s="496" t="s">
        <v>47</v>
      </c>
      <c r="AT231" s="495" t="s">
        <v>92</v>
      </c>
      <c r="AU231" s="497" t="s">
        <v>49</v>
      </c>
      <c r="AV231" s="285"/>
      <c r="AW231" s="285"/>
    </row>
    <row r="232" spans="1:49" ht="13.5" thickBot="1">
      <c r="A232" s="285"/>
      <c r="B232" s="587"/>
      <c r="C232" s="115" t="s">
        <v>94</v>
      </c>
      <c r="D232" s="123">
        <v>0.98</v>
      </c>
      <c r="E232" s="295">
        <v>0.94</v>
      </c>
      <c r="F232" s="148">
        <v>0.98</v>
      </c>
      <c r="G232" s="149">
        <v>0.46</v>
      </c>
      <c r="H232" s="146">
        <v>0.97</v>
      </c>
      <c r="I232" s="146">
        <v>0.99</v>
      </c>
      <c r="J232" s="146">
        <v>0.88</v>
      </c>
      <c r="K232" s="146">
        <v>0.83</v>
      </c>
      <c r="L232" s="295">
        <v>0.94</v>
      </c>
      <c r="M232" s="148">
        <v>0.98</v>
      </c>
      <c r="N232" s="149">
        <v>0.57999999999999996</v>
      </c>
      <c r="O232" s="146">
        <v>0.88</v>
      </c>
      <c r="P232" s="146">
        <v>0.97</v>
      </c>
      <c r="Q232" s="146">
        <v>0.94</v>
      </c>
      <c r="R232" s="146">
        <v>0.81</v>
      </c>
      <c r="S232" s="295">
        <v>0.87</v>
      </c>
      <c r="T232" s="148">
        <v>0.89</v>
      </c>
      <c r="U232" s="149">
        <v>0.38</v>
      </c>
      <c r="V232" s="146">
        <v>0.81</v>
      </c>
      <c r="W232" s="146">
        <v>0.84</v>
      </c>
      <c r="X232" s="146">
        <v>0.97</v>
      </c>
      <c r="Y232" s="146">
        <v>0.98</v>
      </c>
      <c r="Z232" s="295">
        <v>0.97</v>
      </c>
      <c r="AA232" s="148">
        <v>0.99</v>
      </c>
      <c r="AB232" s="149">
        <v>0.65</v>
      </c>
      <c r="AC232" s="146">
        <v>0.89</v>
      </c>
      <c r="AD232" s="146">
        <v>0.95</v>
      </c>
      <c r="AE232" s="146">
        <v>0.93</v>
      </c>
      <c r="AF232" s="182">
        <v>0.94</v>
      </c>
      <c r="AG232" s="298">
        <v>0.95</v>
      </c>
      <c r="AH232" s="293"/>
      <c r="AI232" s="287"/>
      <c r="AJ232" s="589"/>
      <c r="AK232" s="291"/>
      <c r="AL232" s="164">
        <v>2007</v>
      </c>
      <c r="AM232" s="117">
        <f>AVERAGE(H232,O232,V232,AC232)</f>
        <v>0.88750000000000007</v>
      </c>
      <c r="AN232" s="110">
        <f>AVERAGE(I232,P232,W232,AD232)</f>
        <v>0.9375</v>
      </c>
      <c r="AO232" s="118">
        <f>AVERAGE(J232,Q232,X232,AE232)</f>
        <v>0.93</v>
      </c>
      <c r="AP232" s="110">
        <f>AVERAGE(D232,K232,R232,Y232,AF232)</f>
        <v>0.90800000000000003</v>
      </c>
      <c r="AQ232" s="494">
        <f>AVERAGE(E232,L232,S232,Z232,AG232)</f>
        <v>0.93399999999999994</v>
      </c>
      <c r="AR232" s="498">
        <f>AVERAGE(F232,M232,T232,AA232)</f>
        <v>0.96</v>
      </c>
      <c r="AS232" s="500">
        <f>AVERAGE(G232,N232,U232,AB232)</f>
        <v>0.51749999999999996</v>
      </c>
      <c r="AT232" s="110">
        <f>AVERAGE(D232,H232,I232,J232,K232,O232,P232,Q232,R232,V232,W232,X232,Y232,AC232,AD232,AE232,AF232)</f>
        <v>0.91529411764705881</v>
      </c>
      <c r="AU232" s="119">
        <f>AVERAGE(E232,F232,L232,M232,S232,T232,Z232,AA232,AG232)</f>
        <v>0.94555555555555548</v>
      </c>
      <c r="AV232" s="285"/>
      <c r="AW232" s="285"/>
    </row>
    <row r="233" spans="1:49" ht="5.0999999999999996" customHeight="1" thickBot="1">
      <c r="A233" s="285"/>
      <c r="B233" s="286"/>
      <c r="C233" s="286"/>
      <c r="D233" s="287"/>
      <c r="E233" s="287"/>
      <c r="F233" s="287"/>
      <c r="G233" s="287"/>
      <c r="H233" s="287"/>
      <c r="I233" s="287"/>
      <c r="J233" s="287"/>
      <c r="K233" s="287"/>
      <c r="L233" s="287"/>
      <c r="M233" s="287"/>
      <c r="N233" s="287"/>
      <c r="O233" s="287"/>
      <c r="P233" s="287"/>
      <c r="Q233" s="287"/>
      <c r="R233" s="287"/>
      <c r="S233" s="287"/>
      <c r="T233" s="287"/>
      <c r="U233" s="287"/>
      <c r="V233" s="287"/>
      <c r="W233" s="287"/>
      <c r="X233" s="287"/>
      <c r="Y233" s="287"/>
      <c r="Z233" s="287"/>
      <c r="AA233" s="287"/>
      <c r="AB233" s="287"/>
      <c r="AC233" s="287"/>
      <c r="AD233" s="287"/>
      <c r="AE233" s="287"/>
      <c r="AF233" s="287"/>
      <c r="AG233" s="287"/>
      <c r="AH233" s="291"/>
      <c r="AI233" s="287"/>
      <c r="AJ233" s="342"/>
      <c r="AK233" s="287"/>
      <c r="AL233" s="287"/>
      <c r="AM233" s="287"/>
      <c r="AN233" s="287"/>
      <c r="AO233" s="287"/>
      <c r="AP233" s="287"/>
      <c r="AQ233" s="287"/>
      <c r="AR233" s="287"/>
      <c r="AS233" s="287"/>
      <c r="AT233" s="287"/>
      <c r="AU233" s="287"/>
      <c r="AV233" s="285"/>
      <c r="AW233" s="285"/>
    </row>
    <row r="234" spans="1:49" ht="13.5" thickBot="1">
      <c r="A234" s="285"/>
      <c r="B234" s="585">
        <v>2008</v>
      </c>
      <c r="C234" s="113" t="s">
        <v>93</v>
      </c>
      <c r="D234" s="141" t="s">
        <v>90</v>
      </c>
      <c r="E234" s="105" t="s">
        <v>84</v>
      </c>
      <c r="F234" s="102" t="s">
        <v>85</v>
      </c>
      <c r="G234" s="102" t="s">
        <v>86</v>
      </c>
      <c r="H234" s="102" t="s">
        <v>87</v>
      </c>
      <c r="I234" s="102" t="s">
        <v>88</v>
      </c>
      <c r="J234" s="296" t="s">
        <v>89</v>
      </c>
      <c r="K234" s="104" t="s">
        <v>90</v>
      </c>
      <c r="L234" s="105" t="s">
        <v>84</v>
      </c>
      <c r="M234" s="102" t="s">
        <v>85</v>
      </c>
      <c r="N234" s="102" t="s">
        <v>86</v>
      </c>
      <c r="O234" s="102" t="s">
        <v>87</v>
      </c>
      <c r="P234" s="102" t="s">
        <v>88</v>
      </c>
      <c r="Q234" s="296" t="s">
        <v>89</v>
      </c>
      <c r="R234" s="104" t="s">
        <v>90</v>
      </c>
      <c r="S234" s="105" t="s">
        <v>84</v>
      </c>
      <c r="T234" s="102" t="s">
        <v>85</v>
      </c>
      <c r="U234" s="102" t="s">
        <v>86</v>
      </c>
      <c r="V234" s="102" t="s">
        <v>87</v>
      </c>
      <c r="W234" s="102" t="s">
        <v>88</v>
      </c>
      <c r="X234" s="296" t="s">
        <v>89</v>
      </c>
      <c r="Y234" s="104" t="s">
        <v>90</v>
      </c>
      <c r="Z234" s="105" t="s">
        <v>84</v>
      </c>
      <c r="AA234" s="102" t="s">
        <v>85</v>
      </c>
      <c r="AB234" s="102" t="s">
        <v>86</v>
      </c>
      <c r="AC234" s="102" t="s">
        <v>87</v>
      </c>
      <c r="AD234" s="154" t="s">
        <v>88</v>
      </c>
      <c r="AE234" s="296" t="s">
        <v>89</v>
      </c>
      <c r="AF234" s="104" t="s">
        <v>90</v>
      </c>
      <c r="AG234" s="145" t="s">
        <v>84</v>
      </c>
      <c r="AH234" s="291"/>
      <c r="AI234" s="287"/>
      <c r="AJ234" s="588">
        <f>AVERAGE(D235:AG235)</f>
        <v>0.80300000000000038</v>
      </c>
      <c r="AK234" s="287"/>
      <c r="AL234" s="287"/>
      <c r="AM234" s="495" t="s">
        <v>41</v>
      </c>
      <c r="AN234" s="495" t="s">
        <v>42</v>
      </c>
      <c r="AO234" s="496" t="s">
        <v>43</v>
      </c>
      <c r="AP234" s="495" t="s">
        <v>44</v>
      </c>
      <c r="AQ234" s="496" t="s">
        <v>45</v>
      </c>
      <c r="AR234" s="495" t="s">
        <v>46</v>
      </c>
      <c r="AS234" s="496" t="s">
        <v>47</v>
      </c>
      <c r="AT234" s="495" t="s">
        <v>92</v>
      </c>
      <c r="AU234" s="497" t="s">
        <v>49</v>
      </c>
      <c r="AV234" s="285"/>
      <c r="AW234" s="285"/>
    </row>
    <row r="235" spans="1:49" ht="13.5" thickBot="1">
      <c r="A235" s="285"/>
      <c r="B235" s="586"/>
      <c r="C235" s="122" t="s">
        <v>94</v>
      </c>
      <c r="D235" s="142">
        <v>0.96</v>
      </c>
      <c r="E235" s="149">
        <v>0.48</v>
      </c>
      <c r="F235" s="146">
        <v>0.9</v>
      </c>
      <c r="G235" s="146">
        <v>0.94</v>
      </c>
      <c r="H235" s="146">
        <v>0.9</v>
      </c>
      <c r="I235" s="146">
        <v>0.75</v>
      </c>
      <c r="J235" s="295">
        <v>0.79</v>
      </c>
      <c r="K235" s="148">
        <v>0.86</v>
      </c>
      <c r="L235" s="149">
        <v>0.45</v>
      </c>
      <c r="M235" s="146">
        <v>0.83</v>
      </c>
      <c r="N235" s="146">
        <v>0.92</v>
      </c>
      <c r="O235" s="146">
        <v>0.95</v>
      </c>
      <c r="P235" s="146">
        <v>0.89</v>
      </c>
      <c r="Q235" s="295">
        <v>0.88</v>
      </c>
      <c r="R235" s="148">
        <v>0.99</v>
      </c>
      <c r="S235" s="149">
        <v>0.53</v>
      </c>
      <c r="T235" s="146">
        <v>0.83</v>
      </c>
      <c r="U235" s="146">
        <v>0.88</v>
      </c>
      <c r="V235" s="146">
        <v>0.9</v>
      </c>
      <c r="W235" s="146">
        <v>0.76</v>
      </c>
      <c r="X235" s="295">
        <v>0.78</v>
      </c>
      <c r="Y235" s="148">
        <v>0.96</v>
      </c>
      <c r="Z235" s="149">
        <v>0.37</v>
      </c>
      <c r="AA235" s="146">
        <v>0.76</v>
      </c>
      <c r="AB235" s="146">
        <v>0.84</v>
      </c>
      <c r="AC235" s="146">
        <v>0.87</v>
      </c>
      <c r="AD235" s="182">
        <v>0.76</v>
      </c>
      <c r="AE235" s="295">
        <v>0.98</v>
      </c>
      <c r="AF235" s="148">
        <v>0.97</v>
      </c>
      <c r="AG235" s="151">
        <v>0.41</v>
      </c>
      <c r="AH235" s="293"/>
      <c r="AI235" s="287"/>
      <c r="AJ235" s="589"/>
      <c r="AK235" s="291"/>
      <c r="AL235" s="164">
        <v>2008</v>
      </c>
      <c r="AM235" s="117">
        <f>AVERAGE(F235,M235,T235,AA235)</f>
        <v>0.83000000000000007</v>
      </c>
      <c r="AN235" s="110">
        <f>AVERAGE(G235,N235,U235,AB235)</f>
        <v>0.89499999999999991</v>
      </c>
      <c r="AO235" s="118">
        <f>AVERAGE(H235,O235,V235,AC235)</f>
        <v>0.90500000000000003</v>
      </c>
      <c r="AP235" s="110">
        <f>AVERAGE(I235,P235,W235,AD235)</f>
        <v>0.79</v>
      </c>
      <c r="AQ235" s="494">
        <f>AVERAGE(J235,Q235,X235,AE235)</f>
        <v>0.85750000000000004</v>
      </c>
      <c r="AR235" s="498">
        <f>AVERAGE(D235,K235,R235,Y235,AF235)</f>
        <v>0.94799999999999984</v>
      </c>
      <c r="AS235" s="500">
        <f>AVERAGE(E235,L235,S235,Z235,AG235)</f>
        <v>0.44800000000000006</v>
      </c>
      <c r="AT235" s="110">
        <f>AVERAGE(F235,G235,H235,I235,M235,N235,O235,P235,T235,U235,V235,W235,AA235,AB235,AC235,AD235)</f>
        <v>0.85499999999999987</v>
      </c>
      <c r="AU235" s="119">
        <f>AVERAGE(D235,J235,K235,Q235,R235,X235,Y235,AE235,AF235)</f>
        <v>0.90777777777777779</v>
      </c>
      <c r="AV235" s="285"/>
      <c r="AW235" s="285"/>
    </row>
    <row r="236" spans="1:49" ht="5.0999999999999996" customHeight="1" thickBot="1">
      <c r="A236" s="285"/>
      <c r="B236" s="286"/>
      <c r="C236" s="286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287"/>
      <c r="AA236" s="287"/>
      <c r="AB236" s="287"/>
      <c r="AC236" s="287"/>
      <c r="AD236" s="287"/>
      <c r="AE236" s="287"/>
      <c r="AF236" s="287"/>
      <c r="AG236" s="287"/>
      <c r="AH236" s="291"/>
      <c r="AI236" s="287"/>
      <c r="AJ236" s="342"/>
      <c r="AK236" s="287"/>
      <c r="AL236" s="287"/>
      <c r="AM236" s="287"/>
      <c r="AN236" s="287"/>
      <c r="AO236" s="287"/>
      <c r="AP236" s="287"/>
      <c r="AQ236" s="287"/>
      <c r="AR236" s="287"/>
      <c r="AS236" s="287"/>
      <c r="AT236" s="287"/>
      <c r="AU236" s="287"/>
      <c r="AV236" s="285"/>
      <c r="AW236" s="285"/>
    </row>
    <row r="237" spans="1:49" ht="13.5" thickBot="1">
      <c r="A237" s="285"/>
      <c r="B237" s="585">
        <v>2009</v>
      </c>
      <c r="C237" s="124" t="s">
        <v>93</v>
      </c>
      <c r="D237" s="101" t="s">
        <v>84</v>
      </c>
      <c r="E237" s="102" t="s">
        <v>85</v>
      </c>
      <c r="F237" s="102" t="s">
        <v>86</v>
      </c>
      <c r="G237" s="102" t="s">
        <v>87</v>
      </c>
      <c r="H237" s="102" t="s">
        <v>88</v>
      </c>
      <c r="I237" s="296" t="s">
        <v>89</v>
      </c>
      <c r="J237" s="104" t="s">
        <v>90</v>
      </c>
      <c r="K237" s="105" t="s">
        <v>84</v>
      </c>
      <c r="L237" s="102" t="s">
        <v>85</v>
      </c>
      <c r="M237" s="102" t="s">
        <v>86</v>
      </c>
      <c r="N237" s="102" t="s">
        <v>87</v>
      </c>
      <c r="O237" s="102" t="s">
        <v>88</v>
      </c>
      <c r="P237" s="296" t="s">
        <v>89</v>
      </c>
      <c r="Q237" s="104" t="s">
        <v>90</v>
      </c>
      <c r="R237" s="105" t="s">
        <v>84</v>
      </c>
      <c r="S237" s="102" t="s">
        <v>85</v>
      </c>
      <c r="T237" s="102" t="s">
        <v>86</v>
      </c>
      <c r="U237" s="102" t="s">
        <v>87</v>
      </c>
      <c r="V237" s="102" t="s">
        <v>88</v>
      </c>
      <c r="W237" s="296" t="s">
        <v>89</v>
      </c>
      <c r="X237" s="104" t="s">
        <v>90</v>
      </c>
      <c r="Y237" s="105" t="s">
        <v>84</v>
      </c>
      <c r="Z237" s="102" t="s">
        <v>85</v>
      </c>
      <c r="AA237" s="102" t="s">
        <v>86</v>
      </c>
      <c r="AB237" s="102" t="s">
        <v>87</v>
      </c>
      <c r="AC237" s="154" t="s">
        <v>88</v>
      </c>
      <c r="AD237" s="296" t="s">
        <v>89</v>
      </c>
      <c r="AE237" s="104" t="s">
        <v>90</v>
      </c>
      <c r="AF237" s="105" t="s">
        <v>84</v>
      </c>
      <c r="AG237" s="106" t="s">
        <v>85</v>
      </c>
      <c r="AH237" s="291"/>
      <c r="AI237" s="287"/>
      <c r="AJ237" s="588">
        <f>AVERAGE(D238:AG238)</f>
        <v>0.82766666666666677</v>
      </c>
      <c r="AK237" s="287"/>
      <c r="AL237" s="287"/>
      <c r="AM237" s="495" t="s">
        <v>41</v>
      </c>
      <c r="AN237" s="495" t="s">
        <v>42</v>
      </c>
      <c r="AO237" s="496" t="s">
        <v>43</v>
      </c>
      <c r="AP237" s="495" t="s">
        <v>44</v>
      </c>
      <c r="AQ237" s="496" t="s">
        <v>45</v>
      </c>
      <c r="AR237" s="495" t="s">
        <v>46</v>
      </c>
      <c r="AS237" s="496" t="s">
        <v>47</v>
      </c>
      <c r="AT237" s="495" t="s">
        <v>92</v>
      </c>
      <c r="AU237" s="497" t="s">
        <v>49</v>
      </c>
      <c r="AV237" s="285"/>
      <c r="AW237" s="285"/>
    </row>
    <row r="238" spans="1:49" ht="13.5" thickBot="1">
      <c r="A238" s="285"/>
      <c r="B238" s="586"/>
      <c r="C238" s="126" t="s">
        <v>94</v>
      </c>
      <c r="D238" s="108">
        <v>0.5</v>
      </c>
      <c r="E238" s="146">
        <v>0.86</v>
      </c>
      <c r="F238" s="146">
        <v>0.87</v>
      </c>
      <c r="G238" s="146">
        <v>0.91</v>
      </c>
      <c r="H238" s="146">
        <v>0.72</v>
      </c>
      <c r="I238" s="295">
        <v>0.93</v>
      </c>
      <c r="J238" s="148">
        <v>0.96</v>
      </c>
      <c r="K238" s="149">
        <v>0.46</v>
      </c>
      <c r="L238" s="146">
        <v>0.79</v>
      </c>
      <c r="M238" s="146">
        <v>0.92</v>
      </c>
      <c r="N238" s="146">
        <v>0.93</v>
      </c>
      <c r="O238" s="146">
        <v>0.81</v>
      </c>
      <c r="P238" s="295">
        <v>0.8</v>
      </c>
      <c r="Q238" s="148">
        <v>0.93</v>
      </c>
      <c r="R238" s="149">
        <v>0.46</v>
      </c>
      <c r="S238" s="146">
        <v>0.82</v>
      </c>
      <c r="T238" s="146">
        <v>0.88</v>
      </c>
      <c r="U238" s="146">
        <v>0.95</v>
      </c>
      <c r="V238" s="146">
        <v>0.97</v>
      </c>
      <c r="W238" s="295">
        <v>0.9</v>
      </c>
      <c r="X238" s="148">
        <v>0.98</v>
      </c>
      <c r="Y238" s="149">
        <v>0.56000000000000005</v>
      </c>
      <c r="Z238" s="146">
        <v>0.92</v>
      </c>
      <c r="AA238" s="146">
        <v>0.97</v>
      </c>
      <c r="AB238" s="146">
        <v>0.96</v>
      </c>
      <c r="AC238" s="182">
        <v>0.89</v>
      </c>
      <c r="AD238" s="295">
        <v>0.94</v>
      </c>
      <c r="AE238" s="148">
        <v>0.99</v>
      </c>
      <c r="AF238" s="149">
        <v>0.47</v>
      </c>
      <c r="AG238" s="150">
        <v>0.78</v>
      </c>
      <c r="AH238" s="293"/>
      <c r="AI238" s="287"/>
      <c r="AJ238" s="589"/>
      <c r="AK238" s="291"/>
      <c r="AL238" s="164">
        <v>2009</v>
      </c>
      <c r="AM238" s="117">
        <f>AVERAGE(E238,L238,S238,Z238,AG238)</f>
        <v>0.83399999999999996</v>
      </c>
      <c r="AN238" s="110">
        <f>AVERAGE(F238,M238,T238,AA238)</f>
        <v>0.90999999999999992</v>
      </c>
      <c r="AO238" s="118">
        <f>AVERAGE(G238,N238,U238,AB238)</f>
        <v>0.9375</v>
      </c>
      <c r="AP238" s="110">
        <f>AVERAGE(H238,O238,V238,AC238)</f>
        <v>0.84750000000000003</v>
      </c>
      <c r="AQ238" s="494">
        <f>AVERAGE(I238,P238,W238,AD238)</f>
        <v>0.89249999999999996</v>
      </c>
      <c r="AR238" s="498">
        <f>AVERAGE(J238,Q238,X238,AE238)</f>
        <v>0.96500000000000008</v>
      </c>
      <c r="AS238" s="500">
        <f>AVERAGE(D238,K238,R238,Y238,AF238)</f>
        <v>0.49000000000000005</v>
      </c>
      <c r="AT238" s="110">
        <f>AVERAGE(E238,F238,G238,H238,L238,M238,N238,O238,S238,T238,U238,V238,Z238,AA238,AB238,AC238,AG238)</f>
        <v>0.87941176470588245</v>
      </c>
      <c r="AU238" s="119">
        <f>AVERAGE(I238,J238,P238,Q238,W238,X238,AD238,AE238)</f>
        <v>0.92874999999999996</v>
      </c>
      <c r="AV238" s="285"/>
      <c r="AW238" s="285"/>
    </row>
    <row r="239" spans="1:49" ht="5.0999999999999996" customHeight="1" thickBot="1">
      <c r="A239" s="285"/>
      <c r="B239" s="286"/>
      <c r="C239" s="286"/>
      <c r="D239" s="287"/>
      <c r="E239" s="287"/>
      <c r="F239" s="287"/>
      <c r="G239" s="287"/>
      <c r="H239" s="287"/>
      <c r="I239" s="287"/>
      <c r="J239" s="287"/>
      <c r="K239" s="287"/>
      <c r="L239" s="287"/>
      <c r="M239" s="287"/>
      <c r="N239" s="287"/>
      <c r="O239" s="287"/>
      <c r="P239" s="287"/>
      <c r="Q239" s="287"/>
      <c r="R239" s="287"/>
      <c r="S239" s="287"/>
      <c r="T239" s="287"/>
      <c r="U239" s="287"/>
      <c r="V239" s="287"/>
      <c r="W239" s="287"/>
      <c r="X239" s="287"/>
      <c r="Y239" s="287"/>
      <c r="Z239" s="287"/>
      <c r="AA239" s="287"/>
      <c r="AB239" s="287"/>
      <c r="AC239" s="287"/>
      <c r="AD239" s="287"/>
      <c r="AE239" s="287"/>
      <c r="AF239" s="287"/>
      <c r="AG239" s="287"/>
      <c r="AH239" s="291"/>
      <c r="AI239" s="287"/>
      <c r="AJ239" s="342"/>
      <c r="AK239" s="287"/>
      <c r="AL239" s="287"/>
      <c r="AM239" s="287"/>
      <c r="AN239" s="287"/>
      <c r="AO239" s="287"/>
      <c r="AP239" s="287"/>
      <c r="AQ239" s="287"/>
      <c r="AR239" s="287"/>
      <c r="AS239" s="287"/>
      <c r="AT239" s="287"/>
      <c r="AU239" s="287"/>
      <c r="AV239" s="285"/>
      <c r="AW239" s="285"/>
    </row>
    <row r="240" spans="1:49" ht="13.5" thickBot="1">
      <c r="A240" s="285"/>
      <c r="B240" s="585">
        <v>2010</v>
      </c>
      <c r="C240" s="113" t="s">
        <v>93</v>
      </c>
      <c r="D240" s="114" t="s">
        <v>85</v>
      </c>
      <c r="E240" s="102" t="s">
        <v>86</v>
      </c>
      <c r="F240" s="102" t="s">
        <v>87</v>
      </c>
      <c r="G240" s="102" t="s">
        <v>88</v>
      </c>
      <c r="H240" s="296" t="s">
        <v>89</v>
      </c>
      <c r="I240" s="127" t="s">
        <v>90</v>
      </c>
      <c r="J240" s="105" t="s">
        <v>84</v>
      </c>
      <c r="K240" s="102" t="s">
        <v>85</v>
      </c>
      <c r="L240" s="102" t="s">
        <v>86</v>
      </c>
      <c r="M240" s="102" t="s">
        <v>87</v>
      </c>
      <c r="N240" s="102" t="s">
        <v>88</v>
      </c>
      <c r="O240" s="296" t="s">
        <v>89</v>
      </c>
      <c r="P240" s="127" t="s">
        <v>90</v>
      </c>
      <c r="Q240" s="105" t="s">
        <v>84</v>
      </c>
      <c r="R240" s="102" t="s">
        <v>85</v>
      </c>
      <c r="S240" s="102" t="s">
        <v>86</v>
      </c>
      <c r="T240" s="102" t="s">
        <v>87</v>
      </c>
      <c r="U240" s="102" t="s">
        <v>88</v>
      </c>
      <c r="V240" s="296" t="s">
        <v>89</v>
      </c>
      <c r="W240" s="127" t="s">
        <v>90</v>
      </c>
      <c r="X240" s="105" t="s">
        <v>84</v>
      </c>
      <c r="Y240" s="102" t="s">
        <v>85</v>
      </c>
      <c r="Z240" s="102" t="s">
        <v>86</v>
      </c>
      <c r="AA240" s="102" t="s">
        <v>87</v>
      </c>
      <c r="AB240" s="154" t="s">
        <v>88</v>
      </c>
      <c r="AC240" s="296" t="s">
        <v>89</v>
      </c>
      <c r="AD240" s="127" t="s">
        <v>90</v>
      </c>
      <c r="AE240" s="105" t="s">
        <v>84</v>
      </c>
      <c r="AF240" s="102" t="s">
        <v>85</v>
      </c>
      <c r="AG240" s="106" t="s">
        <v>86</v>
      </c>
      <c r="AH240" s="291"/>
      <c r="AI240" s="287"/>
      <c r="AJ240" s="588">
        <f>AVERAGE(D241:AG241)</f>
        <v>0.82166666666666666</v>
      </c>
      <c r="AK240" s="287"/>
      <c r="AL240" s="287"/>
      <c r="AM240" s="495" t="s">
        <v>41</v>
      </c>
      <c r="AN240" s="495" t="s">
        <v>42</v>
      </c>
      <c r="AO240" s="496" t="s">
        <v>43</v>
      </c>
      <c r="AP240" s="495" t="s">
        <v>44</v>
      </c>
      <c r="AQ240" s="496" t="s">
        <v>45</v>
      </c>
      <c r="AR240" s="495" t="s">
        <v>46</v>
      </c>
      <c r="AS240" s="496" t="s">
        <v>47</v>
      </c>
      <c r="AT240" s="495" t="s">
        <v>92</v>
      </c>
      <c r="AU240" s="497" t="s">
        <v>49</v>
      </c>
      <c r="AV240" s="285"/>
      <c r="AW240" s="285"/>
    </row>
    <row r="241" spans="1:49" ht="13.5" thickBot="1">
      <c r="A241" s="285"/>
      <c r="B241" s="586"/>
      <c r="C241" s="122" t="s">
        <v>94</v>
      </c>
      <c r="D241" s="123">
        <v>0.75</v>
      </c>
      <c r="E241" s="146">
        <v>0.82</v>
      </c>
      <c r="F241" s="146">
        <v>0.87</v>
      </c>
      <c r="G241" s="146">
        <v>0.72</v>
      </c>
      <c r="H241" s="295">
        <v>0.84</v>
      </c>
      <c r="I241" s="171">
        <v>0.93</v>
      </c>
      <c r="J241" s="172">
        <v>0.43</v>
      </c>
      <c r="K241" s="146">
        <v>0.76</v>
      </c>
      <c r="L241" s="146">
        <v>0.92</v>
      </c>
      <c r="M241" s="146">
        <v>0.98</v>
      </c>
      <c r="N241" s="146">
        <v>0.88</v>
      </c>
      <c r="O241" s="295">
        <v>0.98</v>
      </c>
      <c r="P241" s="171">
        <v>0.99</v>
      </c>
      <c r="Q241" s="172">
        <v>0.7</v>
      </c>
      <c r="R241" s="146">
        <v>0.92</v>
      </c>
      <c r="S241" s="146">
        <v>0.93</v>
      </c>
      <c r="T241" s="146">
        <v>0.96</v>
      </c>
      <c r="U241" s="146">
        <v>0.79</v>
      </c>
      <c r="V241" s="295">
        <v>0.85</v>
      </c>
      <c r="W241" s="171">
        <v>0.98</v>
      </c>
      <c r="X241" s="172">
        <v>0.6</v>
      </c>
      <c r="Y241" s="146">
        <v>0.88</v>
      </c>
      <c r="Z241" s="146">
        <v>0.88</v>
      </c>
      <c r="AA241" s="146">
        <v>0.91</v>
      </c>
      <c r="AB241" s="146">
        <v>0.81</v>
      </c>
      <c r="AC241" s="295">
        <v>0.91</v>
      </c>
      <c r="AD241" s="171">
        <v>0.98</v>
      </c>
      <c r="AE241" s="172">
        <v>0.56999999999999995</v>
      </c>
      <c r="AF241" s="146">
        <v>0.54</v>
      </c>
      <c r="AG241" s="150">
        <v>0.56999999999999995</v>
      </c>
      <c r="AH241" s="293"/>
      <c r="AI241" s="287"/>
      <c r="AJ241" s="589"/>
      <c r="AK241" s="287"/>
      <c r="AL241" s="164">
        <v>2010</v>
      </c>
      <c r="AM241" s="117">
        <f>AVERAGE(D241,K241,R241,Y241,AF241)</f>
        <v>0.77</v>
      </c>
      <c r="AN241" s="110">
        <f>AVERAGE(E241,L241,S241,Z241,AG241)</f>
        <v>0.82400000000000007</v>
      </c>
      <c r="AO241" s="118">
        <f>AVERAGE(F241,M241,T241,AA241)</f>
        <v>0.93</v>
      </c>
      <c r="AP241" s="110">
        <f>AVERAGE(G241,N241,U241,AB241)</f>
        <v>0.8</v>
      </c>
      <c r="AQ241" s="494">
        <f>AVERAGE(H241,O241,V241,AC241)</f>
        <v>0.89500000000000002</v>
      </c>
      <c r="AR241" s="498">
        <f>AVERAGE(I241,P241,W241,AD241)</f>
        <v>0.97</v>
      </c>
      <c r="AS241" s="500">
        <f>AVERAGE(J241,Q241,X241,AE241)</f>
        <v>0.57499999999999996</v>
      </c>
      <c r="AT241" s="110">
        <f>AVERAGE(D241:G241,K241:N241,R241:U241,Y241:AB241,AF241:AG241)</f>
        <v>0.82722222222222241</v>
      </c>
      <c r="AU241" s="119">
        <f>AVERAGE(H241:I241,O241:P241,V241:W241,AC241:AD241)</f>
        <v>0.93250000000000011</v>
      </c>
      <c r="AV241" s="285"/>
      <c r="AW241" s="285"/>
    </row>
    <row r="242" spans="1:49" ht="5.0999999999999996" customHeight="1" thickBot="1">
      <c r="A242" s="285"/>
      <c r="B242" s="286"/>
      <c r="C242" s="286"/>
      <c r="D242" s="287"/>
      <c r="E242" s="287"/>
      <c r="F242" s="287"/>
      <c r="G242" s="287"/>
      <c r="H242" s="287"/>
      <c r="I242" s="287"/>
      <c r="J242" s="287"/>
      <c r="K242" s="287"/>
      <c r="L242" s="287"/>
      <c r="M242" s="287"/>
      <c r="N242" s="287"/>
      <c r="O242" s="287"/>
      <c r="P242" s="287"/>
      <c r="Q242" s="287"/>
      <c r="R242" s="287"/>
      <c r="S242" s="287"/>
      <c r="T242" s="287"/>
      <c r="U242" s="287"/>
      <c r="V242" s="287"/>
      <c r="W242" s="287"/>
      <c r="X242" s="287"/>
      <c r="Y242" s="287"/>
      <c r="Z242" s="287"/>
      <c r="AA242" s="287"/>
      <c r="AB242" s="287"/>
      <c r="AC242" s="287"/>
      <c r="AD242" s="287"/>
      <c r="AE242" s="287"/>
      <c r="AF242" s="287"/>
      <c r="AG242" s="287"/>
      <c r="AH242" s="291"/>
      <c r="AI242" s="287"/>
      <c r="AJ242" s="342"/>
      <c r="AK242" s="287"/>
      <c r="AL242" s="287"/>
      <c r="AM242" s="287"/>
      <c r="AN242" s="287"/>
      <c r="AO242" s="287"/>
      <c r="AP242" s="287"/>
      <c r="AQ242" s="287"/>
      <c r="AR242" s="287"/>
      <c r="AS242" s="287"/>
      <c r="AT242" s="287"/>
      <c r="AU242" s="287"/>
      <c r="AV242" s="285"/>
      <c r="AW242" s="285"/>
    </row>
    <row r="243" spans="1:49" ht="13.5" thickBot="1">
      <c r="A243" s="285"/>
      <c r="B243" s="585">
        <v>2011</v>
      </c>
      <c r="C243" s="113" t="s">
        <v>93</v>
      </c>
      <c r="D243" s="114" t="s">
        <v>86</v>
      </c>
      <c r="E243" s="102" t="s">
        <v>87</v>
      </c>
      <c r="F243" s="102" t="s">
        <v>88</v>
      </c>
      <c r="G243" s="296" t="s">
        <v>89</v>
      </c>
      <c r="H243" s="127" t="s">
        <v>90</v>
      </c>
      <c r="I243" s="128" t="s">
        <v>84</v>
      </c>
      <c r="J243" s="102" t="s">
        <v>85</v>
      </c>
      <c r="K243" s="102" t="s">
        <v>86</v>
      </c>
      <c r="L243" s="102" t="s">
        <v>87</v>
      </c>
      <c r="M243" s="102" t="s">
        <v>88</v>
      </c>
      <c r="N243" s="296" t="s">
        <v>89</v>
      </c>
      <c r="O243" s="127" t="s">
        <v>90</v>
      </c>
      <c r="P243" s="128" t="s">
        <v>84</v>
      </c>
      <c r="Q243" s="102" t="s">
        <v>85</v>
      </c>
      <c r="R243" s="102" t="s">
        <v>86</v>
      </c>
      <c r="S243" s="102" t="s">
        <v>87</v>
      </c>
      <c r="T243" s="102" t="s">
        <v>88</v>
      </c>
      <c r="U243" s="296" t="s">
        <v>89</v>
      </c>
      <c r="V243" s="127" t="s">
        <v>90</v>
      </c>
      <c r="W243" s="128" t="s">
        <v>84</v>
      </c>
      <c r="X243" s="102" t="s">
        <v>85</v>
      </c>
      <c r="Y243" s="102" t="s">
        <v>86</v>
      </c>
      <c r="Z243" s="102" t="s">
        <v>87</v>
      </c>
      <c r="AA243" s="154" t="s">
        <v>88</v>
      </c>
      <c r="AB243" s="296" t="s">
        <v>89</v>
      </c>
      <c r="AC243" s="127" t="s">
        <v>90</v>
      </c>
      <c r="AD243" s="128" t="s">
        <v>84</v>
      </c>
      <c r="AE243" s="102" t="s">
        <v>85</v>
      </c>
      <c r="AF243" s="102" t="s">
        <v>86</v>
      </c>
      <c r="AG243" s="106" t="s">
        <v>87</v>
      </c>
      <c r="AH243" s="291"/>
      <c r="AI243" s="287"/>
      <c r="AJ243" s="588">
        <f>AVERAGE(D244:AG244)</f>
        <v>0.78533333333333355</v>
      </c>
      <c r="AK243" s="287"/>
      <c r="AL243" s="287"/>
      <c r="AM243" s="495" t="s">
        <v>41</v>
      </c>
      <c r="AN243" s="495" t="s">
        <v>42</v>
      </c>
      <c r="AO243" s="496" t="s">
        <v>43</v>
      </c>
      <c r="AP243" s="495" t="s">
        <v>44</v>
      </c>
      <c r="AQ243" s="496" t="s">
        <v>45</v>
      </c>
      <c r="AR243" s="495" t="s">
        <v>46</v>
      </c>
      <c r="AS243" s="496" t="s">
        <v>47</v>
      </c>
      <c r="AT243" s="495" t="s">
        <v>92</v>
      </c>
      <c r="AU243" s="497" t="s">
        <v>49</v>
      </c>
      <c r="AV243" s="285"/>
      <c r="AW243" s="285"/>
    </row>
    <row r="244" spans="1:49" ht="13.5" thickBot="1">
      <c r="A244" s="285"/>
      <c r="B244" s="586"/>
      <c r="C244" s="122" t="s">
        <v>94</v>
      </c>
      <c r="D244" s="123">
        <v>0.76</v>
      </c>
      <c r="E244" s="146">
        <v>0.8</v>
      </c>
      <c r="F244" s="146">
        <v>0.73</v>
      </c>
      <c r="G244" s="295">
        <v>0.87</v>
      </c>
      <c r="H244" s="171">
        <v>0.96</v>
      </c>
      <c r="I244" s="172">
        <v>0.43</v>
      </c>
      <c r="J244" s="146">
        <v>0.77</v>
      </c>
      <c r="K244" s="146">
        <v>0.9</v>
      </c>
      <c r="L244" s="146">
        <v>0.88</v>
      </c>
      <c r="M244" s="146">
        <v>0.7</v>
      </c>
      <c r="N244" s="295">
        <v>0.71</v>
      </c>
      <c r="O244" s="171">
        <v>0.9</v>
      </c>
      <c r="P244" s="172">
        <v>0.49</v>
      </c>
      <c r="Q244" s="146">
        <v>0.82</v>
      </c>
      <c r="R244" s="146">
        <v>0.91</v>
      </c>
      <c r="S244" s="146">
        <v>0.9</v>
      </c>
      <c r="T244" s="146">
        <v>0.75</v>
      </c>
      <c r="U244" s="295">
        <v>0.82</v>
      </c>
      <c r="V244" s="171">
        <v>0.9</v>
      </c>
      <c r="W244" s="172">
        <v>0.47</v>
      </c>
      <c r="X244" s="146">
        <v>0.74</v>
      </c>
      <c r="Y244" s="146">
        <v>0.88</v>
      </c>
      <c r="Z244" s="146">
        <v>0.85</v>
      </c>
      <c r="AA244" s="146">
        <v>0.87</v>
      </c>
      <c r="AB244" s="295">
        <v>0.89</v>
      </c>
      <c r="AC244" s="171">
        <v>0.97</v>
      </c>
      <c r="AD244" s="172">
        <v>0.6</v>
      </c>
      <c r="AE244" s="146">
        <v>0.74</v>
      </c>
      <c r="AF244" s="146">
        <v>0.77</v>
      </c>
      <c r="AG244" s="150">
        <v>0.78</v>
      </c>
      <c r="AH244" s="293"/>
      <c r="AI244" s="287"/>
      <c r="AJ244" s="589"/>
      <c r="AK244" s="287"/>
      <c r="AL244" s="164">
        <v>2011</v>
      </c>
      <c r="AM244" s="117">
        <f>AVERAGE(J244,Q244,X244,AE244)</f>
        <v>0.76750000000000007</v>
      </c>
      <c r="AN244" s="110">
        <f>AVERAGE(D244,K244,R244,Y244,AF244)</f>
        <v>0.84400000000000008</v>
      </c>
      <c r="AO244" s="118">
        <f>AVERAGE(E244,L244,S244,Z244,AG244)</f>
        <v>0.84199999999999997</v>
      </c>
      <c r="AP244" s="110">
        <f>AVERAGE(F244,M244,T244,AA244)</f>
        <v>0.76249999999999996</v>
      </c>
      <c r="AQ244" s="494">
        <f>AVERAGE(G244,N244,U244,AB244)</f>
        <v>0.82250000000000001</v>
      </c>
      <c r="AR244" s="498">
        <f>AVERAGE(H244,O244,V244,AC244)</f>
        <v>0.93249999999999988</v>
      </c>
      <c r="AS244" s="500">
        <f>AVERAGE(I244,P244,W244,AD244)</f>
        <v>0.49749999999999994</v>
      </c>
      <c r="AT244" s="110">
        <f>AVERAGE(D244:F244,J244:M244,Q244:T244,X244:AA244,AE244:AG244)</f>
        <v>0.80833333333333324</v>
      </c>
      <c r="AU244" s="119">
        <f>AVERAGE(G244:H244,N244:O244,U244:V244,AB244:AC244)</f>
        <v>0.87749999999999995</v>
      </c>
      <c r="AV244" s="285"/>
      <c r="AW244" s="285"/>
    </row>
    <row r="245" spans="1:49">
      <c r="A245" s="285"/>
      <c r="B245" s="286"/>
      <c r="C245" s="286"/>
      <c r="D245" s="287"/>
      <c r="E245" s="287"/>
      <c r="F245" s="287"/>
      <c r="G245" s="287"/>
      <c r="H245" s="287"/>
      <c r="I245" s="287"/>
      <c r="J245" s="287"/>
      <c r="K245" s="287"/>
      <c r="L245" s="287"/>
      <c r="M245" s="287"/>
      <c r="N245" s="287"/>
      <c r="O245" s="287"/>
      <c r="P245" s="287"/>
      <c r="Q245" s="287"/>
      <c r="R245" s="287"/>
      <c r="S245" s="287"/>
      <c r="T245" s="287"/>
      <c r="U245" s="287"/>
      <c r="V245" s="287"/>
      <c r="W245" s="287"/>
      <c r="X245" s="287"/>
      <c r="Y245" s="287"/>
      <c r="Z245" s="287"/>
      <c r="AA245" s="287"/>
      <c r="AB245" s="287"/>
      <c r="AC245" s="287"/>
      <c r="AD245" s="287"/>
      <c r="AE245" s="287"/>
      <c r="AF245" s="287"/>
      <c r="AG245" s="287"/>
      <c r="AH245" s="287"/>
      <c r="AI245" s="287"/>
      <c r="AJ245" s="342"/>
      <c r="AK245" s="287"/>
      <c r="AL245" s="287"/>
      <c r="AM245" s="287"/>
      <c r="AN245" s="287"/>
      <c r="AO245" s="287"/>
      <c r="AP245" s="287"/>
      <c r="AQ245" s="287"/>
      <c r="AR245" s="287"/>
      <c r="AS245" s="287"/>
      <c r="AT245" s="287"/>
      <c r="AU245" s="287"/>
      <c r="AV245" s="285"/>
      <c r="AW245" s="285"/>
    </row>
    <row r="246" spans="1:49">
      <c r="A246" s="285"/>
      <c r="B246" s="286"/>
      <c r="C246" s="286"/>
      <c r="D246" s="287"/>
      <c r="E246" s="287"/>
      <c r="F246" s="287"/>
      <c r="G246" s="287"/>
      <c r="H246" s="287"/>
      <c r="I246" s="287"/>
      <c r="J246" s="287"/>
      <c r="K246" s="287"/>
      <c r="L246" s="287"/>
      <c r="M246" s="287"/>
      <c r="N246" s="287"/>
      <c r="O246" s="287"/>
      <c r="P246" s="287"/>
      <c r="Q246" s="287"/>
      <c r="R246" s="287"/>
      <c r="S246" s="287"/>
      <c r="T246" s="287"/>
      <c r="U246" s="287"/>
      <c r="V246" s="287"/>
      <c r="W246" s="287"/>
      <c r="X246" s="287"/>
      <c r="Y246" s="287"/>
      <c r="Z246" s="287"/>
      <c r="AA246" s="287"/>
      <c r="AB246" s="287"/>
      <c r="AC246" s="287"/>
      <c r="AD246" s="287"/>
      <c r="AE246" s="287"/>
      <c r="AF246" s="287"/>
      <c r="AG246" s="287"/>
      <c r="AH246" s="287"/>
      <c r="AI246" s="287"/>
      <c r="AJ246" s="342"/>
      <c r="AK246" s="287"/>
      <c r="AL246" s="287"/>
      <c r="AM246" s="287"/>
      <c r="AN246" s="287"/>
      <c r="AO246" s="287"/>
      <c r="AP246" s="287"/>
      <c r="AQ246" s="287"/>
      <c r="AR246" s="287"/>
      <c r="AS246" s="287"/>
      <c r="AT246" s="287"/>
      <c r="AU246" s="287"/>
      <c r="AV246" s="285"/>
      <c r="AW246" s="285"/>
    </row>
    <row r="247" spans="1:49" ht="16.5" thickBot="1">
      <c r="A247" s="285"/>
      <c r="B247" s="290"/>
      <c r="C247" s="286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287"/>
      <c r="AA247" s="287"/>
      <c r="AB247" s="287"/>
      <c r="AC247" s="287"/>
      <c r="AD247" s="287"/>
      <c r="AE247" s="287"/>
      <c r="AF247" s="287"/>
      <c r="AG247" s="287"/>
      <c r="AH247" s="287"/>
      <c r="AI247" s="287"/>
      <c r="AJ247" s="342"/>
      <c r="AK247" s="287"/>
      <c r="AL247" s="294" t="s">
        <v>34</v>
      </c>
      <c r="AM247" s="287"/>
      <c r="AN247" s="287"/>
      <c r="AO247" s="287"/>
      <c r="AP247" s="287"/>
      <c r="AQ247" s="287"/>
      <c r="AR247" s="287"/>
      <c r="AS247" s="287"/>
      <c r="AT247" s="287"/>
      <c r="AU247" s="287"/>
      <c r="AV247" s="285"/>
      <c r="AW247" s="285"/>
    </row>
    <row r="248" spans="1:49" s="121" customFormat="1" ht="18.75" customHeight="1" thickBot="1">
      <c r="A248" s="356"/>
      <c r="B248" s="521" t="s">
        <v>34</v>
      </c>
      <c r="C248" s="458"/>
      <c r="D248" s="522" t="s">
        <v>53</v>
      </c>
      <c r="E248" s="523" t="s">
        <v>54</v>
      </c>
      <c r="F248" s="523" t="s">
        <v>55</v>
      </c>
      <c r="G248" s="523" t="s">
        <v>56</v>
      </c>
      <c r="H248" s="523" t="s">
        <v>57</v>
      </c>
      <c r="I248" s="523" t="s">
        <v>58</v>
      </c>
      <c r="J248" s="523" t="s">
        <v>59</v>
      </c>
      <c r="K248" s="523" t="s">
        <v>60</v>
      </c>
      <c r="L248" s="523" t="s">
        <v>61</v>
      </c>
      <c r="M248" s="523" t="s">
        <v>62</v>
      </c>
      <c r="N248" s="523" t="s">
        <v>63</v>
      </c>
      <c r="O248" s="523" t="s">
        <v>64</v>
      </c>
      <c r="P248" s="523" t="s">
        <v>65</v>
      </c>
      <c r="Q248" s="523" t="s">
        <v>66</v>
      </c>
      <c r="R248" s="523" t="s">
        <v>67</v>
      </c>
      <c r="S248" s="523" t="s">
        <v>68</v>
      </c>
      <c r="T248" s="523" t="s">
        <v>69</v>
      </c>
      <c r="U248" s="523" t="s">
        <v>70</v>
      </c>
      <c r="V248" s="523" t="s">
        <v>71</v>
      </c>
      <c r="W248" s="523" t="s">
        <v>72</v>
      </c>
      <c r="X248" s="523" t="s">
        <v>73</v>
      </c>
      <c r="Y248" s="523" t="s">
        <v>74</v>
      </c>
      <c r="Z248" s="523" t="s">
        <v>75</v>
      </c>
      <c r="AA248" s="523" t="s">
        <v>76</v>
      </c>
      <c r="AB248" s="523" t="s">
        <v>77</v>
      </c>
      <c r="AC248" s="523" t="s">
        <v>78</v>
      </c>
      <c r="AD248" s="523" t="s">
        <v>79</v>
      </c>
      <c r="AE248" s="523" t="s">
        <v>80</v>
      </c>
      <c r="AF248" s="523" t="s">
        <v>81</v>
      </c>
      <c r="AG248" s="523" t="s">
        <v>82</v>
      </c>
      <c r="AH248" s="524" t="s">
        <v>83</v>
      </c>
      <c r="AI248" s="292"/>
      <c r="AJ248" s="343" t="s">
        <v>91</v>
      </c>
      <c r="AK248" s="292"/>
      <c r="AL248" s="356"/>
      <c r="AM248" s="356"/>
      <c r="AN248" s="356"/>
      <c r="AO248" s="356"/>
      <c r="AP248" s="356"/>
      <c r="AQ248" s="356"/>
      <c r="AR248" s="356"/>
      <c r="AS248" s="356"/>
      <c r="AT248" s="356"/>
      <c r="AU248" s="356"/>
      <c r="AV248" s="356"/>
      <c r="AW248" s="356"/>
    </row>
    <row r="249" spans="1:49" ht="13.5" thickBot="1">
      <c r="A249" s="285"/>
      <c r="B249" s="585">
        <v>2006</v>
      </c>
      <c r="C249" s="100" t="s">
        <v>93</v>
      </c>
      <c r="D249" s="488" t="s">
        <v>89</v>
      </c>
      <c r="E249" s="127" t="s">
        <v>90</v>
      </c>
      <c r="F249" s="128" t="s">
        <v>84</v>
      </c>
      <c r="G249" s="102" t="s">
        <v>85</v>
      </c>
      <c r="H249" s="102" t="s">
        <v>86</v>
      </c>
      <c r="I249" s="102" t="s">
        <v>87</v>
      </c>
      <c r="J249" s="102" t="s">
        <v>88</v>
      </c>
      <c r="K249" s="296" t="s">
        <v>89</v>
      </c>
      <c r="L249" s="127" t="s">
        <v>90</v>
      </c>
      <c r="M249" s="128" t="s">
        <v>84</v>
      </c>
      <c r="N249" s="102" t="s">
        <v>85</v>
      </c>
      <c r="O249" s="102" t="s">
        <v>86</v>
      </c>
      <c r="P249" s="102" t="s">
        <v>87</v>
      </c>
      <c r="Q249" s="102" t="s">
        <v>88</v>
      </c>
      <c r="R249" s="296" t="s">
        <v>89</v>
      </c>
      <c r="S249" s="127" t="s">
        <v>90</v>
      </c>
      <c r="T249" s="128" t="s">
        <v>84</v>
      </c>
      <c r="U249" s="102" t="s">
        <v>85</v>
      </c>
      <c r="V249" s="102" t="s">
        <v>86</v>
      </c>
      <c r="W249" s="102" t="s">
        <v>87</v>
      </c>
      <c r="X249" s="102" t="s">
        <v>88</v>
      </c>
      <c r="Y249" s="296" t="s">
        <v>89</v>
      </c>
      <c r="Z249" s="127" t="s">
        <v>90</v>
      </c>
      <c r="AA249" s="128" t="s">
        <v>84</v>
      </c>
      <c r="AB249" s="102" t="s">
        <v>85</v>
      </c>
      <c r="AC249" s="102" t="s">
        <v>86</v>
      </c>
      <c r="AD249" s="102" t="s">
        <v>87</v>
      </c>
      <c r="AE249" s="102" t="s">
        <v>88</v>
      </c>
      <c r="AF249" s="296" t="s">
        <v>89</v>
      </c>
      <c r="AG249" s="127" t="s">
        <v>90</v>
      </c>
      <c r="AH249" s="492" t="s">
        <v>84</v>
      </c>
      <c r="AI249" s="291"/>
      <c r="AJ249" s="588">
        <f>AVERAGE(D250:AH250)</f>
        <v>0.65677419354838695</v>
      </c>
      <c r="AK249" s="291"/>
      <c r="AL249" s="287"/>
      <c r="AM249" s="495" t="s">
        <v>41</v>
      </c>
      <c r="AN249" s="495" t="s">
        <v>42</v>
      </c>
      <c r="AO249" s="496" t="s">
        <v>43</v>
      </c>
      <c r="AP249" s="495" t="s">
        <v>44</v>
      </c>
      <c r="AQ249" s="496" t="s">
        <v>45</v>
      </c>
      <c r="AR249" s="495" t="s">
        <v>46</v>
      </c>
      <c r="AS249" s="496" t="s">
        <v>47</v>
      </c>
      <c r="AT249" s="495" t="s">
        <v>92</v>
      </c>
      <c r="AU249" s="497" t="s">
        <v>49</v>
      </c>
      <c r="AV249" s="285"/>
      <c r="AW249" s="285"/>
    </row>
    <row r="250" spans="1:49" ht="13.5" thickBot="1">
      <c r="A250" s="285"/>
      <c r="B250" s="586"/>
      <c r="C250" s="107" t="s">
        <v>94</v>
      </c>
      <c r="D250" s="490">
        <v>0.94</v>
      </c>
      <c r="E250" s="171">
        <v>0.96</v>
      </c>
      <c r="F250" s="172">
        <v>0.56999999999999995</v>
      </c>
      <c r="G250" s="146">
        <v>0.85</v>
      </c>
      <c r="H250" s="146">
        <v>0.87</v>
      </c>
      <c r="I250" s="146">
        <v>0.94</v>
      </c>
      <c r="J250" s="146">
        <v>0.9</v>
      </c>
      <c r="K250" s="295">
        <v>0.8</v>
      </c>
      <c r="L250" s="171">
        <v>0.88</v>
      </c>
      <c r="M250" s="172">
        <v>0.39</v>
      </c>
      <c r="N250" s="146">
        <v>0.76</v>
      </c>
      <c r="O250" s="146">
        <v>0.87</v>
      </c>
      <c r="P250" s="146">
        <v>0.89</v>
      </c>
      <c r="Q250" s="146">
        <v>0.92</v>
      </c>
      <c r="R250" s="295">
        <v>0.82</v>
      </c>
      <c r="S250" s="171">
        <v>0.95</v>
      </c>
      <c r="T250" s="172">
        <v>0.43</v>
      </c>
      <c r="U250" s="146">
        <v>0.64</v>
      </c>
      <c r="V250" s="146">
        <v>0.77</v>
      </c>
      <c r="W250" s="146">
        <v>0.76</v>
      </c>
      <c r="X250" s="146">
        <v>0.53</v>
      </c>
      <c r="Y250" s="295">
        <v>0.33</v>
      </c>
      <c r="Z250" s="171">
        <v>0.28999999999999998</v>
      </c>
      <c r="AA250" s="172">
        <v>0.28000000000000003</v>
      </c>
      <c r="AB250" s="146">
        <v>0.25</v>
      </c>
      <c r="AC250" s="146">
        <v>0.31</v>
      </c>
      <c r="AD250" s="146">
        <v>0.24</v>
      </c>
      <c r="AE250" s="146">
        <v>0.34</v>
      </c>
      <c r="AF250" s="295">
        <v>0.41</v>
      </c>
      <c r="AG250" s="171">
        <v>0.51</v>
      </c>
      <c r="AH250" s="515">
        <v>0.96</v>
      </c>
      <c r="AI250" s="291"/>
      <c r="AJ250" s="589"/>
      <c r="AK250" s="293"/>
      <c r="AL250" s="164">
        <v>2006</v>
      </c>
      <c r="AM250" s="110">
        <f>AVERAGE(G250,N250,U250,AB250)</f>
        <v>0.625</v>
      </c>
      <c r="AN250" s="110">
        <f>AVERAGE(H250,O250,V250,AC250)</f>
        <v>0.70499999999999996</v>
      </c>
      <c r="AO250" s="110">
        <f>AVERAGE(I250,P250,W250,AD250)</f>
        <v>0.70750000000000002</v>
      </c>
      <c r="AP250" s="110">
        <f>AVERAGE(J250,Q250,X250,AE250)</f>
        <v>0.67249999999999999</v>
      </c>
      <c r="AQ250" s="493">
        <f>AVERAGE(D250,K250,R250,Y250,AF250)</f>
        <v>0.66</v>
      </c>
      <c r="AR250" s="498">
        <f>AVERAGE(E250,L250,S250,Z250,AG250)</f>
        <v>0.71799999999999997</v>
      </c>
      <c r="AS250" s="499">
        <f>AVERAGE(F250,M250,T250,AA250,AH250)</f>
        <v>0.52600000000000002</v>
      </c>
      <c r="AT250" s="40">
        <f>AVERAGE(G250,H250,I250,J250,N250,O250,P250,Q250,U250,V250,W250,X250,AB250,AC250,AD250,AE250)</f>
        <v>0.67749999999999999</v>
      </c>
      <c r="AU250" s="41">
        <f>AVERAGE(D250,E250,K250,L250,R250,S250,Z250,Y250,AG250,AF250)</f>
        <v>0.68900000000000006</v>
      </c>
      <c r="AV250" s="285"/>
      <c r="AW250" s="285"/>
    </row>
    <row r="251" spans="1:49" ht="5.0999999999999996" customHeight="1" thickBot="1">
      <c r="A251" s="285"/>
      <c r="B251" s="292"/>
      <c r="C251" s="292"/>
      <c r="D251" s="293"/>
      <c r="E251" s="293"/>
      <c r="F251" s="293"/>
      <c r="G251" s="293"/>
      <c r="H251" s="293"/>
      <c r="I251" s="293"/>
      <c r="J251" s="293"/>
      <c r="K251" s="293"/>
      <c r="L251" s="293"/>
      <c r="M251" s="293"/>
      <c r="N251" s="293"/>
      <c r="O251" s="293"/>
      <c r="P251" s="293"/>
      <c r="Q251" s="293"/>
      <c r="R251" s="293"/>
      <c r="S251" s="293"/>
      <c r="T251" s="293"/>
      <c r="U251" s="293"/>
      <c r="V251" s="293"/>
      <c r="W251" s="293"/>
      <c r="X251" s="293"/>
      <c r="Y251" s="293"/>
      <c r="Z251" s="293"/>
      <c r="AA251" s="293"/>
      <c r="AB251" s="293"/>
      <c r="AC251" s="293"/>
      <c r="AD251" s="293"/>
      <c r="AE251" s="293"/>
      <c r="AF251" s="293"/>
      <c r="AG251" s="293"/>
      <c r="AH251" s="293"/>
      <c r="AI251" s="291"/>
      <c r="AJ251" s="346"/>
      <c r="AK251" s="293"/>
      <c r="AL251" s="291"/>
      <c r="AM251" s="293"/>
      <c r="AN251" s="293"/>
      <c r="AO251" s="293"/>
      <c r="AP251" s="293"/>
      <c r="AQ251" s="293"/>
      <c r="AR251" s="293"/>
      <c r="AS251" s="293"/>
      <c r="AT251" s="291"/>
      <c r="AU251" s="291"/>
      <c r="AV251" s="285"/>
      <c r="AW251" s="285"/>
    </row>
    <row r="252" spans="1:49" ht="13.5" thickBot="1">
      <c r="A252" s="285"/>
      <c r="B252" s="585">
        <v>2007</v>
      </c>
      <c r="C252" s="113" t="s">
        <v>93</v>
      </c>
      <c r="D252" s="516" t="s">
        <v>90</v>
      </c>
      <c r="E252" s="128" t="s">
        <v>84</v>
      </c>
      <c r="F252" s="102" t="s">
        <v>85</v>
      </c>
      <c r="G252" s="102" t="s">
        <v>86</v>
      </c>
      <c r="H252" s="102" t="s">
        <v>87</v>
      </c>
      <c r="I252" s="102" t="s">
        <v>88</v>
      </c>
      <c r="J252" s="296" t="s">
        <v>89</v>
      </c>
      <c r="K252" s="127" t="s">
        <v>90</v>
      </c>
      <c r="L252" s="128" t="s">
        <v>84</v>
      </c>
      <c r="M252" s="102" t="s">
        <v>85</v>
      </c>
      <c r="N252" s="102" t="s">
        <v>86</v>
      </c>
      <c r="O252" s="102" t="s">
        <v>87</v>
      </c>
      <c r="P252" s="102" t="s">
        <v>88</v>
      </c>
      <c r="Q252" s="296" t="s">
        <v>89</v>
      </c>
      <c r="R252" s="127" t="s">
        <v>90</v>
      </c>
      <c r="S252" s="128" t="s">
        <v>84</v>
      </c>
      <c r="T252" s="102" t="s">
        <v>85</v>
      </c>
      <c r="U252" s="102" t="s">
        <v>86</v>
      </c>
      <c r="V252" s="102" t="s">
        <v>87</v>
      </c>
      <c r="W252" s="102" t="s">
        <v>88</v>
      </c>
      <c r="X252" s="296" t="s">
        <v>89</v>
      </c>
      <c r="Y252" s="127" t="s">
        <v>90</v>
      </c>
      <c r="Z252" s="128" t="s">
        <v>84</v>
      </c>
      <c r="AA252" s="102" t="s">
        <v>85</v>
      </c>
      <c r="AB252" s="102" t="s">
        <v>86</v>
      </c>
      <c r="AC252" s="102" t="s">
        <v>87</v>
      </c>
      <c r="AD252" s="102" t="s">
        <v>88</v>
      </c>
      <c r="AE252" s="296" t="s">
        <v>89</v>
      </c>
      <c r="AF252" s="127" t="s">
        <v>90</v>
      </c>
      <c r="AG252" s="128" t="s">
        <v>84</v>
      </c>
      <c r="AH252" s="106" t="s">
        <v>85</v>
      </c>
      <c r="AI252" s="291"/>
      <c r="AJ252" s="588">
        <f>AVERAGE(D253:AH253)</f>
        <v>0.63838709677419336</v>
      </c>
      <c r="AK252" s="287"/>
      <c r="AL252" s="287"/>
      <c r="AM252" s="495" t="s">
        <v>41</v>
      </c>
      <c r="AN252" s="495" t="s">
        <v>42</v>
      </c>
      <c r="AO252" s="496" t="s">
        <v>43</v>
      </c>
      <c r="AP252" s="495" t="s">
        <v>44</v>
      </c>
      <c r="AQ252" s="496" t="s">
        <v>45</v>
      </c>
      <c r="AR252" s="495" t="s">
        <v>46</v>
      </c>
      <c r="AS252" s="496" t="s">
        <v>47</v>
      </c>
      <c r="AT252" s="495" t="s">
        <v>92</v>
      </c>
      <c r="AU252" s="497" t="s">
        <v>49</v>
      </c>
      <c r="AV252" s="285"/>
      <c r="AW252" s="285"/>
    </row>
    <row r="253" spans="1:49" ht="13.5" thickBot="1">
      <c r="A253" s="285"/>
      <c r="B253" s="587"/>
      <c r="C253" s="115" t="s">
        <v>94</v>
      </c>
      <c r="D253" s="520">
        <v>0.99</v>
      </c>
      <c r="E253" s="518">
        <v>0.48</v>
      </c>
      <c r="F253" s="165">
        <v>0.82</v>
      </c>
      <c r="G253" s="165">
        <v>0.94</v>
      </c>
      <c r="H253" s="165">
        <v>0.99</v>
      </c>
      <c r="I253" s="165">
        <v>0.83</v>
      </c>
      <c r="J253" s="491">
        <v>0.88</v>
      </c>
      <c r="K253" s="510">
        <v>0.96</v>
      </c>
      <c r="L253" s="518">
        <v>0.42</v>
      </c>
      <c r="M253" s="165">
        <v>0.79</v>
      </c>
      <c r="N253" s="165">
        <v>0.87</v>
      </c>
      <c r="O253" s="165">
        <v>0.85</v>
      </c>
      <c r="P253" s="165">
        <v>0.88</v>
      </c>
      <c r="Q253" s="491">
        <v>0.88</v>
      </c>
      <c r="R253" s="510">
        <v>0.95</v>
      </c>
      <c r="S253" s="518">
        <v>0.28999999999999998</v>
      </c>
      <c r="T253" s="165">
        <v>0.69</v>
      </c>
      <c r="U253" s="165">
        <v>0.72</v>
      </c>
      <c r="V253" s="165">
        <v>0.65</v>
      </c>
      <c r="W253" s="165">
        <v>0.56000000000000005</v>
      </c>
      <c r="X253" s="491">
        <v>0.49</v>
      </c>
      <c r="Y253" s="510">
        <v>0.65</v>
      </c>
      <c r="Z253" s="518">
        <v>0.22</v>
      </c>
      <c r="AA253" s="165">
        <v>0.15</v>
      </c>
      <c r="AB253" s="165">
        <v>0.16</v>
      </c>
      <c r="AC253" s="165">
        <v>0.24</v>
      </c>
      <c r="AD253" s="165">
        <v>0.31</v>
      </c>
      <c r="AE253" s="491">
        <v>0.46</v>
      </c>
      <c r="AF253" s="510">
        <v>0.48</v>
      </c>
      <c r="AG253" s="518">
        <v>0.34</v>
      </c>
      <c r="AH253" s="169">
        <v>0.85</v>
      </c>
      <c r="AI253" s="287"/>
      <c r="AJ253" s="589"/>
      <c r="AK253" s="291"/>
      <c r="AL253" s="164">
        <v>2007</v>
      </c>
      <c r="AM253" s="117">
        <f>AVERAGE(F253,M253,T253,AA253,AH253)</f>
        <v>0.65999999999999992</v>
      </c>
      <c r="AN253" s="110">
        <f>AVERAGE(G253,N253,U253,AB253)</f>
        <v>0.6725000000000001</v>
      </c>
      <c r="AO253" s="118">
        <f>AVERAGE(H253,O253,V253,AC253)</f>
        <v>0.68249999999999988</v>
      </c>
      <c r="AP253" s="110">
        <f>AVERAGE(I253,P253,W253,AD253)</f>
        <v>0.64500000000000002</v>
      </c>
      <c r="AQ253" s="494">
        <f>AVERAGE(J253,Q253,X253,AE253)</f>
        <v>0.67749999999999999</v>
      </c>
      <c r="AR253" s="498">
        <f>AVERAGE(D253,K253,R253,Y253,AF253)</f>
        <v>0.80599999999999983</v>
      </c>
      <c r="AS253" s="500">
        <f>AVERAGE(E253,L253,S253,Z253,AG253)</f>
        <v>0.35</v>
      </c>
      <c r="AT253" s="110">
        <f>AVERAGE(F253,G253,H253,I253,M253,N253,O253,P253,T253,U253,V253,W253,AA253,AB253,AC253,AD253,AH253)</f>
        <v>0.66470588235294137</v>
      </c>
      <c r="AU253" s="119">
        <f>AVERAGE(D253,J253,K253,Q253,R253,X253,Y253,AE253,AF253)</f>
        <v>0.74888888888888894</v>
      </c>
      <c r="AV253" s="285"/>
      <c r="AW253" s="285"/>
    </row>
    <row r="254" spans="1:49" ht="5.0999999999999996" customHeight="1" thickBot="1">
      <c r="A254" s="285"/>
      <c r="B254" s="286"/>
      <c r="C254" s="286"/>
      <c r="D254" s="287"/>
      <c r="E254" s="287"/>
      <c r="F254" s="287"/>
      <c r="G254" s="287"/>
      <c r="H254" s="287"/>
      <c r="I254" s="287"/>
      <c r="J254" s="287"/>
      <c r="K254" s="287"/>
      <c r="L254" s="287"/>
      <c r="M254" s="287"/>
      <c r="N254" s="287"/>
      <c r="O254" s="287"/>
      <c r="P254" s="287"/>
      <c r="Q254" s="287"/>
      <c r="R254" s="287"/>
      <c r="S254" s="287"/>
      <c r="T254" s="287"/>
      <c r="U254" s="287"/>
      <c r="V254" s="287"/>
      <c r="W254" s="287"/>
      <c r="X254" s="287"/>
      <c r="Y254" s="287"/>
      <c r="Z254" s="287"/>
      <c r="AA254" s="287"/>
      <c r="AB254" s="287"/>
      <c r="AC254" s="287"/>
      <c r="AD254" s="287"/>
      <c r="AE254" s="287"/>
      <c r="AF254" s="287"/>
      <c r="AG254" s="287"/>
      <c r="AH254" s="287"/>
      <c r="AI254" s="287"/>
      <c r="AJ254" s="342"/>
      <c r="AK254" s="287"/>
      <c r="AL254" s="287"/>
      <c r="AM254" s="287"/>
      <c r="AN254" s="287"/>
      <c r="AO254" s="287"/>
      <c r="AP254" s="287"/>
      <c r="AQ254" s="287"/>
      <c r="AR254" s="287"/>
      <c r="AS254" s="287"/>
      <c r="AT254" s="287"/>
      <c r="AU254" s="287"/>
      <c r="AV254" s="285"/>
      <c r="AW254" s="285"/>
    </row>
    <row r="255" spans="1:49" ht="13.5" thickBot="1">
      <c r="A255" s="285"/>
      <c r="B255" s="585">
        <v>2008</v>
      </c>
      <c r="C255" s="113" t="s">
        <v>93</v>
      </c>
      <c r="D255" s="114" t="s">
        <v>85</v>
      </c>
      <c r="E255" s="102" t="s">
        <v>86</v>
      </c>
      <c r="F255" s="102" t="s">
        <v>87</v>
      </c>
      <c r="G255" s="102" t="s">
        <v>88</v>
      </c>
      <c r="H255" s="296" t="s">
        <v>89</v>
      </c>
      <c r="I255" s="127" t="s">
        <v>90</v>
      </c>
      <c r="J255" s="128" t="s">
        <v>84</v>
      </c>
      <c r="K255" s="102" t="s">
        <v>85</v>
      </c>
      <c r="L255" s="102" t="s">
        <v>86</v>
      </c>
      <c r="M255" s="102" t="s">
        <v>87</v>
      </c>
      <c r="N255" s="102" t="s">
        <v>88</v>
      </c>
      <c r="O255" s="296" t="s">
        <v>89</v>
      </c>
      <c r="P255" s="127" t="s">
        <v>90</v>
      </c>
      <c r="Q255" s="128" t="s">
        <v>84</v>
      </c>
      <c r="R255" s="102" t="s">
        <v>85</v>
      </c>
      <c r="S255" s="102" t="s">
        <v>86</v>
      </c>
      <c r="T255" s="102" t="s">
        <v>87</v>
      </c>
      <c r="U255" s="102" t="s">
        <v>88</v>
      </c>
      <c r="V255" s="296" t="s">
        <v>89</v>
      </c>
      <c r="W255" s="127" t="s">
        <v>90</v>
      </c>
      <c r="X255" s="128" t="s">
        <v>84</v>
      </c>
      <c r="Y255" s="102" t="s">
        <v>85</v>
      </c>
      <c r="Z255" s="102" t="s">
        <v>86</v>
      </c>
      <c r="AA255" s="102" t="s">
        <v>87</v>
      </c>
      <c r="AB255" s="102" t="s">
        <v>88</v>
      </c>
      <c r="AC255" s="296" t="s">
        <v>89</v>
      </c>
      <c r="AD255" s="127" t="s">
        <v>90</v>
      </c>
      <c r="AE255" s="128" t="s">
        <v>84</v>
      </c>
      <c r="AF255" s="102" t="s">
        <v>85</v>
      </c>
      <c r="AG255" s="102" t="s">
        <v>86</v>
      </c>
      <c r="AH255" s="106" t="s">
        <v>87</v>
      </c>
      <c r="AI255" s="287"/>
      <c r="AJ255" s="588">
        <v>0.65</v>
      </c>
      <c r="AK255" s="287"/>
      <c r="AL255" s="287"/>
      <c r="AM255" s="495" t="s">
        <v>41</v>
      </c>
      <c r="AN255" s="495" t="s">
        <v>42</v>
      </c>
      <c r="AO255" s="496" t="s">
        <v>43</v>
      </c>
      <c r="AP255" s="495" t="s">
        <v>44</v>
      </c>
      <c r="AQ255" s="496" t="s">
        <v>45</v>
      </c>
      <c r="AR255" s="495" t="s">
        <v>46</v>
      </c>
      <c r="AS255" s="496" t="s">
        <v>47</v>
      </c>
      <c r="AT255" s="495" t="s">
        <v>92</v>
      </c>
      <c r="AU255" s="497" t="s">
        <v>49</v>
      </c>
      <c r="AV255" s="285"/>
      <c r="AW255" s="285"/>
    </row>
    <row r="256" spans="1:49" ht="13.5" thickBot="1">
      <c r="A256" s="285"/>
      <c r="B256" s="586"/>
      <c r="C256" s="122" t="s">
        <v>94</v>
      </c>
      <c r="D256" s="123">
        <v>0.81</v>
      </c>
      <c r="E256" s="146">
        <v>0.89</v>
      </c>
      <c r="F256" s="146">
        <v>0.8</v>
      </c>
      <c r="G256" s="146">
        <v>0.89</v>
      </c>
      <c r="H256" s="295">
        <v>0.87</v>
      </c>
      <c r="I256" s="171">
        <v>0.95</v>
      </c>
      <c r="J256" s="172">
        <v>0.39</v>
      </c>
      <c r="K256" s="146">
        <v>0.74</v>
      </c>
      <c r="L256" s="146">
        <v>0.81</v>
      </c>
      <c r="M256" s="146">
        <v>0.79</v>
      </c>
      <c r="N256" s="146">
        <v>0.88</v>
      </c>
      <c r="O256" s="295">
        <v>0.9</v>
      </c>
      <c r="P256" s="171">
        <v>0.87</v>
      </c>
      <c r="Q256" s="172">
        <v>0.34</v>
      </c>
      <c r="R256" s="146">
        <v>0.75</v>
      </c>
      <c r="S256" s="146">
        <v>0.84</v>
      </c>
      <c r="T256" s="146">
        <v>0.71</v>
      </c>
      <c r="U256" s="146">
        <v>0.74</v>
      </c>
      <c r="V256" s="295">
        <v>0.62</v>
      </c>
      <c r="W256" s="171">
        <v>0.83</v>
      </c>
      <c r="X256" s="172">
        <v>0.36</v>
      </c>
      <c r="Y256" s="146">
        <v>0.26</v>
      </c>
      <c r="Z256" s="146">
        <v>0.19</v>
      </c>
      <c r="AA256" s="146">
        <v>0.17</v>
      </c>
      <c r="AB256" s="146">
        <v>0.18</v>
      </c>
      <c r="AC256" s="295">
        <v>0.25</v>
      </c>
      <c r="AD256" s="171">
        <v>0.75</v>
      </c>
      <c r="AE256" s="172">
        <v>0.51</v>
      </c>
      <c r="AF256" s="146">
        <v>0.37</v>
      </c>
      <c r="AG256" s="146">
        <v>0.33</v>
      </c>
      <c r="AH256" s="150">
        <v>0.89</v>
      </c>
      <c r="AI256" s="287"/>
      <c r="AJ256" s="589"/>
      <c r="AK256" s="291"/>
      <c r="AL256" s="164">
        <v>2008</v>
      </c>
      <c r="AM256" s="135">
        <f>AVERAGE(D256,K256,R256,Y256,AF256)</f>
        <v>0.58599999999999997</v>
      </c>
      <c r="AN256" s="136">
        <f>AVERAGE(E256,L256,S256,Z256,AG256)</f>
        <v>0.61199999999999999</v>
      </c>
      <c r="AO256" s="137">
        <f>AVERAGE(F256,M256,T256,AA256,AH256)</f>
        <v>0.67199999999999993</v>
      </c>
      <c r="AP256" s="136">
        <f>AVERAGE(G256,N256,U256,AB256)</f>
        <v>0.67249999999999999</v>
      </c>
      <c r="AQ256" s="505">
        <f>AVERAGE(H256,O256,V256,AC256)</f>
        <v>0.66</v>
      </c>
      <c r="AR256" s="506">
        <f>AVERAGE(I256,P256,W256,AD256)</f>
        <v>0.85</v>
      </c>
      <c r="AS256" s="501">
        <f>AVERAGE(J256,Q256,X256,AE256)</f>
        <v>0.39999999999999997</v>
      </c>
      <c r="AT256" s="136">
        <f>AVERAGE(D256,E256,F256,G256,K256,L256,M256,N256,R256,S256,T256,U256,Y256,Z256,AA256,AB256,AF256,AG256,AH256)</f>
        <v>0.63368421052631574</v>
      </c>
      <c r="AU256" s="138">
        <f>AVERAGE(H256,I256,O256,P256,V256,W256,AC256,AD256)</f>
        <v>0.755</v>
      </c>
      <c r="AV256" s="285"/>
      <c r="AW256" s="285"/>
    </row>
    <row r="257" spans="1:51" ht="5.0999999999999996" customHeight="1" thickBot="1">
      <c r="A257" s="285"/>
      <c r="B257" s="286"/>
      <c r="C257" s="286"/>
      <c r="D257" s="287"/>
      <c r="E257" s="287"/>
      <c r="F257" s="287"/>
      <c r="G257" s="287"/>
      <c r="H257" s="287"/>
      <c r="I257" s="287"/>
      <c r="J257" s="287"/>
      <c r="K257" s="287"/>
      <c r="L257" s="287"/>
      <c r="M257" s="287"/>
      <c r="N257" s="287"/>
      <c r="O257" s="519"/>
      <c r="P257" s="287"/>
      <c r="Q257" s="287"/>
      <c r="R257" s="287"/>
      <c r="S257" s="287"/>
      <c r="T257" s="287"/>
      <c r="U257" s="287"/>
      <c r="V257" s="287"/>
      <c r="W257" s="287"/>
      <c r="X257" s="287"/>
      <c r="Y257" s="287"/>
      <c r="Z257" s="287"/>
      <c r="AA257" s="287"/>
      <c r="AB257" s="287"/>
      <c r="AC257" s="287"/>
      <c r="AD257" s="287"/>
      <c r="AE257" s="287"/>
      <c r="AF257" s="287"/>
      <c r="AG257" s="287"/>
      <c r="AH257" s="287"/>
      <c r="AI257" s="287"/>
      <c r="AJ257" s="342"/>
      <c r="AK257" s="287"/>
      <c r="AL257" s="287"/>
      <c r="AM257" s="287"/>
      <c r="AN257" s="287"/>
      <c r="AO257" s="287"/>
      <c r="AP257" s="287"/>
      <c r="AQ257" s="287"/>
      <c r="AR257" s="287"/>
      <c r="AS257" s="287"/>
      <c r="AT257" s="287"/>
      <c r="AU257" s="287"/>
      <c r="AV257" s="285"/>
      <c r="AW257" s="285"/>
    </row>
    <row r="258" spans="1:51" ht="13.5" thickBot="1">
      <c r="A258" s="285"/>
      <c r="B258" s="585">
        <v>2009</v>
      </c>
      <c r="C258" s="124" t="s">
        <v>93</v>
      </c>
      <c r="D258" s="114" t="s">
        <v>86</v>
      </c>
      <c r="E258" s="102" t="s">
        <v>87</v>
      </c>
      <c r="F258" s="102" t="s">
        <v>88</v>
      </c>
      <c r="G258" s="296" t="s">
        <v>89</v>
      </c>
      <c r="H258" s="127" t="s">
        <v>90</v>
      </c>
      <c r="I258" s="128" t="s">
        <v>84</v>
      </c>
      <c r="J258" s="102" t="s">
        <v>85</v>
      </c>
      <c r="K258" s="102" t="s">
        <v>86</v>
      </c>
      <c r="L258" s="102" t="s">
        <v>87</v>
      </c>
      <c r="M258" s="102" t="s">
        <v>88</v>
      </c>
      <c r="N258" s="296" t="s">
        <v>89</v>
      </c>
      <c r="O258" s="127" t="s">
        <v>90</v>
      </c>
      <c r="P258" s="128" t="s">
        <v>84</v>
      </c>
      <c r="Q258" s="102" t="s">
        <v>85</v>
      </c>
      <c r="R258" s="102" t="s">
        <v>86</v>
      </c>
      <c r="S258" s="102" t="s">
        <v>87</v>
      </c>
      <c r="T258" s="102" t="s">
        <v>88</v>
      </c>
      <c r="U258" s="296" t="s">
        <v>89</v>
      </c>
      <c r="V258" s="127" t="s">
        <v>90</v>
      </c>
      <c r="W258" s="128" t="s">
        <v>84</v>
      </c>
      <c r="X258" s="102" t="s">
        <v>85</v>
      </c>
      <c r="Y258" s="102" t="s">
        <v>86</v>
      </c>
      <c r="Z258" s="102" t="s">
        <v>87</v>
      </c>
      <c r="AA258" s="102" t="s">
        <v>88</v>
      </c>
      <c r="AB258" s="296" t="s">
        <v>89</v>
      </c>
      <c r="AC258" s="127" t="s">
        <v>90</v>
      </c>
      <c r="AD258" s="128" t="s">
        <v>84</v>
      </c>
      <c r="AE258" s="102" t="s">
        <v>85</v>
      </c>
      <c r="AF258" s="102" t="s">
        <v>86</v>
      </c>
      <c r="AG258" s="102" t="s">
        <v>87</v>
      </c>
      <c r="AH258" s="106" t="s">
        <v>88</v>
      </c>
      <c r="AI258" s="287"/>
      <c r="AJ258" s="588">
        <v>0.68</v>
      </c>
      <c r="AK258" s="287"/>
      <c r="AL258" s="287"/>
      <c r="AM258" s="495" t="s">
        <v>41</v>
      </c>
      <c r="AN258" s="495" t="s">
        <v>42</v>
      </c>
      <c r="AO258" s="496" t="s">
        <v>43</v>
      </c>
      <c r="AP258" s="495" t="s">
        <v>44</v>
      </c>
      <c r="AQ258" s="496" t="s">
        <v>45</v>
      </c>
      <c r="AR258" s="495" t="s">
        <v>46</v>
      </c>
      <c r="AS258" s="496" t="s">
        <v>47</v>
      </c>
      <c r="AT258" s="495" t="s">
        <v>92</v>
      </c>
      <c r="AU258" s="497" t="s">
        <v>49</v>
      </c>
      <c r="AV258" s="285"/>
      <c r="AW258" s="285"/>
    </row>
    <row r="259" spans="1:51" ht="13.5" thickBot="1">
      <c r="A259" s="285"/>
      <c r="B259" s="586"/>
      <c r="C259" s="126" t="s">
        <v>94</v>
      </c>
      <c r="D259" s="123">
        <v>0.95</v>
      </c>
      <c r="E259" s="146">
        <v>0.95</v>
      </c>
      <c r="F259" s="146">
        <v>0.75</v>
      </c>
      <c r="G259" s="295">
        <v>0.92</v>
      </c>
      <c r="H259" s="171">
        <v>0.98</v>
      </c>
      <c r="I259" s="172">
        <v>0.44</v>
      </c>
      <c r="J259" s="146">
        <v>0.9</v>
      </c>
      <c r="K259" s="146">
        <v>0.97</v>
      </c>
      <c r="L259" s="146">
        <v>0.92</v>
      </c>
      <c r="M259" s="146">
        <v>0.91</v>
      </c>
      <c r="N259" s="295">
        <v>0.83</v>
      </c>
      <c r="O259" s="171">
        <v>0.92</v>
      </c>
      <c r="P259" s="172">
        <v>0.46</v>
      </c>
      <c r="Q259" s="146">
        <v>0.79</v>
      </c>
      <c r="R259" s="146">
        <v>0.91</v>
      </c>
      <c r="S259" s="146">
        <v>0.86</v>
      </c>
      <c r="T259" s="146">
        <v>0.79</v>
      </c>
      <c r="U259" s="295">
        <v>0.73</v>
      </c>
      <c r="V259" s="171">
        <v>0.94</v>
      </c>
      <c r="W259" s="172">
        <v>0.44</v>
      </c>
      <c r="X259" s="146">
        <v>0.45</v>
      </c>
      <c r="Y259" s="146">
        <v>0.34</v>
      </c>
      <c r="Z259" s="146">
        <v>0.16</v>
      </c>
      <c r="AA259" s="146">
        <v>0.18</v>
      </c>
      <c r="AB259" s="295">
        <v>0.18</v>
      </c>
      <c r="AC259" s="171">
        <v>0.27</v>
      </c>
      <c r="AD259" s="172">
        <v>0.53</v>
      </c>
      <c r="AE259" s="146">
        <v>0.6</v>
      </c>
      <c r="AF259" s="146">
        <v>0.42</v>
      </c>
      <c r="AG259" s="146">
        <v>0.4</v>
      </c>
      <c r="AH259" s="150">
        <v>0.9</v>
      </c>
      <c r="AI259" s="287"/>
      <c r="AJ259" s="589"/>
      <c r="AK259" s="291"/>
      <c r="AL259" s="177">
        <v>2009</v>
      </c>
      <c r="AM259" s="135">
        <f>AVERAGE(J259,Q259,X259,AE259)</f>
        <v>0.68500000000000005</v>
      </c>
      <c r="AN259" s="136">
        <f>AVERAGE(D259,K259,R259,Y259,AF259)</f>
        <v>0.71799999999999997</v>
      </c>
      <c r="AO259" s="137">
        <f>AVERAGE(E259,L259,S259,Z259,AG259)</f>
        <v>0.65800000000000003</v>
      </c>
      <c r="AP259" s="136">
        <f>AVERAGE(F259,M259,T259,AA259,AH259)</f>
        <v>0.70600000000000007</v>
      </c>
      <c r="AQ259" s="505">
        <f>AVERAGE(G259,N259,U259,AB259)</f>
        <v>0.66500000000000004</v>
      </c>
      <c r="AR259" s="506">
        <f>AVERAGE(H259,O259,V259,AC259)</f>
        <v>0.77749999999999997</v>
      </c>
      <c r="AS259" s="501">
        <f>AVERAGE(I259,P259,W259,AD259)</f>
        <v>0.46750000000000003</v>
      </c>
      <c r="AT259" s="136">
        <f>AVERAGE(D259,E259,F259,J259,K259,L259,M259,Q259,R259,S259,T259,X259,Y259,Z259,AA259,AE259,AF259,AG259,AH259)</f>
        <v>0.69210526315789467</v>
      </c>
      <c r="AU259" s="138">
        <f>AVERAGE(G259,H259,N259,O259,U259,V259,AB259,AC259)</f>
        <v>0.72124999999999995</v>
      </c>
      <c r="AV259" s="285"/>
      <c r="AW259" s="285"/>
    </row>
    <row r="260" spans="1:51" ht="5.0999999999999996" customHeight="1" thickBot="1">
      <c r="A260" s="285"/>
      <c r="B260" s="286"/>
      <c r="C260" s="286"/>
      <c r="D260" s="287"/>
      <c r="E260" s="287"/>
      <c r="F260" s="287"/>
      <c r="G260" s="287"/>
      <c r="H260" s="287"/>
      <c r="I260" s="287"/>
      <c r="J260" s="287"/>
      <c r="K260" s="287"/>
      <c r="L260" s="287"/>
      <c r="M260" s="287"/>
      <c r="N260" s="287"/>
      <c r="O260" s="287"/>
      <c r="P260" s="287"/>
      <c r="Q260" s="287"/>
      <c r="R260" s="287"/>
      <c r="S260" s="287"/>
      <c r="T260" s="287"/>
      <c r="U260" s="287"/>
      <c r="V260" s="287"/>
      <c r="W260" s="287"/>
      <c r="X260" s="287"/>
      <c r="Y260" s="287"/>
      <c r="Z260" s="287"/>
      <c r="AA260" s="287"/>
      <c r="AB260" s="287"/>
      <c r="AC260" s="287"/>
      <c r="AD260" s="287"/>
      <c r="AE260" s="287"/>
      <c r="AF260" s="287"/>
      <c r="AG260" s="287"/>
      <c r="AH260" s="287"/>
      <c r="AI260" s="287"/>
      <c r="AJ260" s="342"/>
      <c r="AK260" s="287"/>
      <c r="AL260" s="287"/>
      <c r="AM260" s="335"/>
      <c r="AN260" s="336"/>
      <c r="AO260" s="336"/>
      <c r="AP260" s="336"/>
      <c r="AQ260" s="336"/>
      <c r="AR260" s="336"/>
      <c r="AS260" s="336"/>
      <c r="AT260" s="336"/>
      <c r="AU260" s="337"/>
      <c r="AV260" s="285"/>
      <c r="AW260" s="285"/>
    </row>
    <row r="261" spans="1:51" ht="13.5" thickBot="1">
      <c r="A261" s="285"/>
      <c r="B261" s="585">
        <v>2010</v>
      </c>
      <c r="C261" s="113" t="s">
        <v>93</v>
      </c>
      <c r="D261" s="114" t="s">
        <v>87</v>
      </c>
      <c r="E261" s="102" t="s">
        <v>88</v>
      </c>
      <c r="F261" s="296" t="s">
        <v>89</v>
      </c>
      <c r="G261" s="127" t="s">
        <v>90</v>
      </c>
      <c r="H261" s="128" t="s">
        <v>84</v>
      </c>
      <c r="I261" s="102" t="s">
        <v>85</v>
      </c>
      <c r="J261" s="102" t="s">
        <v>86</v>
      </c>
      <c r="K261" s="102" t="s">
        <v>87</v>
      </c>
      <c r="L261" s="102" t="s">
        <v>88</v>
      </c>
      <c r="M261" s="296" t="s">
        <v>89</v>
      </c>
      <c r="N261" s="127" t="s">
        <v>90</v>
      </c>
      <c r="O261" s="128" t="s">
        <v>84</v>
      </c>
      <c r="P261" s="102" t="s">
        <v>85</v>
      </c>
      <c r="Q261" s="102" t="s">
        <v>86</v>
      </c>
      <c r="R261" s="102" t="s">
        <v>87</v>
      </c>
      <c r="S261" s="102" t="s">
        <v>88</v>
      </c>
      <c r="T261" s="296" t="s">
        <v>89</v>
      </c>
      <c r="U261" s="127" t="s">
        <v>90</v>
      </c>
      <c r="V261" s="128" t="s">
        <v>84</v>
      </c>
      <c r="W261" s="102" t="s">
        <v>85</v>
      </c>
      <c r="X261" s="102" t="s">
        <v>86</v>
      </c>
      <c r="Y261" s="102" t="s">
        <v>87</v>
      </c>
      <c r="Z261" s="102" t="s">
        <v>88</v>
      </c>
      <c r="AA261" s="296" t="s">
        <v>89</v>
      </c>
      <c r="AB261" s="127" t="s">
        <v>90</v>
      </c>
      <c r="AC261" s="128" t="s">
        <v>84</v>
      </c>
      <c r="AD261" s="102" t="s">
        <v>85</v>
      </c>
      <c r="AE261" s="102" t="s">
        <v>86</v>
      </c>
      <c r="AF261" s="102" t="s">
        <v>87</v>
      </c>
      <c r="AG261" s="102" t="s">
        <v>88</v>
      </c>
      <c r="AH261" s="513" t="s">
        <v>89</v>
      </c>
      <c r="AI261" s="287"/>
      <c r="AJ261" s="588">
        <f>AVERAGE(D262:AH262)</f>
        <v>0.62709677419354815</v>
      </c>
      <c r="AK261" s="287"/>
      <c r="AL261" s="287"/>
      <c r="AM261" s="495" t="s">
        <v>41</v>
      </c>
      <c r="AN261" s="495" t="s">
        <v>42</v>
      </c>
      <c r="AO261" s="496" t="s">
        <v>43</v>
      </c>
      <c r="AP261" s="495" t="s">
        <v>44</v>
      </c>
      <c r="AQ261" s="496" t="s">
        <v>45</v>
      </c>
      <c r="AR261" s="495" t="s">
        <v>46</v>
      </c>
      <c r="AS261" s="496" t="s">
        <v>47</v>
      </c>
      <c r="AT261" s="495" t="s">
        <v>92</v>
      </c>
      <c r="AU261" s="497" t="s">
        <v>49</v>
      </c>
      <c r="AV261" s="285"/>
      <c r="AW261" s="285"/>
    </row>
    <row r="262" spans="1:51" ht="13.5" thickBot="1">
      <c r="A262" s="285"/>
      <c r="B262" s="586"/>
      <c r="C262" s="122" t="s">
        <v>94</v>
      </c>
      <c r="D262" s="123">
        <v>0.57999999999999996</v>
      </c>
      <c r="E262" s="146">
        <v>0.63</v>
      </c>
      <c r="F262" s="295">
        <v>0.81</v>
      </c>
      <c r="G262" s="171">
        <v>0.85</v>
      </c>
      <c r="H262" s="172">
        <v>0.52</v>
      </c>
      <c r="I262" s="146">
        <v>0.8</v>
      </c>
      <c r="J262" s="146">
        <v>0.84</v>
      </c>
      <c r="K262" s="146">
        <v>0.82</v>
      </c>
      <c r="L262" s="146">
        <v>0.88</v>
      </c>
      <c r="M262" s="295">
        <v>0.97</v>
      </c>
      <c r="N262" s="171">
        <v>0.97</v>
      </c>
      <c r="O262" s="172">
        <v>0.48</v>
      </c>
      <c r="P262" s="146">
        <v>0.82</v>
      </c>
      <c r="Q262" s="146">
        <v>0.94</v>
      </c>
      <c r="R262" s="146">
        <v>0.87</v>
      </c>
      <c r="S262" s="146">
        <v>0.84</v>
      </c>
      <c r="T262" s="295">
        <v>0.78</v>
      </c>
      <c r="U262" s="171">
        <v>0.87</v>
      </c>
      <c r="V262" s="172">
        <v>0.45</v>
      </c>
      <c r="W262" s="146">
        <v>0.46</v>
      </c>
      <c r="X262" s="146">
        <v>0.37</v>
      </c>
      <c r="Y262" s="146">
        <v>0.27</v>
      </c>
      <c r="Z262" s="146">
        <v>0.21</v>
      </c>
      <c r="AA262" s="295">
        <v>0.2</v>
      </c>
      <c r="AB262" s="171">
        <v>0.2</v>
      </c>
      <c r="AC262" s="172">
        <v>0.39</v>
      </c>
      <c r="AD262" s="146">
        <v>0.49</v>
      </c>
      <c r="AE262" s="146">
        <v>0.43</v>
      </c>
      <c r="AF262" s="146">
        <v>0.38</v>
      </c>
      <c r="AG262" s="146">
        <v>0.4</v>
      </c>
      <c r="AH262" s="298">
        <v>0.92</v>
      </c>
      <c r="AI262" s="287"/>
      <c r="AJ262" s="589"/>
      <c r="AK262" s="287"/>
      <c r="AL262" s="164">
        <v>2010</v>
      </c>
      <c r="AM262" s="135">
        <f>AVERAGE(I262,P262,W262,AD262)</f>
        <v>0.64250000000000007</v>
      </c>
      <c r="AN262" s="136">
        <f>AVERAGE(J262,Q262,X262,AE262)</f>
        <v>0.64500000000000002</v>
      </c>
      <c r="AO262" s="137">
        <f>AVERAGE(D262,K262,R262,Y262,AF262)</f>
        <v>0.58399999999999996</v>
      </c>
      <c r="AP262" s="136">
        <f>AVERAGE(E262,L262,S262,Z262,AG262)</f>
        <v>0.59199999999999997</v>
      </c>
      <c r="AQ262" s="505">
        <f>AVERAGE(F262,M262,T262,AA262,AH262)</f>
        <v>0.73599999999999999</v>
      </c>
      <c r="AR262" s="506">
        <f>AVERAGE(G262,N262,U262,AB262)</f>
        <v>0.72250000000000003</v>
      </c>
      <c r="AS262" s="501">
        <f>AVERAGE(H262,O262,V262,AC262)</f>
        <v>0.45999999999999996</v>
      </c>
      <c r="AT262" s="136">
        <f>AVERAGE(D262:E262,I262:L262,P262:S262,W262:Z262,AD262:AG262)</f>
        <v>0.61277777777777798</v>
      </c>
      <c r="AU262" s="138">
        <f>AVERAGE(F262:G262,M262:N262,T262:U262,AA262:AB262,AH262)</f>
        <v>0.73</v>
      </c>
      <c r="AV262" s="285"/>
      <c r="AW262" s="285"/>
    </row>
    <row r="263" spans="1:51" ht="5.0999999999999996" customHeight="1" thickBot="1">
      <c r="A263" s="285"/>
      <c r="B263" s="286"/>
      <c r="C263" s="286"/>
      <c r="D263" s="287"/>
      <c r="E263" s="287"/>
      <c r="F263" s="287"/>
      <c r="G263" s="287"/>
      <c r="H263" s="287"/>
      <c r="I263" s="287"/>
      <c r="J263" s="287"/>
      <c r="K263" s="287"/>
      <c r="L263" s="287"/>
      <c r="M263" s="287"/>
      <c r="N263" s="287"/>
      <c r="O263" s="287"/>
      <c r="P263" s="287"/>
      <c r="Q263" s="287"/>
      <c r="R263" s="287"/>
      <c r="S263" s="287"/>
      <c r="T263" s="287"/>
      <c r="U263" s="287"/>
      <c r="V263" s="287"/>
      <c r="W263" s="287"/>
      <c r="X263" s="287"/>
      <c r="Y263" s="287"/>
      <c r="Z263" s="287"/>
      <c r="AA263" s="287"/>
      <c r="AB263" s="287"/>
      <c r="AC263" s="287"/>
      <c r="AD263" s="287"/>
      <c r="AE263" s="287"/>
      <c r="AF263" s="287"/>
      <c r="AG263" s="287"/>
      <c r="AH263" s="287"/>
      <c r="AI263" s="287"/>
      <c r="AJ263" s="342"/>
      <c r="AK263" s="287"/>
      <c r="AL263" s="287"/>
      <c r="AM263" s="287"/>
      <c r="AN263" s="287"/>
      <c r="AO263" s="287"/>
      <c r="AP263" s="287"/>
      <c r="AQ263" s="287"/>
      <c r="AR263" s="287"/>
      <c r="AS263" s="287"/>
      <c r="AT263" s="287"/>
      <c r="AU263" s="287"/>
      <c r="AV263" s="285"/>
      <c r="AW263" s="285"/>
    </row>
    <row r="264" spans="1:51" ht="13.5" thickBot="1">
      <c r="A264" s="285"/>
      <c r="B264" s="585">
        <v>2011</v>
      </c>
      <c r="C264" s="113" t="s">
        <v>93</v>
      </c>
      <c r="D264" s="114" t="s">
        <v>88</v>
      </c>
      <c r="E264" s="296" t="s">
        <v>89</v>
      </c>
      <c r="F264" s="127" t="s">
        <v>90</v>
      </c>
      <c r="G264" s="128" t="s">
        <v>84</v>
      </c>
      <c r="H264" s="102" t="s">
        <v>85</v>
      </c>
      <c r="I264" s="102" t="s">
        <v>86</v>
      </c>
      <c r="J264" s="102" t="s">
        <v>87</v>
      </c>
      <c r="K264" s="102" t="s">
        <v>88</v>
      </c>
      <c r="L264" s="296" t="s">
        <v>89</v>
      </c>
      <c r="M264" s="127" t="s">
        <v>90</v>
      </c>
      <c r="N264" s="128" t="s">
        <v>84</v>
      </c>
      <c r="O264" s="102" t="s">
        <v>85</v>
      </c>
      <c r="P264" s="102" t="s">
        <v>86</v>
      </c>
      <c r="Q264" s="102" t="s">
        <v>87</v>
      </c>
      <c r="R264" s="102" t="s">
        <v>88</v>
      </c>
      <c r="S264" s="296" t="s">
        <v>89</v>
      </c>
      <c r="T264" s="127" t="s">
        <v>90</v>
      </c>
      <c r="U264" s="128" t="s">
        <v>84</v>
      </c>
      <c r="V264" s="102" t="s">
        <v>85</v>
      </c>
      <c r="W264" s="102" t="s">
        <v>86</v>
      </c>
      <c r="X264" s="102" t="s">
        <v>87</v>
      </c>
      <c r="Y264" s="154" t="s">
        <v>88</v>
      </c>
      <c r="Z264" s="296" t="s">
        <v>89</v>
      </c>
      <c r="AA264" s="127" t="s">
        <v>90</v>
      </c>
      <c r="AB264" s="128" t="s">
        <v>84</v>
      </c>
      <c r="AC264" s="102" t="s">
        <v>85</v>
      </c>
      <c r="AD264" s="102" t="s">
        <v>86</v>
      </c>
      <c r="AE264" s="102" t="s">
        <v>87</v>
      </c>
      <c r="AF264" s="102" t="s">
        <v>88</v>
      </c>
      <c r="AG264" s="296" t="s">
        <v>89</v>
      </c>
      <c r="AH264" s="384" t="s">
        <v>90</v>
      </c>
      <c r="AI264" s="287"/>
      <c r="AJ264" s="588">
        <f>AVERAGE(D265:AH265)</f>
        <v>0.6496774193548388</v>
      </c>
      <c r="AK264" s="287"/>
      <c r="AL264" s="287"/>
      <c r="AM264" s="495" t="s">
        <v>41</v>
      </c>
      <c r="AN264" s="495" t="s">
        <v>42</v>
      </c>
      <c r="AO264" s="496" t="s">
        <v>43</v>
      </c>
      <c r="AP264" s="495" t="s">
        <v>44</v>
      </c>
      <c r="AQ264" s="496" t="s">
        <v>45</v>
      </c>
      <c r="AR264" s="495" t="s">
        <v>46</v>
      </c>
      <c r="AS264" s="496" t="s">
        <v>47</v>
      </c>
      <c r="AT264" s="495" t="s">
        <v>92</v>
      </c>
      <c r="AU264" s="497" t="s">
        <v>49</v>
      </c>
      <c r="AV264" s="285"/>
      <c r="AW264" s="285"/>
    </row>
    <row r="265" spans="1:51" ht="13.5" thickBot="1">
      <c r="A265" s="285"/>
      <c r="B265" s="586"/>
      <c r="C265" s="122" t="s">
        <v>94</v>
      </c>
      <c r="D265" s="123">
        <v>0.75</v>
      </c>
      <c r="E265" s="295">
        <v>0.92</v>
      </c>
      <c r="F265" s="171">
        <v>0.92</v>
      </c>
      <c r="G265" s="172">
        <v>0.53</v>
      </c>
      <c r="H265" s="146">
        <v>0.76</v>
      </c>
      <c r="I265" s="146">
        <v>0.85</v>
      </c>
      <c r="J265" s="146">
        <v>0.81</v>
      </c>
      <c r="K265" s="146">
        <v>0.88</v>
      </c>
      <c r="L265" s="295">
        <v>0.78</v>
      </c>
      <c r="M265" s="171">
        <v>0.86</v>
      </c>
      <c r="N265" s="172">
        <v>0.56999999999999995</v>
      </c>
      <c r="O265" s="146">
        <v>0.88</v>
      </c>
      <c r="P265" s="146">
        <v>0.88</v>
      </c>
      <c r="Q265" s="146">
        <v>0.82</v>
      </c>
      <c r="R265" s="146">
        <v>0.82</v>
      </c>
      <c r="S265" s="295">
        <v>0.84</v>
      </c>
      <c r="T265" s="171">
        <v>0.85</v>
      </c>
      <c r="U265" s="172">
        <v>0.38</v>
      </c>
      <c r="V265" s="146">
        <v>0.62</v>
      </c>
      <c r="W265" s="146">
        <v>0.6</v>
      </c>
      <c r="X265" s="146">
        <v>0.6</v>
      </c>
      <c r="Y265" s="146">
        <v>0.36</v>
      </c>
      <c r="Z265" s="295">
        <v>0.3</v>
      </c>
      <c r="AA265" s="171">
        <v>0.17</v>
      </c>
      <c r="AB265" s="172">
        <v>0.21</v>
      </c>
      <c r="AC265" s="146">
        <v>0.32</v>
      </c>
      <c r="AD265" s="146">
        <v>0.41</v>
      </c>
      <c r="AE265" s="146">
        <v>0.51</v>
      </c>
      <c r="AF265" s="146">
        <v>0.49</v>
      </c>
      <c r="AG265" s="295">
        <v>0.56000000000000005</v>
      </c>
      <c r="AH265" s="385">
        <v>0.89</v>
      </c>
      <c r="AI265" s="287"/>
      <c r="AJ265" s="589"/>
      <c r="AK265" s="287"/>
      <c r="AL265" s="164">
        <v>2011</v>
      </c>
      <c r="AM265" s="117">
        <f>AVERAGE(H265,O265,V265,AC265)</f>
        <v>0.64500000000000002</v>
      </c>
      <c r="AN265" s="110">
        <f>AVERAGE(I265,P265,W265,AD265)</f>
        <v>0.68500000000000005</v>
      </c>
      <c r="AO265" s="118">
        <f>AVERAGE(J265,Q265,X265,AE265)</f>
        <v>0.68500000000000005</v>
      </c>
      <c r="AP265" s="110">
        <f>AVERAGE(D265,K265,R265,Y265,AF265)</f>
        <v>0.65999999999999992</v>
      </c>
      <c r="AQ265" s="494">
        <f>AVERAGE(E265,L265,S265,Z265,AG265)</f>
        <v>0.67999999999999994</v>
      </c>
      <c r="AR265" s="498">
        <f>AVERAGE(F265,M264)</f>
        <v>0.92</v>
      </c>
      <c r="AS265" s="500">
        <f>AVERAGE(G265,N265,U265,AB265)</f>
        <v>0.42249999999999999</v>
      </c>
      <c r="AT265" s="110">
        <f>AVERAGE(D265,H265:K265,O265:R265,V265:Y265,AC265:AF265)</f>
        <v>0.66823529411764704</v>
      </c>
      <c r="AU265" s="119">
        <f>AVERAGE(E265:F265,L265:M265,S265:T265,Z265:AA265,AG265:AH265)</f>
        <v>0.70899999999999985</v>
      </c>
      <c r="AV265" s="285"/>
      <c r="AW265" s="285"/>
    </row>
    <row r="266" spans="1:51">
      <c r="A266" s="285"/>
      <c r="B266" s="286"/>
      <c r="C266" s="286"/>
      <c r="D266" s="287"/>
      <c r="E266" s="287"/>
      <c r="F266" s="287"/>
      <c r="G266" s="287"/>
      <c r="H266" s="287"/>
      <c r="I266" s="287"/>
      <c r="J266" s="287"/>
      <c r="K266" s="287"/>
      <c r="L266" s="287"/>
      <c r="M266" s="287"/>
      <c r="N266" s="287"/>
      <c r="O266" s="287"/>
      <c r="P266" s="287"/>
      <c r="Q266" s="287"/>
      <c r="R266" s="287"/>
      <c r="S266" s="287"/>
      <c r="T266" s="287"/>
      <c r="U266" s="287"/>
      <c r="V266" s="287"/>
      <c r="W266" s="287"/>
      <c r="X266" s="287"/>
      <c r="Y266" s="287"/>
      <c r="Z266" s="287"/>
      <c r="AA266" s="287"/>
      <c r="AB266" s="287"/>
      <c r="AC266" s="287"/>
      <c r="AD266" s="287"/>
      <c r="AE266" s="287"/>
      <c r="AF266" s="287"/>
      <c r="AG266" s="287"/>
      <c r="AH266" s="287"/>
      <c r="AI266" s="287"/>
      <c r="AJ266" s="342"/>
      <c r="AK266" s="287"/>
      <c r="AL266" s="287"/>
      <c r="AM266" s="287"/>
      <c r="AN266" s="287"/>
      <c r="AO266" s="287"/>
      <c r="AP266" s="287"/>
      <c r="AQ266" s="287"/>
      <c r="AR266" s="287"/>
      <c r="AS266" s="287"/>
      <c r="AT266" s="287"/>
      <c r="AU266" s="287"/>
      <c r="AV266" s="285"/>
      <c r="AW266" s="285"/>
    </row>
    <row r="267" spans="1:51">
      <c r="A267" s="285"/>
      <c r="B267" s="286"/>
      <c r="C267" s="286"/>
      <c r="D267" s="287"/>
      <c r="E267" s="287"/>
      <c r="F267" s="287"/>
      <c r="G267" s="287"/>
      <c r="H267" s="287"/>
      <c r="I267" s="287"/>
      <c r="J267" s="287"/>
      <c r="K267" s="287"/>
      <c r="L267" s="287"/>
      <c r="M267" s="287"/>
      <c r="N267" s="287"/>
      <c r="O267" s="287"/>
      <c r="P267" s="287"/>
      <c r="Q267" s="287"/>
      <c r="R267" s="287"/>
      <c r="S267" s="287"/>
      <c r="T267" s="287"/>
      <c r="U267" s="287"/>
      <c r="V267" s="287"/>
      <c r="W267" s="287"/>
      <c r="X267" s="287"/>
      <c r="Y267" s="287"/>
      <c r="Z267" s="287"/>
      <c r="AA267" s="287"/>
      <c r="AB267" s="287"/>
      <c r="AC267" s="287"/>
      <c r="AD267" s="287"/>
      <c r="AE267" s="287"/>
      <c r="AF267" s="287"/>
      <c r="AG267" s="287"/>
      <c r="AH267" s="287"/>
      <c r="AI267" s="287"/>
      <c r="AJ267" s="342"/>
      <c r="AK267" s="287"/>
      <c r="AL267" s="287"/>
      <c r="AM267" s="287"/>
      <c r="AN267" s="287"/>
      <c r="AO267" s="287"/>
      <c r="AP267" s="287"/>
      <c r="AQ267" s="287"/>
      <c r="AR267" s="287"/>
      <c r="AS267" s="287"/>
      <c r="AT267" s="287"/>
      <c r="AU267" s="287"/>
      <c r="AV267" s="285"/>
      <c r="AW267" s="285"/>
    </row>
    <row r="268" spans="1:51">
      <c r="A268" s="285"/>
      <c r="B268" s="286"/>
      <c r="C268" s="286"/>
      <c r="D268" s="287"/>
      <c r="E268" s="287"/>
      <c r="F268" s="287"/>
      <c r="G268" s="287"/>
      <c r="H268" s="287"/>
      <c r="I268" s="287"/>
      <c r="J268" s="287"/>
      <c r="K268" s="287"/>
      <c r="L268" s="287"/>
      <c r="M268" s="287"/>
      <c r="N268" s="287"/>
      <c r="O268" s="287"/>
      <c r="P268" s="287"/>
      <c r="Q268" s="287"/>
      <c r="R268" s="287"/>
      <c r="S268" s="287"/>
      <c r="T268" s="287"/>
      <c r="U268" s="287"/>
      <c r="V268" s="287"/>
      <c r="W268" s="287"/>
      <c r="X268" s="287"/>
      <c r="Y268" s="287"/>
      <c r="Z268" s="287"/>
      <c r="AA268" s="287"/>
      <c r="AB268" s="287"/>
      <c r="AC268" s="287"/>
      <c r="AD268" s="287"/>
      <c r="AE268" s="287"/>
      <c r="AF268" s="287"/>
      <c r="AG268" s="287"/>
      <c r="AH268" s="287"/>
      <c r="AI268" s="287"/>
      <c r="AJ268" s="342"/>
      <c r="AK268" s="287"/>
      <c r="AL268" s="287"/>
      <c r="AM268" s="287"/>
      <c r="AN268" s="287"/>
      <c r="AO268" s="287"/>
      <c r="AP268" s="287"/>
      <c r="AQ268" s="287"/>
      <c r="AR268" s="287"/>
      <c r="AS268" s="287"/>
      <c r="AT268" s="287"/>
      <c r="AU268" s="287"/>
      <c r="AV268" s="285"/>
      <c r="AW268" s="285"/>
    </row>
    <row r="269" spans="1:51">
      <c r="A269" s="285"/>
      <c r="B269" s="286"/>
      <c r="C269" s="286"/>
      <c r="D269" s="287"/>
      <c r="E269" s="287"/>
      <c r="F269" s="287"/>
      <c r="G269" s="287"/>
      <c r="H269" s="287"/>
      <c r="I269" s="287"/>
      <c r="J269" s="287"/>
      <c r="K269" s="287"/>
      <c r="L269" s="287"/>
      <c r="M269" s="287"/>
      <c r="N269" s="287"/>
      <c r="O269" s="287"/>
      <c r="P269" s="287"/>
      <c r="Q269" s="287"/>
      <c r="R269" s="287"/>
      <c r="S269" s="287"/>
      <c r="T269" s="287"/>
      <c r="U269" s="287"/>
      <c r="V269" s="287"/>
      <c r="W269" s="287"/>
      <c r="X269" s="287"/>
      <c r="Y269" s="287"/>
      <c r="Z269" s="287"/>
      <c r="AA269" s="287"/>
      <c r="AB269" s="287"/>
      <c r="AC269" s="287"/>
      <c r="AD269" s="287"/>
      <c r="AE269" s="287"/>
      <c r="AF269" s="287"/>
      <c r="AG269" s="287"/>
      <c r="AH269" s="287"/>
      <c r="AI269" s="287"/>
      <c r="AJ269" s="342"/>
      <c r="AK269" s="287"/>
      <c r="AL269" s="287"/>
      <c r="AM269" s="287"/>
      <c r="AN269" s="287"/>
      <c r="AO269" s="287"/>
      <c r="AP269" s="287"/>
      <c r="AQ269" s="287"/>
      <c r="AR269" s="287"/>
      <c r="AS269" s="287"/>
      <c r="AT269" s="287"/>
      <c r="AU269" s="287"/>
      <c r="AV269" s="285"/>
      <c r="AW269" s="285"/>
    </row>
    <row r="270" spans="1:51">
      <c r="A270" s="285"/>
      <c r="B270" s="286"/>
      <c r="C270" s="286"/>
      <c r="D270" s="287"/>
      <c r="E270" s="287"/>
      <c r="F270" s="287"/>
      <c r="G270" s="287"/>
      <c r="H270" s="287"/>
      <c r="I270" s="287"/>
      <c r="J270" s="287"/>
      <c r="K270" s="287"/>
      <c r="L270" s="287"/>
      <c r="M270" s="287"/>
      <c r="N270" s="287"/>
      <c r="O270" s="287"/>
      <c r="P270" s="287"/>
      <c r="Q270" s="287"/>
      <c r="R270" s="287"/>
      <c r="S270" s="287"/>
      <c r="T270" s="287"/>
      <c r="U270" s="287"/>
      <c r="V270" s="287"/>
      <c r="W270" s="287"/>
      <c r="X270" s="287"/>
      <c r="Y270" s="287"/>
      <c r="Z270" s="287"/>
      <c r="AA270" s="287"/>
      <c r="AB270" s="287"/>
      <c r="AC270" s="287"/>
      <c r="AD270" s="287"/>
      <c r="AE270" s="287"/>
      <c r="AF270" s="287"/>
      <c r="AG270" s="287"/>
      <c r="AH270" s="287"/>
      <c r="AI270" s="287"/>
      <c r="AJ270" s="342"/>
      <c r="AK270" s="287"/>
      <c r="AL270" s="287"/>
      <c r="AM270" s="287"/>
      <c r="AN270" s="287"/>
      <c r="AO270" s="287"/>
      <c r="AP270" s="287"/>
      <c r="AQ270" s="287"/>
      <c r="AR270" s="287"/>
      <c r="AS270" s="287"/>
      <c r="AT270" s="287"/>
      <c r="AU270" s="287"/>
      <c r="AV270" s="285"/>
      <c r="AW270" s="285"/>
    </row>
    <row r="272" spans="1:51" ht="13.5" thickBot="1">
      <c r="AV272" s="23"/>
      <c r="AW272" s="23"/>
      <c r="AX272" s="23"/>
      <c r="AY272" s="23"/>
    </row>
    <row r="273" spans="38:53" ht="13.5" thickBot="1">
      <c r="AL273" s="287"/>
      <c r="AM273" s="495" t="s">
        <v>41</v>
      </c>
      <c r="AN273" s="495" t="s">
        <v>42</v>
      </c>
      <c r="AO273" s="496" t="s">
        <v>43</v>
      </c>
      <c r="AP273" s="495" t="s">
        <v>44</v>
      </c>
      <c r="AQ273" s="496" t="s">
        <v>45</v>
      </c>
      <c r="AR273" s="495" t="s">
        <v>46</v>
      </c>
      <c r="AS273" s="496" t="s">
        <v>47</v>
      </c>
      <c r="AT273" s="495" t="s">
        <v>92</v>
      </c>
      <c r="AU273" s="497" t="s">
        <v>49</v>
      </c>
      <c r="AV273" s="284"/>
      <c r="AW273" s="284"/>
      <c r="AX273" s="284"/>
      <c r="AY273" s="284"/>
    </row>
    <row r="274" spans="38:53" ht="13.5" thickBot="1">
      <c r="AL274" s="164">
        <v>2010</v>
      </c>
      <c r="AM274" s="117">
        <f t="shared" ref="AM274:AS274" si="4">AVERAGE(AM262,AM241,AM220,AM199,AM178,AM157,AM136,AM115,AM94,AM73,AM52,AM31)</f>
        <v>0.72487499999999994</v>
      </c>
      <c r="AN274" s="117">
        <f t="shared" si="4"/>
        <v>0.81925000000000014</v>
      </c>
      <c r="AO274" s="117">
        <f t="shared" si="4"/>
        <v>0.82291666666666663</v>
      </c>
      <c r="AP274" s="117">
        <f t="shared" si="4"/>
        <v>0.71975</v>
      </c>
      <c r="AQ274" s="117">
        <f t="shared" si="4"/>
        <v>0.80979166666666658</v>
      </c>
      <c r="AR274" s="117">
        <f t="shared" si="4"/>
        <v>0.9055833333333333</v>
      </c>
      <c r="AS274" s="117">
        <f t="shared" si="4"/>
        <v>0.4968749999999999</v>
      </c>
      <c r="AT274" s="110"/>
      <c r="AU274" s="119"/>
      <c r="AV274" s="284"/>
      <c r="AW274" s="284"/>
      <c r="AX274" s="284"/>
      <c r="AY274" s="284"/>
    </row>
    <row r="275" spans="38:53">
      <c r="AM275" s="181"/>
      <c r="AN275" s="181"/>
      <c r="AO275" s="181"/>
      <c r="AP275" s="181"/>
      <c r="AQ275" s="181"/>
      <c r="AR275" s="181"/>
      <c r="AS275" s="181"/>
      <c r="AT275" s="181"/>
      <c r="AU275" s="181"/>
      <c r="AV275" s="284"/>
      <c r="AW275" s="284"/>
      <c r="AX275" s="284"/>
      <c r="AY275" s="284"/>
      <c r="BA275" s="13"/>
    </row>
    <row r="276" spans="38:53">
      <c r="AM276" s="181"/>
      <c r="AN276" s="181"/>
      <c r="AO276" s="181"/>
      <c r="AP276" s="181"/>
      <c r="AQ276" s="181"/>
      <c r="AR276" s="181"/>
      <c r="AS276" s="181"/>
      <c r="AT276" s="181"/>
      <c r="AU276" s="181"/>
      <c r="AV276" s="284"/>
      <c r="AW276" s="284"/>
      <c r="AX276" s="284"/>
      <c r="AY276" s="284"/>
      <c r="BA276" s="13"/>
    </row>
    <row r="277" spans="38:53">
      <c r="AM277" s="181"/>
      <c r="AN277" s="181"/>
      <c r="AO277" s="181"/>
      <c r="AP277" s="181"/>
      <c r="AQ277" s="181"/>
      <c r="AR277" s="181"/>
      <c r="AS277" s="181"/>
      <c r="AT277" s="181"/>
      <c r="AU277" s="181"/>
      <c r="AV277" s="284"/>
      <c r="AW277" s="284"/>
      <c r="AX277" s="284"/>
      <c r="AY277" s="284"/>
      <c r="BA277" s="13"/>
    </row>
    <row r="278" spans="38:53">
      <c r="AV278" s="23"/>
      <c r="AW278" s="23"/>
      <c r="AX278" s="23"/>
      <c r="AY278" s="23"/>
    </row>
    <row r="279" spans="38:53">
      <c r="AV279" s="23"/>
      <c r="AW279" s="23"/>
      <c r="AX279" s="23"/>
      <c r="AY279" s="23"/>
    </row>
    <row r="280" spans="38:53">
      <c r="AV280" s="23"/>
      <c r="AW280" s="23"/>
      <c r="AX280" s="23"/>
      <c r="AY280" s="23"/>
    </row>
    <row r="281" spans="38:53">
      <c r="AM281" s="181"/>
      <c r="AN281" s="181"/>
      <c r="AO281" s="181"/>
      <c r="AP281" s="181"/>
      <c r="AQ281" s="181"/>
      <c r="AR281" s="181"/>
      <c r="AS281" s="181"/>
      <c r="AT281" s="181"/>
      <c r="AU281" s="181"/>
      <c r="AV281" s="284"/>
      <c r="AW281" s="284"/>
      <c r="AX281" s="284"/>
      <c r="AY281" s="284"/>
    </row>
    <row r="282" spans="38:53">
      <c r="AM282" s="181"/>
      <c r="AN282" s="181"/>
      <c r="AO282" s="181"/>
      <c r="AP282" s="181"/>
      <c r="AQ282" s="181"/>
      <c r="AR282" s="181"/>
      <c r="AS282" s="181"/>
      <c r="AT282" s="181"/>
      <c r="AU282" s="181"/>
      <c r="AV282" s="284"/>
      <c r="AW282" s="284"/>
      <c r="AX282" s="284"/>
      <c r="AY282" s="284"/>
    </row>
    <row r="283" spans="38:53">
      <c r="AM283" s="181"/>
      <c r="AN283" s="181"/>
      <c r="AO283" s="181"/>
      <c r="AP283" s="181"/>
      <c r="AQ283" s="181"/>
      <c r="AR283" s="181"/>
      <c r="AS283" s="181"/>
      <c r="AT283" s="181"/>
      <c r="AU283" s="181"/>
      <c r="AV283" s="284"/>
      <c r="AW283" s="284"/>
      <c r="AX283" s="284"/>
      <c r="AY283" s="284"/>
    </row>
    <row r="284" spans="38:53">
      <c r="AM284" s="181"/>
      <c r="AN284" s="181"/>
      <c r="AO284" s="181"/>
      <c r="AP284" s="181"/>
      <c r="AQ284" s="181"/>
      <c r="AR284" s="181"/>
      <c r="AS284" s="181"/>
      <c r="AT284" s="181"/>
      <c r="AU284" s="181"/>
      <c r="AV284" s="284"/>
      <c r="AW284" s="284"/>
      <c r="AX284" s="284"/>
      <c r="AY284" s="284"/>
    </row>
    <row r="285" spans="38:53">
      <c r="AM285" s="181"/>
      <c r="AN285" s="181"/>
      <c r="AO285" s="181"/>
      <c r="AP285" s="181"/>
      <c r="AQ285" s="181"/>
      <c r="AR285" s="181"/>
      <c r="AS285" s="181"/>
      <c r="AT285" s="181"/>
      <c r="AU285" s="181"/>
      <c r="AV285" s="284"/>
      <c r="AW285" s="284"/>
      <c r="AX285" s="284"/>
      <c r="AY285" s="284"/>
    </row>
  </sheetData>
  <mergeCells count="159">
    <mergeCell ref="B264:B265"/>
    <mergeCell ref="AJ264:AJ265"/>
    <mergeCell ref="B258:B259"/>
    <mergeCell ref="AJ258:AJ259"/>
    <mergeCell ref="B261:B262"/>
    <mergeCell ref="AJ261:AJ262"/>
    <mergeCell ref="B240:B241"/>
    <mergeCell ref="AJ240:AJ241"/>
    <mergeCell ref="B231:B232"/>
    <mergeCell ref="AJ231:AJ232"/>
    <mergeCell ref="B234:B235"/>
    <mergeCell ref="AJ234:AJ235"/>
    <mergeCell ref="B252:B253"/>
    <mergeCell ref="AJ252:AJ253"/>
    <mergeCell ref="B255:B256"/>
    <mergeCell ref="AJ255:AJ256"/>
    <mergeCell ref="B243:B244"/>
    <mergeCell ref="AJ243:AJ244"/>
    <mergeCell ref="B249:B250"/>
    <mergeCell ref="AJ249:AJ250"/>
    <mergeCell ref="B222:B223"/>
    <mergeCell ref="AJ222:AJ223"/>
    <mergeCell ref="B228:B229"/>
    <mergeCell ref="AJ228:AJ229"/>
    <mergeCell ref="B216:B217"/>
    <mergeCell ref="AJ216:AJ217"/>
    <mergeCell ref="B219:B220"/>
    <mergeCell ref="AJ219:AJ220"/>
    <mergeCell ref="B237:B238"/>
    <mergeCell ref="AJ237:AJ238"/>
    <mergeCell ref="B198:B199"/>
    <mergeCell ref="AJ198:AJ199"/>
    <mergeCell ref="B189:B190"/>
    <mergeCell ref="AJ189:AJ190"/>
    <mergeCell ref="B192:B193"/>
    <mergeCell ref="AJ192:AJ193"/>
    <mergeCell ref="B210:B211"/>
    <mergeCell ref="AJ210:AJ211"/>
    <mergeCell ref="B213:B214"/>
    <mergeCell ref="AJ213:AJ214"/>
    <mergeCell ref="B201:B202"/>
    <mergeCell ref="AJ201:AJ202"/>
    <mergeCell ref="B207:B208"/>
    <mergeCell ref="AJ207:AJ208"/>
    <mergeCell ref="B180:B181"/>
    <mergeCell ref="AJ180:AJ181"/>
    <mergeCell ref="B186:B187"/>
    <mergeCell ref="AJ186:AJ187"/>
    <mergeCell ref="B174:B175"/>
    <mergeCell ref="AJ174:AJ175"/>
    <mergeCell ref="B177:B178"/>
    <mergeCell ref="AJ177:AJ178"/>
    <mergeCell ref="B195:B196"/>
    <mergeCell ref="AJ195:AJ196"/>
    <mergeCell ref="B156:B157"/>
    <mergeCell ref="AJ156:AJ157"/>
    <mergeCell ref="B147:B148"/>
    <mergeCell ref="AJ147:AJ148"/>
    <mergeCell ref="B150:B151"/>
    <mergeCell ref="AJ150:AJ151"/>
    <mergeCell ref="B168:B169"/>
    <mergeCell ref="AJ168:AJ169"/>
    <mergeCell ref="B171:B172"/>
    <mergeCell ref="AJ171:AJ172"/>
    <mergeCell ref="B159:B160"/>
    <mergeCell ref="AJ159:AJ160"/>
    <mergeCell ref="B165:B166"/>
    <mergeCell ref="AJ165:AJ166"/>
    <mergeCell ref="B138:B139"/>
    <mergeCell ref="AJ138:AJ139"/>
    <mergeCell ref="B144:B145"/>
    <mergeCell ref="AJ144:AJ145"/>
    <mergeCell ref="B132:B133"/>
    <mergeCell ref="AJ132:AJ133"/>
    <mergeCell ref="B135:B136"/>
    <mergeCell ref="AJ135:AJ136"/>
    <mergeCell ref="B153:B154"/>
    <mergeCell ref="AJ153:AJ154"/>
    <mergeCell ref="B114:B115"/>
    <mergeCell ref="AJ114:AJ115"/>
    <mergeCell ref="B105:B106"/>
    <mergeCell ref="AJ105:AJ106"/>
    <mergeCell ref="B108:B109"/>
    <mergeCell ref="AJ108:AJ109"/>
    <mergeCell ref="B126:B127"/>
    <mergeCell ref="AJ126:AJ127"/>
    <mergeCell ref="B129:B130"/>
    <mergeCell ref="AJ129:AJ130"/>
    <mergeCell ref="B117:B118"/>
    <mergeCell ref="AJ117:AJ118"/>
    <mergeCell ref="B123:B124"/>
    <mergeCell ref="AJ123:AJ124"/>
    <mergeCell ref="B96:B97"/>
    <mergeCell ref="AJ96:AJ97"/>
    <mergeCell ref="B102:B103"/>
    <mergeCell ref="AJ102:AJ103"/>
    <mergeCell ref="B90:B91"/>
    <mergeCell ref="AJ90:AJ91"/>
    <mergeCell ref="B93:B94"/>
    <mergeCell ref="AJ93:AJ94"/>
    <mergeCell ref="B111:B112"/>
    <mergeCell ref="AJ111:AJ112"/>
    <mergeCell ref="B72:B73"/>
    <mergeCell ref="AJ72:AJ73"/>
    <mergeCell ref="B63:B64"/>
    <mergeCell ref="AJ63:AJ64"/>
    <mergeCell ref="B66:B67"/>
    <mergeCell ref="AJ66:AJ67"/>
    <mergeCell ref="B84:B85"/>
    <mergeCell ref="AJ84:AJ85"/>
    <mergeCell ref="B87:B88"/>
    <mergeCell ref="AJ87:AJ88"/>
    <mergeCell ref="B75:B76"/>
    <mergeCell ref="AJ75:AJ76"/>
    <mergeCell ref="B81:B82"/>
    <mergeCell ref="AJ81:AJ82"/>
    <mergeCell ref="B60:B61"/>
    <mergeCell ref="AJ60:AJ61"/>
    <mergeCell ref="B48:B49"/>
    <mergeCell ref="AJ48:AJ49"/>
    <mergeCell ref="B51:B52"/>
    <mergeCell ref="AJ51:AJ52"/>
    <mergeCell ref="AF51:AF52"/>
    <mergeCell ref="B69:B70"/>
    <mergeCell ref="AJ69:AJ70"/>
    <mergeCell ref="B42:B43"/>
    <mergeCell ref="AJ42:AJ43"/>
    <mergeCell ref="B45:B46"/>
    <mergeCell ref="AJ45:AJ46"/>
    <mergeCell ref="AJ30:AJ31"/>
    <mergeCell ref="AJ33:AJ34"/>
    <mergeCell ref="B24:B25"/>
    <mergeCell ref="B27:B28"/>
    <mergeCell ref="B54:B55"/>
    <mergeCell ref="AJ54:AJ55"/>
    <mergeCell ref="AJ18:AJ19"/>
    <mergeCell ref="B39:B40"/>
    <mergeCell ref="AJ39:AJ40"/>
    <mergeCell ref="AJ21:AJ22"/>
    <mergeCell ref="AJ24:AJ25"/>
    <mergeCell ref="AJ27:AJ28"/>
    <mergeCell ref="B30:B31"/>
    <mergeCell ref="B33:B34"/>
    <mergeCell ref="B18:B19"/>
    <mergeCell ref="B21:B22"/>
    <mergeCell ref="P11:Q11"/>
    <mergeCell ref="P12:Q12"/>
    <mergeCell ref="AG7:AH7"/>
    <mergeCell ref="AG8:AH8"/>
    <mergeCell ref="AG9:AH9"/>
    <mergeCell ref="AG10:AH10"/>
    <mergeCell ref="AG11:AH11"/>
    <mergeCell ref="AG12:AH12"/>
    <mergeCell ref="P6:Q6"/>
    <mergeCell ref="AG6:AH6"/>
    <mergeCell ref="P7:Q7"/>
    <mergeCell ref="P8:Q8"/>
    <mergeCell ref="P9:Q9"/>
    <mergeCell ref="P10:Q10"/>
  </mergeCells>
  <phoneticPr fontId="1" type="noConversion"/>
  <pageMargins left="0.75" right="0.75" top="1" bottom="1" header="0.5" footer="0.5"/>
  <pageSetup paperSize="9" scale="41" orientation="portrait" r:id="rId1"/>
  <headerFooter alignWithMargins="0"/>
  <rowBreaks count="1" manualBreakCount="1">
    <brk id="278" max="16383" man="1"/>
  </rowBreaks>
  <colBreaks count="1" manualBreakCount="1">
    <brk id="36" max="1048575" man="1"/>
  </colBreaks>
  <ignoredErrors>
    <ignoredError sqref="AM34:AU34 AJ33 AJ54:AU55 AJ96:AU97 AJ138:AU139 AJ222:AU223 AJ243:AU244" evalErro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V299"/>
  <sheetViews>
    <sheetView topLeftCell="A255" zoomScaleNormal="100" zoomScaleSheetLayoutView="100" workbookViewId="0">
      <selection activeCell="N289" sqref="N289"/>
    </sheetView>
  </sheetViews>
  <sheetFormatPr defaultRowHeight="12.75"/>
  <cols>
    <col min="1" max="1" width="2.42578125" customWidth="1"/>
    <col min="2" max="2" width="8.140625" style="121" customWidth="1"/>
    <col min="3" max="3" width="10.28515625" style="121" customWidth="1"/>
    <col min="4" max="4" width="16.7109375" style="121" bestFit="1" customWidth="1"/>
    <col min="5" max="11" width="8.85546875" style="121" customWidth="1"/>
    <col min="12" max="12" width="10.28515625" style="121" customWidth="1"/>
    <col min="13" max="13" width="8.85546875" style="121" customWidth="1"/>
    <col min="14" max="14" width="3" style="121" customWidth="1"/>
    <col min="15" max="22" width="9.140625" style="121"/>
    <col min="23" max="23" width="9.85546875" style="121" customWidth="1"/>
    <col min="24" max="24" width="3.85546875" style="121" customWidth="1"/>
    <col min="25" max="25" width="1.28515625" style="121" customWidth="1"/>
    <col min="26" max="33" width="9.140625" style="121"/>
    <col min="34" max="34" width="10.42578125" style="121" customWidth="1"/>
    <col min="35" max="35" width="9.140625" style="121"/>
    <col min="36" max="36" width="1.28515625" style="121" customWidth="1"/>
    <col min="37" max="44" width="9.140625" style="121"/>
    <col min="45" max="45" width="10.140625" style="121" customWidth="1"/>
    <col min="46" max="46" width="9.140625" style="121"/>
    <col min="47" max="47" width="1.28515625" style="85" customWidth="1"/>
    <col min="48" max="55" width="9.140625" style="121"/>
    <col min="56" max="56" width="10.28515625" style="121" customWidth="1"/>
    <col min="57" max="57" width="9.140625" style="121"/>
    <col min="58" max="58" width="1.28515625" style="85" customWidth="1"/>
    <col min="59" max="66" width="9.140625" style="121"/>
    <col min="67" max="67" width="10" style="121" customWidth="1"/>
    <col min="68" max="68" width="9.140625" style="121"/>
    <col min="69" max="69" width="1.28515625" style="85" customWidth="1"/>
    <col min="70" max="77" width="9.140625" style="121"/>
    <col min="78" max="78" width="10" style="121" customWidth="1"/>
    <col min="79" max="79" width="9.140625" style="121"/>
    <col min="80" max="80" width="1.28515625" style="121" customWidth="1"/>
    <col min="81" max="88" width="9.140625" style="121"/>
    <col min="89" max="89" width="10" style="121" customWidth="1"/>
    <col min="90" max="90" width="9.140625" style="121"/>
    <col min="91" max="91" width="1.28515625" style="193" customWidth="1"/>
    <col min="92" max="99" width="9.140625" style="121"/>
    <col min="100" max="100" width="10.28515625" style="121" customWidth="1"/>
    <col min="101" max="101" width="9.7109375" style="121" customWidth="1"/>
    <col min="102" max="102" width="1.28515625" style="85" customWidth="1"/>
    <col min="103" max="110" width="9.140625" style="121"/>
    <col min="111" max="111" width="10" style="121" customWidth="1"/>
    <col min="112" max="112" width="9.5703125" style="121" customWidth="1"/>
    <col min="113" max="113" width="1.28515625" style="85" customWidth="1"/>
    <col min="114" max="114" width="9.140625" style="121"/>
    <col min="115" max="119" width="8.7109375" style="121" customWidth="1"/>
    <col min="120" max="121" width="9.140625" style="121"/>
    <col min="122" max="122" width="10.140625" style="121" customWidth="1"/>
    <col min="123" max="123" width="9.42578125" style="121" customWidth="1"/>
    <col min="124" max="124" width="1.28515625" style="85" customWidth="1"/>
    <col min="125" max="132" width="9.140625" style="121"/>
    <col min="133" max="133" width="10.85546875" style="121" customWidth="1"/>
    <col min="134" max="134" width="9.7109375" style="121" customWidth="1"/>
  </cols>
  <sheetData>
    <row r="1" spans="1:136" ht="13.5" thickBot="1">
      <c r="A1" s="473"/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  <c r="S1" s="474"/>
      <c r="T1" s="474"/>
      <c r="U1" s="474"/>
      <c r="V1" s="474"/>
      <c r="W1" s="474"/>
      <c r="X1" s="474"/>
      <c r="Y1" s="474"/>
      <c r="Z1" s="474"/>
      <c r="AA1" s="474"/>
      <c r="AB1" s="474"/>
      <c r="AC1" s="474"/>
      <c r="AD1" s="480"/>
      <c r="AE1" s="474"/>
      <c r="AF1" s="474"/>
      <c r="AG1" s="474"/>
      <c r="AH1" s="474"/>
      <c r="AI1" s="474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N1" s="98"/>
      <c r="CO1" s="98"/>
      <c r="CP1" s="98"/>
      <c r="CQ1" s="98"/>
      <c r="CR1" s="98"/>
      <c r="CS1" s="98"/>
      <c r="CT1" s="98"/>
      <c r="CU1" s="98"/>
      <c r="CV1" s="98"/>
      <c r="CW1" s="98"/>
      <c r="CY1" s="98"/>
      <c r="CZ1" s="98"/>
      <c r="DA1" s="98"/>
      <c r="DB1" s="98"/>
      <c r="DC1" s="98"/>
      <c r="DD1" s="98"/>
      <c r="DE1" s="98"/>
      <c r="DF1" s="98"/>
      <c r="DG1" s="98"/>
      <c r="DH1" s="98"/>
      <c r="DJ1" s="98"/>
      <c r="DK1" s="98"/>
      <c r="DL1" s="98"/>
      <c r="DM1" s="98"/>
      <c r="DN1" s="98"/>
      <c r="DO1" s="98"/>
      <c r="DP1" s="98"/>
      <c r="DQ1" s="98"/>
      <c r="DR1" s="98"/>
      <c r="DS1" s="98"/>
      <c r="DU1" s="98"/>
      <c r="DV1" s="98"/>
      <c r="DW1" s="98"/>
      <c r="DX1" s="98"/>
      <c r="DY1" s="98"/>
      <c r="DZ1" s="98"/>
      <c r="EA1" s="98"/>
      <c r="EB1" s="98"/>
      <c r="EC1" s="98"/>
      <c r="ED1" s="98"/>
      <c r="EE1" s="1"/>
    </row>
    <row r="2" spans="1:136" ht="26.25">
      <c r="A2" s="473"/>
      <c r="B2" s="475" t="s">
        <v>38</v>
      </c>
      <c r="C2" s="474"/>
      <c r="D2" s="474"/>
      <c r="E2" s="474"/>
      <c r="F2" s="474"/>
      <c r="G2" s="474"/>
      <c r="H2" s="474"/>
      <c r="I2" s="474"/>
      <c r="J2" s="474"/>
      <c r="K2" s="474"/>
      <c r="L2" s="474"/>
      <c r="M2" s="474"/>
      <c r="N2" s="474"/>
      <c r="O2" s="474"/>
      <c r="P2" s="474"/>
      <c r="Q2" s="474"/>
      <c r="R2" s="474"/>
      <c r="S2" s="474"/>
      <c r="T2" s="474"/>
      <c r="U2" s="474"/>
      <c r="V2" s="474"/>
      <c r="W2" s="474"/>
      <c r="X2" s="474"/>
      <c r="Y2" s="474"/>
      <c r="Z2" s="474"/>
      <c r="AA2" s="474"/>
      <c r="AB2" s="474"/>
      <c r="AC2" s="474"/>
      <c r="AD2" s="474"/>
      <c r="AE2" s="474"/>
      <c r="AF2" s="474"/>
      <c r="AG2" s="474"/>
      <c r="AH2" s="474"/>
      <c r="AI2" s="474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N2" s="98"/>
      <c r="CO2" s="98"/>
      <c r="CP2" s="98"/>
      <c r="CQ2" s="98"/>
      <c r="CR2" s="98"/>
      <c r="CS2" s="98"/>
      <c r="CT2" s="98"/>
      <c r="CU2" s="98"/>
      <c r="CV2" s="98"/>
      <c r="CW2" s="98"/>
      <c r="CY2" s="98"/>
      <c r="CZ2" s="98"/>
      <c r="DA2" s="98"/>
      <c r="DB2" s="98"/>
      <c r="DC2" s="98"/>
      <c r="DD2" s="98"/>
      <c r="DE2" s="98"/>
      <c r="DF2" s="98"/>
      <c r="DG2" s="98"/>
      <c r="DH2" s="98"/>
      <c r="DJ2" s="98"/>
      <c r="DK2" s="98"/>
      <c r="DL2" s="98"/>
      <c r="DM2" s="98"/>
      <c r="DN2" s="98"/>
      <c r="DO2" s="98"/>
      <c r="DP2" s="98"/>
      <c r="DQ2" s="98"/>
      <c r="DR2" s="98"/>
      <c r="DS2" s="98"/>
      <c r="DU2" s="98"/>
      <c r="DV2" s="98"/>
      <c r="DW2" s="98"/>
      <c r="DX2" s="98"/>
      <c r="DY2" s="98"/>
      <c r="DZ2" s="98"/>
      <c r="EA2" s="98"/>
      <c r="EB2" s="98"/>
      <c r="EC2" s="98"/>
      <c r="ED2" s="98"/>
      <c r="EE2" s="1"/>
    </row>
    <row r="3" spans="1:136">
      <c r="A3" s="473"/>
      <c r="B3" s="474"/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  <c r="W3" s="474"/>
      <c r="X3" s="474"/>
      <c r="Y3" s="474"/>
      <c r="Z3" s="474"/>
      <c r="AA3" s="474"/>
      <c r="AB3" s="474"/>
      <c r="AC3" s="474"/>
      <c r="AD3" s="474"/>
      <c r="AE3" s="474"/>
      <c r="AF3" s="474"/>
      <c r="AG3" s="474"/>
      <c r="AH3" s="474"/>
      <c r="AI3" s="474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G3" s="98"/>
      <c r="BH3" s="98"/>
      <c r="BI3" s="98"/>
      <c r="BJ3" s="98"/>
      <c r="BK3" s="98"/>
      <c r="BL3" s="98"/>
      <c r="BM3" s="98"/>
      <c r="BN3" s="98"/>
      <c r="BO3" s="98"/>
      <c r="BP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8"/>
      <c r="CC3" s="98"/>
      <c r="CD3" s="98"/>
      <c r="CE3" s="98"/>
      <c r="CF3" s="98"/>
      <c r="CG3" s="98"/>
      <c r="CH3" s="98"/>
      <c r="CI3" s="98"/>
      <c r="CJ3" s="98"/>
      <c r="CK3" s="98"/>
      <c r="CL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J3" s="98"/>
      <c r="DK3" s="98"/>
      <c r="DL3" s="98"/>
      <c r="DM3" s="98"/>
      <c r="DN3" s="98"/>
      <c r="DO3" s="98"/>
      <c r="DP3" s="98"/>
      <c r="DQ3" s="98"/>
      <c r="DR3" s="98"/>
      <c r="DS3" s="98"/>
      <c r="DU3" s="98"/>
      <c r="DV3" s="98"/>
      <c r="DW3" s="98"/>
      <c r="DX3" s="98"/>
      <c r="DY3" s="98"/>
      <c r="DZ3" s="98"/>
      <c r="EA3" s="98"/>
      <c r="EB3" s="98"/>
      <c r="EC3" s="98"/>
      <c r="ED3" s="98"/>
      <c r="EE3" s="1"/>
    </row>
    <row r="4" spans="1:136" ht="18.75">
      <c r="A4" s="473"/>
      <c r="B4" s="476" t="s">
        <v>20</v>
      </c>
      <c r="C4" s="474"/>
      <c r="D4" s="474"/>
      <c r="E4" s="474"/>
      <c r="F4" s="474"/>
      <c r="G4" s="474"/>
      <c r="H4" s="474"/>
      <c r="I4" s="474"/>
      <c r="J4" s="474"/>
      <c r="K4" s="474"/>
      <c r="L4" s="474"/>
      <c r="M4" s="474"/>
      <c r="N4" s="474"/>
      <c r="O4" s="474"/>
      <c r="P4" s="474"/>
      <c r="Q4" s="474"/>
      <c r="R4" s="474"/>
      <c r="S4" s="474"/>
      <c r="T4" s="474"/>
      <c r="U4" s="474"/>
      <c r="V4" s="474"/>
      <c r="W4" s="474"/>
      <c r="X4" s="474"/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G4" s="98"/>
      <c r="BH4" s="98"/>
      <c r="BI4" s="98"/>
      <c r="BJ4" s="98"/>
      <c r="BK4" s="98"/>
      <c r="BL4" s="98"/>
      <c r="BM4" s="98"/>
      <c r="BN4" s="98"/>
      <c r="BO4" s="98"/>
      <c r="BP4" s="98"/>
      <c r="BR4" s="98"/>
      <c r="BS4" s="98"/>
      <c r="BT4" s="98"/>
      <c r="BU4" s="98"/>
      <c r="BV4" s="98"/>
      <c r="BW4" s="98"/>
      <c r="BX4" s="98"/>
      <c r="BY4" s="98"/>
      <c r="BZ4" s="98"/>
      <c r="CA4" s="98"/>
      <c r="CB4" s="98"/>
      <c r="CC4" s="98"/>
      <c r="CD4" s="98"/>
      <c r="CE4" s="98"/>
      <c r="CF4" s="98"/>
      <c r="CG4" s="98"/>
      <c r="CH4" s="98"/>
      <c r="CI4" s="98"/>
      <c r="CJ4" s="98"/>
      <c r="CK4" s="98"/>
      <c r="CL4" s="98"/>
      <c r="CN4" s="98"/>
      <c r="CO4" s="98"/>
      <c r="CP4" s="98"/>
      <c r="CQ4" s="98"/>
      <c r="CR4" s="98"/>
      <c r="CS4" s="98"/>
      <c r="CT4" s="98"/>
      <c r="CU4" s="98"/>
      <c r="CV4" s="98"/>
      <c r="CW4" s="98"/>
      <c r="CY4" s="98"/>
      <c r="CZ4" s="98"/>
      <c r="DA4" s="98"/>
      <c r="DB4" s="98"/>
      <c r="DC4" s="98"/>
      <c r="DD4" s="98"/>
      <c r="DE4" s="98"/>
      <c r="DF4" s="98"/>
      <c r="DG4" s="98"/>
      <c r="DH4" s="98"/>
      <c r="DJ4" s="98"/>
      <c r="DK4" s="98"/>
      <c r="DL4" s="98"/>
      <c r="DM4" s="98"/>
      <c r="DN4" s="98"/>
      <c r="DO4" s="98"/>
      <c r="DP4" s="98"/>
      <c r="DQ4" s="98"/>
      <c r="DR4" s="98"/>
      <c r="DS4" s="98"/>
      <c r="DU4" s="98"/>
      <c r="DV4" s="98"/>
      <c r="DW4" s="98"/>
      <c r="DX4" s="98"/>
      <c r="DY4" s="98"/>
      <c r="DZ4" s="98"/>
      <c r="EA4" s="98"/>
      <c r="EB4" s="98"/>
      <c r="EC4" s="98"/>
      <c r="ED4" s="98"/>
      <c r="EE4" s="1"/>
      <c r="EF4" t="s">
        <v>100</v>
      </c>
    </row>
    <row r="5" spans="1:136" ht="18.75">
      <c r="A5" s="473"/>
      <c r="B5" s="476"/>
      <c r="C5" s="474"/>
      <c r="D5" s="474"/>
      <c r="E5" s="474"/>
      <c r="F5" s="474"/>
      <c r="G5" s="474"/>
      <c r="H5" s="474"/>
      <c r="I5" s="474"/>
      <c r="J5" s="474"/>
      <c r="K5" s="474"/>
      <c r="L5" s="474"/>
      <c r="M5" s="474"/>
      <c r="N5" s="474"/>
      <c r="O5" s="474"/>
      <c r="P5" s="474"/>
      <c r="Q5" s="474"/>
      <c r="R5" s="474"/>
      <c r="S5" s="474"/>
      <c r="T5" s="474"/>
      <c r="U5" s="474"/>
      <c r="V5" s="474"/>
      <c r="W5" s="474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N5" s="98"/>
      <c r="CO5" s="98"/>
      <c r="CP5" s="98"/>
      <c r="CQ5" s="98"/>
      <c r="CR5" s="98"/>
      <c r="CS5" s="98"/>
      <c r="CT5" s="98"/>
      <c r="CU5" s="98"/>
      <c r="CV5" s="98"/>
      <c r="CW5" s="98"/>
      <c r="CY5" s="98"/>
      <c r="CZ5" s="98"/>
      <c r="DA5" s="98"/>
      <c r="DB5" s="98"/>
      <c r="DC5" s="98"/>
      <c r="DD5" s="98"/>
      <c r="DE5" s="98"/>
      <c r="DF5" s="98"/>
      <c r="DG5" s="98"/>
      <c r="DH5" s="98"/>
      <c r="DJ5" s="98"/>
      <c r="DK5" s="98"/>
      <c r="DL5" s="98"/>
      <c r="DM5" s="98"/>
      <c r="DN5" s="98"/>
      <c r="DO5" s="98"/>
      <c r="DP5" s="98"/>
      <c r="DQ5" s="98"/>
      <c r="DR5" s="98"/>
      <c r="DS5" s="98"/>
      <c r="DU5" s="98"/>
      <c r="DV5" s="98"/>
      <c r="DW5" s="98"/>
      <c r="DX5" s="98"/>
      <c r="DY5" s="98"/>
      <c r="DZ5" s="98"/>
      <c r="EA5" s="98"/>
      <c r="EB5" s="98"/>
      <c r="EC5" s="98"/>
      <c r="ED5" s="98"/>
      <c r="EE5" s="1"/>
    </row>
    <row r="6" spans="1:136" ht="19.5" thickBot="1">
      <c r="A6" s="473"/>
      <c r="B6" s="476"/>
      <c r="C6" s="474"/>
      <c r="D6" s="474"/>
      <c r="E6" s="474"/>
      <c r="F6" s="474"/>
      <c r="G6" s="474"/>
      <c r="H6" s="474"/>
      <c r="I6" s="474"/>
      <c r="J6" s="474"/>
      <c r="K6" s="474"/>
      <c r="L6" s="474"/>
      <c r="M6" s="474"/>
      <c r="N6" s="474"/>
      <c r="O6" s="474"/>
      <c r="P6" s="474"/>
      <c r="Q6" s="474"/>
      <c r="R6" s="474"/>
      <c r="S6" s="474"/>
      <c r="T6" s="474"/>
      <c r="U6" s="474"/>
      <c r="V6" s="474"/>
      <c r="W6" s="474"/>
      <c r="X6" s="474"/>
      <c r="Y6" s="474"/>
      <c r="Z6" s="474"/>
      <c r="AA6" s="474"/>
      <c r="AB6" s="474"/>
      <c r="AC6" s="474"/>
      <c r="AD6" s="474"/>
      <c r="AE6" s="474"/>
      <c r="AF6" s="474"/>
      <c r="AG6" s="474"/>
      <c r="AH6" s="474"/>
      <c r="AI6" s="474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R6" s="98"/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Y6" s="98"/>
      <c r="CZ6" s="98"/>
      <c r="DA6" s="98"/>
      <c r="DB6" s="98"/>
      <c r="DC6" s="98"/>
      <c r="DD6" s="98"/>
      <c r="DE6" s="98"/>
      <c r="DF6" s="98"/>
      <c r="DG6" s="98"/>
      <c r="DH6" s="98"/>
      <c r="DJ6" s="98"/>
      <c r="DK6" s="98"/>
      <c r="DL6" s="98"/>
      <c r="DM6" s="98"/>
      <c r="DN6" s="98"/>
      <c r="DO6" s="98"/>
      <c r="DP6" s="98"/>
      <c r="DQ6" s="98"/>
      <c r="DR6" s="98"/>
      <c r="DS6" s="98"/>
      <c r="DU6" s="98"/>
      <c r="DV6" s="98"/>
      <c r="DW6" s="98"/>
      <c r="DX6" s="98"/>
      <c r="DY6" s="98"/>
      <c r="DZ6" s="98"/>
      <c r="EA6" s="98"/>
      <c r="EB6" s="98"/>
      <c r="EC6" s="98"/>
      <c r="ED6" s="98"/>
      <c r="EE6" s="1"/>
    </row>
    <row r="7" spans="1:136" ht="21.75" customHeight="1" thickBot="1">
      <c r="A7" s="473"/>
      <c r="B7" s="474"/>
      <c r="C7" s="474"/>
      <c r="D7" s="592" t="s">
        <v>109</v>
      </c>
      <c r="E7" s="593"/>
      <c r="F7" s="593"/>
      <c r="G7" s="593"/>
      <c r="H7" s="593"/>
      <c r="I7" s="593"/>
      <c r="J7" s="593"/>
      <c r="K7" s="593"/>
      <c r="L7" s="593"/>
      <c r="M7" s="594"/>
      <c r="N7" s="474"/>
      <c r="O7" s="464"/>
      <c r="P7" s="465"/>
      <c r="Q7" s="465"/>
      <c r="R7" s="465"/>
      <c r="S7" s="465"/>
      <c r="T7" s="465"/>
      <c r="U7" s="465"/>
      <c r="V7" s="465"/>
      <c r="W7" s="466"/>
      <c r="X7" s="474"/>
      <c r="Y7" s="464"/>
      <c r="Z7" s="465"/>
      <c r="AA7" s="465"/>
      <c r="AB7" s="465"/>
      <c r="AC7" s="465"/>
      <c r="AD7" s="465"/>
      <c r="AE7" s="465"/>
      <c r="AF7" s="465"/>
      <c r="AG7" s="465"/>
      <c r="AH7" s="466"/>
      <c r="AI7" s="474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J7" s="98"/>
      <c r="DK7" s="98"/>
      <c r="DL7" s="98"/>
      <c r="DM7" s="98"/>
      <c r="DN7" s="98"/>
      <c r="DO7" s="98"/>
      <c r="DP7" s="98"/>
      <c r="DQ7" s="98"/>
      <c r="DR7" s="98"/>
      <c r="DS7" s="98"/>
      <c r="DU7" s="98"/>
      <c r="DV7" s="98"/>
      <c r="DW7" s="98"/>
      <c r="DX7" s="98"/>
      <c r="DY7" s="98"/>
      <c r="DZ7" s="98"/>
      <c r="EA7" s="98"/>
      <c r="EB7" s="98"/>
      <c r="EC7" s="98"/>
      <c r="ED7" s="98"/>
      <c r="EE7" s="1"/>
    </row>
    <row r="8" spans="1:136" ht="13.5" thickBot="1">
      <c r="A8" s="473"/>
      <c r="B8" s="474"/>
      <c r="C8" s="474"/>
      <c r="D8" s="396" t="s">
        <v>111</v>
      </c>
      <c r="E8" s="397" t="s">
        <v>41</v>
      </c>
      <c r="F8" s="398" t="s">
        <v>42</v>
      </c>
      <c r="G8" s="398" t="s">
        <v>43</v>
      </c>
      <c r="H8" s="398" t="s">
        <v>44</v>
      </c>
      <c r="I8" s="398" t="s">
        <v>45</v>
      </c>
      <c r="J8" s="398" t="s">
        <v>46</v>
      </c>
      <c r="K8" s="399" t="s">
        <v>47</v>
      </c>
      <c r="L8" s="396" t="s">
        <v>48</v>
      </c>
      <c r="M8" s="400" t="s">
        <v>49</v>
      </c>
      <c r="N8" s="474"/>
      <c r="O8" s="467"/>
      <c r="P8" s="292"/>
      <c r="Q8" s="292"/>
      <c r="R8" s="292"/>
      <c r="S8" s="292"/>
      <c r="T8" s="292"/>
      <c r="U8" s="292"/>
      <c r="V8" s="292"/>
      <c r="W8" s="468"/>
      <c r="X8" s="474"/>
      <c r="Y8" s="467"/>
      <c r="Z8" s="292"/>
      <c r="AA8" s="292"/>
      <c r="AB8" s="292"/>
      <c r="AC8" s="292"/>
      <c r="AD8" s="292"/>
      <c r="AE8" s="292"/>
      <c r="AF8" s="292"/>
      <c r="AG8" s="292"/>
      <c r="AH8" s="468"/>
      <c r="AI8" s="474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  <c r="CG8" s="98"/>
      <c r="CH8" s="98"/>
      <c r="CI8" s="98"/>
      <c r="CJ8" s="98"/>
      <c r="CK8" s="98"/>
      <c r="CL8" s="98"/>
      <c r="CN8" s="98"/>
      <c r="CO8" s="98"/>
      <c r="CP8" s="98"/>
      <c r="CQ8" s="98"/>
      <c r="CR8" s="98"/>
      <c r="CS8" s="98"/>
      <c r="CT8" s="98"/>
      <c r="CU8" s="98"/>
      <c r="CV8" s="98"/>
      <c r="CW8" s="98"/>
      <c r="CY8" s="98"/>
      <c r="CZ8" s="98"/>
      <c r="DA8" s="98"/>
      <c r="DB8" s="98"/>
      <c r="DC8" s="98"/>
      <c r="DD8" s="98"/>
      <c r="DE8" s="98"/>
      <c r="DF8" s="98"/>
      <c r="DG8" s="98"/>
      <c r="DH8" s="98"/>
      <c r="DJ8" s="98"/>
      <c r="DK8" s="98"/>
      <c r="DL8" s="98"/>
      <c r="DM8" s="98"/>
      <c r="DN8" s="98"/>
      <c r="DO8" s="98"/>
      <c r="DP8" s="98"/>
      <c r="DQ8" s="98"/>
      <c r="DR8" s="98"/>
      <c r="DS8" s="98"/>
      <c r="DU8" s="98"/>
      <c r="DV8" s="98"/>
      <c r="DW8" s="98"/>
      <c r="DX8" s="98"/>
      <c r="DY8" s="98"/>
      <c r="DZ8" s="98"/>
      <c r="EA8" s="98"/>
      <c r="EB8" s="98"/>
      <c r="EC8" s="98"/>
      <c r="ED8" s="98"/>
      <c r="EE8" s="1"/>
    </row>
    <row r="9" spans="1:136">
      <c r="A9" s="473"/>
      <c r="B9" s="598">
        <v>2008</v>
      </c>
      <c r="C9" s="194" t="s">
        <v>39</v>
      </c>
      <c r="D9" s="195">
        <f>AVERAGE(D32,D54,D76,D98,D120,D142,D164,D186,D208,D230,D252,D274)</f>
        <v>71.827500000000001</v>
      </c>
      <c r="E9" s="258">
        <f>AVERAGE(E32,E54,E76,E98,E120,E142,E164,E186,E208,E230,E252,E274)</f>
        <v>71.359166666666667</v>
      </c>
      <c r="F9" s="259">
        <f>AVERAGE(F32,F54,F76,F98,F120,F142,F164,F186,F208,F230,F252,F274)</f>
        <v>73.053333333333327</v>
      </c>
      <c r="G9" s="259">
        <f t="shared" ref="G9:M9" si="0">AVERAGE(G32,G54,G76,G98,G120,G142,G164,G186,G208,G230,G252,G274)</f>
        <v>73.478333333333339</v>
      </c>
      <c r="H9" s="259">
        <f t="shared" si="0"/>
        <v>71.160833333333343</v>
      </c>
      <c r="I9" s="259">
        <f t="shared" si="0"/>
        <v>69.4375</v>
      </c>
      <c r="J9" s="259">
        <f t="shared" si="0"/>
        <v>75.724166666666662</v>
      </c>
      <c r="K9" s="262">
        <f t="shared" si="0"/>
        <v>64.207499999999996</v>
      </c>
      <c r="L9" s="195">
        <f t="shared" si="0"/>
        <v>72.336666666666673</v>
      </c>
      <c r="M9" s="195">
        <f t="shared" si="0"/>
        <v>72.74666666666667</v>
      </c>
      <c r="N9" s="474"/>
      <c r="O9" s="467"/>
      <c r="P9" s="292"/>
      <c r="Q9" s="292"/>
      <c r="R9" s="292"/>
      <c r="S9" s="292"/>
      <c r="T9" s="292"/>
      <c r="U9" s="292"/>
      <c r="V9" s="292"/>
      <c r="W9" s="468"/>
      <c r="X9" s="474"/>
      <c r="Y9" s="467"/>
      <c r="Z9" s="292"/>
      <c r="AA9" s="292"/>
      <c r="AB9" s="292"/>
      <c r="AC9" s="292"/>
      <c r="AD9" s="292"/>
      <c r="AE9" s="292"/>
      <c r="AF9" s="292"/>
      <c r="AG9" s="292"/>
      <c r="AH9" s="468"/>
      <c r="AI9" s="474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Y9" s="98"/>
      <c r="CZ9" s="98"/>
      <c r="DA9" s="98"/>
      <c r="DB9" s="98"/>
      <c r="DC9" s="98"/>
      <c r="DD9" s="98"/>
      <c r="DE9" s="98"/>
      <c r="DF9" s="98"/>
      <c r="DG9" s="98"/>
      <c r="DH9" s="98"/>
      <c r="DJ9" s="98"/>
      <c r="DK9" s="98"/>
      <c r="DL9" s="98"/>
      <c r="DM9" s="98"/>
      <c r="DN9" s="98"/>
      <c r="DO9" s="98"/>
      <c r="DP9" s="98"/>
      <c r="DQ9" s="98"/>
      <c r="DR9" s="98"/>
      <c r="DS9" s="98"/>
      <c r="DU9" s="98"/>
      <c r="DV9" s="98"/>
      <c r="DW9" s="98"/>
      <c r="DX9" s="98"/>
      <c r="DY9" s="98"/>
      <c r="DZ9" s="98"/>
      <c r="EA9" s="98"/>
      <c r="EB9" s="98"/>
      <c r="EC9" s="98"/>
      <c r="ED9" s="98"/>
      <c r="EE9" s="1"/>
    </row>
    <row r="10" spans="1:136" ht="13.5" thickBot="1">
      <c r="A10" s="473"/>
      <c r="B10" s="610"/>
      <c r="C10" s="361" t="s">
        <v>40</v>
      </c>
      <c r="D10" s="394">
        <f>AVERAGE(D33,D55,D77,D99,D121,D143,D165,D187,D209,D231,D253,D275)</f>
        <v>54.120833333333337</v>
      </c>
      <c r="E10" s="461">
        <f t="shared" ref="E10:M10" si="1">AVERAGE(E33,E55,E77,E99,E121,E143,E165,E187,E209,E231,E253,E275)</f>
        <v>52.311666666666667</v>
      </c>
      <c r="F10" s="462">
        <f t="shared" si="1"/>
        <v>61.055833333333332</v>
      </c>
      <c r="G10" s="462">
        <f t="shared" si="1"/>
        <v>61.694166666666668</v>
      </c>
      <c r="H10" s="462">
        <f t="shared" si="1"/>
        <v>50.247500000000002</v>
      </c>
      <c r="I10" s="462">
        <f t="shared" si="1"/>
        <v>55.059166666666663</v>
      </c>
      <c r="J10" s="462">
        <f t="shared" si="1"/>
        <v>69.504166666666663</v>
      </c>
      <c r="K10" s="463">
        <f t="shared" si="1"/>
        <v>29.089166666666671</v>
      </c>
      <c r="L10" s="394">
        <f t="shared" si="1"/>
        <v>56.264166666666661</v>
      </c>
      <c r="M10" s="394">
        <f t="shared" si="1"/>
        <v>62.195833333333347</v>
      </c>
      <c r="N10" s="474"/>
      <c r="O10" s="467"/>
      <c r="P10" s="292"/>
      <c r="Q10" s="292"/>
      <c r="R10" s="292"/>
      <c r="S10" s="292"/>
      <c r="T10" s="292"/>
      <c r="U10" s="292"/>
      <c r="V10" s="292"/>
      <c r="W10" s="468"/>
      <c r="X10" s="474"/>
      <c r="Y10" s="467"/>
      <c r="Z10" s="292"/>
      <c r="AA10" s="292"/>
      <c r="AB10" s="292"/>
      <c r="AC10" s="292"/>
      <c r="AD10" s="292"/>
      <c r="AE10" s="292"/>
      <c r="AF10" s="292"/>
      <c r="AG10" s="292"/>
      <c r="AH10" s="468"/>
      <c r="AI10" s="474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8"/>
      <c r="CN10" s="98"/>
      <c r="CO10" s="98"/>
      <c r="CP10" s="98"/>
      <c r="CQ10" s="98"/>
      <c r="CR10" s="98"/>
      <c r="CS10" s="98"/>
      <c r="CT10" s="98"/>
      <c r="CU10" s="98"/>
      <c r="CV10" s="98"/>
      <c r="CW10" s="98"/>
      <c r="CY10" s="98"/>
      <c r="CZ10" s="98"/>
      <c r="DA10" s="98"/>
      <c r="DB10" s="98"/>
      <c r="DC10" s="98"/>
      <c r="DD10" s="98"/>
      <c r="DE10" s="98"/>
      <c r="DF10" s="98"/>
      <c r="DG10" s="98"/>
      <c r="DH10" s="98"/>
      <c r="DJ10" s="98"/>
      <c r="DK10" s="98"/>
      <c r="DL10" s="98"/>
      <c r="DM10" s="98"/>
      <c r="DN10" s="98"/>
      <c r="DO10" s="98"/>
      <c r="DP10" s="98"/>
      <c r="DQ10" s="98"/>
      <c r="DR10" s="98"/>
      <c r="DS10" s="98"/>
      <c r="DU10" s="98"/>
      <c r="DV10" s="98"/>
      <c r="DW10" s="98"/>
      <c r="DX10" s="98"/>
      <c r="DY10" s="98"/>
      <c r="DZ10" s="98"/>
      <c r="EA10" s="98"/>
      <c r="EB10" s="98"/>
      <c r="EC10" s="98"/>
      <c r="ED10" s="98"/>
      <c r="EE10" s="1"/>
    </row>
    <row r="11" spans="1:136" ht="5.25" customHeight="1" thickBot="1">
      <c r="A11" s="473"/>
      <c r="B11" s="363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5"/>
      <c r="N11" s="474"/>
      <c r="O11" s="467"/>
      <c r="P11" s="292"/>
      <c r="Q11" s="292"/>
      <c r="R11" s="292"/>
      <c r="S11" s="292"/>
      <c r="T11" s="292"/>
      <c r="U11" s="292"/>
      <c r="V11" s="292"/>
      <c r="W11" s="468"/>
      <c r="X11" s="474"/>
      <c r="Y11" s="467"/>
      <c r="Z11" s="292"/>
      <c r="AA11" s="292"/>
      <c r="AB11" s="292"/>
      <c r="AC11" s="292"/>
      <c r="AD11" s="292"/>
      <c r="AE11" s="292"/>
      <c r="AF11" s="292"/>
      <c r="AG11" s="292"/>
      <c r="AH11" s="468"/>
      <c r="AI11" s="474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  <c r="CK11" s="98"/>
      <c r="CL11" s="98"/>
      <c r="CN11" s="98"/>
      <c r="CO11" s="98"/>
      <c r="CP11" s="98"/>
      <c r="CQ11" s="98"/>
      <c r="CR11" s="98"/>
      <c r="CS11" s="98"/>
      <c r="CT11" s="98"/>
      <c r="CU11" s="98"/>
      <c r="CV11" s="98"/>
      <c r="CW11" s="98"/>
      <c r="CY11" s="98"/>
      <c r="CZ11" s="98"/>
      <c r="DA11" s="98"/>
      <c r="DB11" s="98"/>
      <c r="DC11" s="98"/>
      <c r="DD11" s="98"/>
      <c r="DE11" s="98"/>
      <c r="DF11" s="98"/>
      <c r="DG11" s="98"/>
      <c r="DH11" s="98"/>
      <c r="DJ11" s="98"/>
      <c r="DK11" s="98"/>
      <c r="DL11" s="98"/>
      <c r="DM11" s="98"/>
      <c r="DN11" s="98"/>
      <c r="DO11" s="98"/>
      <c r="DP11" s="98"/>
      <c r="DQ11" s="98"/>
      <c r="DR11" s="98"/>
      <c r="DS11" s="98"/>
      <c r="DU11" s="98"/>
      <c r="DV11" s="98"/>
      <c r="DW11" s="98"/>
      <c r="DX11" s="98"/>
      <c r="DY11" s="98"/>
      <c r="DZ11" s="98"/>
      <c r="EA11" s="98"/>
      <c r="EB11" s="98"/>
      <c r="EC11" s="98"/>
      <c r="ED11" s="98"/>
      <c r="EE11" s="1"/>
    </row>
    <row r="12" spans="1:136">
      <c r="A12" s="473"/>
      <c r="B12" s="611">
        <v>2009</v>
      </c>
      <c r="C12" s="354" t="s">
        <v>39</v>
      </c>
      <c r="D12" s="195">
        <f>AVERAGE(D35,D57,D79,D101,D123,D145,D167,D189,D211,D233,D255,D277)</f>
        <v>70.764166666666668</v>
      </c>
      <c r="E12" s="196">
        <f t="shared" ref="E12:M12" si="2">AVERAGE(E35,E57,E79,E101,E123,E145,E167,E189,E211,E233,E255,E277)</f>
        <v>68.752499999999984</v>
      </c>
      <c r="F12" s="197">
        <f t="shared" si="2"/>
        <v>71.603333333333339</v>
      </c>
      <c r="G12" s="197">
        <f t="shared" si="2"/>
        <v>71.023333333333355</v>
      </c>
      <c r="H12" s="197">
        <f t="shared" si="2"/>
        <v>70.392500000000013</v>
      </c>
      <c r="I12" s="197">
        <f t="shared" si="2"/>
        <v>68.003333333333345</v>
      </c>
      <c r="J12" s="197">
        <f t="shared" si="2"/>
        <v>78.461666666666673</v>
      </c>
      <c r="K12" s="198">
        <f t="shared" si="2"/>
        <v>62.252499999999998</v>
      </c>
      <c r="L12" s="195">
        <f t="shared" si="2"/>
        <v>70.513333333333335</v>
      </c>
      <c r="M12" s="199">
        <f t="shared" si="2"/>
        <v>73.538333333333341</v>
      </c>
      <c r="N12" s="474"/>
      <c r="O12" s="467"/>
      <c r="P12" s="292"/>
      <c r="Q12" s="292"/>
      <c r="R12" s="292"/>
      <c r="S12" s="292"/>
      <c r="T12" s="292"/>
      <c r="U12" s="292"/>
      <c r="V12" s="292"/>
      <c r="W12" s="468"/>
      <c r="X12" s="474"/>
      <c r="Y12" s="467"/>
      <c r="Z12" s="292"/>
      <c r="AA12" s="292"/>
      <c r="AB12" s="292"/>
      <c r="AC12" s="292"/>
      <c r="AD12" s="292"/>
      <c r="AE12" s="292"/>
      <c r="AF12" s="292"/>
      <c r="AG12" s="292"/>
      <c r="AH12" s="468"/>
      <c r="AI12" s="474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Y12" s="98"/>
      <c r="CZ12" s="98"/>
      <c r="DA12" s="98"/>
      <c r="DB12" s="98"/>
      <c r="DC12" s="98"/>
      <c r="DD12" s="98"/>
      <c r="DE12" s="98"/>
      <c r="DF12" s="98"/>
      <c r="DG12" s="98"/>
      <c r="DH12" s="98"/>
      <c r="DJ12" s="98"/>
      <c r="DK12" s="98"/>
      <c r="DL12" s="98"/>
      <c r="DM12" s="98"/>
      <c r="DN12" s="98"/>
      <c r="DO12" s="98"/>
      <c r="DP12" s="98"/>
      <c r="DQ12" s="98"/>
      <c r="DR12" s="98"/>
      <c r="DS12" s="98"/>
      <c r="DU12" s="98"/>
      <c r="DV12" s="98"/>
      <c r="DW12" s="98"/>
      <c r="DX12" s="98"/>
      <c r="DY12" s="98"/>
      <c r="DZ12" s="98"/>
      <c r="EA12" s="98"/>
      <c r="EB12" s="98"/>
      <c r="EC12" s="98"/>
      <c r="ED12" s="98"/>
      <c r="EE12" s="1"/>
    </row>
    <row r="13" spans="1:136" ht="13.5" thickBot="1">
      <c r="A13" s="473"/>
      <c r="B13" s="601"/>
      <c r="C13" s="217" t="s">
        <v>26</v>
      </c>
      <c r="D13" s="218">
        <f t="shared" ref="D13:M13" si="3">(D12-D9)/D9</f>
        <v>-1.4803986402608089E-2</v>
      </c>
      <c r="E13" s="219">
        <f t="shared" si="3"/>
        <v>-3.6528827177073959E-2</v>
      </c>
      <c r="F13" s="91">
        <f t="shared" si="3"/>
        <v>-1.9848512502281285E-2</v>
      </c>
      <c r="G13" s="91">
        <f t="shared" si="3"/>
        <v>-3.3411209653639175E-2</v>
      </c>
      <c r="H13" s="91">
        <f t="shared" si="3"/>
        <v>-1.0797137938706883E-2</v>
      </c>
      <c r="I13" s="91">
        <f t="shared" si="3"/>
        <v>-2.0654065406540491E-2</v>
      </c>
      <c r="J13" s="82">
        <f t="shared" si="3"/>
        <v>3.6150942565671612E-2</v>
      </c>
      <c r="K13" s="220">
        <f t="shared" si="3"/>
        <v>-3.0448156368025517E-2</v>
      </c>
      <c r="L13" s="218">
        <f t="shared" si="3"/>
        <v>-2.5206211695313639E-2</v>
      </c>
      <c r="M13" s="224">
        <f t="shared" si="3"/>
        <v>1.0882514662756663E-2</v>
      </c>
      <c r="N13" s="474"/>
      <c r="O13" s="467"/>
      <c r="P13" s="292"/>
      <c r="Q13" s="292"/>
      <c r="R13" s="292"/>
      <c r="S13" s="292"/>
      <c r="T13" s="292"/>
      <c r="U13" s="292"/>
      <c r="V13" s="292"/>
      <c r="W13" s="468"/>
      <c r="X13" s="474"/>
      <c r="Y13" s="467"/>
      <c r="Z13" s="292"/>
      <c r="AA13" s="292"/>
      <c r="AB13" s="292"/>
      <c r="AC13" s="292"/>
      <c r="AD13" s="292"/>
      <c r="AE13" s="292"/>
      <c r="AF13" s="292"/>
      <c r="AG13" s="292"/>
      <c r="AH13" s="468"/>
      <c r="AI13" s="474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  <c r="CK13" s="98"/>
      <c r="CL13" s="98"/>
      <c r="CN13" s="98"/>
      <c r="CO13" s="98"/>
      <c r="CP13" s="98"/>
      <c r="CQ13" s="98"/>
      <c r="CR13" s="98"/>
      <c r="CS13" s="98"/>
      <c r="CT13" s="98"/>
      <c r="CU13" s="98"/>
      <c r="CV13" s="98"/>
      <c r="CW13" s="98"/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1"/>
    </row>
    <row r="14" spans="1:136">
      <c r="A14" s="473"/>
      <c r="B14" s="601"/>
      <c r="C14" s="231" t="s">
        <v>40</v>
      </c>
      <c r="D14" s="195">
        <f>AVERAGE(D37,D59,D81,D103,D125,D147,D169,D191,D213,D235,D257,D279)</f>
        <v>53.357500000000009</v>
      </c>
      <c r="E14" s="196">
        <f t="shared" ref="E14:M14" si="4">AVERAGE(E37,E59,E81,E103,E125,E147,E169,E191,E213,E235,E257,E279)</f>
        <v>49.34</v>
      </c>
      <c r="F14" s="197">
        <f t="shared" si="4"/>
        <v>59.015000000000008</v>
      </c>
      <c r="G14" s="197">
        <f t="shared" si="4"/>
        <v>58.8825</v>
      </c>
      <c r="H14" s="197">
        <f t="shared" si="4"/>
        <v>50.364166666666669</v>
      </c>
      <c r="I14" s="197">
        <f t="shared" si="4"/>
        <v>56.083333333333336</v>
      </c>
      <c r="J14" s="197">
        <f t="shared" si="4"/>
        <v>72.222499999999982</v>
      </c>
      <c r="K14" s="198">
        <f t="shared" si="4"/>
        <v>28.465833333333332</v>
      </c>
      <c r="L14" s="195">
        <f t="shared" si="4"/>
        <v>54.238333333333344</v>
      </c>
      <c r="M14" s="199">
        <f t="shared" si="4"/>
        <v>64.119166666666658</v>
      </c>
      <c r="N14" s="474"/>
      <c r="O14" s="467"/>
      <c r="P14" s="292"/>
      <c r="Q14" s="292"/>
      <c r="R14" s="292"/>
      <c r="S14" s="292"/>
      <c r="T14" s="292"/>
      <c r="U14" s="292"/>
      <c r="V14" s="292"/>
      <c r="W14" s="468"/>
      <c r="X14" s="474"/>
      <c r="Y14" s="467"/>
      <c r="Z14" s="292"/>
      <c r="AA14" s="292"/>
      <c r="AB14" s="292"/>
      <c r="AC14" s="292"/>
      <c r="AD14" s="292"/>
      <c r="AE14" s="292"/>
      <c r="AF14" s="292"/>
      <c r="AG14" s="292"/>
      <c r="AH14" s="468"/>
      <c r="AI14" s="474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N14" s="98"/>
      <c r="CO14" s="98"/>
      <c r="CP14" s="98"/>
      <c r="CQ14" s="98"/>
      <c r="CR14" s="98"/>
      <c r="CS14" s="98"/>
      <c r="CT14" s="98"/>
      <c r="CU14" s="98"/>
      <c r="CV14" s="98"/>
      <c r="CW14" s="98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1"/>
    </row>
    <row r="15" spans="1:136" ht="13.5" thickBot="1">
      <c r="A15" s="473"/>
      <c r="B15" s="602"/>
      <c r="C15" s="247" t="s">
        <v>26</v>
      </c>
      <c r="D15" s="218">
        <f t="shared" ref="D15:M15" si="5">(D14-D10)/D10</f>
        <v>-1.4104242050966108E-2</v>
      </c>
      <c r="E15" s="219">
        <f t="shared" si="5"/>
        <v>-5.680695829483539E-2</v>
      </c>
      <c r="F15" s="91">
        <f t="shared" si="5"/>
        <v>-3.3425689601048081E-2</v>
      </c>
      <c r="G15" s="91">
        <f t="shared" si="5"/>
        <v>-4.5574270933232491E-2</v>
      </c>
      <c r="H15" s="82">
        <f t="shared" si="5"/>
        <v>2.3218402242234366E-3</v>
      </c>
      <c r="I15" s="82">
        <f t="shared" si="5"/>
        <v>1.8601201737524903E-2</v>
      </c>
      <c r="J15" s="82">
        <f t="shared" si="5"/>
        <v>3.911036508602582E-2</v>
      </c>
      <c r="K15" s="220">
        <f t="shared" si="5"/>
        <v>-2.1428366803220154E-2</v>
      </c>
      <c r="L15" s="218">
        <f t="shared" si="5"/>
        <v>-3.6005746700830614E-2</v>
      </c>
      <c r="M15" s="224">
        <f t="shared" si="5"/>
        <v>3.0923829302605645E-2</v>
      </c>
      <c r="N15" s="474"/>
      <c r="O15" s="467"/>
      <c r="P15" s="292"/>
      <c r="Q15" s="292"/>
      <c r="R15" s="292"/>
      <c r="S15" s="292"/>
      <c r="T15" s="292"/>
      <c r="U15" s="292"/>
      <c r="V15" s="292"/>
      <c r="W15" s="468"/>
      <c r="X15" s="474"/>
      <c r="Y15" s="467"/>
      <c r="Z15" s="292"/>
      <c r="AA15" s="292"/>
      <c r="AB15" s="292"/>
      <c r="AC15" s="292"/>
      <c r="AD15" s="292"/>
      <c r="AE15" s="292"/>
      <c r="AF15" s="292"/>
      <c r="AG15" s="292"/>
      <c r="AH15" s="468"/>
      <c r="AI15" s="474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N15" s="98"/>
      <c r="CO15" s="98"/>
      <c r="CP15" s="98"/>
      <c r="CQ15" s="98"/>
      <c r="CR15" s="98"/>
      <c r="CS15" s="98"/>
      <c r="CT15" s="98"/>
      <c r="CU15" s="98"/>
      <c r="CV15" s="98"/>
      <c r="CW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1"/>
    </row>
    <row r="16" spans="1:136" ht="5.25" customHeight="1" thickBot="1">
      <c r="A16" s="473"/>
      <c r="B16" s="363"/>
      <c r="C16" s="366"/>
      <c r="D16" s="402"/>
      <c r="E16" s="402"/>
      <c r="F16" s="402"/>
      <c r="G16" s="402"/>
      <c r="H16" s="402"/>
      <c r="I16" s="402"/>
      <c r="J16" s="402"/>
      <c r="K16" s="402"/>
      <c r="L16" s="402"/>
      <c r="M16" s="403"/>
      <c r="N16" s="474"/>
      <c r="O16" s="467"/>
      <c r="P16" s="292"/>
      <c r="Q16" s="292"/>
      <c r="R16" s="292"/>
      <c r="S16" s="292"/>
      <c r="T16" s="292"/>
      <c r="U16" s="292"/>
      <c r="V16" s="292"/>
      <c r="W16" s="468"/>
      <c r="X16" s="474"/>
      <c r="Y16" s="467"/>
      <c r="Z16" s="292"/>
      <c r="AA16" s="292"/>
      <c r="AB16" s="292"/>
      <c r="AC16" s="292"/>
      <c r="AD16" s="292"/>
      <c r="AE16" s="292"/>
      <c r="AF16" s="292"/>
      <c r="AG16" s="292"/>
      <c r="AH16" s="468"/>
      <c r="AI16" s="474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R16" s="98"/>
      <c r="BS16" s="98"/>
      <c r="BT16" s="98"/>
      <c r="BU16" s="98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J16" s="98"/>
      <c r="DK16" s="98"/>
      <c r="DL16" s="98"/>
      <c r="DM16" s="98"/>
      <c r="DN16" s="98"/>
      <c r="DO16" s="98"/>
      <c r="DP16" s="98"/>
      <c r="DQ16" s="98"/>
      <c r="DR16" s="98"/>
      <c r="DS16" s="98"/>
      <c r="DU16" s="98"/>
      <c r="DV16" s="98"/>
      <c r="DW16" s="98"/>
      <c r="DX16" s="98"/>
      <c r="DY16" s="98"/>
      <c r="DZ16" s="98"/>
      <c r="EA16" s="98"/>
      <c r="EB16" s="98"/>
      <c r="EC16" s="98"/>
      <c r="ED16" s="98"/>
      <c r="EE16" s="1"/>
    </row>
    <row r="17" spans="1:152">
      <c r="A17" s="473"/>
      <c r="B17" s="612">
        <v>2010</v>
      </c>
      <c r="C17" s="362" t="s">
        <v>39</v>
      </c>
      <c r="D17" s="195">
        <f>AVERAGE(D40,D62,D84,D106,D128,D150,D172,D194,D216,D238,D260,D282)</f>
        <v>69.734999999999999</v>
      </c>
      <c r="E17" s="196">
        <f t="shared" ref="E17:M17" si="6">AVERAGE(E40,E62,E84,E106,E128,E150,E172,E194,E216,E238,E260,E282)</f>
        <v>66.112499999999997</v>
      </c>
      <c r="F17" s="197">
        <f t="shared" si="6"/>
        <v>69.614166666666662</v>
      </c>
      <c r="G17" s="197">
        <f t="shared" si="6"/>
        <v>69.211666666666673</v>
      </c>
      <c r="H17" s="197">
        <f t="shared" si="6"/>
        <v>67.434999999999988</v>
      </c>
      <c r="I17" s="197">
        <f t="shared" si="6"/>
        <v>68.99166666666666</v>
      </c>
      <c r="J17" s="197">
        <f t="shared" si="6"/>
        <v>80.452500000000001</v>
      </c>
      <c r="K17" s="198">
        <f t="shared" si="6"/>
        <v>60.607499999999995</v>
      </c>
      <c r="L17" s="195">
        <f t="shared" si="6"/>
        <v>68.181666666666672</v>
      </c>
      <c r="M17" s="199">
        <f t="shared" si="6"/>
        <v>74.998333333333335</v>
      </c>
      <c r="N17" s="474"/>
      <c r="O17" s="467"/>
      <c r="P17" s="292"/>
      <c r="Q17" s="292"/>
      <c r="R17" s="292"/>
      <c r="S17" s="292"/>
      <c r="T17" s="292"/>
      <c r="U17" s="292"/>
      <c r="V17" s="292"/>
      <c r="W17" s="468"/>
      <c r="X17" s="474"/>
      <c r="Y17" s="467"/>
      <c r="Z17" s="292"/>
      <c r="AA17" s="292"/>
      <c r="AB17" s="292"/>
      <c r="AC17" s="292"/>
      <c r="AD17" s="292"/>
      <c r="AE17" s="292"/>
      <c r="AF17" s="292"/>
      <c r="AG17" s="292"/>
      <c r="AH17" s="468"/>
      <c r="AI17" s="474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R17" s="98"/>
      <c r="BS17" s="98"/>
      <c r="BT17" s="98"/>
      <c r="BU17" s="98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J17" s="98"/>
      <c r="DK17" s="98"/>
      <c r="DL17" s="98"/>
      <c r="DM17" s="98"/>
      <c r="DN17" s="98"/>
      <c r="DO17" s="98"/>
      <c r="DP17" s="98"/>
      <c r="DQ17" s="98"/>
      <c r="DR17" s="98"/>
      <c r="DS17" s="98"/>
      <c r="DU17" s="98"/>
      <c r="DV17" s="98"/>
      <c r="DW17" s="98"/>
      <c r="DX17" s="98"/>
      <c r="DY17" s="98"/>
      <c r="DZ17" s="98"/>
      <c r="EA17" s="98"/>
      <c r="EB17" s="98"/>
      <c r="EC17" s="98"/>
      <c r="ED17" s="98"/>
      <c r="EE17" s="1"/>
    </row>
    <row r="18" spans="1:152" ht="13.5" thickBot="1">
      <c r="A18" s="473"/>
      <c r="B18" s="607"/>
      <c r="C18" s="217" t="s">
        <v>26</v>
      </c>
      <c r="D18" s="218">
        <f t="shared" ref="D18:M18" si="7">(D17-D12)/D12</f>
        <v>-1.4543613175218181E-2</v>
      </c>
      <c r="E18" s="219">
        <f t="shared" si="7"/>
        <v>-3.8398603687138461E-2</v>
      </c>
      <c r="F18" s="91">
        <f t="shared" si="7"/>
        <v>-2.7780364042642471E-2</v>
      </c>
      <c r="G18" s="91">
        <f t="shared" si="7"/>
        <v>-2.5508048997982088E-2</v>
      </c>
      <c r="H18" s="91">
        <f t="shared" si="7"/>
        <v>-4.2014419149767716E-2</v>
      </c>
      <c r="I18" s="82">
        <f t="shared" si="7"/>
        <v>1.4533601294053948E-2</v>
      </c>
      <c r="J18" s="82">
        <f t="shared" si="7"/>
        <v>2.5373324553391176E-2</v>
      </c>
      <c r="K18" s="220">
        <f t="shared" si="7"/>
        <v>-2.6424641580659464E-2</v>
      </c>
      <c r="L18" s="218">
        <f t="shared" si="7"/>
        <v>-3.3067032239765481E-2</v>
      </c>
      <c r="M18" s="224">
        <f t="shared" si="7"/>
        <v>1.9853591097613404E-2</v>
      </c>
      <c r="N18" s="474"/>
      <c r="O18" s="467"/>
      <c r="P18" s="292"/>
      <c r="Q18" s="292"/>
      <c r="R18" s="292"/>
      <c r="S18" s="292"/>
      <c r="T18" s="292"/>
      <c r="U18" s="292"/>
      <c r="V18" s="292"/>
      <c r="W18" s="468"/>
      <c r="X18" s="474"/>
      <c r="Y18" s="467"/>
      <c r="Z18" s="292"/>
      <c r="AA18" s="292"/>
      <c r="AB18" s="292"/>
      <c r="AC18" s="292"/>
      <c r="AD18" s="292"/>
      <c r="AE18" s="292"/>
      <c r="AF18" s="292"/>
      <c r="AG18" s="292"/>
      <c r="AH18" s="468"/>
      <c r="AI18" s="474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R18" s="98"/>
      <c r="BS18" s="98"/>
      <c r="BT18" s="98"/>
      <c r="BU18" s="98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J18" s="98"/>
      <c r="DK18" s="98"/>
      <c r="DL18" s="98"/>
      <c r="DM18" s="98"/>
      <c r="DN18" s="98"/>
      <c r="DO18" s="98"/>
      <c r="DP18" s="98"/>
      <c r="DQ18" s="98"/>
      <c r="DR18" s="98"/>
      <c r="DS18" s="98"/>
      <c r="DU18" s="98"/>
      <c r="DV18" s="98"/>
      <c r="DW18" s="98"/>
      <c r="DX18" s="98"/>
      <c r="DY18" s="98"/>
      <c r="DZ18" s="98"/>
      <c r="EA18" s="98"/>
      <c r="EB18" s="98"/>
      <c r="EC18" s="98"/>
      <c r="ED18" s="98"/>
      <c r="EE18" s="1"/>
    </row>
    <row r="19" spans="1:152">
      <c r="A19" s="473"/>
      <c r="B19" s="607"/>
      <c r="C19" s="231" t="s">
        <v>40</v>
      </c>
      <c r="D19" s="237">
        <f>AVERAGE(D42,D64,D86,D108,D130,D152,D174,D196,D218,D240,D262,D284)</f>
        <v>52.785833333333336</v>
      </c>
      <c r="E19" s="233">
        <f t="shared" ref="E19:M19" si="8">AVERAGE(E42,E64,E86,E108,E130,E152,E174,E196,E218,E240,E262,E284)</f>
        <v>47.129416666666664</v>
      </c>
      <c r="F19" s="234">
        <f t="shared" si="8"/>
        <v>55.805833333333318</v>
      </c>
      <c r="G19" s="234">
        <f t="shared" si="8"/>
        <v>57.014999999999993</v>
      </c>
      <c r="H19" s="234">
        <f t="shared" si="8"/>
        <v>48.524166666666666</v>
      </c>
      <c r="I19" s="234">
        <f t="shared" si="8"/>
        <v>58.215833333333329</v>
      </c>
      <c r="J19" s="234">
        <f t="shared" si="8"/>
        <v>74.396666666666661</v>
      </c>
      <c r="K19" s="235">
        <f t="shared" si="8"/>
        <v>29.553333333333331</v>
      </c>
      <c r="L19" s="237">
        <f t="shared" si="8"/>
        <v>52.018333333333338</v>
      </c>
      <c r="M19" s="233">
        <f t="shared" si="8"/>
        <v>66.308333333333337</v>
      </c>
      <c r="N19" s="474"/>
      <c r="O19" s="467"/>
      <c r="P19" s="292"/>
      <c r="Q19" s="292"/>
      <c r="R19" s="292"/>
      <c r="S19" s="292"/>
      <c r="T19" s="292"/>
      <c r="U19" s="292"/>
      <c r="V19" s="292"/>
      <c r="W19" s="468"/>
      <c r="X19" s="474"/>
      <c r="Y19" s="467"/>
      <c r="Z19" s="292"/>
      <c r="AA19" s="292"/>
      <c r="AB19" s="292"/>
      <c r="AC19" s="292"/>
      <c r="AD19" s="292"/>
      <c r="AE19" s="292"/>
      <c r="AF19" s="292"/>
      <c r="AG19" s="292"/>
      <c r="AH19" s="468"/>
      <c r="AI19" s="474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R19" s="98"/>
      <c r="BS19" s="98"/>
      <c r="BT19" s="98"/>
      <c r="BU19" s="98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N19" s="98"/>
      <c r="CO19" s="98"/>
      <c r="CP19" s="98"/>
      <c r="CQ19" s="98"/>
      <c r="CR19" s="98"/>
      <c r="CS19" s="98"/>
      <c r="CT19" s="98"/>
      <c r="CU19" s="98"/>
      <c r="CV19" s="98"/>
      <c r="CW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J19" s="98"/>
      <c r="DK19" s="98"/>
      <c r="DL19" s="98"/>
      <c r="DM19" s="98"/>
      <c r="DN19" s="98"/>
      <c r="DO19" s="98"/>
      <c r="DP19" s="98"/>
      <c r="DQ19" s="98"/>
      <c r="DR19" s="98"/>
      <c r="DS19" s="98"/>
      <c r="DU19" s="98"/>
      <c r="DV19" s="98"/>
      <c r="DW19" s="98"/>
      <c r="DX19" s="98"/>
      <c r="DY19" s="98"/>
      <c r="DZ19" s="98"/>
      <c r="EA19" s="98"/>
      <c r="EB19" s="98"/>
      <c r="EC19" s="98"/>
      <c r="ED19" s="98"/>
      <c r="EE19" s="1"/>
    </row>
    <row r="20" spans="1:152" ht="13.5" thickBot="1">
      <c r="A20" s="473"/>
      <c r="B20" s="613"/>
      <c r="C20" s="247" t="s">
        <v>26</v>
      </c>
      <c r="D20" s="218">
        <f t="shared" ref="D20:M20" si="9">(D19-D14)/D14</f>
        <v>-1.0713895266207607E-2</v>
      </c>
      <c r="E20" s="49">
        <f t="shared" si="9"/>
        <v>-4.4803067153087538E-2</v>
      </c>
      <c r="F20" s="57">
        <f t="shared" si="9"/>
        <v>-5.4378830240899588E-2</v>
      </c>
      <c r="G20" s="57">
        <f t="shared" si="9"/>
        <v>-3.171570500573187E-2</v>
      </c>
      <c r="H20" s="57">
        <f t="shared" si="9"/>
        <v>-3.6533911345698895E-2</v>
      </c>
      <c r="I20" s="56">
        <f t="shared" si="9"/>
        <v>3.8023774145616522E-2</v>
      </c>
      <c r="J20" s="56">
        <f t="shared" si="9"/>
        <v>3.0103730370267982E-2</v>
      </c>
      <c r="K20" s="359">
        <f t="shared" si="9"/>
        <v>3.8203694487543495E-2</v>
      </c>
      <c r="L20" s="218">
        <f t="shared" si="9"/>
        <v>-4.0930461235903368E-2</v>
      </c>
      <c r="M20" s="360">
        <f t="shared" si="9"/>
        <v>3.4142157181290246E-2</v>
      </c>
      <c r="N20" s="474"/>
      <c r="O20" s="467"/>
      <c r="P20" s="292"/>
      <c r="Q20" s="292"/>
      <c r="R20" s="292"/>
      <c r="S20" s="292"/>
      <c r="T20" s="292"/>
      <c r="U20" s="292"/>
      <c r="V20" s="292"/>
      <c r="W20" s="468"/>
      <c r="X20" s="474"/>
      <c r="Y20" s="467"/>
      <c r="Z20" s="292"/>
      <c r="AA20" s="292"/>
      <c r="AB20" s="292"/>
      <c r="AC20" s="292"/>
      <c r="AD20" s="292"/>
      <c r="AE20" s="292"/>
      <c r="AF20" s="292"/>
      <c r="AG20" s="292"/>
      <c r="AH20" s="468"/>
      <c r="AI20" s="474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R20" s="98"/>
      <c r="BS20" s="98"/>
      <c r="BT20" s="98"/>
      <c r="BU20" s="98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J20" s="98"/>
      <c r="DK20" s="98"/>
      <c r="DL20" s="98"/>
      <c r="DM20" s="98"/>
      <c r="DN20" s="98"/>
      <c r="DO20" s="98"/>
      <c r="DP20" s="98"/>
      <c r="DQ20" s="98"/>
      <c r="DR20" s="98"/>
      <c r="DS20" s="98"/>
      <c r="DU20" s="98"/>
      <c r="DV20" s="98"/>
      <c r="DW20" s="98"/>
      <c r="DX20" s="98"/>
      <c r="DY20" s="98"/>
      <c r="DZ20" s="98"/>
      <c r="EA20" s="98"/>
      <c r="EB20" s="98"/>
      <c r="EC20" s="98"/>
      <c r="ED20" s="98"/>
      <c r="EE20" s="1"/>
    </row>
    <row r="21" spans="1:152" ht="5.25" customHeight="1" thickBot="1">
      <c r="A21" s="473"/>
      <c r="B21" s="363"/>
      <c r="C21" s="364"/>
      <c r="D21" s="364"/>
      <c r="E21" s="370"/>
      <c r="F21" s="370"/>
      <c r="G21" s="370"/>
      <c r="H21" s="370"/>
      <c r="I21" s="370"/>
      <c r="J21" s="370"/>
      <c r="K21" s="370"/>
      <c r="L21" s="364"/>
      <c r="M21" s="428"/>
      <c r="N21" s="474"/>
      <c r="O21" s="467"/>
      <c r="P21" s="292"/>
      <c r="Q21" s="292"/>
      <c r="R21" s="292"/>
      <c r="S21" s="292"/>
      <c r="T21" s="292"/>
      <c r="U21" s="292"/>
      <c r="V21" s="292"/>
      <c r="W21" s="468"/>
      <c r="X21" s="474"/>
      <c r="Y21" s="467"/>
      <c r="Z21" s="292"/>
      <c r="AA21" s="292"/>
      <c r="AB21" s="292"/>
      <c r="AC21" s="292"/>
      <c r="AD21" s="292"/>
      <c r="AE21" s="292"/>
      <c r="AF21" s="292"/>
      <c r="AG21" s="292"/>
      <c r="AH21" s="468"/>
      <c r="AI21" s="474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R21" s="98"/>
      <c r="BS21" s="98"/>
      <c r="BT21" s="98"/>
      <c r="BU21" s="98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N21" s="98"/>
      <c r="CO21" s="98"/>
      <c r="CP21" s="98"/>
      <c r="CQ21" s="98"/>
      <c r="CR21" s="98"/>
      <c r="CS21" s="98"/>
      <c r="CT21" s="98"/>
      <c r="CU21" s="98"/>
      <c r="CV21" s="98"/>
      <c r="CW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J21" s="98"/>
      <c r="DK21" s="98"/>
      <c r="DL21" s="98"/>
      <c r="DM21" s="98"/>
      <c r="DN21" s="98"/>
      <c r="DO21" s="98"/>
      <c r="DP21" s="98"/>
      <c r="DQ21" s="98"/>
      <c r="DR21" s="98"/>
      <c r="DS21" s="98"/>
      <c r="DU21" s="98"/>
      <c r="DV21" s="98"/>
      <c r="DW21" s="98"/>
      <c r="DX21" s="98"/>
      <c r="DY21" s="98"/>
      <c r="DZ21" s="98"/>
      <c r="EA21" s="98"/>
      <c r="EB21" s="98"/>
      <c r="EC21" s="98"/>
      <c r="ED21" s="98"/>
      <c r="EE21" s="1"/>
    </row>
    <row r="22" spans="1:152">
      <c r="A22" s="473"/>
      <c r="B22" s="614">
        <v>2011</v>
      </c>
      <c r="C22" s="362" t="s">
        <v>39</v>
      </c>
      <c r="D22" s="215">
        <f>AVERAGE(D45,D67,D89,D111,D133,D155,D177,D199,D221,D243,D265,D287)</f>
        <v>71.368333333333325</v>
      </c>
      <c r="E22" s="200">
        <f t="shared" ref="E22:M22" si="10">AVERAGE(E45,E67,E89,E111,E133,E155,E177,E199,E221,E243,E265,E287)</f>
        <v>67.568333333333342</v>
      </c>
      <c r="F22" s="197">
        <f t="shared" si="10"/>
        <v>70.440833333333345</v>
      </c>
      <c r="G22" s="197">
        <f t="shared" si="10"/>
        <v>70.250833333333333</v>
      </c>
      <c r="H22" s="197">
        <f t="shared" si="10"/>
        <v>68.453333333333333</v>
      </c>
      <c r="I22" s="197">
        <f t="shared" si="10"/>
        <v>69.923333333333332</v>
      </c>
      <c r="J22" s="197">
        <f t="shared" si="10"/>
        <v>84.83250000000001</v>
      </c>
      <c r="K22" s="201">
        <f t="shared" si="10"/>
        <v>61.854166666666664</v>
      </c>
      <c r="L22" s="202">
        <f t="shared" si="10"/>
        <v>69.476666666666674</v>
      </c>
      <c r="M22" s="195">
        <f t="shared" si="10"/>
        <v>77.756666666666675</v>
      </c>
      <c r="N22" s="477"/>
      <c r="O22" s="467"/>
      <c r="P22" s="292"/>
      <c r="Q22" s="292"/>
      <c r="R22" s="292"/>
      <c r="S22" s="292"/>
      <c r="T22" s="292"/>
      <c r="U22" s="292"/>
      <c r="V22" s="292"/>
      <c r="W22" s="468"/>
      <c r="X22" s="474"/>
      <c r="Y22" s="467"/>
      <c r="Z22" s="292"/>
      <c r="AA22" s="292"/>
      <c r="AB22" s="292"/>
      <c r="AC22" s="292"/>
      <c r="AD22" s="292"/>
      <c r="AE22" s="292"/>
      <c r="AF22" s="292"/>
      <c r="AG22" s="292"/>
      <c r="AH22" s="468"/>
      <c r="AI22" s="474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J22" s="98"/>
      <c r="DK22" s="98"/>
      <c r="DL22" s="98"/>
      <c r="DM22" s="98"/>
      <c r="DN22" s="98"/>
      <c r="DO22" s="98"/>
      <c r="DP22" s="98"/>
      <c r="DQ22" s="98"/>
      <c r="DR22" s="98"/>
      <c r="DS22" s="98"/>
      <c r="DU22" s="98"/>
      <c r="DV22" s="98"/>
      <c r="DW22" s="98"/>
      <c r="DX22" s="98"/>
      <c r="DY22" s="98"/>
      <c r="DZ22" s="98"/>
      <c r="EA22" s="98"/>
      <c r="EB22" s="98"/>
      <c r="EC22" s="98"/>
      <c r="ED22" s="98"/>
      <c r="EE22" s="1"/>
    </row>
    <row r="23" spans="1:152" ht="13.5" thickBot="1">
      <c r="A23" s="473"/>
      <c r="B23" s="596"/>
      <c r="C23" s="217" t="s">
        <v>26</v>
      </c>
      <c r="D23" s="273">
        <f t="shared" ref="D23:M23" si="11">(D22-D17)/D17</f>
        <v>2.3422002342200127E-2</v>
      </c>
      <c r="E23" s="55">
        <f t="shared" si="11"/>
        <v>2.2020545786853397E-2</v>
      </c>
      <c r="F23" s="56">
        <f t="shared" si="11"/>
        <v>1.1874977554856156E-2</v>
      </c>
      <c r="G23" s="56">
        <f t="shared" si="11"/>
        <v>1.5014328027548237E-2</v>
      </c>
      <c r="H23" s="56">
        <f t="shared" si="11"/>
        <v>1.5100961419638841E-2</v>
      </c>
      <c r="I23" s="56">
        <f t="shared" si="11"/>
        <v>1.3504046382413414E-2</v>
      </c>
      <c r="J23" s="56">
        <f t="shared" si="11"/>
        <v>5.444206208632435E-2</v>
      </c>
      <c r="K23" s="58">
        <f t="shared" si="11"/>
        <v>2.0569511474102541E-2</v>
      </c>
      <c r="L23" s="272">
        <f t="shared" si="11"/>
        <v>1.8993375540834558E-2</v>
      </c>
      <c r="M23" s="223">
        <f t="shared" si="11"/>
        <v>3.6778595079890751E-2</v>
      </c>
      <c r="N23" s="474"/>
      <c r="O23" s="467"/>
      <c r="P23" s="292"/>
      <c r="Q23" s="292"/>
      <c r="R23" s="292"/>
      <c r="S23" s="292"/>
      <c r="T23" s="292"/>
      <c r="U23" s="292"/>
      <c r="V23" s="292"/>
      <c r="W23" s="468"/>
      <c r="X23" s="474"/>
      <c r="Y23" s="467"/>
      <c r="Z23" s="292"/>
      <c r="AA23" s="292"/>
      <c r="AB23" s="292"/>
      <c r="AC23" s="292"/>
      <c r="AD23" s="292"/>
      <c r="AE23" s="292"/>
      <c r="AF23" s="292"/>
      <c r="AG23" s="292"/>
      <c r="AH23" s="468"/>
      <c r="AI23" s="474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R23" s="98"/>
      <c r="BS23" s="98"/>
      <c r="BT23" s="98"/>
      <c r="BU23" s="98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N23" s="98"/>
      <c r="CO23" s="98"/>
      <c r="CP23" s="98"/>
      <c r="CQ23" s="98"/>
      <c r="CR23" s="98"/>
      <c r="CS23" s="98"/>
      <c r="CT23" s="98"/>
      <c r="CU23" s="98"/>
      <c r="CV23" s="98"/>
      <c r="CW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J23" s="98"/>
      <c r="DK23" s="98"/>
      <c r="DL23" s="98"/>
      <c r="DM23" s="98"/>
      <c r="DN23" s="98"/>
      <c r="DO23" s="98"/>
      <c r="DP23" s="98"/>
      <c r="DQ23" s="98"/>
      <c r="DR23" s="98"/>
      <c r="DS23" s="98"/>
      <c r="DU23" s="98"/>
      <c r="DV23" s="98"/>
      <c r="DW23" s="98"/>
      <c r="DX23" s="98"/>
      <c r="DY23" s="98"/>
      <c r="DZ23" s="98"/>
      <c r="EA23" s="98"/>
      <c r="EB23" s="98"/>
      <c r="EC23" s="98"/>
      <c r="ED23" s="98"/>
      <c r="EE23" s="1"/>
    </row>
    <row r="24" spans="1:152">
      <c r="A24" s="473"/>
      <c r="B24" s="596"/>
      <c r="C24" s="231" t="s">
        <v>40</v>
      </c>
      <c r="D24" s="215">
        <f>AVERAGE(D47,D69,D91,D113,D135,D157,D179,D201,D223,D245,D267,D289)</f>
        <v>54.079166666666673</v>
      </c>
      <c r="E24" s="200">
        <f t="shared" ref="E24:M24" si="12">AVERAGE(E47,E69,E91,E113,E135,E157,E179,E201,E223,E245,E267,E289)</f>
        <v>47.480833333333329</v>
      </c>
      <c r="F24" s="197">
        <f t="shared" si="12"/>
        <v>57.560833333333335</v>
      </c>
      <c r="G24" s="197">
        <f t="shared" si="12"/>
        <v>57.819999999999993</v>
      </c>
      <c r="H24" s="197">
        <f t="shared" si="12"/>
        <v>50.900000000000006</v>
      </c>
      <c r="I24" s="197">
        <f t="shared" si="12"/>
        <v>57.064166666666665</v>
      </c>
      <c r="J24" s="197">
        <f t="shared" si="12"/>
        <v>77.705833333333331</v>
      </c>
      <c r="K24" s="201">
        <f t="shared" si="12"/>
        <v>30.710000000000004</v>
      </c>
      <c r="L24" s="199">
        <f t="shared" si="12"/>
        <v>53.30916666666667</v>
      </c>
      <c r="M24" s="237">
        <f t="shared" si="12"/>
        <v>66.797499999999999</v>
      </c>
      <c r="N24" s="474"/>
      <c r="O24" s="467"/>
      <c r="P24" s="292"/>
      <c r="Q24" s="292"/>
      <c r="R24" s="292"/>
      <c r="S24" s="292"/>
      <c r="T24" s="292"/>
      <c r="U24" s="292"/>
      <c r="V24" s="292"/>
      <c r="W24" s="468"/>
      <c r="X24" s="474"/>
      <c r="Y24" s="467"/>
      <c r="Z24" s="292"/>
      <c r="AA24" s="292"/>
      <c r="AB24" s="292"/>
      <c r="AC24" s="292"/>
      <c r="AD24" s="292"/>
      <c r="AE24" s="292"/>
      <c r="AF24" s="292"/>
      <c r="AG24" s="292"/>
      <c r="AH24" s="468"/>
      <c r="AI24" s="474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R24" s="98"/>
      <c r="BS24" s="98"/>
      <c r="BT24" s="98"/>
      <c r="BU24" s="98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N24" s="98"/>
      <c r="CO24" s="98"/>
      <c r="CP24" s="98"/>
      <c r="CQ24" s="98"/>
      <c r="CR24" s="98"/>
      <c r="CS24" s="98"/>
      <c r="CT24" s="98"/>
      <c r="CU24" s="98"/>
      <c r="CV24" s="98"/>
      <c r="CW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J24" s="98"/>
      <c r="DK24" s="98"/>
      <c r="DL24" s="98"/>
      <c r="DM24" s="98"/>
      <c r="DN24" s="98"/>
      <c r="DO24" s="98"/>
      <c r="DP24" s="98"/>
      <c r="DQ24" s="98"/>
      <c r="DR24" s="98"/>
      <c r="DS24" s="98"/>
      <c r="DU24" s="98"/>
      <c r="DV24" s="98"/>
      <c r="DW24" s="98"/>
      <c r="DX24" s="98"/>
      <c r="DY24" s="98"/>
      <c r="DZ24" s="98"/>
      <c r="EA24" s="98"/>
      <c r="EB24" s="98"/>
      <c r="EC24" s="98"/>
      <c r="ED24" s="98"/>
      <c r="EE24" s="1"/>
    </row>
    <row r="25" spans="1:152" ht="13.5" thickBot="1">
      <c r="A25" s="473"/>
      <c r="B25" s="609"/>
      <c r="C25" s="247" t="s">
        <v>26</v>
      </c>
      <c r="D25" s="273">
        <f t="shared" ref="D25:M25" si="13">(D24-D19)/D19</f>
        <v>2.450152345168375E-2</v>
      </c>
      <c r="E25" s="88">
        <f t="shared" si="13"/>
        <v>7.4564187618136315E-3</v>
      </c>
      <c r="F25" s="82">
        <f t="shared" si="13"/>
        <v>3.1448325294548371E-2</v>
      </c>
      <c r="G25" s="82">
        <f t="shared" si="13"/>
        <v>1.4119091467157762E-2</v>
      </c>
      <c r="H25" s="82">
        <f t="shared" si="13"/>
        <v>4.8961857493688844E-2</v>
      </c>
      <c r="I25" s="82">
        <f t="shared" si="13"/>
        <v>-1.9782705163257371E-2</v>
      </c>
      <c r="J25" s="82">
        <f t="shared" si="13"/>
        <v>4.448003942828984E-2</v>
      </c>
      <c r="K25" s="271">
        <f t="shared" si="13"/>
        <v>3.9138281073765178E-2</v>
      </c>
      <c r="L25" s="224">
        <f t="shared" si="13"/>
        <v>2.481496908141357E-2</v>
      </c>
      <c r="M25" s="224">
        <f t="shared" si="13"/>
        <v>7.377152193037511E-3</v>
      </c>
      <c r="N25" s="474"/>
      <c r="O25" s="467"/>
      <c r="P25" s="292"/>
      <c r="Q25" s="292"/>
      <c r="R25" s="292"/>
      <c r="S25" s="292"/>
      <c r="T25" s="292"/>
      <c r="U25" s="292"/>
      <c r="V25" s="292"/>
      <c r="W25" s="468"/>
      <c r="X25" s="474"/>
      <c r="Y25" s="467"/>
      <c r="Z25" s="292"/>
      <c r="AA25" s="292"/>
      <c r="AB25" s="292"/>
      <c r="AC25" s="292"/>
      <c r="AD25" s="292"/>
      <c r="AE25" s="292"/>
      <c r="AF25" s="292"/>
      <c r="AG25" s="292"/>
      <c r="AH25" s="468"/>
      <c r="AI25" s="474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R25" s="98"/>
      <c r="BS25" s="98"/>
      <c r="BT25" s="98"/>
      <c r="BU25" s="98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N25" s="98"/>
      <c r="CO25" s="98"/>
      <c r="CP25" s="98"/>
      <c r="CQ25" s="98"/>
      <c r="CR25" s="98"/>
      <c r="CS25" s="98"/>
      <c r="CT25" s="98"/>
      <c r="CU25" s="98"/>
      <c r="CV25" s="98"/>
      <c r="CW25" s="98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J25" s="98"/>
      <c r="DK25" s="98"/>
      <c r="DL25" s="98"/>
      <c r="DM25" s="98"/>
      <c r="DN25" s="98"/>
      <c r="DO25" s="98"/>
      <c r="DP25" s="98"/>
      <c r="DQ25" s="98"/>
      <c r="DR25" s="98"/>
      <c r="DS25" s="98"/>
      <c r="DU25" s="98"/>
      <c r="DV25" s="98"/>
      <c r="DW25" s="98"/>
      <c r="DX25" s="98"/>
      <c r="DY25" s="98"/>
      <c r="DZ25" s="98"/>
      <c r="EA25" s="98"/>
      <c r="EB25" s="98"/>
      <c r="EC25" s="98"/>
      <c r="ED25" s="98"/>
      <c r="EE25" s="1"/>
    </row>
    <row r="26" spans="1:152" ht="5.25" customHeight="1" thickBot="1">
      <c r="A26" s="473"/>
      <c r="B26" s="363"/>
      <c r="C26" s="364"/>
      <c r="D26" s="364"/>
      <c r="E26" s="372"/>
      <c r="F26" s="372"/>
      <c r="G26" s="372"/>
      <c r="H26" s="372"/>
      <c r="I26" s="372"/>
      <c r="J26" s="372"/>
      <c r="K26" s="372"/>
      <c r="L26" s="364"/>
      <c r="M26" s="365"/>
      <c r="N26" s="474"/>
      <c r="O26" s="469"/>
      <c r="P26" s="470"/>
      <c r="Q26" s="470"/>
      <c r="R26" s="470"/>
      <c r="S26" s="470"/>
      <c r="T26" s="470"/>
      <c r="U26" s="470"/>
      <c r="V26" s="470"/>
      <c r="W26" s="471"/>
      <c r="X26" s="474"/>
      <c r="Y26" s="469"/>
      <c r="Z26" s="470"/>
      <c r="AA26" s="470"/>
      <c r="AB26" s="470"/>
      <c r="AC26" s="470"/>
      <c r="AD26" s="470"/>
      <c r="AE26" s="470"/>
      <c r="AF26" s="470"/>
      <c r="AG26" s="470"/>
      <c r="AH26" s="471"/>
      <c r="AI26" s="474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R26" s="98"/>
      <c r="BS26" s="98"/>
      <c r="BT26" s="98"/>
      <c r="BU26" s="98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N26" s="98"/>
      <c r="CO26" s="98"/>
      <c r="CP26" s="98"/>
      <c r="CQ26" s="98"/>
      <c r="CR26" s="98"/>
      <c r="CS26" s="98"/>
      <c r="CT26" s="98"/>
      <c r="CU26" s="98"/>
      <c r="CV26" s="98"/>
      <c r="CW26" s="98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J26" s="98"/>
      <c r="DK26" s="98"/>
      <c r="DL26" s="98"/>
      <c r="DM26" s="98"/>
      <c r="DN26" s="98"/>
      <c r="DO26" s="98"/>
      <c r="DP26" s="98"/>
      <c r="DQ26" s="98"/>
      <c r="DR26" s="98"/>
      <c r="DS26" s="98"/>
      <c r="DU26" s="98"/>
      <c r="DV26" s="98"/>
      <c r="DW26" s="98"/>
      <c r="DX26" s="98"/>
      <c r="DY26" s="98"/>
      <c r="DZ26" s="98"/>
      <c r="EA26" s="98"/>
      <c r="EB26" s="98"/>
      <c r="EC26" s="98"/>
      <c r="ED26" s="98"/>
      <c r="EE26" s="1"/>
    </row>
    <row r="27" spans="1:152" ht="18.75">
      <c r="A27" s="473"/>
      <c r="B27" s="476"/>
      <c r="C27" s="474"/>
      <c r="D27" s="474"/>
      <c r="E27" s="474"/>
      <c r="F27" s="474"/>
      <c r="G27" s="474"/>
      <c r="H27" s="474"/>
      <c r="I27" s="474"/>
      <c r="J27" s="474"/>
      <c r="K27" s="474"/>
      <c r="L27" s="474"/>
      <c r="M27" s="474"/>
      <c r="N27" s="474"/>
      <c r="O27" s="474"/>
      <c r="P27" s="474"/>
      <c r="Q27" s="474"/>
      <c r="R27" s="474"/>
      <c r="S27" s="474"/>
      <c r="T27" s="474"/>
      <c r="U27" s="474"/>
      <c r="V27" s="474"/>
      <c r="W27" s="474"/>
      <c r="X27" s="474"/>
      <c r="Y27" s="474"/>
      <c r="Z27" s="474"/>
      <c r="AA27" s="474"/>
      <c r="AB27" s="474"/>
      <c r="AC27" s="474"/>
      <c r="AD27" s="474"/>
      <c r="AE27" s="474"/>
      <c r="AF27" s="474"/>
      <c r="AG27" s="474"/>
      <c r="AH27" s="474"/>
      <c r="AI27" s="474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R27" s="98"/>
      <c r="BS27" s="98"/>
      <c r="BT27" s="98"/>
      <c r="BU27" s="98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N27" s="98"/>
      <c r="CO27" s="98"/>
      <c r="CP27" s="98"/>
      <c r="CQ27" s="98"/>
      <c r="CR27" s="98"/>
      <c r="CS27" s="98"/>
      <c r="CT27" s="98"/>
      <c r="CU27" s="98"/>
      <c r="CV27" s="98"/>
      <c r="CW27" s="98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J27" s="98"/>
      <c r="DK27" s="98"/>
      <c r="DL27" s="98"/>
      <c r="DM27" s="98"/>
      <c r="DN27" s="98"/>
      <c r="DO27" s="98"/>
      <c r="DP27" s="98"/>
      <c r="DQ27" s="98"/>
      <c r="DR27" s="98"/>
      <c r="DS27" s="98"/>
      <c r="DU27" s="98"/>
      <c r="DV27" s="98"/>
      <c r="DW27" s="98"/>
      <c r="DX27" s="98"/>
      <c r="DY27" s="98"/>
      <c r="DZ27" s="98"/>
      <c r="EA27" s="98"/>
      <c r="EB27" s="98"/>
      <c r="EC27" s="98"/>
      <c r="ED27" s="98"/>
      <c r="EE27" s="1"/>
    </row>
    <row r="28" spans="1:152" ht="18.75">
      <c r="A28" s="473"/>
      <c r="B28" s="476"/>
      <c r="C28" s="474"/>
      <c r="D28" s="474"/>
      <c r="E28" s="474"/>
      <c r="F28" s="474"/>
      <c r="G28" s="474"/>
      <c r="H28" s="474"/>
      <c r="I28" s="474"/>
      <c r="J28" s="474"/>
      <c r="K28" s="474"/>
      <c r="L28" s="474"/>
      <c r="M28" s="474"/>
      <c r="N28" s="474"/>
      <c r="O28" s="474"/>
      <c r="P28" s="474"/>
      <c r="Q28" s="474"/>
      <c r="R28" s="474"/>
      <c r="S28" s="474"/>
      <c r="T28" s="474"/>
      <c r="U28" s="474"/>
      <c r="V28" s="474"/>
      <c r="W28" s="474"/>
      <c r="X28" s="474"/>
      <c r="Y28" s="474"/>
      <c r="Z28" s="474"/>
      <c r="AA28" s="474"/>
      <c r="AB28" s="474"/>
      <c r="AC28" s="474"/>
      <c r="AD28" s="474"/>
      <c r="AE28" s="474"/>
      <c r="AF28" s="474"/>
      <c r="AG28" s="474"/>
      <c r="AH28" s="474"/>
      <c r="AI28" s="474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R28" s="98"/>
      <c r="BS28" s="98"/>
      <c r="BT28" s="98"/>
      <c r="BU28" s="98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N28" s="98"/>
      <c r="CO28" s="98"/>
      <c r="CP28" s="98"/>
      <c r="CQ28" s="98"/>
      <c r="CR28" s="98"/>
      <c r="CS28" s="98"/>
      <c r="CT28" s="98"/>
      <c r="CU28" s="98"/>
      <c r="CV28" s="98"/>
      <c r="CW28" s="98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J28" s="98"/>
      <c r="DK28" s="98"/>
      <c r="DL28" s="98"/>
      <c r="DM28" s="98"/>
      <c r="DN28" s="98"/>
      <c r="DO28" s="98"/>
      <c r="DP28" s="98"/>
      <c r="DQ28" s="98"/>
      <c r="DR28" s="98"/>
      <c r="DS28" s="98"/>
      <c r="DU28" s="98"/>
      <c r="DV28" s="98"/>
      <c r="DW28" s="98"/>
      <c r="DX28" s="98"/>
      <c r="DY28" s="98"/>
      <c r="DZ28" s="98"/>
      <c r="EA28" s="98"/>
      <c r="EB28" s="98"/>
      <c r="EC28" s="98"/>
      <c r="ED28" s="98"/>
      <c r="EE28" s="1"/>
    </row>
    <row r="29" spans="1:152" ht="13.5" thickBot="1">
      <c r="A29" s="473"/>
      <c r="B29" s="474"/>
      <c r="C29" s="474"/>
      <c r="D29" s="474"/>
      <c r="E29" s="474"/>
      <c r="F29" s="474"/>
      <c r="G29" s="474"/>
      <c r="H29" s="474"/>
      <c r="I29" s="474"/>
      <c r="J29" s="474"/>
      <c r="K29" s="474"/>
      <c r="L29" s="474"/>
      <c r="M29" s="474"/>
      <c r="N29" s="474"/>
      <c r="O29" s="474"/>
      <c r="P29" s="474"/>
      <c r="Q29" s="474"/>
      <c r="R29" s="474"/>
      <c r="S29" s="474"/>
      <c r="T29" s="474"/>
      <c r="U29" s="474"/>
      <c r="V29" s="474"/>
      <c r="W29" s="474"/>
      <c r="X29" s="474"/>
      <c r="Y29" s="474"/>
      <c r="Z29" s="474"/>
      <c r="AA29" s="474"/>
      <c r="AB29" s="474"/>
      <c r="AC29" s="474"/>
      <c r="AD29" s="474"/>
      <c r="AE29" s="474"/>
      <c r="AF29" s="474"/>
      <c r="AG29" s="474"/>
      <c r="AH29" s="474"/>
      <c r="AI29" s="474"/>
      <c r="AJ29" s="85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J29" s="98"/>
      <c r="DK29" s="98"/>
      <c r="DL29" s="98"/>
      <c r="DM29" s="98"/>
      <c r="DN29" s="98"/>
      <c r="DO29" s="98"/>
      <c r="DP29" s="98"/>
      <c r="DQ29" s="98"/>
      <c r="DR29" s="98"/>
      <c r="DS29" s="98"/>
      <c r="DU29" s="98"/>
      <c r="DV29" s="98"/>
      <c r="DW29" s="98"/>
      <c r="DX29" s="98"/>
      <c r="DY29" s="98"/>
      <c r="DZ29" s="98"/>
      <c r="EA29" s="98"/>
      <c r="EB29" s="98"/>
      <c r="EC29" s="98"/>
      <c r="ED29" s="98"/>
      <c r="EE29" s="1"/>
    </row>
    <row r="30" spans="1:152" ht="20.100000000000001" customHeight="1" thickBot="1">
      <c r="A30" s="473"/>
      <c r="B30" s="474"/>
      <c r="C30" s="474"/>
      <c r="D30" s="603" t="s">
        <v>102</v>
      </c>
      <c r="E30" s="604"/>
      <c r="F30" s="604"/>
      <c r="G30" s="604"/>
      <c r="H30" s="604"/>
      <c r="I30" s="604"/>
      <c r="J30" s="604"/>
      <c r="K30" s="604"/>
      <c r="L30" s="604"/>
      <c r="M30" s="605"/>
      <c r="N30" s="478"/>
      <c r="O30" s="464"/>
      <c r="P30" s="465"/>
      <c r="Q30" s="465"/>
      <c r="R30" s="465"/>
      <c r="S30" s="465"/>
      <c r="T30" s="465"/>
      <c r="U30" s="465"/>
      <c r="V30" s="465"/>
      <c r="W30" s="466"/>
      <c r="X30" s="474"/>
      <c r="Y30" s="464"/>
      <c r="Z30" s="465"/>
      <c r="AA30" s="465"/>
      <c r="AB30" s="465"/>
      <c r="AC30" s="465"/>
      <c r="AD30" s="465"/>
      <c r="AE30" s="465"/>
      <c r="AF30" s="465"/>
      <c r="AG30" s="465"/>
      <c r="AH30" s="466"/>
      <c r="AI30" s="474"/>
      <c r="AJ30" s="162"/>
      <c r="AU30" s="162"/>
      <c r="BF30" s="162"/>
      <c r="BQ30" s="162"/>
      <c r="CB30" s="162"/>
      <c r="CM30" s="185"/>
      <c r="CX30" s="162"/>
      <c r="DI30" s="162"/>
      <c r="DT30" s="162"/>
      <c r="EE30" s="1"/>
      <c r="EH30" s="16" t="s">
        <v>0</v>
      </c>
      <c r="EI30" s="17" t="s">
        <v>1</v>
      </c>
      <c r="EJ30" s="17" t="s">
        <v>2</v>
      </c>
      <c r="EK30" s="17" t="s">
        <v>3</v>
      </c>
      <c r="EL30" s="17" t="s">
        <v>4</v>
      </c>
      <c r="EM30" s="17" t="s">
        <v>28</v>
      </c>
      <c r="EN30" s="17" t="s">
        <v>29</v>
      </c>
      <c r="EO30" s="17" t="s">
        <v>7</v>
      </c>
      <c r="EP30" s="17" t="s">
        <v>8</v>
      </c>
      <c r="EQ30" s="17" t="s">
        <v>9</v>
      </c>
      <c r="ER30" s="17" t="s">
        <v>10</v>
      </c>
      <c r="ES30" s="18" t="s">
        <v>11</v>
      </c>
    </row>
    <row r="31" spans="1:152" ht="19.5" customHeight="1" thickBot="1">
      <c r="A31" s="473"/>
      <c r="B31" s="474"/>
      <c r="C31" s="474"/>
      <c r="D31" s="396" t="s">
        <v>111</v>
      </c>
      <c r="E31" s="187" t="s">
        <v>41</v>
      </c>
      <c r="F31" s="157" t="s">
        <v>42</v>
      </c>
      <c r="G31" s="157" t="s">
        <v>43</v>
      </c>
      <c r="H31" s="157" t="s">
        <v>44</v>
      </c>
      <c r="I31" s="157" t="s">
        <v>45</v>
      </c>
      <c r="J31" s="157" t="s">
        <v>46</v>
      </c>
      <c r="K31" s="188" t="s">
        <v>47</v>
      </c>
      <c r="L31" s="186" t="s">
        <v>48</v>
      </c>
      <c r="M31" s="186" t="s">
        <v>49</v>
      </c>
      <c r="N31" s="478"/>
      <c r="O31" s="467"/>
      <c r="P31" s="292"/>
      <c r="Q31" s="292"/>
      <c r="R31" s="292"/>
      <c r="S31" s="292"/>
      <c r="T31" s="292"/>
      <c r="U31" s="292"/>
      <c r="V31" s="292"/>
      <c r="W31" s="468"/>
      <c r="X31" s="474"/>
      <c r="Y31" s="467"/>
      <c r="Z31" s="292"/>
      <c r="AA31" s="292"/>
      <c r="AB31" s="292"/>
      <c r="AC31" s="292"/>
      <c r="AD31" s="292"/>
      <c r="AE31" s="292"/>
      <c r="AF31" s="292"/>
      <c r="AG31" s="292"/>
      <c r="AH31" s="468"/>
      <c r="AI31" s="474"/>
      <c r="AJ31" s="162"/>
      <c r="AU31" s="162"/>
      <c r="BF31" s="162"/>
      <c r="BQ31" s="162"/>
      <c r="CB31" s="162"/>
      <c r="CM31" s="185"/>
      <c r="CX31" s="162"/>
      <c r="DI31" s="162"/>
      <c r="DT31" s="162"/>
      <c r="EE31" s="1"/>
      <c r="EF31" s="615">
        <v>2009</v>
      </c>
      <c r="EG31" s="3" t="s">
        <v>39</v>
      </c>
      <c r="EH31" s="9">
        <f>M35</f>
        <v>63.15</v>
      </c>
      <c r="EI31" s="7">
        <f>M57</f>
        <v>68.34</v>
      </c>
      <c r="EJ31" s="7">
        <f>M79</f>
        <v>71.25</v>
      </c>
      <c r="EK31" s="7">
        <f>M101</f>
        <v>72.67</v>
      </c>
      <c r="EL31" s="7">
        <f>M123</f>
        <v>78.11</v>
      </c>
      <c r="EM31" s="7">
        <f>M145</f>
        <v>77.39</v>
      </c>
      <c r="EN31" s="7">
        <f>M167</f>
        <v>72.33</v>
      </c>
      <c r="EO31" s="7">
        <f>M189</f>
        <v>64.36</v>
      </c>
      <c r="EP31" s="7">
        <f>M211</f>
        <v>85.3</v>
      </c>
      <c r="EQ31" s="7">
        <f>M233</f>
        <v>76.47</v>
      </c>
      <c r="ER31" s="7">
        <f>M255</f>
        <v>79.239999999999995</v>
      </c>
      <c r="ES31" s="10">
        <f>M277</f>
        <v>73.849999999999994</v>
      </c>
      <c r="ET31" s="19">
        <f>AVERAGE(EH31:ES31)</f>
        <v>73.538333333333341</v>
      </c>
      <c r="EV31" s="13">
        <f>(ET31-ET33)/ET33</f>
        <v>1.4216920088726655E-2</v>
      </c>
    </row>
    <row r="32" spans="1:152">
      <c r="A32" s="473"/>
      <c r="B32" s="598">
        <v>2008</v>
      </c>
      <c r="C32" s="194" t="s">
        <v>39</v>
      </c>
      <c r="D32" s="195">
        <v>69.790000000000006</v>
      </c>
      <c r="E32" s="196">
        <v>71.55</v>
      </c>
      <c r="F32" s="197">
        <v>71.94</v>
      </c>
      <c r="G32" s="197">
        <v>74.209999999999994</v>
      </c>
      <c r="H32" s="197">
        <v>69.89</v>
      </c>
      <c r="I32" s="197">
        <v>64.14</v>
      </c>
      <c r="J32" s="197">
        <v>66.41</v>
      </c>
      <c r="K32" s="198">
        <v>62.85</v>
      </c>
      <c r="L32" s="195">
        <v>72.069999999999993</v>
      </c>
      <c r="M32" s="195">
        <v>65.45</v>
      </c>
      <c r="N32" s="472"/>
      <c r="O32" s="467"/>
      <c r="P32" s="292"/>
      <c r="Q32" s="292"/>
      <c r="R32" s="292"/>
      <c r="S32" s="292"/>
      <c r="T32" s="292"/>
      <c r="U32" s="292"/>
      <c r="V32" s="292"/>
      <c r="W32" s="468"/>
      <c r="X32" s="474"/>
      <c r="Y32" s="467"/>
      <c r="Z32" s="292"/>
      <c r="AA32" s="292"/>
      <c r="AB32" s="292"/>
      <c r="AC32" s="292"/>
      <c r="AD32" s="292"/>
      <c r="AE32" s="292"/>
      <c r="AF32" s="292"/>
      <c r="AG32" s="292"/>
      <c r="AH32" s="468"/>
      <c r="AI32" s="474"/>
      <c r="AJ32" s="85"/>
      <c r="CB32" s="85"/>
      <c r="EE32" s="1"/>
      <c r="EF32" s="616"/>
      <c r="EG32" s="6" t="s">
        <v>99</v>
      </c>
      <c r="EH32" s="14">
        <f>M37</f>
        <v>40.25</v>
      </c>
      <c r="EI32" s="15">
        <f>M59</f>
        <v>58.51</v>
      </c>
      <c r="EJ32" s="15">
        <f>M81</f>
        <v>65.13</v>
      </c>
      <c r="EK32" s="15">
        <f>M103</f>
        <v>64.959999999999994</v>
      </c>
      <c r="EL32" s="15">
        <f>M125</f>
        <v>73.38</v>
      </c>
      <c r="EM32" s="15">
        <f>M147</f>
        <v>71.63</v>
      </c>
      <c r="EN32" s="15">
        <f>M165</f>
        <v>68.930000000000007</v>
      </c>
      <c r="EO32" s="15">
        <f>M191</f>
        <v>56.35</v>
      </c>
      <c r="EP32" s="15">
        <f>M213</f>
        <v>75.900000000000006</v>
      </c>
      <c r="EQ32" s="15">
        <f>M235</f>
        <v>70.47</v>
      </c>
      <c r="ER32" s="15">
        <f>M257</f>
        <v>73.06</v>
      </c>
      <c r="ES32" s="21">
        <f>M279</f>
        <v>55.68</v>
      </c>
      <c r="ET32" s="19">
        <f>AVERAGE(EH32:ES32)</f>
        <v>64.520833333333329</v>
      </c>
    </row>
    <row r="33" spans="1:178" ht="13.5" thickBot="1">
      <c r="A33" s="473"/>
      <c r="B33" s="599"/>
      <c r="C33" s="205" t="s">
        <v>40</v>
      </c>
      <c r="D33" s="206">
        <v>43.53</v>
      </c>
      <c r="E33" s="207">
        <v>51.08</v>
      </c>
      <c r="F33" s="208">
        <v>50.76</v>
      </c>
      <c r="G33" s="208">
        <v>57.5</v>
      </c>
      <c r="H33" s="208">
        <v>40.619999999999997</v>
      </c>
      <c r="I33" s="208">
        <v>33.11</v>
      </c>
      <c r="J33" s="208">
        <v>46.97</v>
      </c>
      <c r="K33" s="209">
        <v>20.100000000000001</v>
      </c>
      <c r="L33" s="206">
        <v>49.93</v>
      </c>
      <c r="M33" s="206">
        <v>40.04</v>
      </c>
      <c r="N33" s="472"/>
      <c r="O33" s="467"/>
      <c r="P33" s="292"/>
      <c r="Q33" s="292"/>
      <c r="R33" s="292"/>
      <c r="S33" s="292"/>
      <c r="T33" s="292"/>
      <c r="U33" s="292"/>
      <c r="V33" s="292"/>
      <c r="W33" s="468"/>
      <c r="X33" s="474"/>
      <c r="Y33" s="467"/>
      <c r="Z33" s="292"/>
      <c r="AA33" s="292"/>
      <c r="AB33" s="292"/>
      <c r="AC33" s="292"/>
      <c r="AD33" s="292"/>
      <c r="AE33" s="292"/>
      <c r="AF33" s="292"/>
      <c r="AG33" s="292"/>
      <c r="AH33" s="468"/>
      <c r="AI33" s="474"/>
      <c r="AJ33" s="85"/>
      <c r="CB33" s="85"/>
      <c r="EE33" s="1"/>
      <c r="EF33" s="616">
        <v>2008</v>
      </c>
      <c r="EG33" s="6" t="s">
        <v>39</v>
      </c>
      <c r="EH33" s="14">
        <f>M32</f>
        <v>65.45</v>
      </c>
      <c r="EI33" s="15">
        <f>M54</f>
        <v>71.760000000000005</v>
      </c>
      <c r="EJ33" s="15">
        <f>M76</f>
        <v>75.180000000000007</v>
      </c>
      <c r="EK33" s="15">
        <f>M98</f>
        <v>73.62</v>
      </c>
      <c r="EL33" s="15">
        <f>M120</f>
        <v>74.08</v>
      </c>
      <c r="EM33" s="15">
        <f>M142</f>
        <v>74.7</v>
      </c>
      <c r="EN33" s="15">
        <f>M167</f>
        <v>72.33</v>
      </c>
      <c r="EO33" s="15">
        <f>M186</f>
        <v>68.39</v>
      </c>
      <c r="EP33" s="15">
        <f>M208</f>
        <v>74.400000000000006</v>
      </c>
      <c r="EQ33" s="15">
        <f>M230</f>
        <v>78.989999999999995</v>
      </c>
      <c r="ER33" s="15">
        <f>M252</f>
        <v>74.13</v>
      </c>
      <c r="ES33" s="21">
        <f>M274</f>
        <v>67.06</v>
      </c>
      <c r="ET33" s="19">
        <f>AVERAGE(EH33:ES33)</f>
        <v>72.507499999999993</v>
      </c>
      <c r="EV33" s="13">
        <f>(ET32-ET34)/ET34</f>
        <v>3.738192537013435E-2</v>
      </c>
    </row>
    <row r="34" spans="1:178" ht="5.0999999999999996" customHeight="1" thickBot="1">
      <c r="A34" s="473"/>
      <c r="B34" s="363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5"/>
      <c r="N34" s="472"/>
      <c r="O34" s="467"/>
      <c r="P34" s="292"/>
      <c r="Q34" s="292"/>
      <c r="R34" s="292"/>
      <c r="S34" s="292"/>
      <c r="T34" s="292"/>
      <c r="U34" s="292"/>
      <c r="V34" s="292"/>
      <c r="W34" s="468"/>
      <c r="X34" s="474"/>
      <c r="Y34" s="467"/>
      <c r="Z34" s="292"/>
      <c r="AA34" s="292"/>
      <c r="AB34" s="292"/>
      <c r="AC34" s="292"/>
      <c r="AD34" s="292"/>
      <c r="AE34" s="292"/>
      <c r="AF34" s="292"/>
      <c r="AG34" s="292"/>
      <c r="AH34" s="468"/>
      <c r="AI34" s="474"/>
      <c r="AJ34" s="85"/>
      <c r="CB34" s="85"/>
      <c r="EE34" s="1"/>
      <c r="EF34" s="617"/>
      <c r="EG34" s="4" t="s">
        <v>99</v>
      </c>
      <c r="EH34" s="11">
        <f>M33</f>
        <v>40.04</v>
      </c>
      <c r="EI34" s="8">
        <f>M55</f>
        <v>61.98</v>
      </c>
      <c r="EJ34" s="8">
        <f>M77</f>
        <v>66.180000000000007</v>
      </c>
      <c r="EK34" s="8">
        <f>M99</f>
        <v>66.16</v>
      </c>
      <c r="EL34" s="8">
        <f>M121</f>
        <v>66.77</v>
      </c>
      <c r="EM34" s="8">
        <f>M143</f>
        <v>64.97</v>
      </c>
      <c r="EN34" s="8">
        <f>M165</f>
        <v>68.930000000000007</v>
      </c>
      <c r="EO34" s="8">
        <f>M187</f>
        <v>58.66</v>
      </c>
      <c r="EP34" s="8">
        <f>M209</f>
        <v>66.44</v>
      </c>
      <c r="EQ34" s="8">
        <f>M231</f>
        <v>66.89</v>
      </c>
      <c r="ER34" s="8">
        <f>M253</f>
        <v>68.27</v>
      </c>
      <c r="ES34" s="12">
        <f>M275</f>
        <v>51.06</v>
      </c>
      <c r="ET34" s="19">
        <f>AVERAGE(EH34:ES34)</f>
        <v>62.195833333333347</v>
      </c>
    </row>
    <row r="35" spans="1:178">
      <c r="A35" s="473"/>
      <c r="B35" s="600">
        <v>2009</v>
      </c>
      <c r="C35" s="214" t="s">
        <v>39</v>
      </c>
      <c r="D35" s="100">
        <v>66.23</v>
      </c>
      <c r="E35" s="196">
        <v>68.349999999999994</v>
      </c>
      <c r="F35" s="197">
        <v>70.34</v>
      </c>
      <c r="G35" s="197">
        <v>70.66</v>
      </c>
      <c r="H35" s="197">
        <v>66.400000000000006</v>
      </c>
      <c r="I35" s="197">
        <v>60.26</v>
      </c>
      <c r="J35" s="197">
        <v>65.41</v>
      </c>
      <c r="K35" s="198">
        <v>59.06</v>
      </c>
      <c r="L35" s="215">
        <v>69.02</v>
      </c>
      <c r="M35" s="195">
        <v>63.15</v>
      </c>
      <c r="N35" s="472"/>
      <c r="O35" s="467"/>
      <c r="P35" s="292"/>
      <c r="Q35" s="292"/>
      <c r="R35" s="292"/>
      <c r="S35" s="292"/>
      <c r="T35" s="292"/>
      <c r="U35" s="292"/>
      <c r="V35" s="292"/>
      <c r="W35" s="468"/>
      <c r="X35" s="474"/>
      <c r="Y35" s="467"/>
      <c r="Z35" s="292"/>
      <c r="AA35" s="292"/>
      <c r="AB35" s="292"/>
      <c r="AC35" s="292"/>
      <c r="AD35" s="292"/>
      <c r="AE35" s="292"/>
      <c r="AF35" s="292"/>
      <c r="AG35" s="292"/>
      <c r="AH35" s="468"/>
      <c r="AI35" s="474"/>
      <c r="AJ35" s="85"/>
      <c r="CB35" s="85"/>
      <c r="EE35" s="1"/>
    </row>
    <row r="36" spans="1:178" ht="13.5" thickBot="1">
      <c r="A36" s="473"/>
      <c r="B36" s="601"/>
      <c r="C36" s="217" t="s">
        <v>26</v>
      </c>
      <c r="D36" s="218">
        <f>(D35-D32)/D32</f>
        <v>-5.101017337727471E-2</v>
      </c>
      <c r="E36" s="219">
        <f t="shared" ref="E36:M36" si="14">(E35-E32)/E32</f>
        <v>-4.4723969252271178E-2</v>
      </c>
      <c r="F36" s="91">
        <f t="shared" si="14"/>
        <v>-2.2240756185710236E-2</v>
      </c>
      <c r="G36" s="91">
        <f t="shared" si="14"/>
        <v>-4.7837218703678713E-2</v>
      </c>
      <c r="H36" s="91">
        <f t="shared" si="14"/>
        <v>-4.993561310630984E-2</v>
      </c>
      <c r="I36" s="91">
        <f t="shared" si="14"/>
        <v>-6.0492672279388877E-2</v>
      </c>
      <c r="J36" s="91">
        <f t="shared" si="14"/>
        <v>-1.5057973196807711E-2</v>
      </c>
      <c r="K36" s="220">
        <f t="shared" si="14"/>
        <v>-6.0302307080350025E-2</v>
      </c>
      <c r="L36" s="221">
        <f t="shared" si="14"/>
        <v>-4.231996669904256E-2</v>
      </c>
      <c r="M36" s="218">
        <f t="shared" si="14"/>
        <v>-3.5141329258976381E-2</v>
      </c>
      <c r="N36" s="479"/>
      <c r="O36" s="467"/>
      <c r="P36" s="292"/>
      <c r="Q36" s="292"/>
      <c r="R36" s="292"/>
      <c r="S36" s="292"/>
      <c r="T36" s="292"/>
      <c r="U36" s="292"/>
      <c r="V36" s="292"/>
      <c r="W36" s="468"/>
      <c r="X36" s="474"/>
      <c r="Y36" s="467"/>
      <c r="Z36" s="292"/>
      <c r="AA36" s="292"/>
      <c r="AB36" s="292"/>
      <c r="AC36" s="292"/>
      <c r="AD36" s="292"/>
      <c r="AE36" s="292"/>
      <c r="AF36" s="292"/>
      <c r="AG36" s="292"/>
      <c r="AH36" s="468"/>
      <c r="AI36" s="474"/>
      <c r="AJ36" s="112"/>
      <c r="AU36" s="112"/>
      <c r="BF36" s="112"/>
      <c r="BQ36" s="112"/>
      <c r="CB36" s="112"/>
      <c r="CM36" s="229"/>
      <c r="CX36" s="112"/>
      <c r="DI36" s="112"/>
      <c r="DT36" s="112"/>
      <c r="EE36" s="1"/>
      <c r="EG36" t="s">
        <v>101</v>
      </c>
      <c r="EH36" s="13">
        <f>(EH31-EH33)/EH33</f>
        <v>-3.5141329258976381E-2</v>
      </c>
      <c r="EI36" s="13">
        <f t="shared" ref="EI36:ET36" si="15">(EI31-EI33)/EI33</f>
        <v>-4.7658862876254204E-2</v>
      </c>
      <c r="EJ36" s="13">
        <f t="shared" si="15"/>
        <v>-5.2274541101356826E-2</v>
      </c>
      <c r="EK36" s="13">
        <f t="shared" si="15"/>
        <v>-1.2904102146155973E-2</v>
      </c>
      <c r="EL36" s="13">
        <f t="shared" si="15"/>
        <v>5.4400647948164162E-2</v>
      </c>
      <c r="EM36" s="13">
        <f t="shared" si="15"/>
        <v>3.6010709504685379E-2</v>
      </c>
      <c r="EN36" s="13">
        <f t="shared" si="15"/>
        <v>0</v>
      </c>
      <c r="EO36" s="13">
        <f t="shared" si="15"/>
        <v>-5.8926743675976036E-2</v>
      </c>
      <c r="EP36" s="13">
        <f t="shared" si="15"/>
        <v>0.14650537634408589</v>
      </c>
      <c r="EQ36" s="13">
        <f t="shared" si="15"/>
        <v>-3.1902772502848412E-2</v>
      </c>
      <c r="ER36" s="13">
        <f t="shared" si="15"/>
        <v>6.8932955618508027E-2</v>
      </c>
      <c r="ES36" s="13">
        <f t="shared" si="15"/>
        <v>0.10125260960334018</v>
      </c>
      <c r="ET36" s="13">
        <f t="shared" si="15"/>
        <v>1.4216920088726655E-2</v>
      </c>
    </row>
    <row r="37" spans="1:178">
      <c r="A37" s="473"/>
      <c r="B37" s="601"/>
      <c r="C37" s="231" t="s">
        <v>40</v>
      </c>
      <c r="D37" s="232">
        <v>37.880000000000003</v>
      </c>
      <c r="E37" s="233">
        <v>37.14</v>
      </c>
      <c r="F37" s="234">
        <v>46.67</v>
      </c>
      <c r="G37" s="234">
        <v>49.13</v>
      </c>
      <c r="H37" s="234">
        <v>33.72</v>
      </c>
      <c r="I37" s="234">
        <v>33.78</v>
      </c>
      <c r="J37" s="234">
        <v>46.73</v>
      </c>
      <c r="K37" s="235">
        <v>17.850000000000001</v>
      </c>
      <c r="L37" s="236">
        <v>41.2</v>
      </c>
      <c r="M37" s="237">
        <v>40.25</v>
      </c>
      <c r="N37" s="472"/>
      <c r="O37" s="467"/>
      <c r="P37" s="292"/>
      <c r="Q37" s="292"/>
      <c r="R37" s="292"/>
      <c r="S37" s="292"/>
      <c r="T37" s="292"/>
      <c r="U37" s="292"/>
      <c r="V37" s="292"/>
      <c r="W37" s="468"/>
      <c r="X37" s="474"/>
      <c r="Y37" s="467"/>
      <c r="Z37" s="292"/>
      <c r="AA37" s="292"/>
      <c r="AB37" s="292"/>
      <c r="AC37" s="292"/>
      <c r="AD37" s="292"/>
      <c r="AE37" s="292"/>
      <c r="AF37" s="292"/>
      <c r="AG37" s="292"/>
      <c r="AH37" s="468"/>
      <c r="AI37" s="474"/>
      <c r="AJ37" s="85"/>
      <c r="CB37" s="85"/>
      <c r="EE37" s="1"/>
      <c r="EG37" s="20" t="s">
        <v>40</v>
      </c>
      <c r="EH37" s="13">
        <f>(EH32-EH34)/EH34</f>
        <v>5.2447552447552658E-3</v>
      </c>
      <c r="EI37" s="13">
        <f t="shared" ref="EI37:ET37" si="16">(EI32-EI34)/EI34</f>
        <v>-5.5985801871571463E-2</v>
      </c>
      <c r="EJ37" s="13">
        <f t="shared" si="16"/>
        <v>-1.5865820489574061E-2</v>
      </c>
      <c r="EK37" s="13">
        <f t="shared" si="16"/>
        <v>-1.813784764207985E-2</v>
      </c>
      <c r="EL37" s="13">
        <f t="shared" si="16"/>
        <v>9.8996555339224204E-2</v>
      </c>
      <c r="EM37" s="13">
        <f t="shared" si="16"/>
        <v>0.10250885023857159</v>
      </c>
      <c r="EN37" s="13">
        <f t="shared" si="16"/>
        <v>0</v>
      </c>
      <c r="EO37" s="13">
        <f t="shared" si="16"/>
        <v>-3.9379474940334051E-2</v>
      </c>
      <c r="EP37" s="13">
        <f t="shared" si="16"/>
        <v>0.14238410596026502</v>
      </c>
      <c r="EQ37" s="13">
        <f t="shared" si="16"/>
        <v>5.3520705636118979E-2</v>
      </c>
      <c r="ER37" s="13">
        <f t="shared" si="16"/>
        <v>7.0162589717299051E-2</v>
      </c>
      <c r="ES37" s="13">
        <f t="shared" si="16"/>
        <v>9.048178613395999E-2</v>
      </c>
      <c r="ET37" s="13">
        <f t="shared" si="16"/>
        <v>3.738192537013435E-2</v>
      </c>
    </row>
    <row r="38" spans="1:178" ht="13.5" thickBot="1">
      <c r="A38" s="473"/>
      <c r="B38" s="602"/>
      <c r="C38" s="247" t="s">
        <v>26</v>
      </c>
      <c r="D38" s="218">
        <f>(D37-D33)/D33</f>
        <v>-0.12979554330346885</v>
      </c>
      <c r="E38" s="219">
        <f t="shared" ref="E38:M38" si="17">(E37-E33)/E33</f>
        <v>-0.2729052466718872</v>
      </c>
      <c r="F38" s="91">
        <f t="shared" si="17"/>
        <v>-8.0575256107170937E-2</v>
      </c>
      <c r="G38" s="91">
        <f t="shared" si="17"/>
        <v>-0.14556521739130429</v>
      </c>
      <c r="H38" s="91">
        <f t="shared" si="17"/>
        <v>-0.16986706056129983</v>
      </c>
      <c r="I38" s="82">
        <f t="shared" si="17"/>
        <v>2.0235578375113309E-2</v>
      </c>
      <c r="J38" s="91">
        <f t="shared" si="17"/>
        <v>-5.1096444539067915E-3</v>
      </c>
      <c r="K38" s="220">
        <f t="shared" si="17"/>
        <v>-0.11194029850746268</v>
      </c>
      <c r="L38" s="221">
        <f t="shared" si="17"/>
        <v>-0.17484478269577403</v>
      </c>
      <c r="M38" s="223">
        <f t="shared" si="17"/>
        <v>5.2447552447552658E-3</v>
      </c>
      <c r="N38" s="479"/>
      <c r="O38" s="467"/>
      <c r="P38" s="292"/>
      <c r="Q38" s="292"/>
      <c r="R38" s="292"/>
      <c r="S38" s="292"/>
      <c r="T38" s="292"/>
      <c r="U38" s="292"/>
      <c r="V38" s="292"/>
      <c r="W38" s="468"/>
      <c r="X38" s="474"/>
      <c r="Y38" s="467"/>
      <c r="Z38" s="292"/>
      <c r="AA38" s="292"/>
      <c r="AB38" s="292"/>
      <c r="AC38" s="292"/>
      <c r="AD38" s="292"/>
      <c r="AE38" s="292"/>
      <c r="AF38" s="292"/>
      <c r="AG38" s="292"/>
      <c r="AH38" s="468"/>
      <c r="AI38" s="474"/>
      <c r="AJ38" s="112"/>
      <c r="AU38" s="112"/>
      <c r="BF38" s="112"/>
      <c r="BQ38" s="112"/>
      <c r="CB38" s="112"/>
      <c r="CM38" s="229"/>
      <c r="CX38" s="112"/>
      <c r="DI38" s="112"/>
      <c r="DT38" s="112"/>
      <c r="EE38" s="1"/>
    </row>
    <row r="39" spans="1:178" ht="5.0999999999999996" customHeight="1" thickBot="1">
      <c r="A39" s="473"/>
      <c r="B39" s="363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7"/>
      <c r="N39" s="479"/>
      <c r="O39" s="467"/>
      <c r="P39" s="292"/>
      <c r="Q39" s="292"/>
      <c r="R39" s="292"/>
      <c r="S39" s="292"/>
      <c r="T39" s="292"/>
      <c r="U39" s="292"/>
      <c r="V39" s="292"/>
      <c r="W39" s="468"/>
      <c r="X39" s="474"/>
      <c r="Y39" s="467"/>
      <c r="Z39" s="292"/>
      <c r="AA39" s="292"/>
      <c r="AB39" s="292"/>
      <c r="AC39" s="292"/>
      <c r="AD39" s="292"/>
      <c r="AE39" s="292"/>
      <c r="AF39" s="292"/>
      <c r="AG39" s="292"/>
      <c r="AH39" s="468"/>
      <c r="AI39" s="474"/>
      <c r="AJ39" s="112"/>
      <c r="AU39" s="112"/>
      <c r="BF39" s="112"/>
      <c r="BQ39" s="112"/>
      <c r="CB39" s="112"/>
      <c r="CM39" s="229"/>
      <c r="CX39" s="112"/>
      <c r="DI39" s="112"/>
      <c r="DT39" s="112"/>
      <c r="EE39" s="1"/>
    </row>
    <row r="40" spans="1:178" ht="13.5" thickBot="1">
      <c r="A40" s="473"/>
      <c r="B40" s="606">
        <v>2010</v>
      </c>
      <c r="C40" s="214" t="s">
        <v>39</v>
      </c>
      <c r="D40" s="100">
        <v>66.349999999999994</v>
      </c>
      <c r="E40" s="196">
        <v>67.33</v>
      </c>
      <c r="F40" s="197">
        <v>71.62</v>
      </c>
      <c r="G40" s="197">
        <v>68.739999999999995</v>
      </c>
      <c r="H40" s="197">
        <v>68.239999999999995</v>
      </c>
      <c r="I40" s="197">
        <v>61.18</v>
      </c>
      <c r="J40" s="197">
        <v>65.989999999999995</v>
      </c>
      <c r="K40" s="201">
        <v>57.52</v>
      </c>
      <c r="L40" s="202">
        <v>69.069999999999993</v>
      </c>
      <c r="M40" s="195">
        <v>63.79</v>
      </c>
      <c r="N40" s="472"/>
      <c r="O40" s="467"/>
      <c r="P40" s="292"/>
      <c r="Q40" s="292"/>
      <c r="R40" s="292"/>
      <c r="S40" s="292"/>
      <c r="T40" s="292"/>
      <c r="U40" s="292"/>
      <c r="V40" s="292"/>
      <c r="W40" s="468"/>
      <c r="X40" s="474"/>
      <c r="Y40" s="467"/>
      <c r="Z40" s="292"/>
      <c r="AA40" s="292"/>
      <c r="AB40" s="292"/>
      <c r="AC40" s="292"/>
      <c r="AD40" s="292"/>
      <c r="AE40" s="292"/>
      <c r="AF40" s="292"/>
      <c r="AG40" s="292"/>
      <c r="AH40" s="468"/>
      <c r="AI40" s="474"/>
      <c r="AJ40" s="85"/>
      <c r="CB40" s="85"/>
      <c r="EE40" s="1"/>
      <c r="EF40" t="s">
        <v>98</v>
      </c>
    </row>
    <row r="41" spans="1:178" ht="13.5" thickBot="1">
      <c r="A41" s="473"/>
      <c r="B41" s="607"/>
      <c r="C41" s="217" t="s">
        <v>26</v>
      </c>
      <c r="D41" s="230">
        <f t="shared" ref="D41:M41" si="18">(D40-D35)/D35</f>
        <v>1.8118677336552971E-3</v>
      </c>
      <c r="E41" s="248">
        <f t="shared" si="18"/>
        <v>-1.4923189465983849E-2</v>
      </c>
      <c r="F41" s="78">
        <f t="shared" si="18"/>
        <v>1.8197327267557593E-2</v>
      </c>
      <c r="G41" s="90">
        <f t="shared" si="18"/>
        <v>-2.7172374752335152E-2</v>
      </c>
      <c r="H41" s="78">
        <f t="shared" si="18"/>
        <v>2.7710843373493811E-2</v>
      </c>
      <c r="I41" s="78">
        <f t="shared" si="18"/>
        <v>1.5267175572519113E-2</v>
      </c>
      <c r="J41" s="78">
        <f t="shared" si="18"/>
        <v>8.867145696376675E-3</v>
      </c>
      <c r="K41" s="254">
        <f t="shared" si="18"/>
        <v>-2.6075177785303067E-2</v>
      </c>
      <c r="L41" s="250">
        <f t="shared" si="18"/>
        <v>7.2442770211528771E-4</v>
      </c>
      <c r="M41" s="230">
        <f t="shared" si="18"/>
        <v>1.0134600158353137E-2</v>
      </c>
      <c r="N41" s="479"/>
      <c r="O41" s="467"/>
      <c r="P41" s="292"/>
      <c r="Q41" s="292"/>
      <c r="R41" s="292"/>
      <c r="S41" s="292"/>
      <c r="T41" s="292"/>
      <c r="U41" s="292"/>
      <c r="V41" s="292"/>
      <c r="W41" s="468"/>
      <c r="X41" s="474"/>
      <c r="Y41" s="467"/>
      <c r="Z41" s="292"/>
      <c r="AA41" s="292"/>
      <c r="AB41" s="292"/>
      <c r="AC41" s="292"/>
      <c r="AD41" s="292"/>
      <c r="AE41" s="292"/>
      <c r="AF41" s="292"/>
      <c r="AG41" s="292"/>
      <c r="AH41" s="468"/>
      <c r="AI41" s="474"/>
      <c r="AJ41" s="112"/>
      <c r="AU41" s="112"/>
      <c r="BF41" s="112"/>
      <c r="BQ41" s="112"/>
      <c r="CB41" s="112"/>
      <c r="CM41" s="229"/>
      <c r="CX41" s="112"/>
      <c r="DI41" s="112"/>
      <c r="DT41" s="112"/>
      <c r="EE41" s="1"/>
      <c r="EH41" s="16" t="s">
        <v>0</v>
      </c>
      <c r="EI41" s="17" t="s">
        <v>1</v>
      </c>
      <c r="EJ41" s="17" t="s">
        <v>2</v>
      </c>
      <c r="EK41" s="17" t="s">
        <v>3</v>
      </c>
      <c r="EL41" s="17" t="s">
        <v>4</v>
      </c>
      <c r="EM41" s="17" t="s">
        <v>28</v>
      </c>
      <c r="EN41" s="17" t="s">
        <v>29</v>
      </c>
      <c r="EO41" s="17" t="s">
        <v>7</v>
      </c>
      <c r="EP41" s="17" t="s">
        <v>8</v>
      </c>
      <c r="EQ41" s="17" t="s">
        <v>9</v>
      </c>
      <c r="ER41" s="17" t="s">
        <v>10</v>
      </c>
      <c r="ES41" s="18" t="s">
        <v>11</v>
      </c>
      <c r="FK41" s="9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10"/>
    </row>
    <row r="42" spans="1:178">
      <c r="A42" s="473"/>
      <c r="B42" s="607"/>
      <c r="C42" s="231" t="s">
        <v>40</v>
      </c>
      <c r="D42" s="257">
        <v>42.72</v>
      </c>
      <c r="E42" s="258">
        <v>44.32</v>
      </c>
      <c r="F42" s="259">
        <v>55.31</v>
      </c>
      <c r="G42" s="259">
        <v>54.16</v>
      </c>
      <c r="H42" s="259">
        <v>46.33</v>
      </c>
      <c r="I42" s="259">
        <v>37.729999999999997</v>
      </c>
      <c r="J42" s="259">
        <v>48.39</v>
      </c>
      <c r="K42" s="260">
        <v>18.649999999999999</v>
      </c>
      <c r="L42" s="261">
        <v>50.03</v>
      </c>
      <c r="M42" s="237">
        <v>43.06</v>
      </c>
      <c r="N42" s="472"/>
      <c r="O42" s="467"/>
      <c r="P42" s="292"/>
      <c r="Q42" s="292"/>
      <c r="R42" s="292"/>
      <c r="S42" s="292"/>
      <c r="T42" s="292"/>
      <c r="U42" s="292"/>
      <c r="V42" s="292"/>
      <c r="W42" s="468"/>
      <c r="X42" s="474"/>
      <c r="Y42" s="467"/>
      <c r="Z42" s="292"/>
      <c r="AA42" s="292"/>
      <c r="AB42" s="292"/>
      <c r="AC42" s="292"/>
      <c r="AD42" s="292"/>
      <c r="AE42" s="292"/>
      <c r="AF42" s="292"/>
      <c r="AG42" s="292"/>
      <c r="AH42" s="468"/>
      <c r="AI42" s="474"/>
      <c r="AJ42" s="85"/>
      <c r="CB42" s="85"/>
      <c r="EE42" s="1"/>
      <c r="EF42" s="615">
        <v>2009</v>
      </c>
      <c r="EG42" s="3" t="s">
        <v>39</v>
      </c>
      <c r="EH42" s="9">
        <f>L35</f>
        <v>69.02</v>
      </c>
      <c r="EI42" s="7">
        <f>L57</f>
        <v>70.89</v>
      </c>
      <c r="EJ42" s="7">
        <f>L79</f>
        <v>71.23</v>
      </c>
      <c r="EK42" s="7">
        <f>L101</f>
        <v>70.58</v>
      </c>
      <c r="EL42" s="7">
        <f>L123</f>
        <v>73.8</v>
      </c>
      <c r="EM42" s="7">
        <f>L145</f>
        <v>73.150000000000006</v>
      </c>
      <c r="EN42" s="7">
        <f>L167</f>
        <v>69.569999999999993</v>
      </c>
      <c r="EO42" s="7">
        <f>L189</f>
        <v>59.24</v>
      </c>
      <c r="EP42" s="7">
        <f>L211</f>
        <v>71.67</v>
      </c>
      <c r="EQ42" s="7">
        <f>L233</f>
        <v>72.87</v>
      </c>
      <c r="ER42" s="7">
        <f>L255</f>
        <v>73.06</v>
      </c>
      <c r="ES42" s="10">
        <f>L277</f>
        <v>71.08</v>
      </c>
      <c r="ET42" s="19">
        <f>AVERAGE(EH42:ES42)</f>
        <v>70.513333333333335</v>
      </c>
    </row>
    <row r="43" spans="1:178" ht="13.5" thickBot="1">
      <c r="A43" s="473"/>
      <c r="B43" s="608"/>
      <c r="C43" s="270" t="s">
        <v>26</v>
      </c>
      <c r="D43" s="223">
        <f t="shared" ref="D43:M43" si="19">(D42-D37)/D37</f>
        <v>0.12777191129883833</v>
      </c>
      <c r="E43" s="161">
        <f t="shared" si="19"/>
        <v>0.193322563274098</v>
      </c>
      <c r="F43" s="82">
        <f t="shared" si="19"/>
        <v>0.18512963359760018</v>
      </c>
      <c r="G43" s="82">
        <f t="shared" si="19"/>
        <v>0.10238143700386716</v>
      </c>
      <c r="H43" s="82">
        <f t="shared" si="19"/>
        <v>0.37396204033214708</v>
      </c>
      <c r="I43" s="82">
        <f t="shared" si="19"/>
        <v>0.11693309650680864</v>
      </c>
      <c r="J43" s="82">
        <f t="shared" si="19"/>
        <v>3.552321848919332E-2</v>
      </c>
      <c r="K43" s="271">
        <f t="shared" si="19"/>
        <v>4.4817927170868181E-2</v>
      </c>
      <c r="L43" s="272">
        <f t="shared" si="19"/>
        <v>0.2143203883495145</v>
      </c>
      <c r="M43" s="223">
        <f t="shared" si="19"/>
        <v>6.9813664596273348E-2</v>
      </c>
      <c r="N43" s="479"/>
      <c r="O43" s="467"/>
      <c r="P43" s="292"/>
      <c r="Q43" s="292"/>
      <c r="R43" s="292"/>
      <c r="S43" s="292"/>
      <c r="T43" s="292"/>
      <c r="U43" s="292"/>
      <c r="V43" s="292"/>
      <c r="W43" s="468"/>
      <c r="X43" s="474"/>
      <c r="Y43" s="467"/>
      <c r="Z43" s="292"/>
      <c r="AA43" s="292"/>
      <c r="AB43" s="292"/>
      <c r="AC43" s="292"/>
      <c r="AD43" s="292"/>
      <c r="AE43" s="292"/>
      <c r="AF43" s="292"/>
      <c r="AG43" s="292"/>
      <c r="AH43" s="468"/>
      <c r="AI43" s="474"/>
      <c r="AJ43" s="112"/>
      <c r="AU43" s="112"/>
      <c r="BF43" s="112"/>
      <c r="BQ43" s="112"/>
      <c r="CB43" s="112"/>
      <c r="CM43" s="229"/>
      <c r="CX43" s="112"/>
      <c r="DI43" s="112"/>
      <c r="DT43" s="112"/>
      <c r="EE43" s="1"/>
      <c r="EF43" s="616"/>
      <c r="EG43" s="6" t="s">
        <v>99</v>
      </c>
      <c r="EH43" s="14">
        <f>L37</f>
        <v>41.2</v>
      </c>
      <c r="EI43" s="15">
        <f>L59</f>
        <v>52.5</v>
      </c>
      <c r="EJ43" s="15">
        <f>L81</f>
        <v>59.64</v>
      </c>
      <c r="EK43" s="15">
        <f>L103</f>
        <v>51.01</v>
      </c>
      <c r="EL43" s="15">
        <f>L125</f>
        <v>55.21</v>
      </c>
      <c r="EM43" s="15">
        <f>L147</f>
        <v>58.66</v>
      </c>
      <c r="EN43" s="15">
        <f>L169</f>
        <v>52.3</v>
      </c>
      <c r="EO43" s="15">
        <f>L191</f>
        <v>43.5</v>
      </c>
      <c r="EP43" s="15">
        <f>L213</f>
        <v>60.39</v>
      </c>
      <c r="EQ43" s="15">
        <f>L235</f>
        <v>64.14</v>
      </c>
      <c r="ER43" s="15">
        <f>L257</f>
        <v>63.1</v>
      </c>
      <c r="ES43" s="21">
        <f>L279</f>
        <v>49.21</v>
      </c>
      <c r="ET43" s="19">
        <f>AVERAGE(EH43:ES43)</f>
        <v>54.238333333333344</v>
      </c>
    </row>
    <row r="44" spans="1:178" ht="5.0999999999999996" customHeight="1" thickBot="1">
      <c r="A44" s="473"/>
      <c r="B44" s="363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5"/>
      <c r="N44" s="472"/>
      <c r="O44" s="467"/>
      <c r="P44" s="292"/>
      <c r="Q44" s="292"/>
      <c r="R44" s="292"/>
      <c r="S44" s="292"/>
      <c r="T44" s="292"/>
      <c r="U44" s="292"/>
      <c r="V44" s="292"/>
      <c r="W44" s="468"/>
      <c r="X44" s="474"/>
      <c r="Y44" s="467"/>
      <c r="Z44" s="292"/>
      <c r="AA44" s="292"/>
      <c r="AB44" s="292"/>
      <c r="AC44" s="292"/>
      <c r="AD44" s="292"/>
      <c r="AE44" s="292"/>
      <c r="AF44" s="292"/>
      <c r="AG44" s="292"/>
      <c r="AH44" s="468"/>
      <c r="AI44" s="474"/>
      <c r="AJ44" s="85"/>
      <c r="CB44" s="85"/>
      <c r="EE44" s="1"/>
      <c r="EF44" s="616">
        <v>2008</v>
      </c>
      <c r="EG44" s="6" t="s">
        <v>39</v>
      </c>
      <c r="EH44" s="14">
        <f>L32</f>
        <v>72.069999999999993</v>
      </c>
      <c r="EI44" s="15">
        <f>L54</f>
        <v>72.78</v>
      </c>
      <c r="EJ44" s="15">
        <f>L76</f>
        <v>74.81</v>
      </c>
      <c r="EK44" s="15">
        <f>L98</f>
        <v>74.400000000000006</v>
      </c>
      <c r="EL44" s="15">
        <f>L120</f>
        <v>71.489999999999995</v>
      </c>
      <c r="EM44" s="15">
        <f>L142</f>
        <v>73.53</v>
      </c>
      <c r="EN44" s="15">
        <f>L164</f>
        <v>71.989999999999995</v>
      </c>
      <c r="EO44" s="15">
        <f>L186</f>
        <v>66.069999999999993</v>
      </c>
      <c r="EP44" s="15">
        <f>L208</f>
        <v>73.319999999999993</v>
      </c>
      <c r="EQ44" s="15">
        <f>L230</f>
        <v>73.62</v>
      </c>
      <c r="ER44" s="15">
        <f>L252</f>
        <v>73.349999999999994</v>
      </c>
      <c r="ES44" s="5">
        <f>L274</f>
        <v>70.61</v>
      </c>
      <c r="ET44" s="19">
        <f>AVERAGE(EH44:ES44)</f>
        <v>72.336666666666673</v>
      </c>
    </row>
    <row r="45" spans="1:178" ht="13.5" thickBot="1">
      <c r="A45" s="473"/>
      <c r="B45" s="595">
        <v>2011</v>
      </c>
      <c r="C45" s="214" t="s">
        <v>39</v>
      </c>
      <c r="D45" s="215">
        <v>65.040000000000006</v>
      </c>
      <c r="E45" s="200">
        <v>66.680000000000007</v>
      </c>
      <c r="F45" s="197">
        <v>69.44</v>
      </c>
      <c r="G45" s="197">
        <v>67.87</v>
      </c>
      <c r="H45" s="197">
        <v>65.28</v>
      </c>
      <c r="I45" s="197">
        <v>58.19</v>
      </c>
      <c r="J45" s="197">
        <v>67.44</v>
      </c>
      <c r="K45" s="201">
        <v>54</v>
      </c>
      <c r="L45" s="202">
        <v>67.33</v>
      </c>
      <c r="M45" s="195">
        <v>63.64</v>
      </c>
      <c r="N45" s="472"/>
      <c r="O45" s="467"/>
      <c r="P45" s="292"/>
      <c r="Q45" s="292"/>
      <c r="R45" s="292"/>
      <c r="S45" s="292"/>
      <c r="T45" s="292"/>
      <c r="U45" s="292"/>
      <c r="V45" s="292"/>
      <c r="W45" s="468"/>
      <c r="X45" s="474"/>
      <c r="Y45" s="467"/>
      <c r="Z45" s="292"/>
      <c r="AA45" s="292"/>
      <c r="AB45" s="292"/>
      <c r="AC45" s="292"/>
      <c r="AD45" s="292"/>
      <c r="AE45" s="292"/>
      <c r="AF45" s="292"/>
      <c r="AG45" s="292"/>
      <c r="AH45" s="468"/>
      <c r="AI45" s="474"/>
      <c r="AJ45" s="85"/>
      <c r="CB45" s="85"/>
      <c r="EE45" s="1"/>
      <c r="EF45" s="617"/>
      <c r="EG45" s="4" t="s">
        <v>99</v>
      </c>
      <c r="EH45" s="11">
        <f>L33</f>
        <v>49.93</v>
      </c>
      <c r="EI45" s="8">
        <f>L55</f>
        <v>59.37</v>
      </c>
      <c r="EJ45" s="8">
        <f>L77</f>
        <v>54.19</v>
      </c>
      <c r="EK45" s="8">
        <f>L99</f>
        <v>60.43</v>
      </c>
      <c r="EL45" s="8">
        <f>L121</f>
        <v>52.97</v>
      </c>
      <c r="EM45" s="8">
        <f>L143</f>
        <v>61.25</v>
      </c>
      <c r="EN45" s="8">
        <f>L165</f>
        <v>60</v>
      </c>
      <c r="EO45" s="8">
        <f>L187</f>
        <v>47.12</v>
      </c>
      <c r="EP45" s="8">
        <f>L209</f>
        <v>61.47</v>
      </c>
      <c r="EQ45" s="8">
        <f>L231</f>
        <v>61.06</v>
      </c>
      <c r="ER45" s="8">
        <f>L253</f>
        <v>61.76</v>
      </c>
      <c r="ES45" s="2">
        <f>L275</f>
        <v>45.62</v>
      </c>
      <c r="ET45" s="19">
        <f>AVERAGE(EH45:ES45)</f>
        <v>56.264166666666661</v>
      </c>
    </row>
    <row r="46" spans="1:178" ht="13.5" thickBot="1">
      <c r="A46" s="473"/>
      <c r="B46" s="596"/>
      <c r="C46" s="217" t="s">
        <v>26</v>
      </c>
      <c r="D46" s="221">
        <f t="shared" ref="D46:M46" si="20">(D45-D40)/D40</f>
        <v>-1.9743782969103063E-2</v>
      </c>
      <c r="E46" s="277">
        <f t="shared" si="20"/>
        <v>-9.6539432645179196E-3</v>
      </c>
      <c r="F46" s="90">
        <f t="shared" si="20"/>
        <v>-3.0438425020943963E-2</v>
      </c>
      <c r="G46" s="90">
        <f t="shared" si="20"/>
        <v>-1.2656386383473821E-2</v>
      </c>
      <c r="H46" s="90">
        <f t="shared" si="20"/>
        <v>-4.3376318874560289E-2</v>
      </c>
      <c r="I46" s="90">
        <f t="shared" si="20"/>
        <v>-4.8872180451127852E-2</v>
      </c>
      <c r="J46" s="78">
        <f t="shared" si="20"/>
        <v>2.1973026216093393E-2</v>
      </c>
      <c r="K46" s="254">
        <f t="shared" si="20"/>
        <v>-6.1196105702364445E-2</v>
      </c>
      <c r="L46" s="543">
        <f t="shared" si="20"/>
        <v>-2.5191834370927972E-2</v>
      </c>
      <c r="M46" s="223">
        <f t="shared" si="20"/>
        <v>-2.3514657469822634E-3</v>
      </c>
      <c r="N46" s="479"/>
      <c r="O46" s="467"/>
      <c r="P46" s="292"/>
      <c r="Q46" s="292"/>
      <c r="R46" s="292"/>
      <c r="S46" s="292"/>
      <c r="T46" s="292"/>
      <c r="U46" s="292"/>
      <c r="V46" s="292"/>
      <c r="W46" s="468"/>
      <c r="X46" s="474"/>
      <c r="Y46" s="467"/>
      <c r="Z46" s="292"/>
      <c r="AA46" s="292"/>
      <c r="AB46" s="292"/>
      <c r="AC46" s="292"/>
      <c r="AD46" s="292"/>
      <c r="AE46" s="292"/>
      <c r="AF46" s="292"/>
      <c r="AG46" s="292"/>
      <c r="AH46" s="468"/>
      <c r="AI46" s="474"/>
      <c r="AJ46" s="112"/>
      <c r="AU46" s="112"/>
      <c r="BF46" s="112"/>
      <c r="BQ46" s="112"/>
      <c r="CB46" s="112"/>
      <c r="CM46" s="229"/>
      <c r="CX46" s="112"/>
      <c r="DI46" s="112"/>
      <c r="DT46" s="112"/>
      <c r="EE46" s="1"/>
    </row>
    <row r="47" spans="1:178">
      <c r="A47" s="473"/>
      <c r="B47" s="596"/>
      <c r="C47" s="231" t="s">
        <v>40</v>
      </c>
      <c r="D47" s="236">
        <v>41.98</v>
      </c>
      <c r="E47" s="265">
        <v>38.21</v>
      </c>
      <c r="F47" s="259">
        <v>50.22</v>
      </c>
      <c r="G47" s="259">
        <v>56.58</v>
      </c>
      <c r="H47" s="259">
        <v>47.62</v>
      </c>
      <c r="I47" s="259">
        <v>37.630000000000003</v>
      </c>
      <c r="J47" s="259">
        <v>50.01</v>
      </c>
      <c r="K47" s="260">
        <v>18.399999999999999</v>
      </c>
      <c r="L47" s="261">
        <v>47.57</v>
      </c>
      <c r="M47" s="237">
        <v>44.51</v>
      </c>
      <c r="N47" s="472"/>
      <c r="O47" s="467"/>
      <c r="P47" s="292"/>
      <c r="Q47" s="292"/>
      <c r="R47" s="292"/>
      <c r="S47" s="292"/>
      <c r="T47" s="292"/>
      <c r="U47" s="292"/>
      <c r="V47" s="292"/>
      <c r="W47" s="468"/>
      <c r="X47" s="474"/>
      <c r="Y47" s="467"/>
      <c r="Z47" s="292"/>
      <c r="AA47" s="292"/>
      <c r="AB47" s="292"/>
      <c r="AC47" s="292"/>
      <c r="AD47" s="292"/>
      <c r="AE47" s="292"/>
      <c r="AF47" s="292"/>
      <c r="AG47" s="292"/>
      <c r="AH47" s="468"/>
      <c r="AI47" s="474"/>
      <c r="AJ47" s="85"/>
      <c r="CB47" s="85"/>
      <c r="EE47" s="1"/>
      <c r="EG47" t="s">
        <v>101</v>
      </c>
      <c r="EH47" s="13">
        <f>(EH42-EH44)/EH44</f>
        <v>-4.231996669904256E-2</v>
      </c>
      <c r="EI47" s="13">
        <f t="shared" ref="EI47:ET47" si="21">(EI42-EI44)/EI44</f>
        <v>-2.5968672712283602E-2</v>
      </c>
      <c r="EJ47" s="13">
        <f t="shared" si="21"/>
        <v>-4.7854564897740919E-2</v>
      </c>
      <c r="EK47" s="13">
        <f t="shared" si="21"/>
        <v>-5.1344086021505475E-2</v>
      </c>
      <c r="EL47" s="13">
        <f t="shared" si="21"/>
        <v>3.2312211498111656E-2</v>
      </c>
      <c r="EM47" s="13">
        <f t="shared" si="21"/>
        <v>-5.1679586563306871E-3</v>
      </c>
      <c r="EN47" s="13">
        <f t="shared" si="21"/>
        <v>-3.3615779969440228E-2</v>
      </c>
      <c r="EO47" s="13">
        <f t="shared" si="21"/>
        <v>-0.10337520811260771</v>
      </c>
      <c r="EP47" s="13">
        <f t="shared" si="21"/>
        <v>-2.2504091653027709E-2</v>
      </c>
      <c r="EQ47" s="13">
        <f t="shared" si="21"/>
        <v>-1.0187449062754686E-2</v>
      </c>
      <c r="ER47" s="13">
        <f t="shared" si="21"/>
        <v>-3.9536468984320665E-3</v>
      </c>
      <c r="ES47" s="13">
        <f t="shared" si="21"/>
        <v>6.656280980031141E-3</v>
      </c>
      <c r="ET47" s="13">
        <f t="shared" si="21"/>
        <v>-2.5206211695313639E-2</v>
      </c>
    </row>
    <row r="48" spans="1:178" ht="13.5" thickBot="1">
      <c r="A48" s="473"/>
      <c r="B48" s="597"/>
      <c r="C48" s="270" t="s">
        <v>26</v>
      </c>
      <c r="D48" s="221">
        <f t="shared" ref="D48:M48" si="22">(D47-D42)/D42</f>
        <v>-1.7322097378277199E-2</v>
      </c>
      <c r="E48" s="350">
        <f t="shared" si="22"/>
        <v>-0.1378610108303249</v>
      </c>
      <c r="F48" s="91">
        <f t="shared" si="22"/>
        <v>-9.2026758271560358E-2</v>
      </c>
      <c r="G48" s="82">
        <f t="shared" si="22"/>
        <v>4.4682422451994129E-2</v>
      </c>
      <c r="H48" s="82">
        <f t="shared" si="22"/>
        <v>2.7843729764731259E-2</v>
      </c>
      <c r="I48" s="82">
        <f t="shared" si="22"/>
        <v>-2.6504108136759692E-3</v>
      </c>
      <c r="J48" s="82">
        <f t="shared" si="22"/>
        <v>3.3477991320520713E-2</v>
      </c>
      <c r="K48" s="351">
        <f t="shared" si="22"/>
        <v>-1.3404825737265416E-2</v>
      </c>
      <c r="L48" s="543">
        <f t="shared" si="22"/>
        <v>-4.9170497701379191E-2</v>
      </c>
      <c r="M48" s="223">
        <f t="shared" si="22"/>
        <v>3.3673943334881461E-2</v>
      </c>
      <c r="N48" s="479"/>
      <c r="O48" s="467"/>
      <c r="P48" s="292"/>
      <c r="Q48" s="292"/>
      <c r="R48" s="292"/>
      <c r="S48" s="292"/>
      <c r="T48" s="292"/>
      <c r="U48" s="292"/>
      <c r="V48" s="292"/>
      <c r="W48" s="468"/>
      <c r="X48" s="474"/>
      <c r="Y48" s="467"/>
      <c r="Z48" s="292"/>
      <c r="AA48" s="292"/>
      <c r="AB48" s="292"/>
      <c r="AC48" s="292"/>
      <c r="AD48" s="292"/>
      <c r="AE48" s="292"/>
      <c r="AF48" s="292"/>
      <c r="AG48" s="292"/>
      <c r="AH48" s="468"/>
      <c r="AI48" s="474"/>
      <c r="AJ48" s="112"/>
      <c r="AU48" s="112"/>
      <c r="BF48" s="112"/>
      <c r="BQ48" s="112"/>
      <c r="CB48" s="112"/>
      <c r="CM48" s="229"/>
      <c r="CX48" s="112"/>
      <c r="DI48" s="112"/>
      <c r="DT48" s="112"/>
      <c r="EE48" s="1"/>
      <c r="EG48" s="20" t="s">
        <v>40</v>
      </c>
      <c r="EH48" s="13">
        <f>(EH43-EH45)/EH45</f>
        <v>-0.17484478269577403</v>
      </c>
      <c r="EI48" s="13">
        <f t="shared" ref="EI48:ET48" si="23">(EI43-EI45)/EI45</f>
        <v>-0.11571500757958561</v>
      </c>
      <c r="EJ48" s="13">
        <f t="shared" si="23"/>
        <v>0.10057206126591628</v>
      </c>
      <c r="EK48" s="13">
        <f t="shared" si="23"/>
        <v>-0.1558828396491809</v>
      </c>
      <c r="EL48" s="13">
        <f t="shared" si="23"/>
        <v>4.228808759675292E-2</v>
      </c>
      <c r="EM48" s="13">
        <f t="shared" si="23"/>
        <v>-4.2285714285714343E-2</v>
      </c>
      <c r="EN48" s="13">
        <f t="shared" si="23"/>
        <v>-0.12833333333333338</v>
      </c>
      <c r="EO48" s="13">
        <f t="shared" si="23"/>
        <v>-7.6825127334465143E-2</v>
      </c>
      <c r="EP48" s="13">
        <f t="shared" si="23"/>
        <v>-1.7569546120058538E-2</v>
      </c>
      <c r="EQ48" s="13">
        <f t="shared" si="23"/>
        <v>5.044218801179165E-2</v>
      </c>
      <c r="ER48" s="13">
        <f t="shared" si="23"/>
        <v>2.1696891191709901E-2</v>
      </c>
      <c r="ES48" s="13">
        <f t="shared" si="23"/>
        <v>7.8693555458132475E-2</v>
      </c>
      <c r="ET48" s="13">
        <f t="shared" si="23"/>
        <v>-3.6005746700830614E-2</v>
      </c>
    </row>
    <row r="49" spans="1:135" ht="5.0999999999999996" customHeight="1" thickBot="1">
      <c r="A49" s="473"/>
      <c r="B49" s="363"/>
      <c r="C49" s="364"/>
      <c r="D49" s="364"/>
      <c r="E49" s="364"/>
      <c r="F49" s="364"/>
      <c r="G49" s="364"/>
      <c r="H49" s="364"/>
      <c r="I49" s="364"/>
      <c r="J49" s="364"/>
      <c r="K49" s="364"/>
      <c r="L49" s="364"/>
      <c r="M49" s="365"/>
      <c r="N49" s="472"/>
      <c r="O49" s="469"/>
      <c r="P49" s="470"/>
      <c r="Q49" s="470"/>
      <c r="R49" s="470"/>
      <c r="S49" s="470"/>
      <c r="T49" s="470"/>
      <c r="U49" s="470"/>
      <c r="V49" s="470"/>
      <c r="W49" s="471"/>
      <c r="X49" s="474"/>
      <c r="Y49" s="469"/>
      <c r="Z49" s="470"/>
      <c r="AA49" s="470"/>
      <c r="AB49" s="470"/>
      <c r="AC49" s="470"/>
      <c r="AD49" s="470"/>
      <c r="AE49" s="470"/>
      <c r="AF49" s="470"/>
      <c r="AG49" s="470"/>
      <c r="AH49" s="471"/>
      <c r="AI49" s="474"/>
      <c r="AJ49" s="85"/>
      <c r="CB49" s="85"/>
      <c r="EE49" s="1"/>
    </row>
    <row r="50" spans="1:135">
      <c r="A50" s="473"/>
      <c r="B50" s="474"/>
      <c r="C50" s="474"/>
      <c r="D50" s="474"/>
      <c r="E50" s="474"/>
      <c r="F50" s="474"/>
      <c r="G50" s="474"/>
      <c r="H50" s="474"/>
      <c r="I50" s="474"/>
      <c r="J50" s="474"/>
      <c r="K50" s="474"/>
      <c r="L50" s="474"/>
      <c r="M50" s="474"/>
      <c r="N50" s="474"/>
      <c r="O50" s="474"/>
      <c r="P50" s="474"/>
      <c r="Q50" s="474"/>
      <c r="R50" s="474"/>
      <c r="S50" s="474"/>
      <c r="T50" s="474"/>
      <c r="U50" s="474"/>
      <c r="V50" s="474"/>
      <c r="W50" s="474"/>
      <c r="X50" s="474"/>
      <c r="Y50" s="474"/>
      <c r="Z50" s="474"/>
      <c r="AA50" s="474"/>
      <c r="AB50" s="474"/>
      <c r="AC50" s="474"/>
      <c r="AD50" s="474"/>
      <c r="AE50" s="474"/>
      <c r="AF50" s="474"/>
      <c r="AG50" s="474"/>
      <c r="AH50" s="474"/>
      <c r="AI50" s="474"/>
      <c r="AJ50" s="85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N50" s="98"/>
      <c r="CO50" s="98"/>
      <c r="CP50" s="98"/>
      <c r="CQ50" s="98"/>
      <c r="CR50" s="98"/>
      <c r="CS50" s="98"/>
      <c r="CT50" s="98"/>
      <c r="CU50" s="98"/>
      <c r="CV50" s="98"/>
      <c r="CW50" s="98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J50" s="98"/>
      <c r="DK50" s="98"/>
      <c r="DL50" s="98"/>
      <c r="DM50" s="98"/>
      <c r="DN50" s="98"/>
      <c r="DO50" s="98"/>
      <c r="DP50" s="98"/>
      <c r="DQ50" s="98"/>
      <c r="DR50" s="98"/>
      <c r="DS50" s="98"/>
      <c r="DU50" s="98"/>
      <c r="DV50" s="98"/>
      <c r="DW50" s="98"/>
      <c r="DX50" s="98"/>
      <c r="DY50" s="98"/>
      <c r="DZ50" s="98"/>
      <c r="EA50" s="98"/>
      <c r="EB50" s="98"/>
      <c r="EC50" s="98"/>
      <c r="ED50" s="98"/>
      <c r="EE50" s="1"/>
    </row>
    <row r="51" spans="1:135" ht="13.5" thickBot="1">
      <c r="A51" s="473"/>
      <c r="B51" s="474"/>
      <c r="C51" s="474"/>
      <c r="D51" s="474"/>
      <c r="E51" s="474"/>
      <c r="F51" s="474"/>
      <c r="G51" s="474"/>
      <c r="H51" s="474"/>
      <c r="I51" s="474"/>
      <c r="J51" s="474"/>
      <c r="K51" s="474"/>
      <c r="L51" s="474"/>
      <c r="M51" s="474"/>
      <c r="N51" s="474"/>
      <c r="O51" s="474"/>
      <c r="P51" s="474"/>
      <c r="Q51" s="474"/>
      <c r="R51" s="474"/>
      <c r="S51" s="474"/>
      <c r="T51" s="474"/>
      <c r="U51" s="474"/>
      <c r="V51" s="474"/>
      <c r="W51" s="474"/>
      <c r="X51" s="474"/>
      <c r="Y51" s="474"/>
      <c r="Z51" s="474"/>
      <c r="AA51" s="474"/>
      <c r="AB51" s="474"/>
      <c r="AC51" s="474"/>
      <c r="AD51" s="474"/>
      <c r="AE51" s="474"/>
      <c r="AF51" s="474"/>
      <c r="AG51" s="474"/>
      <c r="AH51" s="474"/>
      <c r="AI51" s="474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G51" s="98"/>
      <c r="BH51" s="98"/>
      <c r="BI51" s="98"/>
      <c r="BJ51" s="98"/>
      <c r="BK51" s="98"/>
      <c r="BL51" s="98"/>
      <c r="BM51" s="98"/>
      <c r="BN51" s="98"/>
      <c r="BO51" s="98"/>
      <c r="BP51" s="98"/>
      <c r="BR51" s="98"/>
      <c r="BS51" s="98"/>
      <c r="BT51" s="98"/>
      <c r="BU51" s="98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N51" s="98"/>
      <c r="CO51" s="98"/>
      <c r="CP51" s="98"/>
      <c r="CQ51" s="98"/>
      <c r="CR51" s="98"/>
      <c r="CS51" s="98"/>
      <c r="CT51" s="98"/>
      <c r="CU51" s="98"/>
      <c r="CV51" s="98"/>
      <c r="CW51" s="98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J51" s="98"/>
      <c r="DK51" s="98"/>
      <c r="DL51" s="98"/>
      <c r="DM51" s="98"/>
      <c r="DN51" s="98"/>
      <c r="DO51" s="98"/>
      <c r="DP51" s="98"/>
      <c r="DQ51" s="98"/>
      <c r="DR51" s="98"/>
      <c r="DS51" s="98"/>
      <c r="DU51" s="98"/>
      <c r="DV51" s="98"/>
      <c r="DW51" s="98"/>
      <c r="DX51" s="98"/>
      <c r="DY51" s="98"/>
      <c r="DZ51" s="98"/>
      <c r="EA51" s="98"/>
      <c r="EB51" s="98"/>
      <c r="EC51" s="98"/>
      <c r="ED51" s="98"/>
      <c r="EE51" s="1"/>
    </row>
    <row r="52" spans="1:135" ht="20.100000000000001" customHeight="1" thickBot="1">
      <c r="A52" s="473"/>
      <c r="B52" s="474"/>
      <c r="C52" s="474"/>
      <c r="D52" s="603" t="s">
        <v>50</v>
      </c>
      <c r="E52" s="604"/>
      <c r="F52" s="604"/>
      <c r="G52" s="604"/>
      <c r="H52" s="604"/>
      <c r="I52" s="604"/>
      <c r="J52" s="604"/>
      <c r="K52" s="604"/>
      <c r="L52" s="604"/>
      <c r="M52" s="605"/>
      <c r="N52" s="474"/>
      <c r="O52" s="464"/>
      <c r="P52" s="465"/>
      <c r="Q52" s="465"/>
      <c r="R52" s="465"/>
      <c r="S52" s="465"/>
      <c r="T52" s="465"/>
      <c r="U52" s="465"/>
      <c r="V52" s="465"/>
      <c r="W52" s="466"/>
      <c r="X52" s="474"/>
      <c r="Y52" s="464"/>
      <c r="Z52" s="465"/>
      <c r="AA52" s="465"/>
      <c r="AB52" s="465"/>
      <c r="AC52" s="465"/>
      <c r="AD52" s="465"/>
      <c r="AE52" s="465"/>
      <c r="AF52" s="465"/>
      <c r="AG52" s="465"/>
      <c r="AH52" s="466"/>
      <c r="AI52" s="474"/>
    </row>
    <row r="53" spans="1:135" ht="13.5" thickBot="1">
      <c r="A53" s="473"/>
      <c r="B53" s="474"/>
      <c r="C53" s="474"/>
      <c r="D53" s="396" t="s">
        <v>111</v>
      </c>
      <c r="E53" s="187" t="s">
        <v>41</v>
      </c>
      <c r="F53" s="157" t="s">
        <v>42</v>
      </c>
      <c r="G53" s="157" t="s">
        <v>43</v>
      </c>
      <c r="H53" s="157" t="s">
        <v>44</v>
      </c>
      <c r="I53" s="157" t="s">
        <v>45</v>
      </c>
      <c r="J53" s="157" t="s">
        <v>46</v>
      </c>
      <c r="K53" s="188" t="s">
        <v>47</v>
      </c>
      <c r="L53" s="186" t="s">
        <v>48</v>
      </c>
      <c r="M53" s="189" t="s">
        <v>49</v>
      </c>
      <c r="N53" s="474"/>
      <c r="O53" s="467"/>
      <c r="P53" s="292"/>
      <c r="Q53" s="292"/>
      <c r="R53" s="292"/>
      <c r="S53" s="292"/>
      <c r="T53" s="292"/>
      <c r="U53" s="292"/>
      <c r="V53" s="292"/>
      <c r="W53" s="468"/>
      <c r="X53" s="474"/>
      <c r="Y53" s="467"/>
      <c r="Z53" s="292"/>
      <c r="AA53" s="292"/>
      <c r="AB53" s="292"/>
      <c r="AC53" s="292"/>
      <c r="AD53" s="292"/>
      <c r="AE53" s="292"/>
      <c r="AF53" s="292"/>
      <c r="AG53" s="292"/>
      <c r="AH53" s="468"/>
      <c r="AI53" s="474"/>
    </row>
    <row r="54" spans="1:135">
      <c r="A54" s="473"/>
      <c r="B54" s="598">
        <v>2008</v>
      </c>
      <c r="C54" s="194" t="s">
        <v>39</v>
      </c>
      <c r="D54" s="195">
        <v>71.78</v>
      </c>
      <c r="E54" s="196">
        <v>73.7</v>
      </c>
      <c r="F54" s="197">
        <v>72.06</v>
      </c>
      <c r="G54" s="197">
        <v>74.7</v>
      </c>
      <c r="H54" s="197">
        <v>70.38</v>
      </c>
      <c r="I54" s="197">
        <v>68.63</v>
      </c>
      <c r="J54" s="197">
        <v>75.150000000000006</v>
      </c>
      <c r="K54" s="198">
        <v>63.89</v>
      </c>
      <c r="L54" s="195">
        <v>72.78</v>
      </c>
      <c r="M54" s="199">
        <v>71.760000000000005</v>
      </c>
      <c r="N54" s="474"/>
      <c r="O54" s="467"/>
      <c r="P54" s="292"/>
      <c r="Q54" s="292"/>
      <c r="R54" s="292"/>
      <c r="S54" s="292"/>
      <c r="T54" s="292"/>
      <c r="U54" s="292"/>
      <c r="V54" s="292"/>
      <c r="W54" s="468"/>
      <c r="X54" s="474"/>
      <c r="Y54" s="467"/>
      <c r="Z54" s="292"/>
      <c r="AA54" s="292"/>
      <c r="AB54" s="292"/>
      <c r="AC54" s="292"/>
      <c r="AD54" s="292"/>
      <c r="AE54" s="292"/>
      <c r="AF54" s="292"/>
      <c r="AG54" s="292"/>
      <c r="AH54" s="468"/>
      <c r="AI54" s="474"/>
    </row>
    <row r="55" spans="1:135" ht="13.5" thickBot="1">
      <c r="A55" s="473"/>
      <c r="B55" s="599"/>
      <c r="C55" s="205" t="s">
        <v>40</v>
      </c>
      <c r="D55" s="206">
        <v>55.63</v>
      </c>
      <c r="E55" s="207">
        <v>59.77</v>
      </c>
      <c r="F55" s="208">
        <v>63.27</v>
      </c>
      <c r="G55" s="208">
        <v>63.55</v>
      </c>
      <c r="H55" s="208">
        <v>50.88</v>
      </c>
      <c r="I55" s="208">
        <v>55.44</v>
      </c>
      <c r="J55" s="208">
        <v>70.16</v>
      </c>
      <c r="K55" s="209">
        <v>26.37</v>
      </c>
      <c r="L55" s="206">
        <v>59.37</v>
      </c>
      <c r="M55" s="210">
        <v>61.98</v>
      </c>
      <c r="N55" s="474"/>
      <c r="O55" s="467"/>
      <c r="P55" s="292"/>
      <c r="Q55" s="292"/>
      <c r="R55" s="292"/>
      <c r="S55" s="292"/>
      <c r="T55" s="292"/>
      <c r="U55" s="292"/>
      <c r="V55" s="292"/>
      <c r="W55" s="468"/>
      <c r="X55" s="474"/>
      <c r="Y55" s="467"/>
      <c r="Z55" s="292"/>
      <c r="AA55" s="292"/>
      <c r="AB55" s="292"/>
      <c r="AC55" s="292"/>
      <c r="AD55" s="292"/>
      <c r="AE55" s="292"/>
      <c r="AF55" s="292"/>
      <c r="AG55" s="292"/>
      <c r="AH55" s="468"/>
      <c r="AI55" s="474"/>
    </row>
    <row r="56" spans="1:135" ht="5.0999999999999996" customHeight="1" thickBot="1">
      <c r="A56" s="473"/>
      <c r="B56" s="363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5"/>
      <c r="N56" s="474"/>
      <c r="O56" s="467"/>
      <c r="P56" s="292"/>
      <c r="Q56" s="292"/>
      <c r="R56" s="292"/>
      <c r="S56" s="292"/>
      <c r="T56" s="292"/>
      <c r="U56" s="292"/>
      <c r="V56" s="292"/>
      <c r="W56" s="468"/>
      <c r="X56" s="474"/>
      <c r="Y56" s="467"/>
      <c r="Z56" s="292"/>
      <c r="AA56" s="292"/>
      <c r="AB56" s="292"/>
      <c r="AC56" s="292"/>
      <c r="AD56" s="292"/>
      <c r="AE56" s="292"/>
      <c r="AF56" s="292"/>
      <c r="AG56" s="292"/>
      <c r="AH56" s="468"/>
      <c r="AI56" s="474"/>
    </row>
    <row r="57" spans="1:135">
      <c r="A57" s="473"/>
      <c r="B57" s="600">
        <v>2009</v>
      </c>
      <c r="C57" s="354" t="s">
        <v>39</v>
      </c>
      <c r="D57" s="195">
        <v>69.099999999999994</v>
      </c>
      <c r="E57" s="196">
        <v>70</v>
      </c>
      <c r="F57" s="197">
        <v>72.849999999999994</v>
      </c>
      <c r="G57" s="197">
        <v>71.150000000000006</v>
      </c>
      <c r="H57" s="197">
        <v>69.12</v>
      </c>
      <c r="I57" s="197">
        <v>64.040000000000006</v>
      </c>
      <c r="J57" s="197">
        <v>71.739999999999995</v>
      </c>
      <c r="K57" s="198">
        <v>59.71</v>
      </c>
      <c r="L57" s="195">
        <v>70.89</v>
      </c>
      <c r="M57" s="199">
        <v>68.34</v>
      </c>
      <c r="N57" s="474"/>
      <c r="O57" s="467"/>
      <c r="P57" s="292"/>
      <c r="Q57" s="292"/>
      <c r="R57" s="292"/>
      <c r="S57" s="292"/>
      <c r="T57" s="292"/>
      <c r="U57" s="292"/>
      <c r="V57" s="292"/>
      <c r="W57" s="468"/>
      <c r="X57" s="474"/>
      <c r="Y57" s="467"/>
      <c r="Z57" s="292"/>
      <c r="AA57" s="292"/>
      <c r="AB57" s="292"/>
      <c r="AC57" s="292"/>
      <c r="AD57" s="292"/>
      <c r="AE57" s="292"/>
      <c r="AF57" s="292"/>
      <c r="AG57" s="292"/>
      <c r="AH57" s="468"/>
      <c r="AI57" s="474"/>
    </row>
    <row r="58" spans="1:135" ht="13.5" thickBot="1">
      <c r="A58" s="473"/>
      <c r="B58" s="601"/>
      <c r="C58" s="217" t="s">
        <v>26</v>
      </c>
      <c r="D58" s="218">
        <f t="shared" ref="D58:M58" si="24">(D57-D54)/D54</f>
        <v>-3.7336305377542588E-2</v>
      </c>
      <c r="E58" s="219">
        <f t="shared" si="24"/>
        <v>-5.0203527815468149E-2</v>
      </c>
      <c r="F58" s="82">
        <f t="shared" si="24"/>
        <v>1.0963086316957979E-2</v>
      </c>
      <c r="G58" s="91">
        <f t="shared" si="24"/>
        <v>-4.752342704149929E-2</v>
      </c>
      <c r="H58" s="91">
        <f t="shared" si="24"/>
        <v>-1.7902813299232608E-2</v>
      </c>
      <c r="I58" s="91">
        <f t="shared" si="24"/>
        <v>-6.6880373014716443E-2</v>
      </c>
      <c r="J58" s="91">
        <f t="shared" si="24"/>
        <v>-4.5375914836992819E-2</v>
      </c>
      <c r="K58" s="220">
        <f t="shared" si="24"/>
        <v>-6.5424949131319451E-2</v>
      </c>
      <c r="L58" s="218">
        <f t="shared" si="24"/>
        <v>-2.5968672712283602E-2</v>
      </c>
      <c r="M58" s="222">
        <f t="shared" si="24"/>
        <v>-4.7658862876254204E-2</v>
      </c>
      <c r="N58" s="474"/>
      <c r="O58" s="467"/>
      <c r="P58" s="292"/>
      <c r="Q58" s="292"/>
      <c r="R58" s="292"/>
      <c r="S58" s="292"/>
      <c r="T58" s="292"/>
      <c r="U58" s="292"/>
      <c r="V58" s="292"/>
      <c r="W58" s="468"/>
      <c r="X58" s="474"/>
      <c r="Y58" s="467"/>
      <c r="Z58" s="292"/>
      <c r="AA58" s="292"/>
      <c r="AB58" s="292"/>
      <c r="AC58" s="292"/>
      <c r="AD58" s="292"/>
      <c r="AE58" s="292"/>
      <c r="AF58" s="292"/>
      <c r="AG58" s="292"/>
      <c r="AH58" s="468"/>
      <c r="AI58" s="474"/>
    </row>
    <row r="59" spans="1:135">
      <c r="A59" s="473"/>
      <c r="B59" s="601"/>
      <c r="C59" s="231" t="s">
        <v>40</v>
      </c>
      <c r="D59" s="237">
        <v>50.34</v>
      </c>
      <c r="E59" s="233">
        <v>49.01</v>
      </c>
      <c r="F59" s="234">
        <v>59.37</v>
      </c>
      <c r="G59" s="234">
        <v>54.93</v>
      </c>
      <c r="H59" s="234">
        <v>46.69</v>
      </c>
      <c r="I59" s="234">
        <v>48.45</v>
      </c>
      <c r="J59" s="234">
        <v>68.569999999999993</v>
      </c>
      <c r="K59" s="235">
        <v>25.35</v>
      </c>
      <c r="L59" s="237">
        <v>52.5</v>
      </c>
      <c r="M59" s="238">
        <v>58.51</v>
      </c>
      <c r="N59" s="474"/>
      <c r="O59" s="467"/>
      <c r="P59" s="292"/>
      <c r="Q59" s="292"/>
      <c r="R59" s="292"/>
      <c r="S59" s="292"/>
      <c r="T59" s="292"/>
      <c r="U59" s="292"/>
      <c r="V59" s="292"/>
      <c r="W59" s="468"/>
      <c r="X59" s="474"/>
      <c r="Y59" s="467"/>
      <c r="Z59" s="292"/>
      <c r="AA59" s="292"/>
      <c r="AB59" s="292"/>
      <c r="AC59" s="292"/>
      <c r="AD59" s="292"/>
      <c r="AE59" s="292"/>
      <c r="AF59" s="292"/>
      <c r="AG59" s="292"/>
      <c r="AH59" s="468"/>
      <c r="AI59" s="474"/>
    </row>
    <row r="60" spans="1:135" ht="13.5" thickBot="1">
      <c r="A60" s="473"/>
      <c r="B60" s="602"/>
      <c r="C60" s="247" t="s">
        <v>26</v>
      </c>
      <c r="D60" s="218">
        <f t="shared" ref="D60:M60" si="25">(D59-D55)/D55</f>
        <v>-9.5092575948229355E-2</v>
      </c>
      <c r="E60" s="219">
        <f t="shared" si="25"/>
        <v>-0.18002342312196762</v>
      </c>
      <c r="F60" s="91">
        <f t="shared" si="25"/>
        <v>-6.1640587956377516E-2</v>
      </c>
      <c r="G60" s="91">
        <f t="shared" si="25"/>
        <v>-0.13564122738001569</v>
      </c>
      <c r="H60" s="91">
        <f t="shared" si="25"/>
        <v>-8.2350628930817696E-2</v>
      </c>
      <c r="I60" s="91">
        <f t="shared" si="25"/>
        <v>-0.12608225108225099</v>
      </c>
      <c r="J60" s="91">
        <f t="shared" si="25"/>
        <v>-2.2662485746864358E-2</v>
      </c>
      <c r="K60" s="220">
        <f t="shared" si="25"/>
        <v>-3.8680318543799753E-2</v>
      </c>
      <c r="L60" s="218">
        <f t="shared" si="25"/>
        <v>-0.11571500757958561</v>
      </c>
      <c r="M60" s="222">
        <f t="shared" si="25"/>
        <v>-5.5985801871571463E-2</v>
      </c>
      <c r="N60" s="474"/>
      <c r="O60" s="467"/>
      <c r="P60" s="292"/>
      <c r="Q60" s="292"/>
      <c r="R60" s="292"/>
      <c r="S60" s="292"/>
      <c r="T60" s="292"/>
      <c r="U60" s="292"/>
      <c r="V60" s="292"/>
      <c r="W60" s="468"/>
      <c r="X60" s="474"/>
      <c r="Y60" s="467"/>
      <c r="Z60" s="292"/>
      <c r="AA60" s="292"/>
      <c r="AB60" s="292"/>
      <c r="AC60" s="292"/>
      <c r="AD60" s="292"/>
      <c r="AE60" s="292"/>
      <c r="AF60" s="292"/>
      <c r="AG60" s="292"/>
      <c r="AH60" s="468"/>
      <c r="AI60" s="474"/>
    </row>
    <row r="61" spans="1:135" ht="5.0999999999999996" customHeight="1" thickBot="1">
      <c r="A61" s="473"/>
      <c r="B61" s="363"/>
      <c r="C61" s="366"/>
      <c r="D61" s="366"/>
      <c r="E61" s="366"/>
      <c r="F61" s="366"/>
      <c r="G61" s="366"/>
      <c r="H61" s="366"/>
      <c r="I61" s="366"/>
      <c r="J61" s="366"/>
      <c r="K61" s="366"/>
      <c r="L61" s="366"/>
      <c r="M61" s="367"/>
      <c r="N61" s="474"/>
      <c r="O61" s="467"/>
      <c r="P61" s="292"/>
      <c r="Q61" s="292"/>
      <c r="R61" s="292"/>
      <c r="S61" s="292"/>
      <c r="T61" s="292"/>
      <c r="U61" s="292"/>
      <c r="V61" s="292"/>
      <c r="W61" s="468"/>
      <c r="X61" s="474"/>
      <c r="Y61" s="467"/>
      <c r="Z61" s="292"/>
      <c r="AA61" s="292"/>
      <c r="AB61" s="292"/>
      <c r="AC61" s="292"/>
      <c r="AD61" s="292"/>
      <c r="AE61" s="292"/>
      <c r="AF61" s="292"/>
      <c r="AG61" s="292"/>
      <c r="AH61" s="468"/>
      <c r="AI61" s="474"/>
    </row>
    <row r="62" spans="1:135">
      <c r="A62" s="473"/>
      <c r="B62" s="606">
        <v>2010</v>
      </c>
      <c r="C62" s="354" t="s">
        <v>39</v>
      </c>
      <c r="D62" s="195">
        <v>71.2</v>
      </c>
      <c r="E62" s="196">
        <v>68.09</v>
      </c>
      <c r="F62" s="197">
        <v>72.5</v>
      </c>
      <c r="G62" s="197">
        <v>72.099999999999994</v>
      </c>
      <c r="H62" s="197">
        <v>70.19</v>
      </c>
      <c r="I62" s="197">
        <v>69.23</v>
      </c>
      <c r="J62" s="197">
        <v>78.11</v>
      </c>
      <c r="K62" s="198">
        <v>63.3</v>
      </c>
      <c r="L62" s="195">
        <v>70.84</v>
      </c>
      <c r="M62" s="199">
        <v>73.819999999999993</v>
      </c>
      <c r="N62" s="474"/>
      <c r="O62" s="467"/>
      <c r="P62" s="292"/>
      <c r="Q62" s="292"/>
      <c r="R62" s="292"/>
      <c r="S62" s="292"/>
      <c r="T62" s="292"/>
      <c r="U62" s="292"/>
      <c r="V62" s="292"/>
      <c r="W62" s="468"/>
      <c r="X62" s="474"/>
      <c r="Y62" s="467"/>
      <c r="Z62" s="292"/>
      <c r="AA62" s="292"/>
      <c r="AB62" s="292"/>
      <c r="AC62" s="292"/>
      <c r="AD62" s="292"/>
      <c r="AE62" s="292"/>
      <c r="AF62" s="292"/>
      <c r="AG62" s="292"/>
      <c r="AH62" s="468"/>
      <c r="AI62" s="474"/>
    </row>
    <row r="63" spans="1:135" ht="13.5" thickBot="1">
      <c r="A63" s="473"/>
      <c r="B63" s="607"/>
      <c r="C63" s="217" t="s">
        <v>26</v>
      </c>
      <c r="D63" s="230">
        <f t="shared" ref="D63:M63" si="26">(D62-D57)/D57</f>
        <v>3.0390738060781602E-2</v>
      </c>
      <c r="E63" s="248">
        <f t="shared" si="26"/>
        <v>-2.7285714285714236E-2</v>
      </c>
      <c r="F63" s="78">
        <f t="shared" si="26"/>
        <v>-4.8043925875085013E-3</v>
      </c>
      <c r="G63" s="78">
        <f t="shared" si="26"/>
        <v>1.3352073085031462E-2</v>
      </c>
      <c r="H63" s="78">
        <f t="shared" si="26"/>
        <v>1.5480324074073975E-2</v>
      </c>
      <c r="I63" s="78">
        <f t="shared" si="26"/>
        <v>8.1043098063710142E-2</v>
      </c>
      <c r="J63" s="78">
        <f t="shared" si="26"/>
        <v>8.8792863116810769E-2</v>
      </c>
      <c r="K63" s="79">
        <f t="shared" si="26"/>
        <v>6.0123932339641535E-2</v>
      </c>
      <c r="L63" s="230">
        <f t="shared" si="26"/>
        <v>-7.0531809846236643E-4</v>
      </c>
      <c r="M63" s="252">
        <f t="shared" si="26"/>
        <v>8.0187298800116907E-2</v>
      </c>
      <c r="N63" s="474"/>
      <c r="O63" s="467"/>
      <c r="P63" s="292"/>
      <c r="Q63" s="292"/>
      <c r="R63" s="292"/>
      <c r="S63" s="292"/>
      <c r="T63" s="292"/>
      <c r="U63" s="292"/>
      <c r="V63" s="292"/>
      <c r="W63" s="468"/>
      <c r="X63" s="474"/>
      <c r="Y63" s="467"/>
      <c r="Z63" s="292"/>
      <c r="AA63" s="292"/>
      <c r="AB63" s="292"/>
      <c r="AC63" s="292"/>
      <c r="AD63" s="292"/>
      <c r="AE63" s="292"/>
      <c r="AF63" s="292"/>
      <c r="AG63" s="292"/>
      <c r="AH63" s="468"/>
      <c r="AI63" s="474"/>
    </row>
    <row r="64" spans="1:135">
      <c r="A64" s="473"/>
      <c r="B64" s="607"/>
      <c r="C64" s="231" t="s">
        <v>40</v>
      </c>
      <c r="D64" s="257">
        <v>55.79</v>
      </c>
      <c r="E64" s="258">
        <v>48.87</v>
      </c>
      <c r="F64" s="259">
        <v>59.43</v>
      </c>
      <c r="G64" s="259">
        <v>63.44</v>
      </c>
      <c r="H64" s="259">
        <v>53.94</v>
      </c>
      <c r="I64" s="259">
        <v>61.46</v>
      </c>
      <c r="J64" s="259">
        <v>74.02</v>
      </c>
      <c r="K64" s="262">
        <v>29.38</v>
      </c>
      <c r="L64" s="257">
        <v>56.42</v>
      </c>
      <c r="M64" s="263">
        <v>67.739999999999995</v>
      </c>
      <c r="N64" s="474"/>
      <c r="O64" s="467"/>
      <c r="P64" s="292"/>
      <c r="Q64" s="292"/>
      <c r="R64" s="292"/>
      <c r="S64" s="292"/>
      <c r="T64" s="292"/>
      <c r="U64" s="292"/>
      <c r="V64" s="292"/>
      <c r="W64" s="468"/>
      <c r="X64" s="474"/>
      <c r="Y64" s="467"/>
      <c r="Z64" s="292"/>
      <c r="AA64" s="292"/>
      <c r="AB64" s="292"/>
      <c r="AC64" s="292"/>
      <c r="AD64" s="292"/>
      <c r="AE64" s="292"/>
      <c r="AF64" s="292"/>
      <c r="AG64" s="292"/>
      <c r="AH64" s="468"/>
      <c r="AI64" s="474"/>
    </row>
    <row r="65" spans="1:35" ht="13.5" thickBot="1">
      <c r="A65" s="473"/>
      <c r="B65" s="608"/>
      <c r="C65" s="270" t="s">
        <v>26</v>
      </c>
      <c r="D65" s="223">
        <f t="shared" ref="D65:M65" si="27">(D64-D59)/D59</f>
        <v>0.10826380611839483</v>
      </c>
      <c r="E65" s="161">
        <f t="shared" si="27"/>
        <v>-2.8565598857376163E-3</v>
      </c>
      <c r="F65" s="82">
        <f t="shared" si="27"/>
        <v>1.0106114199090832E-3</v>
      </c>
      <c r="G65" s="82">
        <f t="shared" si="27"/>
        <v>0.15492444929910792</v>
      </c>
      <c r="H65" s="82">
        <f t="shared" si="27"/>
        <v>0.15527950310559008</v>
      </c>
      <c r="I65" s="82">
        <f t="shared" si="27"/>
        <v>0.26852425180598549</v>
      </c>
      <c r="J65" s="82">
        <f t="shared" si="27"/>
        <v>7.9480822517135827E-2</v>
      </c>
      <c r="K65" s="83">
        <f t="shared" si="27"/>
        <v>0.15897435897435888</v>
      </c>
      <c r="L65" s="223">
        <f t="shared" si="27"/>
        <v>7.4666666666666701E-2</v>
      </c>
      <c r="M65" s="224">
        <f t="shared" si="27"/>
        <v>0.15775081182703807</v>
      </c>
      <c r="N65" s="474"/>
      <c r="O65" s="467"/>
      <c r="P65" s="292"/>
      <c r="Q65" s="292"/>
      <c r="R65" s="292"/>
      <c r="S65" s="292"/>
      <c r="T65" s="292"/>
      <c r="U65" s="292"/>
      <c r="V65" s="292"/>
      <c r="W65" s="468"/>
      <c r="X65" s="474"/>
      <c r="Y65" s="467"/>
      <c r="Z65" s="292"/>
      <c r="AA65" s="292"/>
      <c r="AB65" s="292"/>
      <c r="AC65" s="292"/>
      <c r="AD65" s="292"/>
      <c r="AE65" s="292"/>
      <c r="AF65" s="292"/>
      <c r="AG65" s="292"/>
      <c r="AH65" s="468"/>
      <c r="AI65" s="474"/>
    </row>
    <row r="66" spans="1:35" ht="5.0999999999999996" customHeight="1" thickBot="1">
      <c r="A66" s="473"/>
      <c r="B66" s="363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5"/>
      <c r="N66" s="474"/>
      <c r="O66" s="467"/>
      <c r="P66" s="292"/>
      <c r="Q66" s="292"/>
      <c r="R66" s="292"/>
      <c r="S66" s="292"/>
      <c r="T66" s="292"/>
      <c r="U66" s="292"/>
      <c r="V66" s="292"/>
      <c r="W66" s="468"/>
      <c r="X66" s="474"/>
      <c r="Y66" s="467"/>
      <c r="Z66" s="292"/>
      <c r="AA66" s="292"/>
      <c r="AB66" s="292"/>
      <c r="AC66" s="292"/>
      <c r="AD66" s="292"/>
      <c r="AE66" s="292"/>
      <c r="AF66" s="292"/>
      <c r="AG66" s="292"/>
      <c r="AH66" s="468"/>
      <c r="AI66" s="474"/>
    </row>
    <row r="67" spans="1:35">
      <c r="A67" s="473"/>
      <c r="B67" s="595">
        <v>2011</v>
      </c>
      <c r="C67" s="354" t="s">
        <v>39</v>
      </c>
      <c r="D67" s="195">
        <v>72.83</v>
      </c>
      <c r="E67" s="196">
        <v>70.680000000000007</v>
      </c>
      <c r="F67" s="197">
        <v>71.63</v>
      </c>
      <c r="G67" s="197">
        <v>72.62</v>
      </c>
      <c r="H67" s="197">
        <v>67.16</v>
      </c>
      <c r="I67" s="197">
        <v>70.5</v>
      </c>
      <c r="J67" s="197">
        <v>86.76</v>
      </c>
      <c r="K67" s="198">
        <v>63.9</v>
      </c>
      <c r="L67" s="195">
        <v>70.5</v>
      </c>
      <c r="M67" s="199">
        <v>79.14</v>
      </c>
      <c r="N67" s="474"/>
      <c r="O67" s="467"/>
      <c r="P67" s="292"/>
      <c r="Q67" s="292"/>
      <c r="R67" s="292"/>
      <c r="S67" s="292"/>
      <c r="T67" s="292"/>
      <c r="U67" s="292"/>
      <c r="V67" s="292"/>
      <c r="W67" s="468"/>
      <c r="X67" s="474"/>
      <c r="Y67" s="467"/>
      <c r="Z67" s="292"/>
      <c r="AA67" s="292"/>
      <c r="AB67" s="292"/>
      <c r="AC67" s="292"/>
      <c r="AD67" s="292"/>
      <c r="AE67" s="292"/>
      <c r="AF67" s="292"/>
      <c r="AG67" s="292"/>
      <c r="AH67" s="468"/>
      <c r="AI67" s="474"/>
    </row>
    <row r="68" spans="1:35" ht="13.5" thickBot="1">
      <c r="A68" s="473"/>
      <c r="B68" s="596"/>
      <c r="C68" s="217" t="s">
        <v>26</v>
      </c>
      <c r="D68" s="230">
        <f t="shared" ref="D68:M68" si="28">(D67-D62)/D62</f>
        <v>2.2893258426966226E-2</v>
      </c>
      <c r="E68" s="251">
        <f t="shared" si="28"/>
        <v>3.8037891026582511E-2</v>
      </c>
      <c r="F68" s="90">
        <f t="shared" si="28"/>
        <v>-1.2000000000000063E-2</v>
      </c>
      <c r="G68" s="78">
        <f t="shared" si="28"/>
        <v>7.2122052704578403E-3</v>
      </c>
      <c r="H68" s="90">
        <f t="shared" si="28"/>
        <v>-4.316854252742558E-2</v>
      </c>
      <c r="I68" s="78">
        <f t="shared" si="28"/>
        <v>1.8344648273869651E-2</v>
      </c>
      <c r="J68" s="78">
        <f t="shared" si="28"/>
        <v>0.11074126232236597</v>
      </c>
      <c r="K68" s="79">
        <f t="shared" si="28"/>
        <v>9.4786729857820138E-3</v>
      </c>
      <c r="L68" s="230">
        <f t="shared" si="28"/>
        <v>-4.7995482778091956E-3</v>
      </c>
      <c r="M68" s="252">
        <f t="shared" si="28"/>
        <v>7.2067190463289188E-2</v>
      </c>
      <c r="N68" s="474"/>
      <c r="O68" s="467"/>
      <c r="P68" s="292"/>
      <c r="Q68" s="292"/>
      <c r="R68" s="292"/>
      <c r="S68" s="292"/>
      <c r="T68" s="292"/>
      <c r="U68" s="292"/>
      <c r="V68" s="292"/>
      <c r="W68" s="468"/>
      <c r="X68" s="474"/>
      <c r="Y68" s="467"/>
      <c r="Z68" s="292"/>
      <c r="AA68" s="292"/>
      <c r="AB68" s="292"/>
      <c r="AC68" s="292"/>
      <c r="AD68" s="292"/>
      <c r="AE68" s="292"/>
      <c r="AF68" s="292"/>
      <c r="AG68" s="292"/>
      <c r="AH68" s="468"/>
      <c r="AI68" s="474"/>
    </row>
    <row r="69" spans="1:35" ht="13.5" thickBot="1">
      <c r="A69" s="473"/>
      <c r="B69" s="596"/>
      <c r="C69" s="231" t="s">
        <v>40</v>
      </c>
      <c r="D69" s="257">
        <v>55.65</v>
      </c>
      <c r="E69" s="258">
        <v>51.35</v>
      </c>
      <c r="F69" s="259">
        <v>58.21</v>
      </c>
      <c r="G69" s="259">
        <v>58.47</v>
      </c>
      <c r="H69" s="259">
        <v>50.18</v>
      </c>
      <c r="I69" s="259">
        <v>58.8</v>
      </c>
      <c r="J69" s="259">
        <v>82.05</v>
      </c>
      <c r="K69" s="262">
        <v>30.48</v>
      </c>
      <c r="L69" s="394">
        <v>54.55</v>
      </c>
      <c r="M69" s="395">
        <v>70.42</v>
      </c>
      <c r="N69" s="474"/>
      <c r="O69" s="467"/>
      <c r="P69" s="292"/>
      <c r="Q69" s="292"/>
      <c r="R69" s="292"/>
      <c r="S69" s="292"/>
      <c r="T69" s="292"/>
      <c r="U69" s="292"/>
      <c r="V69" s="292"/>
      <c r="W69" s="468"/>
      <c r="X69" s="474"/>
      <c r="Y69" s="467"/>
      <c r="Z69" s="292"/>
      <c r="AA69" s="292"/>
      <c r="AB69" s="292"/>
      <c r="AC69" s="292"/>
      <c r="AD69" s="292"/>
      <c r="AE69" s="292"/>
      <c r="AF69" s="292"/>
      <c r="AG69" s="292"/>
      <c r="AH69" s="468"/>
      <c r="AI69" s="474"/>
    </row>
    <row r="70" spans="1:35" ht="13.5" thickBot="1">
      <c r="A70" s="473"/>
      <c r="B70" s="609"/>
      <c r="C70" s="247" t="s">
        <v>26</v>
      </c>
      <c r="D70" s="358">
        <f t="shared" ref="D70:M70" si="29">(D69-D64)/D64</f>
        <v>-2.5094102885821934E-3</v>
      </c>
      <c r="E70" s="274">
        <f t="shared" si="29"/>
        <v>5.0746879476161327E-2</v>
      </c>
      <c r="F70" s="57">
        <f t="shared" si="29"/>
        <v>-2.0528352683829697E-2</v>
      </c>
      <c r="G70" s="57">
        <f t="shared" si="29"/>
        <v>-7.8341740226986117E-2</v>
      </c>
      <c r="H70" s="57">
        <f t="shared" si="29"/>
        <v>-6.9707081942899485E-2</v>
      </c>
      <c r="I70" s="57">
        <f t="shared" si="29"/>
        <v>-4.3280182232346302E-2</v>
      </c>
      <c r="J70" s="56">
        <f t="shared" si="29"/>
        <v>0.10848419346122672</v>
      </c>
      <c r="K70" s="359">
        <f t="shared" si="29"/>
        <v>3.7440435670524214E-2</v>
      </c>
      <c r="L70" s="546">
        <f t="shared" si="29"/>
        <v>-3.3144275079759034E-2</v>
      </c>
      <c r="M70" s="368">
        <f t="shared" si="29"/>
        <v>3.9563035134337274E-2</v>
      </c>
      <c r="N70" s="474"/>
      <c r="O70" s="467"/>
      <c r="P70" s="292"/>
      <c r="Q70" s="292"/>
      <c r="R70" s="292"/>
      <c r="S70" s="292"/>
      <c r="T70" s="292"/>
      <c r="U70" s="292"/>
      <c r="V70" s="292"/>
      <c r="W70" s="468"/>
      <c r="X70" s="474"/>
      <c r="Y70" s="467"/>
      <c r="Z70" s="292"/>
      <c r="AA70" s="292"/>
      <c r="AB70" s="292"/>
      <c r="AC70" s="292"/>
      <c r="AD70" s="292"/>
      <c r="AE70" s="292"/>
      <c r="AF70" s="292"/>
      <c r="AG70" s="292"/>
      <c r="AH70" s="468"/>
      <c r="AI70" s="474"/>
    </row>
    <row r="71" spans="1:35" ht="5.0999999999999996" customHeight="1" thickBot="1">
      <c r="A71" s="473"/>
      <c r="B71" s="363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5"/>
      <c r="N71" s="474"/>
      <c r="O71" s="469"/>
      <c r="P71" s="470"/>
      <c r="Q71" s="470"/>
      <c r="R71" s="470"/>
      <c r="S71" s="470"/>
      <c r="T71" s="470"/>
      <c r="U71" s="470"/>
      <c r="V71" s="470"/>
      <c r="W71" s="471"/>
      <c r="X71" s="474"/>
      <c r="Y71" s="469"/>
      <c r="Z71" s="470"/>
      <c r="AA71" s="470"/>
      <c r="AB71" s="470"/>
      <c r="AC71" s="470"/>
      <c r="AD71" s="470"/>
      <c r="AE71" s="470"/>
      <c r="AF71" s="470"/>
      <c r="AG71" s="470"/>
      <c r="AH71" s="471"/>
      <c r="AI71" s="474"/>
    </row>
    <row r="72" spans="1:35">
      <c r="A72" s="473"/>
      <c r="B72" s="474"/>
      <c r="C72" s="474"/>
      <c r="D72" s="474"/>
      <c r="E72" s="474"/>
      <c r="F72" s="474"/>
      <c r="G72" s="474"/>
      <c r="H72" s="474"/>
      <c r="I72" s="474"/>
      <c r="J72" s="474"/>
      <c r="K72" s="474"/>
      <c r="L72" s="474"/>
      <c r="M72" s="474"/>
      <c r="N72" s="474"/>
      <c r="O72" s="474"/>
      <c r="P72" s="474"/>
      <c r="Q72" s="474"/>
      <c r="R72" s="474"/>
      <c r="S72" s="474"/>
      <c r="T72" s="474"/>
      <c r="U72" s="474"/>
      <c r="V72" s="474"/>
      <c r="W72" s="474"/>
      <c r="X72" s="474"/>
      <c r="Y72" s="474"/>
      <c r="Z72" s="474"/>
      <c r="AA72" s="474"/>
      <c r="AB72" s="474"/>
      <c r="AC72" s="474"/>
      <c r="AD72" s="474"/>
      <c r="AE72" s="474"/>
      <c r="AF72" s="474"/>
      <c r="AG72" s="474"/>
      <c r="AH72" s="474"/>
      <c r="AI72" s="474"/>
    </row>
    <row r="73" spans="1:35" ht="13.5" thickBot="1">
      <c r="A73" s="473"/>
      <c r="B73" s="474"/>
      <c r="C73" s="474"/>
      <c r="D73" s="474"/>
      <c r="E73" s="474"/>
      <c r="F73" s="474"/>
      <c r="G73" s="474"/>
      <c r="H73" s="474"/>
      <c r="I73" s="474"/>
      <c r="J73" s="474"/>
      <c r="K73" s="474"/>
      <c r="L73" s="474"/>
      <c r="M73" s="474"/>
      <c r="N73" s="474"/>
      <c r="O73" s="474"/>
      <c r="P73" s="474"/>
      <c r="Q73" s="474"/>
      <c r="R73" s="474"/>
      <c r="S73" s="474"/>
      <c r="T73" s="474"/>
      <c r="U73" s="474"/>
      <c r="V73" s="474"/>
      <c r="W73" s="474"/>
      <c r="X73" s="474"/>
      <c r="Y73" s="474"/>
      <c r="Z73" s="474"/>
      <c r="AA73" s="474"/>
      <c r="AB73" s="474"/>
      <c r="AC73" s="474"/>
      <c r="AD73" s="474"/>
      <c r="AE73" s="474"/>
      <c r="AF73" s="474"/>
      <c r="AG73" s="474"/>
      <c r="AH73" s="474"/>
      <c r="AI73" s="474"/>
    </row>
    <row r="74" spans="1:35" ht="20.100000000000001" customHeight="1" thickBot="1">
      <c r="A74" s="473"/>
      <c r="B74" s="474"/>
      <c r="C74" s="474"/>
      <c r="D74" s="592" t="s">
        <v>23</v>
      </c>
      <c r="E74" s="593"/>
      <c r="F74" s="593"/>
      <c r="G74" s="593"/>
      <c r="H74" s="593"/>
      <c r="I74" s="593"/>
      <c r="J74" s="593"/>
      <c r="K74" s="593"/>
      <c r="L74" s="593"/>
      <c r="M74" s="594"/>
      <c r="N74" s="474"/>
      <c r="O74" s="464"/>
      <c r="P74" s="465"/>
      <c r="Q74" s="465"/>
      <c r="R74" s="465"/>
      <c r="S74" s="465"/>
      <c r="T74" s="465"/>
      <c r="U74" s="465"/>
      <c r="V74" s="465"/>
      <c r="W74" s="466"/>
      <c r="X74" s="474"/>
      <c r="Y74" s="464"/>
      <c r="Z74" s="465"/>
      <c r="AA74" s="465"/>
      <c r="AB74" s="465"/>
      <c r="AC74" s="465"/>
      <c r="AD74" s="465"/>
      <c r="AE74" s="465"/>
      <c r="AF74" s="465"/>
      <c r="AG74" s="465"/>
      <c r="AH74" s="466"/>
      <c r="AI74" s="474"/>
    </row>
    <row r="75" spans="1:35" ht="13.5" thickBot="1">
      <c r="A75" s="473"/>
      <c r="B75" s="474"/>
      <c r="C75" s="474"/>
      <c r="D75" s="396" t="s">
        <v>111</v>
      </c>
      <c r="E75" s="187" t="s">
        <v>41</v>
      </c>
      <c r="F75" s="157" t="s">
        <v>42</v>
      </c>
      <c r="G75" s="157" t="s">
        <v>43</v>
      </c>
      <c r="H75" s="157" t="s">
        <v>44</v>
      </c>
      <c r="I75" s="157" t="s">
        <v>45</v>
      </c>
      <c r="J75" s="157" t="s">
        <v>46</v>
      </c>
      <c r="K75" s="188" t="s">
        <v>47</v>
      </c>
      <c r="L75" s="186" t="s">
        <v>48</v>
      </c>
      <c r="M75" s="189" t="s">
        <v>49</v>
      </c>
      <c r="N75" s="474"/>
      <c r="O75" s="467"/>
      <c r="P75" s="292"/>
      <c r="Q75" s="292"/>
      <c r="R75" s="292"/>
      <c r="S75" s="292"/>
      <c r="T75" s="292"/>
      <c r="U75" s="292"/>
      <c r="V75" s="292"/>
      <c r="W75" s="468"/>
      <c r="X75" s="474"/>
      <c r="Y75" s="467"/>
      <c r="Z75" s="292"/>
      <c r="AA75" s="292"/>
      <c r="AB75" s="292"/>
      <c r="AC75" s="292"/>
      <c r="AD75" s="292"/>
      <c r="AE75" s="292"/>
      <c r="AF75" s="292"/>
      <c r="AG75" s="292"/>
      <c r="AH75" s="468"/>
      <c r="AI75" s="474"/>
    </row>
    <row r="76" spans="1:35">
      <c r="A76" s="473"/>
      <c r="B76" s="598">
        <v>2008</v>
      </c>
      <c r="C76" s="194" t="s">
        <v>39</v>
      </c>
      <c r="D76" s="195">
        <v>73.930000000000007</v>
      </c>
      <c r="E76" s="196">
        <v>70.95</v>
      </c>
      <c r="F76" s="197">
        <v>74.33</v>
      </c>
      <c r="G76" s="197">
        <v>73.52</v>
      </c>
      <c r="H76" s="197">
        <v>82.39</v>
      </c>
      <c r="I76" s="197">
        <v>74.58</v>
      </c>
      <c r="J76" s="197">
        <v>75.599999999999994</v>
      </c>
      <c r="K76" s="198">
        <v>64.19</v>
      </c>
      <c r="L76" s="195">
        <v>74.81</v>
      </c>
      <c r="M76" s="199">
        <v>75.180000000000007</v>
      </c>
      <c r="N76" s="474"/>
      <c r="O76" s="467"/>
      <c r="P76" s="292"/>
      <c r="Q76" s="292"/>
      <c r="R76" s="292"/>
      <c r="S76" s="292"/>
      <c r="T76" s="292"/>
      <c r="U76" s="292"/>
      <c r="V76" s="292"/>
      <c r="W76" s="468"/>
      <c r="X76" s="474"/>
      <c r="Y76" s="467"/>
      <c r="Z76" s="292"/>
      <c r="AA76" s="292"/>
      <c r="AB76" s="292"/>
      <c r="AC76" s="292"/>
      <c r="AD76" s="292"/>
      <c r="AE76" s="292"/>
      <c r="AF76" s="292"/>
      <c r="AG76" s="292"/>
      <c r="AH76" s="468"/>
      <c r="AI76" s="474"/>
    </row>
    <row r="77" spans="1:35" ht="13.5" thickBot="1">
      <c r="A77" s="473"/>
      <c r="B77" s="599"/>
      <c r="C77" s="205" t="s">
        <v>40</v>
      </c>
      <c r="D77" s="206">
        <v>53.33</v>
      </c>
      <c r="E77" s="207">
        <v>47.14</v>
      </c>
      <c r="F77" s="208">
        <v>61.02</v>
      </c>
      <c r="G77" s="208">
        <v>59.73</v>
      </c>
      <c r="H77" s="208">
        <v>50.64</v>
      </c>
      <c r="I77" s="208">
        <v>61.18</v>
      </c>
      <c r="J77" s="208">
        <v>70.180000000000007</v>
      </c>
      <c r="K77" s="209">
        <v>27.27</v>
      </c>
      <c r="L77" s="206">
        <v>54.19</v>
      </c>
      <c r="M77" s="210">
        <v>66.180000000000007</v>
      </c>
      <c r="N77" s="474"/>
      <c r="O77" s="467"/>
      <c r="P77" s="292"/>
      <c r="Q77" s="292"/>
      <c r="R77" s="292"/>
      <c r="S77" s="292"/>
      <c r="T77" s="292"/>
      <c r="U77" s="292"/>
      <c r="V77" s="292"/>
      <c r="W77" s="468"/>
      <c r="X77" s="474"/>
      <c r="Y77" s="467"/>
      <c r="Z77" s="292"/>
      <c r="AA77" s="292"/>
      <c r="AB77" s="292"/>
      <c r="AC77" s="292"/>
      <c r="AD77" s="292"/>
      <c r="AE77" s="292"/>
      <c r="AF77" s="292"/>
      <c r="AG77" s="292"/>
      <c r="AH77" s="468"/>
      <c r="AI77" s="474"/>
    </row>
    <row r="78" spans="1:35" ht="5.0999999999999996" customHeight="1" thickBot="1">
      <c r="A78" s="473"/>
      <c r="B78" s="363"/>
      <c r="C78" s="364"/>
      <c r="D78" s="364"/>
      <c r="E78" s="364"/>
      <c r="F78" s="364"/>
      <c r="G78" s="364"/>
      <c r="H78" s="364"/>
      <c r="I78" s="364"/>
      <c r="J78" s="364"/>
      <c r="K78" s="364"/>
      <c r="L78" s="364"/>
      <c r="M78" s="365"/>
      <c r="N78" s="474"/>
      <c r="O78" s="467"/>
      <c r="P78" s="292"/>
      <c r="Q78" s="292"/>
      <c r="R78" s="292"/>
      <c r="S78" s="292"/>
      <c r="T78" s="292"/>
      <c r="U78" s="292"/>
      <c r="V78" s="292"/>
      <c r="W78" s="468"/>
      <c r="X78" s="474"/>
      <c r="Y78" s="467"/>
      <c r="Z78" s="292"/>
      <c r="AA78" s="292"/>
      <c r="AB78" s="292"/>
      <c r="AC78" s="292"/>
      <c r="AD78" s="292"/>
      <c r="AE78" s="292"/>
      <c r="AF78" s="292"/>
      <c r="AG78" s="292"/>
      <c r="AH78" s="468"/>
      <c r="AI78" s="474"/>
    </row>
    <row r="79" spans="1:35">
      <c r="A79" s="473"/>
      <c r="B79" s="600">
        <v>2009</v>
      </c>
      <c r="C79" s="354" t="s">
        <v>39</v>
      </c>
      <c r="D79" s="195">
        <v>70.73</v>
      </c>
      <c r="E79" s="196">
        <v>70.44</v>
      </c>
      <c r="F79" s="197">
        <v>70.28</v>
      </c>
      <c r="G79" s="197">
        <v>74.42</v>
      </c>
      <c r="H79" s="197">
        <v>69.92</v>
      </c>
      <c r="I79" s="197">
        <v>67.17</v>
      </c>
      <c r="J79" s="197">
        <v>74.819999999999993</v>
      </c>
      <c r="K79" s="198">
        <v>64.67</v>
      </c>
      <c r="L79" s="195">
        <v>71.23</v>
      </c>
      <c r="M79" s="199">
        <v>71.25</v>
      </c>
      <c r="N79" s="474"/>
      <c r="O79" s="467"/>
      <c r="P79" s="292"/>
      <c r="Q79" s="292"/>
      <c r="R79" s="292"/>
      <c r="S79" s="292"/>
      <c r="T79" s="292"/>
      <c r="U79" s="292"/>
      <c r="V79" s="292"/>
      <c r="W79" s="468"/>
      <c r="X79" s="474"/>
      <c r="Y79" s="467"/>
      <c r="Z79" s="292"/>
      <c r="AA79" s="292"/>
      <c r="AB79" s="292"/>
      <c r="AC79" s="292"/>
      <c r="AD79" s="292"/>
      <c r="AE79" s="292"/>
      <c r="AF79" s="292"/>
      <c r="AG79" s="292"/>
      <c r="AH79" s="468"/>
      <c r="AI79" s="474"/>
    </row>
    <row r="80" spans="1:35" ht="13.5" thickBot="1">
      <c r="A80" s="473"/>
      <c r="B80" s="601"/>
      <c r="C80" s="217" t="s">
        <v>26</v>
      </c>
      <c r="D80" s="218">
        <f t="shared" ref="D80:M80" si="30">(D79-D76)/D76</f>
        <v>-4.3284187745164376E-2</v>
      </c>
      <c r="E80" s="219">
        <f t="shared" si="30"/>
        <v>-7.1881606765328418E-3</v>
      </c>
      <c r="F80" s="91">
        <f t="shared" si="30"/>
        <v>-5.4486748284676409E-2</v>
      </c>
      <c r="G80" s="82">
        <f t="shared" si="30"/>
        <v>1.2241566920565911E-2</v>
      </c>
      <c r="H80" s="91">
        <f t="shared" si="30"/>
        <v>-0.15135331957761863</v>
      </c>
      <c r="I80" s="91">
        <f t="shared" si="30"/>
        <v>-9.9356395816572768E-2</v>
      </c>
      <c r="J80" s="91">
        <f t="shared" si="30"/>
        <v>-1.0317460317460333E-2</v>
      </c>
      <c r="K80" s="83">
        <f t="shared" si="30"/>
        <v>7.4778002804175726E-3</v>
      </c>
      <c r="L80" s="218">
        <f t="shared" si="30"/>
        <v>-4.7854564897740919E-2</v>
      </c>
      <c r="M80" s="222">
        <f t="shared" si="30"/>
        <v>-5.2274541101356826E-2</v>
      </c>
      <c r="N80" s="474"/>
      <c r="O80" s="467"/>
      <c r="P80" s="292"/>
      <c r="Q80" s="292"/>
      <c r="R80" s="292"/>
      <c r="S80" s="292"/>
      <c r="T80" s="292"/>
      <c r="U80" s="292"/>
      <c r="V80" s="292"/>
      <c r="W80" s="468"/>
      <c r="X80" s="474"/>
      <c r="Y80" s="467"/>
      <c r="Z80" s="292"/>
      <c r="AA80" s="292"/>
      <c r="AB80" s="292"/>
      <c r="AC80" s="292"/>
      <c r="AD80" s="292"/>
      <c r="AE80" s="292"/>
      <c r="AF80" s="292"/>
      <c r="AG80" s="292"/>
      <c r="AH80" s="468"/>
      <c r="AI80" s="474"/>
    </row>
    <row r="81" spans="1:35">
      <c r="A81" s="473"/>
      <c r="B81" s="601"/>
      <c r="C81" s="231" t="s">
        <v>40</v>
      </c>
      <c r="D81" s="237">
        <v>55.39</v>
      </c>
      <c r="E81" s="233">
        <v>54.1</v>
      </c>
      <c r="F81" s="234">
        <v>62.59</v>
      </c>
      <c r="G81" s="234">
        <v>67.11</v>
      </c>
      <c r="H81" s="234">
        <v>55.42</v>
      </c>
      <c r="I81" s="234">
        <v>57.28</v>
      </c>
      <c r="J81" s="234">
        <v>72.97</v>
      </c>
      <c r="K81" s="235">
        <v>24.51</v>
      </c>
      <c r="L81" s="237">
        <v>59.64</v>
      </c>
      <c r="M81" s="238">
        <v>65.13</v>
      </c>
      <c r="N81" s="474"/>
      <c r="O81" s="467"/>
      <c r="P81" s="292"/>
      <c r="Q81" s="292"/>
      <c r="R81" s="292"/>
      <c r="S81" s="292"/>
      <c r="T81" s="292"/>
      <c r="U81" s="292"/>
      <c r="V81" s="292"/>
      <c r="W81" s="468"/>
      <c r="X81" s="474"/>
      <c r="Y81" s="467"/>
      <c r="Z81" s="292"/>
      <c r="AA81" s="292"/>
      <c r="AB81" s="292"/>
      <c r="AC81" s="292"/>
      <c r="AD81" s="292"/>
      <c r="AE81" s="292"/>
      <c r="AF81" s="292"/>
      <c r="AG81" s="292"/>
      <c r="AH81" s="468"/>
      <c r="AI81" s="474"/>
    </row>
    <row r="82" spans="1:35" ht="13.5" thickBot="1">
      <c r="A82" s="473"/>
      <c r="B82" s="602"/>
      <c r="C82" s="247" t="s">
        <v>26</v>
      </c>
      <c r="D82" s="223">
        <f t="shared" ref="D82:M82" si="31">(D81-D77)/D77</f>
        <v>3.8627414213388382E-2</v>
      </c>
      <c r="E82" s="161">
        <f t="shared" si="31"/>
        <v>0.14764531183708104</v>
      </c>
      <c r="F82" s="82">
        <f t="shared" si="31"/>
        <v>2.5729269092100954E-2</v>
      </c>
      <c r="G82" s="82">
        <f t="shared" si="31"/>
        <v>0.12355600200904074</v>
      </c>
      <c r="H82" s="82">
        <f t="shared" si="31"/>
        <v>9.4391785150079011E-2</v>
      </c>
      <c r="I82" s="91">
        <f t="shared" si="31"/>
        <v>-6.3746322327558003E-2</v>
      </c>
      <c r="J82" s="82">
        <f t="shared" si="31"/>
        <v>3.9754915930464402E-2</v>
      </c>
      <c r="K82" s="220">
        <f t="shared" si="31"/>
        <v>-0.10121012101210114</v>
      </c>
      <c r="L82" s="223">
        <f t="shared" si="31"/>
        <v>0.10057206126591628</v>
      </c>
      <c r="M82" s="222">
        <f t="shared" si="31"/>
        <v>-1.5865820489574061E-2</v>
      </c>
      <c r="N82" s="474"/>
      <c r="O82" s="467"/>
      <c r="P82" s="292"/>
      <c r="Q82" s="292"/>
      <c r="R82" s="292"/>
      <c r="S82" s="292"/>
      <c r="T82" s="292"/>
      <c r="U82" s="292"/>
      <c r="V82" s="292"/>
      <c r="W82" s="468"/>
      <c r="X82" s="474"/>
      <c r="Y82" s="467"/>
      <c r="Z82" s="292"/>
      <c r="AA82" s="292"/>
      <c r="AB82" s="292"/>
      <c r="AC82" s="292"/>
      <c r="AD82" s="292"/>
      <c r="AE82" s="292"/>
      <c r="AF82" s="292"/>
      <c r="AG82" s="292"/>
      <c r="AH82" s="468"/>
      <c r="AI82" s="474"/>
    </row>
    <row r="83" spans="1:35" ht="5.0999999999999996" customHeight="1" thickBot="1">
      <c r="A83" s="473"/>
      <c r="B83" s="363"/>
      <c r="C83" s="366"/>
      <c r="D83" s="366"/>
      <c r="E83" s="366"/>
      <c r="F83" s="366"/>
      <c r="G83" s="366"/>
      <c r="H83" s="366"/>
      <c r="I83" s="366"/>
      <c r="J83" s="366"/>
      <c r="K83" s="366"/>
      <c r="L83" s="366"/>
      <c r="M83" s="367"/>
      <c r="N83" s="474"/>
      <c r="O83" s="467"/>
      <c r="P83" s="292"/>
      <c r="Q83" s="292"/>
      <c r="R83" s="292"/>
      <c r="S83" s="292"/>
      <c r="T83" s="292"/>
      <c r="U83" s="292"/>
      <c r="V83" s="292"/>
      <c r="W83" s="468"/>
      <c r="X83" s="474"/>
      <c r="Y83" s="467"/>
      <c r="Z83" s="292"/>
      <c r="AA83" s="292"/>
      <c r="AB83" s="292"/>
      <c r="AC83" s="292"/>
      <c r="AD83" s="292"/>
      <c r="AE83" s="292"/>
      <c r="AF83" s="292"/>
      <c r="AG83" s="292"/>
      <c r="AH83" s="468"/>
      <c r="AI83" s="474"/>
    </row>
    <row r="84" spans="1:35">
      <c r="A84" s="473"/>
      <c r="B84" s="606">
        <v>2010</v>
      </c>
      <c r="C84" s="354" t="s">
        <v>39</v>
      </c>
      <c r="D84" s="215">
        <v>72.349999999999994</v>
      </c>
      <c r="E84" s="200">
        <v>71.099999999999994</v>
      </c>
      <c r="F84" s="197">
        <v>70.02</v>
      </c>
      <c r="G84" s="197">
        <v>72.599999999999994</v>
      </c>
      <c r="H84" s="197">
        <v>70.510000000000005</v>
      </c>
      <c r="I84" s="197">
        <v>69.400000000000006</v>
      </c>
      <c r="J84" s="197">
        <v>84.47</v>
      </c>
      <c r="K84" s="201">
        <v>62.77</v>
      </c>
      <c r="L84" s="199">
        <v>71.08</v>
      </c>
      <c r="M84" s="199">
        <v>77.38</v>
      </c>
      <c r="N84" s="474"/>
      <c r="O84" s="467"/>
      <c r="P84" s="292"/>
      <c r="Q84" s="292"/>
      <c r="R84" s="292"/>
      <c r="S84" s="292"/>
      <c r="T84" s="292"/>
      <c r="U84" s="292"/>
      <c r="V84" s="292"/>
      <c r="W84" s="468"/>
      <c r="X84" s="474"/>
      <c r="Y84" s="467"/>
      <c r="Z84" s="292"/>
      <c r="AA84" s="292"/>
      <c r="AB84" s="292"/>
      <c r="AC84" s="292"/>
      <c r="AD84" s="292"/>
      <c r="AE84" s="292"/>
      <c r="AF84" s="292"/>
      <c r="AG84" s="292"/>
      <c r="AH84" s="468"/>
      <c r="AI84" s="474"/>
    </row>
    <row r="85" spans="1:35" ht="13.5" thickBot="1">
      <c r="A85" s="473"/>
      <c r="B85" s="607"/>
      <c r="C85" s="217" t="s">
        <v>26</v>
      </c>
      <c r="D85" s="253">
        <f t="shared" ref="D85:M85" si="32">(D84-D79)/D79</f>
        <v>2.2904001131061648E-2</v>
      </c>
      <c r="E85" s="87">
        <f t="shared" si="32"/>
        <v>9.3696763202725242E-3</v>
      </c>
      <c r="F85" s="78">
        <f t="shared" si="32"/>
        <v>-3.6994877632328558E-3</v>
      </c>
      <c r="G85" s="90">
        <f t="shared" si="32"/>
        <v>-2.4455791453910337E-2</v>
      </c>
      <c r="H85" s="78">
        <f t="shared" si="32"/>
        <v>8.4382151029748775E-3</v>
      </c>
      <c r="I85" s="78">
        <f t="shared" si="32"/>
        <v>3.3199344945660327E-2</v>
      </c>
      <c r="J85" s="78">
        <f t="shared" si="32"/>
        <v>0.12897620956963388</v>
      </c>
      <c r="K85" s="254">
        <f t="shared" si="32"/>
        <v>-2.9379928869645872E-2</v>
      </c>
      <c r="L85" s="252">
        <f t="shared" si="32"/>
        <v>-2.1058542748842576E-3</v>
      </c>
      <c r="M85" s="252">
        <f t="shared" si="32"/>
        <v>8.6035087719298187E-2</v>
      </c>
      <c r="N85" s="474"/>
      <c r="O85" s="467"/>
      <c r="P85" s="292"/>
      <c r="Q85" s="292"/>
      <c r="R85" s="292"/>
      <c r="S85" s="292"/>
      <c r="T85" s="292"/>
      <c r="U85" s="292"/>
      <c r="V85" s="292"/>
      <c r="W85" s="468"/>
      <c r="X85" s="474"/>
      <c r="Y85" s="467"/>
      <c r="Z85" s="292"/>
      <c r="AA85" s="292"/>
      <c r="AB85" s="292"/>
      <c r="AC85" s="292"/>
      <c r="AD85" s="292"/>
      <c r="AE85" s="292"/>
      <c r="AF85" s="292"/>
      <c r="AG85" s="292"/>
      <c r="AH85" s="468"/>
      <c r="AI85" s="474"/>
    </row>
    <row r="86" spans="1:35">
      <c r="A86" s="473"/>
      <c r="B86" s="607"/>
      <c r="C86" s="231" t="s">
        <v>40</v>
      </c>
      <c r="D86" s="264">
        <v>54.96</v>
      </c>
      <c r="E86" s="265">
        <v>56.91</v>
      </c>
      <c r="F86" s="259">
        <v>56.81</v>
      </c>
      <c r="G86" s="259">
        <v>55.69</v>
      </c>
      <c r="H86" s="259">
        <v>49.9</v>
      </c>
      <c r="I86" s="259">
        <v>57.73</v>
      </c>
      <c r="J86" s="259">
        <v>79.02</v>
      </c>
      <c r="K86" s="260">
        <v>27.49</v>
      </c>
      <c r="L86" s="238">
        <v>55.09</v>
      </c>
      <c r="M86" s="238">
        <v>68.38</v>
      </c>
      <c r="N86" s="474"/>
      <c r="O86" s="467"/>
      <c r="P86" s="292"/>
      <c r="Q86" s="292"/>
      <c r="R86" s="292"/>
      <c r="S86" s="292"/>
      <c r="T86" s="292"/>
      <c r="U86" s="292"/>
      <c r="V86" s="292"/>
      <c r="W86" s="468"/>
      <c r="X86" s="474"/>
      <c r="Y86" s="467"/>
      <c r="Z86" s="292"/>
      <c r="AA86" s="292"/>
      <c r="AB86" s="292"/>
      <c r="AC86" s="292"/>
      <c r="AD86" s="292"/>
      <c r="AE86" s="292"/>
      <c r="AF86" s="292"/>
      <c r="AG86" s="292"/>
      <c r="AH86" s="468"/>
      <c r="AI86" s="474"/>
    </row>
    <row r="87" spans="1:35" ht="13.5" thickBot="1">
      <c r="A87" s="473"/>
      <c r="B87" s="608"/>
      <c r="C87" s="270" t="s">
        <v>26</v>
      </c>
      <c r="D87" s="221">
        <f t="shared" ref="D87:M87" si="33">(D86-D81)/D81</f>
        <v>-7.7631341397364096E-3</v>
      </c>
      <c r="E87" s="88">
        <f t="shared" si="33"/>
        <v>5.1940850277264236E-2</v>
      </c>
      <c r="F87" s="91">
        <f t="shared" si="33"/>
        <v>-9.234702029078129E-2</v>
      </c>
      <c r="G87" s="91">
        <f t="shared" si="33"/>
        <v>-0.17016838027119657</v>
      </c>
      <c r="H87" s="91">
        <f t="shared" si="33"/>
        <v>-9.9603031396607783E-2</v>
      </c>
      <c r="I87" s="82">
        <f t="shared" si="33"/>
        <v>7.8561452513965738E-3</v>
      </c>
      <c r="J87" s="82">
        <f t="shared" si="33"/>
        <v>8.2910785254214026E-2</v>
      </c>
      <c r="K87" s="271">
        <f t="shared" si="33"/>
        <v>0.12158302733578118</v>
      </c>
      <c r="L87" s="222">
        <f t="shared" si="33"/>
        <v>-7.6291079812206522E-2</v>
      </c>
      <c r="M87" s="224">
        <f t="shared" si="33"/>
        <v>4.9900199600798403E-2</v>
      </c>
      <c r="N87" s="474"/>
      <c r="O87" s="467"/>
      <c r="P87" s="292"/>
      <c r="Q87" s="292"/>
      <c r="R87" s="292"/>
      <c r="S87" s="292"/>
      <c r="T87" s="292"/>
      <c r="U87" s="292"/>
      <c r="V87" s="292"/>
      <c r="W87" s="468"/>
      <c r="X87" s="474"/>
      <c r="Y87" s="467"/>
      <c r="Z87" s="292"/>
      <c r="AA87" s="292"/>
      <c r="AB87" s="292"/>
      <c r="AC87" s="292"/>
      <c r="AD87" s="292"/>
      <c r="AE87" s="292"/>
      <c r="AF87" s="292"/>
      <c r="AG87" s="292"/>
      <c r="AH87" s="468"/>
      <c r="AI87" s="474"/>
    </row>
    <row r="88" spans="1:35" ht="5.0999999999999996" customHeight="1" thickBot="1">
      <c r="A88" s="473"/>
      <c r="B88" s="363"/>
      <c r="C88" s="364"/>
      <c r="D88" s="364"/>
      <c r="E88" s="370"/>
      <c r="F88" s="370"/>
      <c r="G88" s="370"/>
      <c r="H88" s="370"/>
      <c r="I88" s="370"/>
      <c r="J88" s="370"/>
      <c r="K88" s="370"/>
      <c r="L88" s="364"/>
      <c r="M88" s="365"/>
      <c r="N88" s="474"/>
      <c r="O88" s="467"/>
      <c r="P88" s="292"/>
      <c r="Q88" s="292"/>
      <c r="R88" s="292"/>
      <c r="S88" s="292"/>
      <c r="T88" s="292"/>
      <c r="U88" s="292"/>
      <c r="V88" s="292"/>
      <c r="W88" s="468"/>
      <c r="X88" s="474"/>
      <c r="Y88" s="467"/>
      <c r="Z88" s="292"/>
      <c r="AA88" s="292"/>
      <c r="AB88" s="292"/>
      <c r="AC88" s="292"/>
      <c r="AD88" s="292"/>
      <c r="AE88" s="292"/>
      <c r="AF88" s="292"/>
      <c r="AG88" s="292"/>
      <c r="AH88" s="468"/>
      <c r="AI88" s="474"/>
    </row>
    <row r="89" spans="1:35">
      <c r="A89" s="473"/>
      <c r="B89" s="595">
        <v>2011</v>
      </c>
      <c r="C89" s="354" t="s">
        <v>39</v>
      </c>
      <c r="D89" s="215">
        <v>70.27</v>
      </c>
      <c r="E89" s="200">
        <v>68.25</v>
      </c>
      <c r="F89" s="197">
        <v>70.72</v>
      </c>
      <c r="G89" s="197">
        <v>67.97</v>
      </c>
      <c r="H89" s="197">
        <v>65.72</v>
      </c>
      <c r="I89" s="197">
        <v>69.900000000000006</v>
      </c>
      <c r="J89" s="197">
        <v>83.61</v>
      </c>
      <c r="K89" s="201">
        <v>58.99</v>
      </c>
      <c r="L89" s="199">
        <v>68.23</v>
      </c>
      <c r="M89" s="199">
        <v>77.02</v>
      </c>
      <c r="N89" s="474"/>
      <c r="O89" s="467"/>
      <c r="P89" s="292"/>
      <c r="Q89" s="292"/>
      <c r="R89" s="292"/>
      <c r="S89" s="292"/>
      <c r="T89" s="292"/>
      <c r="U89" s="292"/>
      <c r="V89" s="292"/>
      <c r="W89" s="468"/>
      <c r="X89" s="474"/>
      <c r="Y89" s="467"/>
      <c r="Z89" s="292"/>
      <c r="AA89" s="292"/>
      <c r="AB89" s="292"/>
      <c r="AC89" s="292"/>
      <c r="AD89" s="292"/>
      <c r="AE89" s="292"/>
      <c r="AF89" s="292"/>
      <c r="AG89" s="292"/>
      <c r="AH89" s="468"/>
      <c r="AI89" s="474"/>
    </row>
    <row r="90" spans="1:35" ht="13.5" thickBot="1">
      <c r="A90" s="473"/>
      <c r="B90" s="596"/>
      <c r="C90" s="217" t="s">
        <v>26</v>
      </c>
      <c r="D90" s="273">
        <f t="shared" ref="D90:M90" si="34">(D89-D84)/D84</f>
        <v>-2.8749136143745659E-2</v>
      </c>
      <c r="E90" s="88">
        <f t="shared" si="34"/>
        <v>-4.0084388185653928E-2</v>
      </c>
      <c r="F90" s="82">
        <f t="shared" si="34"/>
        <v>9.9971436732362601E-3</v>
      </c>
      <c r="G90" s="82">
        <f t="shared" si="34"/>
        <v>-6.377410468319554E-2</v>
      </c>
      <c r="H90" s="82">
        <f t="shared" si="34"/>
        <v>-6.7933626435966607E-2</v>
      </c>
      <c r="I90" s="82">
        <f t="shared" si="34"/>
        <v>7.2046109510086453E-3</v>
      </c>
      <c r="J90" s="82">
        <f t="shared" si="34"/>
        <v>-1.018112939505149E-2</v>
      </c>
      <c r="K90" s="271">
        <f t="shared" si="34"/>
        <v>-6.0219850246933264E-2</v>
      </c>
      <c r="L90" s="224">
        <f t="shared" si="34"/>
        <v>-4.0095666854248653E-2</v>
      </c>
      <c r="M90" s="224">
        <f t="shared" si="34"/>
        <v>-4.65236495218402E-3</v>
      </c>
      <c r="N90" s="474"/>
      <c r="O90" s="467"/>
      <c r="P90" s="292"/>
      <c r="Q90" s="292"/>
      <c r="R90" s="292"/>
      <c r="S90" s="292"/>
      <c r="T90" s="292"/>
      <c r="U90" s="292"/>
      <c r="V90" s="292"/>
      <c r="W90" s="468"/>
      <c r="X90" s="474"/>
      <c r="Y90" s="467"/>
      <c r="Z90" s="292"/>
      <c r="AA90" s="292"/>
      <c r="AB90" s="292"/>
      <c r="AC90" s="292"/>
      <c r="AD90" s="292"/>
      <c r="AE90" s="292"/>
      <c r="AF90" s="292"/>
      <c r="AG90" s="292"/>
      <c r="AH90" s="468"/>
      <c r="AI90" s="474"/>
    </row>
    <row r="91" spans="1:35">
      <c r="A91" s="473"/>
      <c r="B91" s="596"/>
      <c r="C91" s="231" t="s">
        <v>40</v>
      </c>
      <c r="D91" s="236">
        <v>54.83</v>
      </c>
      <c r="E91" s="200">
        <v>52.45</v>
      </c>
      <c r="F91" s="197">
        <v>59.75</v>
      </c>
      <c r="G91" s="197">
        <v>54.15</v>
      </c>
      <c r="H91" s="197">
        <v>50.07</v>
      </c>
      <c r="I91" s="197">
        <v>60.59</v>
      </c>
      <c r="J91" s="197">
        <v>81.96</v>
      </c>
      <c r="K91" s="201">
        <v>25.01</v>
      </c>
      <c r="L91" s="238">
        <v>54.19</v>
      </c>
      <c r="M91" s="238">
        <v>71.27</v>
      </c>
      <c r="N91" s="474"/>
      <c r="O91" s="467"/>
      <c r="P91" s="292"/>
      <c r="Q91" s="292"/>
      <c r="R91" s="292"/>
      <c r="S91" s="292"/>
      <c r="T91" s="292"/>
      <c r="U91" s="292"/>
      <c r="V91" s="292"/>
      <c r="W91" s="468"/>
      <c r="X91" s="474"/>
      <c r="Y91" s="467"/>
      <c r="Z91" s="292"/>
      <c r="AA91" s="292"/>
      <c r="AB91" s="292"/>
      <c r="AC91" s="292"/>
      <c r="AD91" s="292"/>
      <c r="AE91" s="292"/>
      <c r="AF91" s="292"/>
      <c r="AG91" s="292"/>
      <c r="AH91" s="468"/>
      <c r="AI91" s="474"/>
    </row>
    <row r="92" spans="1:35" ht="13.5" thickBot="1">
      <c r="A92" s="473"/>
      <c r="B92" s="609"/>
      <c r="C92" s="247" t="s">
        <v>26</v>
      </c>
      <c r="D92" s="376">
        <f t="shared" ref="D92:M92" si="35">(D91-D86)/D86</f>
        <v>-2.365356622998591E-3</v>
      </c>
      <c r="E92" s="88">
        <f t="shared" si="35"/>
        <v>-7.836935512212255E-2</v>
      </c>
      <c r="F92" s="82">
        <f t="shared" si="35"/>
        <v>5.1751452209118073E-2</v>
      </c>
      <c r="G92" s="82">
        <f t="shared" si="35"/>
        <v>-2.7653079547495046E-2</v>
      </c>
      <c r="H92" s="82">
        <f t="shared" si="35"/>
        <v>3.4068136272545433E-3</v>
      </c>
      <c r="I92" s="82">
        <f t="shared" si="35"/>
        <v>4.954096656850869E-2</v>
      </c>
      <c r="J92" s="82">
        <f t="shared" si="35"/>
        <v>3.7205770690964285E-2</v>
      </c>
      <c r="K92" s="271">
        <f t="shared" si="35"/>
        <v>-9.0214623499454236E-2</v>
      </c>
      <c r="L92" s="360">
        <f t="shared" si="35"/>
        <v>-1.6336903249228638E-2</v>
      </c>
      <c r="M92" s="360">
        <f t="shared" si="35"/>
        <v>4.2263819830359768E-2</v>
      </c>
      <c r="N92" s="474"/>
      <c r="O92" s="467"/>
      <c r="P92" s="292"/>
      <c r="Q92" s="292"/>
      <c r="R92" s="292"/>
      <c r="S92" s="292"/>
      <c r="T92" s="292"/>
      <c r="U92" s="292"/>
      <c r="V92" s="292"/>
      <c r="W92" s="468"/>
      <c r="X92" s="474"/>
      <c r="Y92" s="467"/>
      <c r="Z92" s="292"/>
      <c r="AA92" s="292"/>
      <c r="AB92" s="292"/>
      <c r="AC92" s="292"/>
      <c r="AD92" s="292"/>
      <c r="AE92" s="292"/>
      <c r="AF92" s="292"/>
      <c r="AG92" s="292"/>
      <c r="AH92" s="468"/>
      <c r="AI92" s="474"/>
    </row>
    <row r="93" spans="1:35" ht="5.0999999999999996" customHeight="1" thickBot="1">
      <c r="A93" s="473"/>
      <c r="B93" s="363"/>
      <c r="C93" s="364"/>
      <c r="D93" s="364"/>
      <c r="E93" s="372"/>
      <c r="F93" s="372"/>
      <c r="G93" s="372"/>
      <c r="H93" s="372"/>
      <c r="I93" s="372"/>
      <c r="J93" s="372"/>
      <c r="K93" s="372"/>
      <c r="L93" s="364"/>
      <c r="M93" s="365"/>
      <c r="N93" s="474"/>
      <c r="O93" s="469"/>
      <c r="P93" s="470"/>
      <c r="Q93" s="470"/>
      <c r="R93" s="470"/>
      <c r="S93" s="470"/>
      <c r="T93" s="470"/>
      <c r="U93" s="470"/>
      <c r="V93" s="470"/>
      <c r="W93" s="471"/>
      <c r="X93" s="474"/>
      <c r="Y93" s="469"/>
      <c r="Z93" s="470"/>
      <c r="AA93" s="470"/>
      <c r="AB93" s="470"/>
      <c r="AC93" s="470"/>
      <c r="AD93" s="470"/>
      <c r="AE93" s="470"/>
      <c r="AF93" s="470"/>
      <c r="AG93" s="470"/>
      <c r="AH93" s="471"/>
      <c r="AI93" s="474"/>
    </row>
    <row r="94" spans="1:35">
      <c r="A94" s="473"/>
      <c r="B94" s="474"/>
      <c r="C94" s="474"/>
      <c r="D94" s="474"/>
      <c r="E94" s="474"/>
      <c r="F94" s="474"/>
      <c r="G94" s="474"/>
      <c r="H94" s="474"/>
      <c r="I94" s="474"/>
      <c r="J94" s="474"/>
      <c r="K94" s="474"/>
      <c r="L94" s="474"/>
      <c r="M94" s="474"/>
      <c r="N94" s="474"/>
      <c r="O94" s="474"/>
      <c r="P94" s="474"/>
      <c r="Q94" s="474"/>
      <c r="R94" s="474"/>
      <c r="S94" s="474"/>
      <c r="T94" s="474"/>
      <c r="U94" s="474"/>
      <c r="V94" s="474"/>
      <c r="W94" s="474"/>
      <c r="X94" s="474"/>
      <c r="Y94" s="474"/>
      <c r="Z94" s="474"/>
      <c r="AA94" s="474"/>
      <c r="AB94" s="474"/>
      <c r="AC94" s="474"/>
      <c r="AD94" s="474"/>
      <c r="AE94" s="474"/>
      <c r="AF94" s="474"/>
      <c r="AG94" s="474"/>
      <c r="AH94" s="474"/>
      <c r="AI94" s="474"/>
    </row>
    <row r="95" spans="1:35" ht="13.5" thickBot="1">
      <c r="A95" s="473"/>
      <c r="B95" s="474"/>
      <c r="C95" s="474"/>
      <c r="D95" s="474"/>
      <c r="E95" s="474"/>
      <c r="F95" s="474"/>
      <c r="G95" s="474"/>
      <c r="H95" s="474"/>
      <c r="I95" s="474"/>
      <c r="J95" s="474"/>
      <c r="K95" s="474"/>
      <c r="L95" s="474"/>
      <c r="M95" s="474"/>
      <c r="N95" s="474"/>
      <c r="O95" s="474"/>
      <c r="P95" s="474"/>
      <c r="Q95" s="474"/>
      <c r="R95" s="474"/>
      <c r="S95" s="474"/>
      <c r="T95" s="474"/>
      <c r="U95" s="474"/>
      <c r="V95" s="474"/>
      <c r="W95" s="474"/>
      <c r="X95" s="474"/>
      <c r="Y95" s="474"/>
      <c r="Z95" s="474"/>
      <c r="AA95" s="474"/>
      <c r="AB95" s="474"/>
      <c r="AC95" s="474"/>
      <c r="AD95" s="474"/>
      <c r="AE95" s="474"/>
      <c r="AF95" s="474"/>
      <c r="AG95" s="474"/>
      <c r="AH95" s="474"/>
      <c r="AI95" s="474"/>
    </row>
    <row r="96" spans="1:35" ht="20.100000000000001" customHeight="1" thickBot="1">
      <c r="A96" s="473"/>
      <c r="B96" s="474"/>
      <c r="C96" s="474"/>
      <c r="D96" s="592" t="s">
        <v>36</v>
      </c>
      <c r="E96" s="593"/>
      <c r="F96" s="593"/>
      <c r="G96" s="593"/>
      <c r="H96" s="593"/>
      <c r="I96" s="593"/>
      <c r="J96" s="593"/>
      <c r="K96" s="593"/>
      <c r="L96" s="593"/>
      <c r="M96" s="594"/>
      <c r="N96" s="474"/>
      <c r="O96" s="464"/>
      <c r="P96" s="465"/>
      <c r="Q96" s="465"/>
      <c r="R96" s="465"/>
      <c r="S96" s="465"/>
      <c r="T96" s="465"/>
      <c r="U96" s="465"/>
      <c r="V96" s="465"/>
      <c r="W96" s="466"/>
      <c r="X96" s="474"/>
      <c r="Y96" s="464"/>
      <c r="Z96" s="465"/>
      <c r="AA96" s="465"/>
      <c r="AB96" s="465"/>
      <c r="AC96" s="465"/>
      <c r="AD96" s="465"/>
      <c r="AE96" s="465"/>
      <c r="AF96" s="465"/>
      <c r="AG96" s="465"/>
      <c r="AH96" s="466"/>
      <c r="AI96" s="474"/>
    </row>
    <row r="97" spans="1:35" ht="13.5" thickBot="1">
      <c r="A97" s="473"/>
      <c r="B97" s="474"/>
      <c r="C97" s="474"/>
      <c r="D97" s="396" t="s">
        <v>111</v>
      </c>
      <c r="E97" s="187" t="s">
        <v>41</v>
      </c>
      <c r="F97" s="157" t="s">
        <v>42</v>
      </c>
      <c r="G97" s="157" t="s">
        <v>43</v>
      </c>
      <c r="H97" s="157" t="s">
        <v>44</v>
      </c>
      <c r="I97" s="157" t="s">
        <v>45</v>
      </c>
      <c r="J97" s="157" t="s">
        <v>46</v>
      </c>
      <c r="K97" s="188" t="s">
        <v>47</v>
      </c>
      <c r="L97" s="186" t="s">
        <v>48</v>
      </c>
      <c r="M97" s="189" t="s">
        <v>49</v>
      </c>
      <c r="N97" s="474"/>
      <c r="O97" s="467"/>
      <c r="P97" s="292"/>
      <c r="Q97" s="292"/>
      <c r="R97" s="292"/>
      <c r="S97" s="292"/>
      <c r="T97" s="292"/>
      <c r="U97" s="292"/>
      <c r="V97" s="292"/>
      <c r="W97" s="468"/>
      <c r="X97" s="474"/>
      <c r="Y97" s="467"/>
      <c r="Z97" s="292"/>
      <c r="AA97" s="292"/>
      <c r="AB97" s="292"/>
      <c r="AC97" s="292"/>
      <c r="AD97" s="292"/>
      <c r="AE97" s="292"/>
      <c r="AF97" s="292"/>
      <c r="AG97" s="292"/>
      <c r="AH97" s="468"/>
      <c r="AI97" s="474"/>
    </row>
    <row r="98" spans="1:35">
      <c r="A98" s="473"/>
      <c r="B98" s="598">
        <v>2008</v>
      </c>
      <c r="C98" s="194" t="s">
        <v>39</v>
      </c>
      <c r="D98" s="195">
        <v>73.540000000000006</v>
      </c>
      <c r="E98" s="196">
        <v>74.040000000000006</v>
      </c>
      <c r="F98" s="197">
        <v>75.95</v>
      </c>
      <c r="G98" s="197">
        <v>75.47</v>
      </c>
      <c r="H98" s="197">
        <v>70.8</v>
      </c>
      <c r="I98" s="197">
        <v>70.58</v>
      </c>
      <c r="J98" s="197">
        <v>76.33</v>
      </c>
      <c r="K98" s="198">
        <v>65.89</v>
      </c>
      <c r="L98" s="195">
        <v>74.400000000000006</v>
      </c>
      <c r="M98" s="199">
        <v>73.62</v>
      </c>
      <c r="N98" s="474"/>
      <c r="O98" s="467"/>
      <c r="P98" s="292"/>
      <c r="Q98" s="292"/>
      <c r="R98" s="292"/>
      <c r="S98" s="292"/>
      <c r="T98" s="292"/>
      <c r="U98" s="292"/>
      <c r="V98" s="292"/>
      <c r="W98" s="468"/>
      <c r="X98" s="474"/>
      <c r="Y98" s="467"/>
      <c r="Z98" s="292"/>
      <c r="AA98" s="292"/>
      <c r="AB98" s="292"/>
      <c r="AC98" s="292"/>
      <c r="AD98" s="292"/>
      <c r="AE98" s="292"/>
      <c r="AF98" s="292"/>
      <c r="AG98" s="292"/>
      <c r="AH98" s="468"/>
      <c r="AI98" s="474"/>
    </row>
    <row r="99" spans="1:35" ht="13.5" thickBot="1">
      <c r="A99" s="473"/>
      <c r="B99" s="599"/>
      <c r="C99" s="205" t="s">
        <v>40</v>
      </c>
      <c r="D99" s="206">
        <v>57.67</v>
      </c>
      <c r="E99" s="207">
        <v>56.36</v>
      </c>
      <c r="F99" s="208">
        <v>68.25</v>
      </c>
      <c r="G99" s="208">
        <v>63.63</v>
      </c>
      <c r="H99" s="208">
        <v>50.7</v>
      </c>
      <c r="I99" s="208">
        <v>59.8</v>
      </c>
      <c r="J99" s="208">
        <v>72.52</v>
      </c>
      <c r="K99" s="209">
        <v>28.32</v>
      </c>
      <c r="L99" s="206">
        <v>60.43</v>
      </c>
      <c r="M99" s="210">
        <v>66.16</v>
      </c>
      <c r="N99" s="474"/>
      <c r="O99" s="467"/>
      <c r="P99" s="292"/>
      <c r="Q99" s="292"/>
      <c r="R99" s="292"/>
      <c r="S99" s="292"/>
      <c r="T99" s="292"/>
      <c r="U99" s="292"/>
      <c r="V99" s="292"/>
      <c r="W99" s="468"/>
      <c r="X99" s="474"/>
      <c r="Y99" s="467"/>
      <c r="Z99" s="292"/>
      <c r="AA99" s="292"/>
      <c r="AB99" s="292"/>
      <c r="AC99" s="292"/>
      <c r="AD99" s="292"/>
      <c r="AE99" s="292"/>
      <c r="AF99" s="292"/>
      <c r="AG99" s="292"/>
      <c r="AH99" s="468"/>
      <c r="AI99" s="474"/>
    </row>
    <row r="100" spans="1:35" ht="5.0999999999999996" customHeight="1" thickBot="1">
      <c r="A100" s="473"/>
      <c r="B100" s="363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5"/>
      <c r="N100" s="474"/>
      <c r="O100" s="467"/>
      <c r="P100" s="292"/>
      <c r="Q100" s="292"/>
      <c r="R100" s="292"/>
      <c r="S100" s="292"/>
      <c r="T100" s="292"/>
      <c r="U100" s="292"/>
      <c r="V100" s="292"/>
      <c r="W100" s="468"/>
      <c r="X100" s="474"/>
      <c r="Y100" s="467"/>
      <c r="Z100" s="292"/>
      <c r="AA100" s="292"/>
      <c r="AB100" s="292"/>
      <c r="AC100" s="292"/>
      <c r="AD100" s="292"/>
      <c r="AE100" s="292"/>
      <c r="AF100" s="292"/>
      <c r="AG100" s="292"/>
      <c r="AH100" s="468"/>
      <c r="AI100" s="474"/>
    </row>
    <row r="101" spans="1:35">
      <c r="A101" s="473"/>
      <c r="B101" s="600">
        <v>2009</v>
      </c>
      <c r="C101" s="354" t="s">
        <v>39</v>
      </c>
      <c r="D101" s="195">
        <v>70.540000000000006</v>
      </c>
      <c r="E101" s="196">
        <v>71.599999999999994</v>
      </c>
      <c r="F101" s="197">
        <v>72.02</v>
      </c>
      <c r="G101" s="197">
        <v>70.23</v>
      </c>
      <c r="H101" s="197">
        <v>68.47</v>
      </c>
      <c r="I101" s="197">
        <v>68.89</v>
      </c>
      <c r="J101" s="197">
        <v>76.13</v>
      </c>
      <c r="K101" s="198">
        <v>62.64</v>
      </c>
      <c r="L101" s="195">
        <v>70.58</v>
      </c>
      <c r="M101" s="199">
        <v>72.67</v>
      </c>
      <c r="N101" s="474"/>
      <c r="O101" s="467"/>
      <c r="P101" s="292"/>
      <c r="Q101" s="292"/>
      <c r="R101" s="292"/>
      <c r="S101" s="292"/>
      <c r="T101" s="292"/>
      <c r="U101" s="292"/>
      <c r="V101" s="292"/>
      <c r="W101" s="468"/>
      <c r="X101" s="474"/>
      <c r="Y101" s="467"/>
      <c r="Z101" s="292"/>
      <c r="AA101" s="292"/>
      <c r="AB101" s="292"/>
      <c r="AC101" s="292"/>
      <c r="AD101" s="292"/>
      <c r="AE101" s="292"/>
      <c r="AF101" s="292"/>
      <c r="AG101" s="292"/>
      <c r="AH101" s="468"/>
      <c r="AI101" s="474"/>
    </row>
    <row r="102" spans="1:35" ht="13.5" thickBot="1">
      <c r="A102" s="473"/>
      <c r="B102" s="601"/>
      <c r="C102" s="217" t="s">
        <v>26</v>
      </c>
      <c r="D102" s="218">
        <f t="shared" ref="D102:M102" si="36">(D101-D98)/D98</f>
        <v>-4.0794125645906988E-2</v>
      </c>
      <c r="E102" s="219">
        <f t="shared" si="36"/>
        <v>-3.2955159373311879E-2</v>
      </c>
      <c r="F102" s="91">
        <f t="shared" si="36"/>
        <v>-5.1744568795260126E-2</v>
      </c>
      <c r="G102" s="91">
        <f t="shared" si="36"/>
        <v>-6.9431562210149664E-2</v>
      </c>
      <c r="H102" s="91">
        <f t="shared" si="36"/>
        <v>-3.290960451977399E-2</v>
      </c>
      <c r="I102" s="91">
        <f t="shared" si="36"/>
        <v>-2.3944460187021788E-2</v>
      </c>
      <c r="J102" s="82">
        <f t="shared" si="36"/>
        <v>-2.6202017555352133E-3</v>
      </c>
      <c r="K102" s="220">
        <f t="shared" si="36"/>
        <v>-4.9324631962361511E-2</v>
      </c>
      <c r="L102" s="218">
        <f t="shared" si="36"/>
        <v>-5.1344086021505475E-2</v>
      </c>
      <c r="M102" s="222">
        <f t="shared" si="36"/>
        <v>-1.2904102146155973E-2</v>
      </c>
      <c r="N102" s="474"/>
      <c r="O102" s="467"/>
      <c r="P102" s="292"/>
      <c r="Q102" s="292"/>
      <c r="R102" s="292"/>
      <c r="S102" s="292"/>
      <c r="T102" s="292"/>
      <c r="U102" s="292"/>
      <c r="V102" s="292"/>
      <c r="W102" s="468"/>
      <c r="X102" s="474"/>
      <c r="Y102" s="467"/>
      <c r="Z102" s="292"/>
      <c r="AA102" s="292"/>
      <c r="AB102" s="292"/>
      <c r="AC102" s="292"/>
      <c r="AD102" s="292"/>
      <c r="AE102" s="292"/>
      <c r="AF102" s="292"/>
      <c r="AG102" s="292"/>
      <c r="AH102" s="468"/>
      <c r="AI102" s="474"/>
    </row>
    <row r="103" spans="1:35">
      <c r="A103" s="473"/>
      <c r="B103" s="601"/>
      <c r="C103" s="231" t="s">
        <v>40</v>
      </c>
      <c r="D103" s="237">
        <v>52.07</v>
      </c>
      <c r="E103" s="233">
        <v>48.84</v>
      </c>
      <c r="F103" s="234">
        <v>60.49</v>
      </c>
      <c r="G103" s="234">
        <v>56.05</v>
      </c>
      <c r="H103" s="234">
        <v>40.11</v>
      </c>
      <c r="I103" s="234">
        <v>58.93</v>
      </c>
      <c r="J103" s="234">
        <v>70.98</v>
      </c>
      <c r="K103" s="235">
        <v>31.08</v>
      </c>
      <c r="L103" s="237">
        <v>51.01</v>
      </c>
      <c r="M103" s="238">
        <v>64.959999999999994</v>
      </c>
      <c r="N103" s="474"/>
      <c r="O103" s="467"/>
      <c r="P103" s="292"/>
      <c r="Q103" s="292"/>
      <c r="R103" s="292"/>
      <c r="S103" s="292"/>
      <c r="T103" s="292"/>
      <c r="U103" s="292"/>
      <c r="V103" s="292"/>
      <c r="W103" s="468"/>
      <c r="X103" s="474"/>
      <c r="Y103" s="467"/>
      <c r="Z103" s="292"/>
      <c r="AA103" s="292"/>
      <c r="AB103" s="292"/>
      <c r="AC103" s="292"/>
      <c r="AD103" s="292"/>
      <c r="AE103" s="292"/>
      <c r="AF103" s="292"/>
      <c r="AG103" s="292"/>
      <c r="AH103" s="468"/>
      <c r="AI103" s="474"/>
    </row>
    <row r="104" spans="1:35" ht="13.5" thickBot="1">
      <c r="A104" s="473"/>
      <c r="B104" s="602"/>
      <c r="C104" s="247" t="s">
        <v>26</v>
      </c>
      <c r="D104" s="218">
        <f t="shared" ref="D104:M104" si="37">(D103-D99)/D99</f>
        <v>-9.7104213629270006E-2</v>
      </c>
      <c r="E104" s="219">
        <f t="shared" si="37"/>
        <v>-0.13342796309439311</v>
      </c>
      <c r="F104" s="91">
        <f t="shared" si="37"/>
        <v>-0.11369963369963366</v>
      </c>
      <c r="G104" s="91">
        <f t="shared" si="37"/>
        <v>-0.11912619833411921</v>
      </c>
      <c r="H104" s="91">
        <f t="shared" si="37"/>
        <v>-0.20887573964497047</v>
      </c>
      <c r="I104" s="91">
        <f t="shared" si="37"/>
        <v>-1.454849498327755E-2</v>
      </c>
      <c r="J104" s="91">
        <f t="shared" si="37"/>
        <v>-2.1235521235521127E-2</v>
      </c>
      <c r="K104" s="83">
        <f t="shared" si="37"/>
        <v>9.7457627118644002E-2</v>
      </c>
      <c r="L104" s="218">
        <f t="shared" si="37"/>
        <v>-0.1558828396491809</v>
      </c>
      <c r="M104" s="222">
        <f t="shared" si="37"/>
        <v>-1.813784764207985E-2</v>
      </c>
      <c r="N104" s="474"/>
      <c r="O104" s="467"/>
      <c r="P104" s="292"/>
      <c r="Q104" s="292"/>
      <c r="R104" s="292"/>
      <c r="S104" s="292"/>
      <c r="T104" s="292"/>
      <c r="U104" s="292"/>
      <c r="V104" s="292"/>
      <c r="W104" s="468"/>
      <c r="X104" s="474"/>
      <c r="Y104" s="467"/>
      <c r="Z104" s="292"/>
      <c r="AA104" s="292"/>
      <c r="AB104" s="292"/>
      <c r="AC104" s="292"/>
      <c r="AD104" s="292"/>
      <c r="AE104" s="292"/>
      <c r="AF104" s="292"/>
      <c r="AG104" s="292"/>
      <c r="AH104" s="468"/>
      <c r="AI104" s="474"/>
    </row>
    <row r="105" spans="1:35" ht="5.0999999999999996" customHeight="1" thickBot="1">
      <c r="A105" s="473"/>
      <c r="B105" s="363"/>
      <c r="C105" s="366"/>
      <c r="D105" s="366"/>
      <c r="E105" s="366"/>
      <c r="F105" s="366"/>
      <c r="G105" s="366"/>
      <c r="H105" s="366"/>
      <c r="I105" s="366"/>
      <c r="J105" s="366"/>
      <c r="K105" s="366"/>
      <c r="L105" s="366"/>
      <c r="M105" s="367"/>
      <c r="N105" s="474"/>
      <c r="O105" s="467"/>
      <c r="P105" s="292"/>
      <c r="Q105" s="292"/>
      <c r="R105" s="292"/>
      <c r="S105" s="292"/>
      <c r="T105" s="292"/>
      <c r="U105" s="292"/>
      <c r="V105" s="292"/>
      <c r="W105" s="468"/>
      <c r="X105" s="474"/>
      <c r="Y105" s="467"/>
      <c r="Z105" s="292"/>
      <c r="AA105" s="292"/>
      <c r="AB105" s="292"/>
      <c r="AC105" s="292"/>
      <c r="AD105" s="292"/>
      <c r="AE105" s="292"/>
      <c r="AF105" s="292"/>
      <c r="AG105" s="292"/>
      <c r="AH105" s="468"/>
      <c r="AI105" s="474"/>
    </row>
    <row r="106" spans="1:35">
      <c r="A106" s="473"/>
      <c r="B106" s="606">
        <v>2010</v>
      </c>
      <c r="C106" s="354" t="s">
        <v>39</v>
      </c>
      <c r="D106" s="100">
        <v>67.09</v>
      </c>
      <c r="E106" s="203">
        <v>63.97</v>
      </c>
      <c r="F106" s="143">
        <v>67.98</v>
      </c>
      <c r="G106" s="143">
        <v>67.61</v>
      </c>
      <c r="H106" s="143">
        <v>64.22</v>
      </c>
      <c r="I106" s="143">
        <v>66.260000000000005</v>
      </c>
      <c r="J106" s="143">
        <v>75.25</v>
      </c>
      <c r="K106" s="158">
        <v>58.03</v>
      </c>
      <c r="L106" s="100">
        <v>66.11</v>
      </c>
      <c r="M106" s="204">
        <v>70.45</v>
      </c>
      <c r="N106" s="474"/>
      <c r="O106" s="467"/>
      <c r="P106" s="292"/>
      <c r="Q106" s="292"/>
      <c r="R106" s="292"/>
      <c r="S106" s="292"/>
      <c r="T106" s="292"/>
      <c r="U106" s="292"/>
      <c r="V106" s="292"/>
      <c r="W106" s="468"/>
      <c r="X106" s="474"/>
      <c r="Y106" s="467"/>
      <c r="Z106" s="292"/>
      <c r="AA106" s="292"/>
      <c r="AB106" s="292"/>
      <c r="AC106" s="292"/>
      <c r="AD106" s="292"/>
      <c r="AE106" s="292"/>
      <c r="AF106" s="292"/>
      <c r="AG106" s="292"/>
      <c r="AH106" s="468"/>
      <c r="AI106" s="474"/>
    </row>
    <row r="107" spans="1:35" ht="13.5" thickBot="1">
      <c r="A107" s="473"/>
      <c r="B107" s="607"/>
      <c r="C107" s="217" t="s">
        <v>26</v>
      </c>
      <c r="D107" s="300">
        <f t="shared" ref="D107:M107" si="38">(D106-D101)/D101</f>
        <v>-4.8908420754182058E-2</v>
      </c>
      <c r="E107" s="248">
        <f t="shared" si="38"/>
        <v>-0.10656424581005582</v>
      </c>
      <c r="F107" s="90">
        <f t="shared" si="38"/>
        <v>-5.6095529019716636E-2</v>
      </c>
      <c r="G107" s="90">
        <f t="shared" si="38"/>
        <v>-3.7305994589206956E-2</v>
      </c>
      <c r="H107" s="90">
        <f t="shared" si="38"/>
        <v>-6.2070979991237042E-2</v>
      </c>
      <c r="I107" s="90">
        <f t="shared" si="38"/>
        <v>-3.8176803599941869E-2</v>
      </c>
      <c r="J107" s="90">
        <f t="shared" si="38"/>
        <v>-1.155917509523178E-2</v>
      </c>
      <c r="K107" s="301">
        <f t="shared" si="38"/>
        <v>-7.3595146871008932E-2</v>
      </c>
      <c r="L107" s="300">
        <f t="shared" si="38"/>
        <v>-6.3332388778690837E-2</v>
      </c>
      <c r="M107" s="302">
        <f t="shared" si="38"/>
        <v>-3.054905738268885E-2</v>
      </c>
      <c r="N107" s="474"/>
      <c r="O107" s="467"/>
      <c r="P107" s="292"/>
      <c r="Q107" s="292"/>
      <c r="R107" s="292"/>
      <c r="S107" s="292"/>
      <c r="T107" s="292"/>
      <c r="U107" s="292"/>
      <c r="V107" s="292"/>
      <c r="W107" s="468"/>
      <c r="X107" s="474"/>
      <c r="Y107" s="467"/>
      <c r="Z107" s="292"/>
      <c r="AA107" s="292"/>
      <c r="AB107" s="292"/>
      <c r="AC107" s="292"/>
      <c r="AD107" s="292"/>
      <c r="AE107" s="292"/>
      <c r="AF107" s="292"/>
      <c r="AG107" s="292"/>
      <c r="AH107" s="468"/>
      <c r="AI107" s="474"/>
    </row>
    <row r="108" spans="1:35">
      <c r="A108" s="473"/>
      <c r="B108" s="607"/>
      <c r="C108" s="231" t="s">
        <v>40</v>
      </c>
      <c r="D108" s="257">
        <v>49.4</v>
      </c>
      <c r="E108" s="258">
        <v>43.61</v>
      </c>
      <c r="F108" s="259">
        <v>57.51</v>
      </c>
      <c r="G108" s="259">
        <v>55.46</v>
      </c>
      <c r="H108" s="259">
        <v>37.03</v>
      </c>
      <c r="I108" s="259">
        <v>57.35</v>
      </c>
      <c r="J108" s="259">
        <v>71.34</v>
      </c>
      <c r="K108" s="262">
        <v>24.62</v>
      </c>
      <c r="L108" s="257">
        <v>47.74</v>
      </c>
      <c r="M108" s="263">
        <v>63.57</v>
      </c>
      <c r="N108" s="474"/>
      <c r="O108" s="467"/>
      <c r="P108" s="292"/>
      <c r="Q108" s="292"/>
      <c r="R108" s="292"/>
      <c r="S108" s="292"/>
      <c r="T108" s="292"/>
      <c r="U108" s="292"/>
      <c r="V108" s="292"/>
      <c r="W108" s="468"/>
      <c r="X108" s="474"/>
      <c r="Y108" s="467"/>
      <c r="Z108" s="292"/>
      <c r="AA108" s="292"/>
      <c r="AB108" s="292"/>
      <c r="AC108" s="292"/>
      <c r="AD108" s="292"/>
      <c r="AE108" s="292"/>
      <c r="AF108" s="292"/>
      <c r="AG108" s="292"/>
      <c r="AH108" s="468"/>
      <c r="AI108" s="474"/>
    </row>
    <row r="109" spans="1:35" ht="13.5" thickBot="1">
      <c r="A109" s="473"/>
      <c r="B109" s="608"/>
      <c r="C109" s="270" t="s">
        <v>26</v>
      </c>
      <c r="D109" s="218">
        <f t="shared" ref="D109:M109" si="39">(D108-D103)/D103</f>
        <v>-5.1277126944497826E-2</v>
      </c>
      <c r="E109" s="219">
        <f t="shared" si="39"/>
        <v>-0.10708435708435717</v>
      </c>
      <c r="F109" s="91">
        <f t="shared" si="39"/>
        <v>-4.9264341213423768E-2</v>
      </c>
      <c r="G109" s="91">
        <f t="shared" si="39"/>
        <v>-1.0526315789473618E-2</v>
      </c>
      <c r="H109" s="91">
        <f t="shared" si="39"/>
        <v>-7.6788830715532247E-2</v>
      </c>
      <c r="I109" s="91">
        <f t="shared" si="39"/>
        <v>-2.6811471237060892E-2</v>
      </c>
      <c r="J109" s="82">
        <f t="shared" si="39"/>
        <v>5.071851225697371E-3</v>
      </c>
      <c r="K109" s="220">
        <f t="shared" si="39"/>
        <v>-0.20785070785070778</v>
      </c>
      <c r="L109" s="218">
        <f t="shared" si="39"/>
        <v>-6.4105077435796826E-2</v>
      </c>
      <c r="M109" s="222">
        <f t="shared" si="39"/>
        <v>-2.1397783251231428E-2</v>
      </c>
      <c r="N109" s="474"/>
      <c r="O109" s="467"/>
      <c r="P109" s="292"/>
      <c r="Q109" s="292"/>
      <c r="R109" s="292"/>
      <c r="S109" s="292"/>
      <c r="T109" s="292"/>
      <c r="U109" s="292"/>
      <c r="V109" s="292"/>
      <c r="W109" s="468"/>
      <c r="X109" s="474"/>
      <c r="Y109" s="467"/>
      <c r="Z109" s="292"/>
      <c r="AA109" s="292"/>
      <c r="AB109" s="292"/>
      <c r="AC109" s="292"/>
      <c r="AD109" s="292"/>
      <c r="AE109" s="292"/>
      <c r="AF109" s="292"/>
      <c r="AG109" s="292"/>
      <c r="AH109" s="468"/>
      <c r="AI109" s="474"/>
    </row>
    <row r="110" spans="1:35" ht="5.0999999999999996" customHeight="1" thickBot="1">
      <c r="A110" s="473"/>
      <c r="B110" s="363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5"/>
      <c r="N110" s="474"/>
      <c r="O110" s="467"/>
      <c r="P110" s="292"/>
      <c r="Q110" s="292"/>
      <c r="R110" s="292"/>
      <c r="S110" s="292"/>
      <c r="T110" s="292"/>
      <c r="U110" s="292"/>
      <c r="V110" s="292"/>
      <c r="W110" s="468"/>
      <c r="X110" s="474"/>
      <c r="Y110" s="467"/>
      <c r="Z110" s="292"/>
      <c r="AA110" s="292"/>
      <c r="AB110" s="292"/>
      <c r="AC110" s="292"/>
      <c r="AD110" s="292"/>
      <c r="AE110" s="292"/>
      <c r="AF110" s="292"/>
      <c r="AG110" s="292"/>
      <c r="AH110" s="468"/>
      <c r="AI110" s="474"/>
    </row>
    <row r="111" spans="1:35">
      <c r="A111" s="473"/>
      <c r="B111" s="595">
        <v>2011</v>
      </c>
      <c r="C111" s="354" t="s">
        <v>39</v>
      </c>
      <c r="D111" s="195">
        <v>73.569999999999993</v>
      </c>
      <c r="E111" s="196">
        <v>68.72</v>
      </c>
      <c r="F111" s="197">
        <v>72.14</v>
      </c>
      <c r="G111" s="197">
        <v>69.52</v>
      </c>
      <c r="H111" s="197">
        <v>71.14</v>
      </c>
      <c r="I111" s="197">
        <v>73.37</v>
      </c>
      <c r="J111" s="197">
        <v>85.18</v>
      </c>
      <c r="K111" s="198">
        <v>62.22</v>
      </c>
      <c r="L111" s="195">
        <v>70.489999999999995</v>
      </c>
      <c r="M111" s="199">
        <v>79.63</v>
      </c>
      <c r="N111" s="474"/>
      <c r="O111" s="467"/>
      <c r="P111" s="292"/>
      <c r="Q111" s="292"/>
      <c r="R111" s="292"/>
      <c r="S111" s="292"/>
      <c r="T111" s="292"/>
      <c r="U111" s="292"/>
      <c r="V111" s="292"/>
      <c r="W111" s="468"/>
      <c r="X111" s="474"/>
      <c r="Y111" s="467"/>
      <c r="Z111" s="292"/>
      <c r="AA111" s="292"/>
      <c r="AB111" s="292"/>
      <c r="AC111" s="292"/>
      <c r="AD111" s="292"/>
      <c r="AE111" s="292"/>
      <c r="AF111" s="292"/>
      <c r="AG111" s="292"/>
      <c r="AH111" s="468"/>
      <c r="AI111" s="474"/>
    </row>
    <row r="112" spans="1:35" ht="13.5" thickBot="1">
      <c r="A112" s="473"/>
      <c r="B112" s="596"/>
      <c r="C112" s="217" t="s">
        <v>26</v>
      </c>
      <c r="D112" s="230" t="s">
        <v>115</v>
      </c>
      <c r="E112" s="251">
        <f t="shared" ref="E112:M112" si="40">(E111-E106)/E106</f>
        <v>7.4253556354541186E-2</v>
      </c>
      <c r="F112" s="78">
        <f t="shared" si="40"/>
        <v>6.1194468961459199E-2</v>
      </c>
      <c r="G112" s="78">
        <f t="shared" si="40"/>
        <v>2.825025883745003E-2</v>
      </c>
      <c r="H112" s="78">
        <f t="shared" si="40"/>
        <v>0.10775459358455312</v>
      </c>
      <c r="I112" s="78">
        <f t="shared" si="40"/>
        <v>0.10730455780259582</v>
      </c>
      <c r="J112" s="78">
        <f t="shared" si="40"/>
        <v>0.13196013289036554</v>
      </c>
      <c r="K112" s="79">
        <f t="shared" si="40"/>
        <v>7.2204032397035975E-2</v>
      </c>
      <c r="L112" s="230">
        <f t="shared" si="40"/>
        <v>6.625321433973673E-2</v>
      </c>
      <c r="M112" s="252">
        <f t="shared" si="40"/>
        <v>0.13030518097941793</v>
      </c>
      <c r="N112" s="474"/>
      <c r="O112" s="467"/>
      <c r="P112" s="292"/>
      <c r="Q112" s="292"/>
      <c r="R112" s="292"/>
      <c r="S112" s="292"/>
      <c r="T112" s="292"/>
      <c r="U112" s="292"/>
      <c r="V112" s="292"/>
      <c r="W112" s="468"/>
      <c r="X112" s="474"/>
      <c r="Y112" s="467"/>
      <c r="Z112" s="292"/>
      <c r="AA112" s="292"/>
      <c r="AB112" s="292"/>
      <c r="AC112" s="292"/>
      <c r="AD112" s="292"/>
      <c r="AE112" s="292"/>
      <c r="AF112" s="292"/>
      <c r="AG112" s="292"/>
      <c r="AH112" s="468"/>
      <c r="AI112" s="474"/>
    </row>
    <row r="113" spans="1:35">
      <c r="A113" s="473"/>
      <c r="B113" s="596"/>
      <c r="C113" s="231" t="s">
        <v>40</v>
      </c>
      <c r="D113" s="257">
        <v>50.55</v>
      </c>
      <c r="E113" s="258">
        <v>39.96</v>
      </c>
      <c r="F113" s="259">
        <v>59.77</v>
      </c>
      <c r="G113" s="259">
        <v>48.89</v>
      </c>
      <c r="H113" s="259">
        <v>35.85</v>
      </c>
      <c r="I113" s="259">
        <v>58.42</v>
      </c>
      <c r="J113" s="259">
        <v>76.44</v>
      </c>
      <c r="K113" s="262">
        <v>26.15</v>
      </c>
      <c r="L113" s="257">
        <v>46.09</v>
      </c>
      <c r="M113" s="263">
        <v>67.430000000000007</v>
      </c>
      <c r="N113" s="474"/>
      <c r="O113" s="467"/>
      <c r="P113" s="292"/>
      <c r="Q113" s="292"/>
      <c r="R113" s="292"/>
      <c r="S113" s="292"/>
      <c r="T113" s="292"/>
      <c r="U113" s="292"/>
      <c r="V113" s="292"/>
      <c r="W113" s="468"/>
      <c r="X113" s="474"/>
      <c r="Y113" s="467"/>
      <c r="Z113" s="292"/>
      <c r="AA113" s="292"/>
      <c r="AB113" s="292"/>
      <c r="AC113" s="292"/>
      <c r="AD113" s="292"/>
      <c r="AE113" s="292"/>
      <c r="AF113" s="292"/>
      <c r="AG113" s="292"/>
      <c r="AH113" s="468"/>
      <c r="AI113" s="474"/>
    </row>
    <row r="114" spans="1:35" ht="13.5" thickBot="1">
      <c r="A114" s="473"/>
      <c r="B114" s="609"/>
      <c r="C114" s="247" t="s">
        <v>26</v>
      </c>
      <c r="D114" s="358">
        <f t="shared" ref="D114:M114" si="41">(D113-D108)/D108</f>
        <v>2.3279352226720621E-2</v>
      </c>
      <c r="E114" s="274">
        <f t="shared" si="41"/>
        <v>-8.3696399908277888E-2</v>
      </c>
      <c r="F114" s="56">
        <f t="shared" si="41"/>
        <v>3.9297513475917319E-2</v>
      </c>
      <c r="G114" s="56">
        <f t="shared" si="41"/>
        <v>-0.11846375766318068</v>
      </c>
      <c r="H114" s="56">
        <f t="shared" si="41"/>
        <v>-3.1866054550364557E-2</v>
      </c>
      <c r="I114" s="56">
        <f t="shared" si="41"/>
        <v>1.8657367044463823E-2</v>
      </c>
      <c r="J114" s="56">
        <f t="shared" si="41"/>
        <v>7.1488645920941882E-2</v>
      </c>
      <c r="K114" s="359">
        <f t="shared" si="41"/>
        <v>6.2144597887895919E-2</v>
      </c>
      <c r="L114" s="358">
        <f t="shared" si="41"/>
        <v>-3.4562211981566789E-2</v>
      </c>
      <c r="M114" s="360">
        <f t="shared" si="41"/>
        <v>6.0720465628441189E-2</v>
      </c>
      <c r="N114" s="474"/>
      <c r="O114" s="467"/>
      <c r="P114" s="292"/>
      <c r="Q114" s="292"/>
      <c r="R114" s="292"/>
      <c r="S114" s="292"/>
      <c r="T114" s="292"/>
      <c r="U114" s="292"/>
      <c r="V114" s="292"/>
      <c r="W114" s="468"/>
      <c r="X114" s="474"/>
      <c r="Y114" s="467"/>
      <c r="Z114" s="292"/>
      <c r="AA114" s="292"/>
      <c r="AB114" s="292"/>
      <c r="AC114" s="292"/>
      <c r="AD114" s="292"/>
      <c r="AE114" s="292"/>
      <c r="AF114" s="292"/>
      <c r="AG114" s="292"/>
      <c r="AH114" s="468"/>
      <c r="AI114" s="474"/>
    </row>
    <row r="115" spans="1:35" ht="5.0999999999999996" customHeight="1" thickBot="1">
      <c r="A115" s="473"/>
      <c r="B115" s="363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5"/>
      <c r="N115" s="474"/>
      <c r="O115" s="469"/>
      <c r="P115" s="470"/>
      <c r="Q115" s="470"/>
      <c r="R115" s="470"/>
      <c r="S115" s="470"/>
      <c r="T115" s="470"/>
      <c r="U115" s="470"/>
      <c r="V115" s="470"/>
      <c r="W115" s="471"/>
      <c r="X115" s="474"/>
      <c r="Y115" s="469"/>
      <c r="Z115" s="470"/>
      <c r="AA115" s="470"/>
      <c r="AB115" s="470"/>
      <c r="AC115" s="470"/>
      <c r="AD115" s="470"/>
      <c r="AE115" s="470"/>
      <c r="AF115" s="470"/>
      <c r="AG115" s="470"/>
      <c r="AH115" s="471"/>
      <c r="AI115" s="474"/>
    </row>
    <row r="116" spans="1:35">
      <c r="A116" s="473"/>
      <c r="B116" s="474"/>
      <c r="C116" s="474"/>
      <c r="D116" s="472"/>
      <c r="E116" s="472"/>
      <c r="F116" s="472"/>
      <c r="G116" s="472"/>
      <c r="H116" s="472"/>
      <c r="I116" s="472"/>
      <c r="J116" s="472"/>
      <c r="K116" s="472"/>
      <c r="L116" s="472"/>
      <c r="M116" s="472"/>
      <c r="N116" s="474"/>
      <c r="O116" s="472"/>
      <c r="P116" s="472"/>
      <c r="Q116" s="472"/>
      <c r="R116" s="472"/>
      <c r="S116" s="472"/>
      <c r="T116" s="472"/>
      <c r="U116" s="472"/>
      <c r="V116" s="472"/>
      <c r="W116" s="472"/>
      <c r="X116" s="474"/>
      <c r="Y116" s="474"/>
      <c r="Z116" s="474"/>
      <c r="AA116" s="474"/>
      <c r="AB116" s="474"/>
      <c r="AC116" s="474"/>
      <c r="AD116" s="474"/>
      <c r="AE116" s="474"/>
      <c r="AF116" s="474"/>
      <c r="AG116" s="474"/>
      <c r="AH116" s="474"/>
      <c r="AI116" s="474"/>
    </row>
    <row r="117" spans="1:35" ht="13.5" thickBot="1">
      <c r="A117" s="473"/>
      <c r="B117" s="474"/>
      <c r="C117" s="474"/>
      <c r="D117" s="474"/>
      <c r="E117" s="474"/>
      <c r="F117" s="474"/>
      <c r="G117" s="474"/>
      <c r="H117" s="474"/>
      <c r="I117" s="474"/>
      <c r="J117" s="474"/>
      <c r="K117" s="474"/>
      <c r="L117" s="474"/>
      <c r="M117" s="474"/>
      <c r="N117" s="474"/>
      <c r="O117" s="474"/>
      <c r="P117" s="474"/>
      <c r="Q117" s="474"/>
      <c r="R117" s="474"/>
      <c r="S117" s="474"/>
      <c r="T117" s="474"/>
      <c r="U117" s="474"/>
      <c r="V117" s="474"/>
      <c r="W117" s="474"/>
      <c r="X117" s="474"/>
      <c r="Y117" s="474"/>
      <c r="Z117" s="474"/>
      <c r="AA117" s="474"/>
      <c r="AB117" s="474"/>
      <c r="AC117" s="474"/>
      <c r="AD117" s="474"/>
      <c r="AE117" s="474"/>
      <c r="AF117" s="474"/>
      <c r="AG117" s="474"/>
      <c r="AH117" s="474"/>
      <c r="AI117" s="474"/>
    </row>
    <row r="118" spans="1:35" ht="20.100000000000001" customHeight="1" thickBot="1">
      <c r="A118" s="473"/>
      <c r="B118" s="474"/>
      <c r="C118" s="474"/>
      <c r="D118" s="592" t="s">
        <v>4</v>
      </c>
      <c r="E118" s="593"/>
      <c r="F118" s="593"/>
      <c r="G118" s="593"/>
      <c r="H118" s="593"/>
      <c r="I118" s="593"/>
      <c r="J118" s="593"/>
      <c r="K118" s="593"/>
      <c r="L118" s="593"/>
      <c r="M118" s="594"/>
      <c r="N118" s="474"/>
      <c r="O118" s="464"/>
      <c r="P118" s="465"/>
      <c r="Q118" s="465"/>
      <c r="R118" s="465"/>
      <c r="S118" s="465"/>
      <c r="T118" s="465"/>
      <c r="U118" s="465"/>
      <c r="V118" s="465"/>
      <c r="W118" s="466"/>
      <c r="X118" s="474"/>
      <c r="Y118" s="464"/>
      <c r="Z118" s="465"/>
      <c r="AA118" s="465"/>
      <c r="AB118" s="465"/>
      <c r="AC118" s="465"/>
      <c r="AD118" s="465"/>
      <c r="AE118" s="465"/>
      <c r="AF118" s="465"/>
      <c r="AG118" s="465"/>
      <c r="AH118" s="466"/>
      <c r="AI118" s="474"/>
    </row>
    <row r="119" spans="1:35" ht="13.5" thickBot="1">
      <c r="A119" s="473"/>
      <c r="B119" s="474"/>
      <c r="C119" s="474"/>
      <c r="D119" s="396" t="s">
        <v>111</v>
      </c>
      <c r="E119" s="157" t="s">
        <v>41</v>
      </c>
      <c r="F119" s="157" t="s">
        <v>42</v>
      </c>
      <c r="G119" s="157" t="s">
        <v>43</v>
      </c>
      <c r="H119" s="157" t="s">
        <v>44</v>
      </c>
      <c r="I119" s="157" t="s">
        <v>45</v>
      </c>
      <c r="J119" s="157" t="s">
        <v>46</v>
      </c>
      <c r="K119" s="157" t="s">
        <v>47</v>
      </c>
      <c r="L119" s="191" t="s">
        <v>48</v>
      </c>
      <c r="M119" s="192" t="s">
        <v>49</v>
      </c>
      <c r="N119" s="474"/>
      <c r="O119" s="467"/>
      <c r="P119" s="292"/>
      <c r="Q119" s="292"/>
      <c r="R119" s="292"/>
      <c r="S119" s="292"/>
      <c r="T119" s="292"/>
      <c r="U119" s="292"/>
      <c r="V119" s="292"/>
      <c r="W119" s="468"/>
      <c r="X119" s="474"/>
      <c r="Y119" s="467"/>
      <c r="Z119" s="292"/>
      <c r="AA119" s="292"/>
      <c r="AB119" s="292"/>
      <c r="AC119" s="292"/>
      <c r="AD119" s="292"/>
      <c r="AE119" s="292"/>
      <c r="AF119" s="292"/>
      <c r="AG119" s="292"/>
      <c r="AH119" s="468"/>
      <c r="AI119" s="474"/>
    </row>
    <row r="120" spans="1:35">
      <c r="A120" s="473"/>
      <c r="B120" s="598">
        <v>2008</v>
      </c>
      <c r="C120" s="194" t="s">
        <v>39</v>
      </c>
      <c r="D120" s="200">
        <v>71.62</v>
      </c>
      <c r="E120" s="197">
        <v>68.86</v>
      </c>
      <c r="F120" s="197">
        <v>72.349999999999994</v>
      </c>
      <c r="G120" s="197">
        <v>75.27</v>
      </c>
      <c r="H120" s="197">
        <v>69.05</v>
      </c>
      <c r="I120" s="197">
        <v>70.180000000000007</v>
      </c>
      <c r="J120" s="197">
        <v>77.45</v>
      </c>
      <c r="K120" s="197">
        <v>63.04</v>
      </c>
      <c r="L120" s="197">
        <v>71.489999999999995</v>
      </c>
      <c r="M120" s="201">
        <v>74.08</v>
      </c>
      <c r="N120" s="474"/>
      <c r="O120" s="467"/>
      <c r="P120" s="292"/>
      <c r="Q120" s="292"/>
      <c r="R120" s="292"/>
      <c r="S120" s="292"/>
      <c r="T120" s="292"/>
      <c r="U120" s="292"/>
      <c r="V120" s="292"/>
      <c r="W120" s="468"/>
      <c r="X120" s="474"/>
      <c r="Y120" s="467"/>
      <c r="Z120" s="292"/>
      <c r="AA120" s="292"/>
      <c r="AB120" s="292"/>
      <c r="AC120" s="292"/>
      <c r="AD120" s="292"/>
      <c r="AE120" s="292"/>
      <c r="AF120" s="292"/>
      <c r="AG120" s="292"/>
      <c r="AH120" s="468"/>
      <c r="AI120" s="474"/>
    </row>
    <row r="121" spans="1:35" ht="13.5" thickBot="1">
      <c r="A121" s="473"/>
      <c r="B121" s="599"/>
      <c r="C121" s="205" t="s">
        <v>40</v>
      </c>
      <c r="D121" s="211">
        <v>55.44</v>
      </c>
      <c r="E121" s="208">
        <v>43.35</v>
      </c>
      <c r="F121" s="208">
        <v>56.64</v>
      </c>
      <c r="G121" s="208">
        <v>63.08</v>
      </c>
      <c r="H121" s="208">
        <v>49.65</v>
      </c>
      <c r="I121" s="208">
        <v>58.68</v>
      </c>
      <c r="J121" s="208">
        <v>74.86</v>
      </c>
      <c r="K121" s="208">
        <v>37.56</v>
      </c>
      <c r="L121" s="208">
        <v>52.97</v>
      </c>
      <c r="M121" s="212">
        <v>66.77</v>
      </c>
      <c r="N121" s="474"/>
      <c r="O121" s="467"/>
      <c r="P121" s="292"/>
      <c r="Q121" s="292"/>
      <c r="R121" s="292"/>
      <c r="S121" s="292"/>
      <c r="T121" s="292"/>
      <c r="U121" s="292"/>
      <c r="V121" s="292"/>
      <c r="W121" s="468"/>
      <c r="X121" s="474"/>
      <c r="Y121" s="467"/>
      <c r="Z121" s="292"/>
      <c r="AA121" s="292"/>
      <c r="AB121" s="292"/>
      <c r="AC121" s="292"/>
      <c r="AD121" s="292"/>
      <c r="AE121" s="292"/>
      <c r="AF121" s="292"/>
      <c r="AG121" s="292"/>
      <c r="AH121" s="468"/>
      <c r="AI121" s="474"/>
    </row>
    <row r="122" spans="1:35" ht="5.0999999999999996" customHeight="1" thickBot="1">
      <c r="A122" s="473"/>
      <c r="B122" s="363"/>
      <c r="C122" s="364"/>
      <c r="D122" s="364"/>
      <c r="E122" s="364"/>
      <c r="F122" s="364"/>
      <c r="G122" s="364"/>
      <c r="H122" s="364"/>
      <c r="I122" s="364"/>
      <c r="J122" s="364"/>
      <c r="K122" s="364"/>
      <c r="L122" s="364"/>
      <c r="M122" s="365"/>
      <c r="N122" s="474"/>
      <c r="O122" s="467"/>
      <c r="P122" s="292"/>
      <c r="Q122" s="292"/>
      <c r="R122" s="292"/>
      <c r="S122" s="292"/>
      <c r="T122" s="292"/>
      <c r="U122" s="292"/>
      <c r="V122" s="292"/>
      <c r="W122" s="468"/>
      <c r="X122" s="474"/>
      <c r="Y122" s="467"/>
      <c r="Z122" s="292"/>
      <c r="AA122" s="292"/>
      <c r="AB122" s="292"/>
      <c r="AC122" s="292"/>
      <c r="AD122" s="292"/>
      <c r="AE122" s="292"/>
      <c r="AF122" s="292"/>
      <c r="AG122" s="292"/>
      <c r="AH122" s="468"/>
      <c r="AI122" s="474"/>
    </row>
    <row r="123" spans="1:35">
      <c r="A123" s="473"/>
      <c r="B123" s="600">
        <v>2009</v>
      </c>
      <c r="C123" s="354" t="s">
        <v>39</v>
      </c>
      <c r="D123" s="200">
        <v>74.38</v>
      </c>
      <c r="E123" s="197">
        <v>71.11</v>
      </c>
      <c r="F123" s="197">
        <v>74.86</v>
      </c>
      <c r="G123" s="197">
        <v>72.97</v>
      </c>
      <c r="H123" s="197">
        <v>75.73</v>
      </c>
      <c r="I123" s="197">
        <v>74.430000000000007</v>
      </c>
      <c r="J123" s="197">
        <v>81.569999999999993</v>
      </c>
      <c r="K123" s="197">
        <v>64.260000000000005</v>
      </c>
      <c r="L123" s="197">
        <v>73.8</v>
      </c>
      <c r="M123" s="201">
        <v>78.11</v>
      </c>
      <c r="N123" s="474"/>
      <c r="O123" s="467"/>
      <c r="P123" s="292"/>
      <c r="Q123" s="292"/>
      <c r="R123" s="292"/>
      <c r="S123" s="292"/>
      <c r="T123" s="292"/>
      <c r="U123" s="292"/>
      <c r="V123" s="292"/>
      <c r="W123" s="468"/>
      <c r="X123" s="474"/>
      <c r="Y123" s="467"/>
      <c r="Z123" s="292"/>
      <c r="AA123" s="292"/>
      <c r="AB123" s="292"/>
      <c r="AC123" s="292"/>
      <c r="AD123" s="292"/>
      <c r="AE123" s="292"/>
      <c r="AF123" s="292"/>
      <c r="AG123" s="292"/>
      <c r="AH123" s="468"/>
      <c r="AI123" s="474"/>
    </row>
    <row r="124" spans="1:35" ht="13.5" thickBot="1">
      <c r="A124" s="473"/>
      <c r="B124" s="601"/>
      <c r="C124" s="217" t="s">
        <v>26</v>
      </c>
      <c r="D124" s="88">
        <f t="shared" ref="D124:M124" si="42">(D123-D120)/D120</f>
        <v>3.8536721586148993E-2</v>
      </c>
      <c r="E124" s="82">
        <f t="shared" si="42"/>
        <v>3.2674992738890504E-2</v>
      </c>
      <c r="F124" s="82">
        <f t="shared" si="42"/>
        <v>3.4692467173462409E-2</v>
      </c>
      <c r="G124" s="91">
        <f t="shared" si="42"/>
        <v>-3.0556662681014975E-2</v>
      </c>
      <c r="H124" s="82">
        <f t="shared" si="42"/>
        <v>9.6741491672701047E-2</v>
      </c>
      <c r="I124" s="82">
        <f t="shared" si="42"/>
        <v>6.0558563693359928E-2</v>
      </c>
      <c r="J124" s="82">
        <f t="shared" si="42"/>
        <v>5.3195610071013429E-2</v>
      </c>
      <c r="K124" s="82">
        <f t="shared" si="42"/>
        <v>1.9352791878172685E-2</v>
      </c>
      <c r="L124" s="160">
        <f t="shared" si="42"/>
        <v>3.2312211498111656E-2</v>
      </c>
      <c r="M124" s="225">
        <f t="shared" si="42"/>
        <v>5.4400647948164162E-2</v>
      </c>
      <c r="N124" s="474"/>
      <c r="O124" s="467"/>
      <c r="P124" s="292"/>
      <c r="Q124" s="292"/>
      <c r="R124" s="292"/>
      <c r="S124" s="292"/>
      <c r="T124" s="292"/>
      <c r="U124" s="292"/>
      <c r="V124" s="292"/>
      <c r="W124" s="468"/>
      <c r="X124" s="474"/>
      <c r="Y124" s="467"/>
      <c r="Z124" s="292"/>
      <c r="AA124" s="292"/>
      <c r="AB124" s="292"/>
      <c r="AC124" s="292"/>
      <c r="AD124" s="292"/>
      <c r="AE124" s="292"/>
      <c r="AF124" s="292"/>
      <c r="AG124" s="292"/>
      <c r="AH124" s="468"/>
      <c r="AI124" s="474"/>
    </row>
    <row r="125" spans="1:35">
      <c r="A125" s="473"/>
      <c r="B125" s="601"/>
      <c r="C125" s="231" t="s">
        <v>40</v>
      </c>
      <c r="D125" s="348">
        <v>57.91</v>
      </c>
      <c r="E125" s="234">
        <v>43.4</v>
      </c>
      <c r="F125" s="234">
        <v>56.91</v>
      </c>
      <c r="G125" s="234">
        <v>60.64</v>
      </c>
      <c r="H125" s="234">
        <v>59.91</v>
      </c>
      <c r="I125" s="234">
        <v>67.72</v>
      </c>
      <c r="J125" s="234">
        <v>79.03</v>
      </c>
      <c r="K125" s="234">
        <v>35.590000000000003</v>
      </c>
      <c r="L125" s="234">
        <v>55.21</v>
      </c>
      <c r="M125" s="349">
        <v>73.38</v>
      </c>
      <c r="N125" s="474"/>
      <c r="O125" s="467"/>
      <c r="P125" s="292"/>
      <c r="Q125" s="292"/>
      <c r="R125" s="292"/>
      <c r="S125" s="292"/>
      <c r="T125" s="292"/>
      <c r="U125" s="292"/>
      <c r="V125" s="292"/>
      <c r="W125" s="468"/>
      <c r="X125" s="474"/>
      <c r="Y125" s="467"/>
      <c r="Z125" s="292"/>
      <c r="AA125" s="292"/>
      <c r="AB125" s="292"/>
      <c r="AC125" s="292"/>
      <c r="AD125" s="292"/>
      <c r="AE125" s="292"/>
      <c r="AF125" s="292"/>
      <c r="AG125" s="292"/>
      <c r="AH125" s="468"/>
      <c r="AI125" s="474"/>
    </row>
    <row r="126" spans="1:35" ht="13.5" thickBot="1">
      <c r="A126" s="473"/>
      <c r="B126" s="602"/>
      <c r="C126" s="247" t="s">
        <v>26</v>
      </c>
      <c r="D126" s="88">
        <f t="shared" ref="D126:M126" si="43">(D125-D121)/D121</f>
        <v>4.4552669552669531E-2</v>
      </c>
      <c r="E126" s="82">
        <f t="shared" si="43"/>
        <v>1.1534025374855168E-3</v>
      </c>
      <c r="F126" s="82">
        <f t="shared" si="43"/>
        <v>4.7669491525423029E-3</v>
      </c>
      <c r="G126" s="91">
        <f t="shared" si="43"/>
        <v>-3.8681039949270732E-2</v>
      </c>
      <c r="H126" s="82">
        <f t="shared" si="43"/>
        <v>0.20664652567975828</v>
      </c>
      <c r="I126" s="82">
        <f t="shared" si="43"/>
        <v>0.15405589638718473</v>
      </c>
      <c r="J126" s="82">
        <f t="shared" si="43"/>
        <v>5.5703980764092997E-2</v>
      </c>
      <c r="K126" s="82">
        <f t="shared" si="43"/>
        <v>-5.2449414270500497E-2</v>
      </c>
      <c r="L126" s="160">
        <f t="shared" si="43"/>
        <v>4.228808759675292E-2</v>
      </c>
      <c r="M126" s="225">
        <f t="shared" si="43"/>
        <v>9.8996555339224204E-2</v>
      </c>
      <c r="N126" s="474"/>
      <c r="O126" s="467"/>
      <c r="P126" s="292"/>
      <c r="Q126" s="292"/>
      <c r="R126" s="292"/>
      <c r="S126" s="292"/>
      <c r="T126" s="292"/>
      <c r="U126" s="292"/>
      <c r="V126" s="292"/>
      <c r="W126" s="468"/>
      <c r="X126" s="474"/>
      <c r="Y126" s="467"/>
      <c r="Z126" s="292"/>
      <c r="AA126" s="292"/>
      <c r="AB126" s="292"/>
      <c r="AC126" s="292"/>
      <c r="AD126" s="292"/>
      <c r="AE126" s="292"/>
      <c r="AF126" s="292"/>
      <c r="AG126" s="292"/>
      <c r="AH126" s="468"/>
      <c r="AI126" s="474"/>
    </row>
    <row r="127" spans="1:35" ht="5.0999999999999996" customHeight="1" thickBot="1">
      <c r="A127" s="473"/>
      <c r="B127" s="363"/>
      <c r="C127" s="366"/>
      <c r="D127" s="366"/>
      <c r="E127" s="366"/>
      <c r="F127" s="366"/>
      <c r="G127" s="366"/>
      <c r="H127" s="366"/>
      <c r="I127" s="366"/>
      <c r="J127" s="366"/>
      <c r="K127" s="366"/>
      <c r="L127" s="366"/>
      <c r="M127" s="367"/>
      <c r="N127" s="474"/>
      <c r="O127" s="467"/>
      <c r="P127" s="292"/>
      <c r="Q127" s="292"/>
      <c r="R127" s="292"/>
      <c r="S127" s="292"/>
      <c r="T127" s="292"/>
      <c r="U127" s="292"/>
      <c r="V127" s="292"/>
      <c r="W127" s="468"/>
      <c r="X127" s="474"/>
      <c r="Y127" s="467"/>
      <c r="Z127" s="292"/>
      <c r="AA127" s="292"/>
      <c r="AB127" s="292"/>
      <c r="AC127" s="292"/>
      <c r="AD127" s="292"/>
      <c r="AE127" s="292"/>
      <c r="AF127" s="292"/>
      <c r="AG127" s="292"/>
      <c r="AH127" s="468"/>
      <c r="AI127" s="474"/>
    </row>
    <row r="128" spans="1:35">
      <c r="A128" s="473"/>
      <c r="B128" s="606">
        <v>2010</v>
      </c>
      <c r="C128" s="354" t="s">
        <v>39</v>
      </c>
      <c r="D128" s="200">
        <v>69.34</v>
      </c>
      <c r="E128" s="197">
        <v>62.67</v>
      </c>
      <c r="F128" s="197">
        <v>70.94</v>
      </c>
      <c r="G128" s="197">
        <v>69.03</v>
      </c>
      <c r="H128" s="197">
        <v>67.31</v>
      </c>
      <c r="I128" s="197">
        <v>68.27</v>
      </c>
      <c r="J128" s="197">
        <v>80</v>
      </c>
      <c r="K128" s="197">
        <v>61.56</v>
      </c>
      <c r="L128" s="197">
        <v>67.540000000000006</v>
      </c>
      <c r="M128" s="201">
        <v>75.08</v>
      </c>
      <c r="N128" s="474"/>
      <c r="O128" s="467"/>
      <c r="P128" s="292"/>
      <c r="Q128" s="292"/>
      <c r="R128" s="292"/>
      <c r="S128" s="292"/>
      <c r="T128" s="292"/>
      <c r="U128" s="292"/>
      <c r="V128" s="292"/>
      <c r="W128" s="468"/>
      <c r="X128" s="474"/>
      <c r="Y128" s="467"/>
      <c r="Z128" s="292"/>
      <c r="AA128" s="292"/>
      <c r="AB128" s="292"/>
      <c r="AC128" s="292"/>
      <c r="AD128" s="292"/>
      <c r="AE128" s="292"/>
      <c r="AF128" s="292"/>
      <c r="AG128" s="292"/>
      <c r="AH128" s="468"/>
      <c r="AI128" s="474"/>
    </row>
    <row r="129" spans="1:35" ht="13.5" thickBot="1">
      <c r="A129" s="473"/>
      <c r="B129" s="607"/>
      <c r="C129" s="217" t="s">
        <v>26</v>
      </c>
      <c r="D129" s="277">
        <f t="shared" ref="D129:M129" si="44">(D128-D123)/D123</f>
        <v>-6.7760150578112299E-2</v>
      </c>
      <c r="E129" s="90">
        <f t="shared" si="44"/>
        <v>-0.11868935452116436</v>
      </c>
      <c r="F129" s="90">
        <f t="shared" si="44"/>
        <v>-5.2364413572001091E-2</v>
      </c>
      <c r="G129" s="90">
        <f t="shared" si="44"/>
        <v>-5.3994792380430284E-2</v>
      </c>
      <c r="H129" s="90">
        <f t="shared" si="44"/>
        <v>-0.1111844711474977</v>
      </c>
      <c r="I129" s="90">
        <f t="shared" si="44"/>
        <v>-8.2762327018675405E-2</v>
      </c>
      <c r="J129" s="90">
        <f t="shared" si="44"/>
        <v>-1.9247272281475949E-2</v>
      </c>
      <c r="K129" s="90">
        <f t="shared" si="44"/>
        <v>-4.2016806722689114E-2</v>
      </c>
      <c r="L129" s="381">
        <f t="shared" si="44"/>
        <v>-8.4823848238482269E-2</v>
      </c>
      <c r="M129" s="382">
        <f t="shared" si="44"/>
        <v>-3.879144795800795E-2</v>
      </c>
      <c r="N129" s="474"/>
      <c r="O129" s="467"/>
      <c r="P129" s="292"/>
      <c r="Q129" s="292"/>
      <c r="R129" s="292"/>
      <c r="S129" s="292"/>
      <c r="T129" s="292"/>
      <c r="U129" s="292"/>
      <c r="V129" s="292"/>
      <c r="W129" s="468"/>
      <c r="X129" s="474"/>
      <c r="Y129" s="467"/>
      <c r="Z129" s="292"/>
      <c r="AA129" s="292"/>
      <c r="AB129" s="292"/>
      <c r="AC129" s="292"/>
      <c r="AD129" s="292"/>
      <c r="AE129" s="292"/>
      <c r="AF129" s="292"/>
      <c r="AG129" s="292"/>
      <c r="AH129" s="468"/>
      <c r="AI129" s="474"/>
    </row>
    <row r="130" spans="1:35">
      <c r="A130" s="473"/>
      <c r="B130" s="607"/>
      <c r="C130" s="231" t="s">
        <v>40</v>
      </c>
      <c r="D130" s="265">
        <v>54.59</v>
      </c>
      <c r="E130" s="259">
        <v>41.28</v>
      </c>
      <c r="F130" s="259">
        <v>61.04</v>
      </c>
      <c r="G130" s="259">
        <v>58.15</v>
      </c>
      <c r="H130" s="259">
        <v>53.97</v>
      </c>
      <c r="I130" s="259">
        <v>58.47</v>
      </c>
      <c r="J130" s="259">
        <v>75.709999999999994</v>
      </c>
      <c r="K130" s="259">
        <v>36.18</v>
      </c>
      <c r="L130" s="259">
        <v>52.88</v>
      </c>
      <c r="M130" s="260">
        <v>68.05</v>
      </c>
      <c r="N130" s="474"/>
      <c r="O130" s="467"/>
      <c r="P130" s="292"/>
      <c r="Q130" s="292"/>
      <c r="R130" s="292"/>
      <c r="S130" s="292"/>
      <c r="T130" s="292"/>
      <c r="U130" s="292"/>
      <c r="V130" s="292"/>
      <c r="W130" s="468"/>
      <c r="X130" s="474"/>
      <c r="Y130" s="467"/>
      <c r="Z130" s="292"/>
      <c r="AA130" s="292"/>
      <c r="AB130" s="292"/>
      <c r="AC130" s="292"/>
      <c r="AD130" s="292"/>
      <c r="AE130" s="292"/>
      <c r="AF130" s="292"/>
      <c r="AG130" s="292"/>
      <c r="AH130" s="468"/>
      <c r="AI130" s="474"/>
    </row>
    <row r="131" spans="1:35" ht="13.5" thickBot="1">
      <c r="A131" s="473"/>
      <c r="B131" s="608"/>
      <c r="C131" s="270" t="s">
        <v>26</v>
      </c>
      <c r="D131" s="350">
        <f t="shared" ref="D131:M131" si="45">(D130-D125)/D125</f>
        <v>-5.733034018304254E-2</v>
      </c>
      <c r="E131" s="91">
        <f t="shared" si="45"/>
        <v>-4.8847926267281051E-2</v>
      </c>
      <c r="F131" s="82">
        <f t="shared" si="45"/>
        <v>7.2570725707257117E-2</v>
      </c>
      <c r="G131" s="91">
        <f t="shared" si="45"/>
        <v>-4.1062005277044886E-2</v>
      </c>
      <c r="H131" s="91">
        <f t="shared" si="45"/>
        <v>-9.9148723084626911E-2</v>
      </c>
      <c r="I131" s="91">
        <f t="shared" si="45"/>
        <v>-0.13659184878913172</v>
      </c>
      <c r="J131" s="91">
        <f t="shared" si="45"/>
        <v>-4.2009363532835728E-2</v>
      </c>
      <c r="K131" s="82">
        <f t="shared" si="45"/>
        <v>1.6577690362461261E-2</v>
      </c>
      <c r="L131" s="379">
        <f t="shared" si="45"/>
        <v>-4.2202499547183449E-2</v>
      </c>
      <c r="M131" s="380">
        <f t="shared" si="45"/>
        <v>-7.2635595530117184E-2</v>
      </c>
      <c r="N131" s="474"/>
      <c r="O131" s="467"/>
      <c r="P131" s="292"/>
      <c r="Q131" s="292"/>
      <c r="R131" s="292"/>
      <c r="S131" s="292"/>
      <c r="T131" s="292"/>
      <c r="U131" s="292"/>
      <c r="V131" s="292"/>
      <c r="W131" s="468"/>
      <c r="X131" s="474"/>
      <c r="Y131" s="467"/>
      <c r="Z131" s="292"/>
      <c r="AA131" s="292"/>
      <c r="AB131" s="292"/>
      <c r="AC131" s="292"/>
      <c r="AD131" s="292"/>
      <c r="AE131" s="292"/>
      <c r="AF131" s="292"/>
      <c r="AG131" s="292"/>
      <c r="AH131" s="468"/>
      <c r="AI131" s="474"/>
    </row>
    <row r="132" spans="1:35" ht="5.0999999999999996" customHeight="1" thickBot="1">
      <c r="A132" s="473"/>
      <c r="B132" s="363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5"/>
      <c r="N132" s="474"/>
      <c r="O132" s="467"/>
      <c r="P132" s="292"/>
      <c r="Q132" s="292"/>
      <c r="R132" s="292"/>
      <c r="S132" s="292"/>
      <c r="T132" s="292"/>
      <c r="U132" s="292"/>
      <c r="V132" s="292"/>
      <c r="W132" s="468"/>
      <c r="X132" s="474"/>
      <c r="Y132" s="467"/>
      <c r="Z132" s="292"/>
      <c r="AA132" s="292"/>
      <c r="AB132" s="292"/>
      <c r="AC132" s="292"/>
      <c r="AD132" s="292"/>
      <c r="AE132" s="292"/>
      <c r="AF132" s="292"/>
      <c r="AG132" s="292"/>
      <c r="AH132" s="468"/>
      <c r="AI132" s="474"/>
    </row>
    <row r="133" spans="1:35">
      <c r="A133" s="473"/>
      <c r="B133" s="595">
        <v>2011</v>
      </c>
      <c r="C133" s="354" t="s">
        <v>39</v>
      </c>
      <c r="D133" s="200">
        <v>74.66</v>
      </c>
      <c r="E133" s="197">
        <v>68.31</v>
      </c>
      <c r="F133" s="197">
        <v>71.33</v>
      </c>
      <c r="G133" s="197">
        <v>70.459999999999994</v>
      </c>
      <c r="H133" s="197">
        <v>73.209999999999994</v>
      </c>
      <c r="I133" s="197">
        <v>80.56</v>
      </c>
      <c r="J133" s="197">
        <v>90.08</v>
      </c>
      <c r="K133" s="197">
        <v>65.33</v>
      </c>
      <c r="L133" s="197">
        <v>70.87</v>
      </c>
      <c r="M133" s="201">
        <v>85.64</v>
      </c>
      <c r="N133" s="474"/>
      <c r="O133" s="467"/>
      <c r="P133" s="292"/>
      <c r="Q133" s="292"/>
      <c r="R133" s="292"/>
      <c r="S133" s="292"/>
      <c r="T133" s="292"/>
      <c r="U133" s="292"/>
      <c r="V133" s="292"/>
      <c r="W133" s="468"/>
      <c r="X133" s="474"/>
      <c r="Y133" s="467"/>
      <c r="Z133" s="292"/>
      <c r="AA133" s="292"/>
      <c r="AB133" s="292"/>
      <c r="AC133" s="292"/>
      <c r="AD133" s="292"/>
      <c r="AE133" s="292"/>
      <c r="AF133" s="292"/>
      <c r="AG133" s="292"/>
      <c r="AH133" s="468"/>
      <c r="AI133" s="474"/>
    </row>
    <row r="134" spans="1:35" ht="13.5" thickBot="1">
      <c r="A134" s="473"/>
      <c r="B134" s="596"/>
      <c r="C134" s="217" t="s">
        <v>26</v>
      </c>
      <c r="D134" s="87">
        <f t="shared" ref="D134:M134" si="46">(D133-D128)/D128</f>
        <v>7.6723391981540129E-2</v>
      </c>
      <c r="E134" s="78">
        <f t="shared" si="46"/>
        <v>8.9995213020584011E-2</v>
      </c>
      <c r="F134" s="78">
        <f t="shared" si="46"/>
        <v>5.4976036086834025E-3</v>
      </c>
      <c r="G134" s="78">
        <f t="shared" si="46"/>
        <v>2.0715630885122304E-2</v>
      </c>
      <c r="H134" s="78">
        <f t="shared" si="46"/>
        <v>8.7654137572425961E-2</v>
      </c>
      <c r="I134" s="78">
        <f t="shared" si="46"/>
        <v>0.18002050681119097</v>
      </c>
      <c r="J134" s="78">
        <f t="shared" si="46"/>
        <v>0.12599999999999997</v>
      </c>
      <c r="K134" s="78">
        <f t="shared" si="46"/>
        <v>6.1241065627030473E-2</v>
      </c>
      <c r="L134" s="255">
        <f t="shared" si="46"/>
        <v>4.9304116079360347E-2</v>
      </c>
      <c r="M134" s="256">
        <f t="shared" si="46"/>
        <v>0.1406499733617475</v>
      </c>
      <c r="N134" s="474"/>
      <c r="O134" s="467"/>
      <c r="P134" s="292"/>
      <c r="Q134" s="292"/>
      <c r="R134" s="292"/>
      <c r="S134" s="292"/>
      <c r="T134" s="292"/>
      <c r="U134" s="292"/>
      <c r="V134" s="292"/>
      <c r="W134" s="468"/>
      <c r="X134" s="474"/>
      <c r="Y134" s="467"/>
      <c r="Z134" s="292"/>
      <c r="AA134" s="292"/>
      <c r="AB134" s="292"/>
      <c r="AC134" s="292"/>
      <c r="AD134" s="292"/>
      <c r="AE134" s="292"/>
      <c r="AF134" s="292"/>
      <c r="AG134" s="292"/>
      <c r="AH134" s="468"/>
      <c r="AI134" s="474"/>
    </row>
    <row r="135" spans="1:35">
      <c r="A135" s="473"/>
      <c r="B135" s="596"/>
      <c r="C135" s="231" t="s">
        <v>40</v>
      </c>
      <c r="D135" s="265">
        <v>58.22</v>
      </c>
      <c r="E135" s="259">
        <v>42.94</v>
      </c>
      <c r="F135" s="259">
        <v>60.03</v>
      </c>
      <c r="G135" s="259">
        <v>61.55</v>
      </c>
      <c r="H135" s="259">
        <v>58.67</v>
      </c>
      <c r="I135" s="259">
        <v>68.48</v>
      </c>
      <c r="J135" s="259">
        <v>87.38</v>
      </c>
      <c r="K135" s="259">
        <v>37.090000000000003</v>
      </c>
      <c r="L135" s="259">
        <v>55.32</v>
      </c>
      <c r="M135" s="260">
        <v>77.930000000000007</v>
      </c>
      <c r="N135" s="474"/>
      <c r="O135" s="467"/>
      <c r="P135" s="292"/>
      <c r="Q135" s="292"/>
      <c r="R135" s="292"/>
      <c r="S135" s="292"/>
      <c r="T135" s="292"/>
      <c r="U135" s="292"/>
      <c r="V135" s="292"/>
      <c r="W135" s="468"/>
      <c r="X135" s="474"/>
      <c r="Y135" s="467"/>
      <c r="Z135" s="292"/>
      <c r="AA135" s="292"/>
      <c r="AB135" s="292"/>
      <c r="AC135" s="292"/>
      <c r="AD135" s="292"/>
      <c r="AE135" s="292"/>
      <c r="AF135" s="292"/>
      <c r="AG135" s="292"/>
      <c r="AH135" s="468"/>
      <c r="AI135" s="474"/>
    </row>
    <row r="136" spans="1:35" ht="13.5" thickBot="1">
      <c r="A136" s="473"/>
      <c r="B136" s="609"/>
      <c r="C136" s="247" t="s">
        <v>26</v>
      </c>
      <c r="D136" s="55">
        <f t="shared" ref="D136:M136" si="47">(D135-D130)/D130</f>
        <v>6.6495695182267722E-2</v>
      </c>
      <c r="E136" s="56">
        <f t="shared" si="47"/>
        <v>4.0213178294573562E-2</v>
      </c>
      <c r="F136" s="56">
        <f t="shared" si="47"/>
        <v>-1.6546526867627753E-2</v>
      </c>
      <c r="G136" s="56">
        <f t="shared" si="47"/>
        <v>5.8469475494410984E-2</v>
      </c>
      <c r="H136" s="56">
        <f t="shared" si="47"/>
        <v>8.7085417824717487E-2</v>
      </c>
      <c r="I136" s="56">
        <f t="shared" si="47"/>
        <v>0.17119890542158381</v>
      </c>
      <c r="J136" s="56">
        <f t="shared" si="47"/>
        <v>0.15414080042266548</v>
      </c>
      <c r="K136" s="56">
        <f t="shared" si="47"/>
        <v>2.5152017689331223E-2</v>
      </c>
      <c r="L136" s="373">
        <f t="shared" si="47"/>
        <v>4.6142208774583922E-2</v>
      </c>
      <c r="M136" s="374">
        <f t="shared" si="47"/>
        <v>0.14518736223365186</v>
      </c>
      <c r="N136" s="474"/>
      <c r="O136" s="467"/>
      <c r="P136" s="292"/>
      <c r="Q136" s="292"/>
      <c r="R136" s="292"/>
      <c r="S136" s="292"/>
      <c r="T136" s="292"/>
      <c r="U136" s="292"/>
      <c r="V136" s="292"/>
      <c r="W136" s="468"/>
      <c r="X136" s="474"/>
      <c r="Y136" s="467"/>
      <c r="Z136" s="292"/>
      <c r="AA136" s="292"/>
      <c r="AB136" s="292"/>
      <c r="AC136" s="292"/>
      <c r="AD136" s="292"/>
      <c r="AE136" s="292"/>
      <c r="AF136" s="292"/>
      <c r="AG136" s="292"/>
      <c r="AH136" s="468"/>
      <c r="AI136" s="474"/>
    </row>
    <row r="137" spans="1:35" ht="5.0999999999999996" customHeight="1" thickBot="1">
      <c r="A137" s="473"/>
      <c r="B137" s="363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5"/>
      <c r="N137" s="474"/>
      <c r="O137" s="469"/>
      <c r="P137" s="470"/>
      <c r="Q137" s="470"/>
      <c r="R137" s="470"/>
      <c r="S137" s="470"/>
      <c r="T137" s="470"/>
      <c r="U137" s="470"/>
      <c r="V137" s="470"/>
      <c r="W137" s="471"/>
      <c r="X137" s="474"/>
      <c r="Y137" s="469"/>
      <c r="Z137" s="470"/>
      <c r="AA137" s="470"/>
      <c r="AB137" s="470"/>
      <c r="AC137" s="470"/>
      <c r="AD137" s="470"/>
      <c r="AE137" s="470"/>
      <c r="AF137" s="470"/>
      <c r="AG137" s="470"/>
      <c r="AH137" s="471"/>
      <c r="AI137" s="474"/>
    </row>
    <row r="138" spans="1:35">
      <c r="A138" s="473"/>
      <c r="B138" s="472"/>
      <c r="C138" s="472"/>
      <c r="D138" s="472"/>
      <c r="E138" s="472"/>
      <c r="F138" s="472"/>
      <c r="G138" s="472"/>
      <c r="H138" s="472"/>
      <c r="I138" s="472"/>
      <c r="J138" s="472"/>
      <c r="K138" s="472"/>
      <c r="L138" s="472"/>
      <c r="M138" s="472"/>
      <c r="N138" s="474"/>
      <c r="O138" s="474"/>
      <c r="P138" s="474"/>
      <c r="Q138" s="474"/>
      <c r="R138" s="474"/>
      <c r="S138" s="474"/>
      <c r="T138" s="474"/>
      <c r="U138" s="474"/>
      <c r="V138" s="474"/>
      <c r="W138" s="474"/>
      <c r="X138" s="474"/>
      <c r="Y138" s="474"/>
      <c r="Z138" s="474"/>
      <c r="AA138" s="474"/>
      <c r="AB138" s="474"/>
      <c r="AC138" s="474"/>
      <c r="AD138" s="474"/>
      <c r="AE138" s="474"/>
      <c r="AF138" s="474"/>
      <c r="AG138" s="474"/>
      <c r="AH138" s="474"/>
      <c r="AI138" s="474"/>
    </row>
    <row r="139" spans="1:35" ht="13.5" thickBot="1">
      <c r="A139" s="473"/>
      <c r="B139" s="474"/>
      <c r="C139" s="474"/>
      <c r="D139" s="474"/>
      <c r="E139" s="474"/>
      <c r="F139" s="474"/>
      <c r="G139" s="474"/>
      <c r="H139" s="474"/>
      <c r="I139" s="474"/>
      <c r="J139" s="474"/>
      <c r="K139" s="474"/>
      <c r="L139" s="474"/>
      <c r="M139" s="474"/>
      <c r="N139" s="474"/>
      <c r="O139" s="474"/>
      <c r="P139" s="474"/>
      <c r="Q139" s="474"/>
      <c r="R139" s="474"/>
      <c r="S139" s="474"/>
      <c r="T139" s="474"/>
      <c r="U139" s="474"/>
      <c r="V139" s="474"/>
      <c r="W139" s="474"/>
      <c r="X139" s="474"/>
      <c r="Y139" s="474"/>
      <c r="Z139" s="474"/>
      <c r="AA139" s="474"/>
      <c r="AB139" s="474"/>
      <c r="AC139" s="474"/>
      <c r="AD139" s="474"/>
      <c r="AE139" s="474"/>
      <c r="AF139" s="474"/>
      <c r="AG139" s="474"/>
      <c r="AH139" s="474"/>
      <c r="AI139" s="474"/>
    </row>
    <row r="140" spans="1:35" ht="20.100000000000001" customHeight="1" thickBot="1">
      <c r="A140" s="473"/>
      <c r="B140" s="474"/>
      <c r="C140" s="474"/>
      <c r="D140" s="592" t="s">
        <v>28</v>
      </c>
      <c r="E140" s="593"/>
      <c r="F140" s="593"/>
      <c r="G140" s="593"/>
      <c r="H140" s="593"/>
      <c r="I140" s="593"/>
      <c r="J140" s="593"/>
      <c r="K140" s="593"/>
      <c r="L140" s="593"/>
      <c r="M140" s="594"/>
      <c r="N140" s="474"/>
      <c r="O140" s="464"/>
      <c r="P140" s="465"/>
      <c r="Q140" s="465"/>
      <c r="R140" s="465"/>
      <c r="S140" s="465"/>
      <c r="T140" s="465"/>
      <c r="U140" s="465"/>
      <c r="V140" s="465"/>
      <c r="W140" s="466"/>
      <c r="X140" s="474"/>
      <c r="Y140" s="464"/>
      <c r="Z140" s="465"/>
      <c r="AA140" s="465"/>
      <c r="AB140" s="465"/>
      <c r="AC140" s="465"/>
      <c r="AD140" s="465"/>
      <c r="AE140" s="465"/>
      <c r="AF140" s="465"/>
      <c r="AG140" s="465"/>
      <c r="AH140" s="466"/>
      <c r="AI140" s="474"/>
    </row>
    <row r="141" spans="1:35" ht="13.5" thickBot="1">
      <c r="A141" s="473"/>
      <c r="B141" s="474"/>
      <c r="C141" s="474"/>
      <c r="D141" s="396" t="s">
        <v>111</v>
      </c>
      <c r="E141" s="187" t="s">
        <v>41</v>
      </c>
      <c r="F141" s="157" t="s">
        <v>42</v>
      </c>
      <c r="G141" s="157" t="s">
        <v>43</v>
      </c>
      <c r="H141" s="157" t="s">
        <v>44</v>
      </c>
      <c r="I141" s="157" t="s">
        <v>45</v>
      </c>
      <c r="J141" s="157" t="s">
        <v>46</v>
      </c>
      <c r="K141" s="188" t="s">
        <v>47</v>
      </c>
      <c r="L141" s="190" t="s">
        <v>48</v>
      </c>
      <c r="M141" s="192" t="s">
        <v>49</v>
      </c>
      <c r="N141" s="474"/>
      <c r="O141" s="467"/>
      <c r="P141" s="292"/>
      <c r="Q141" s="292"/>
      <c r="R141" s="292"/>
      <c r="S141" s="292"/>
      <c r="T141" s="292"/>
      <c r="U141" s="292"/>
      <c r="V141" s="292"/>
      <c r="W141" s="468"/>
      <c r="X141" s="474"/>
      <c r="Y141" s="467"/>
      <c r="Z141" s="292"/>
      <c r="AA141" s="292"/>
      <c r="AB141" s="292"/>
      <c r="AC141" s="292"/>
      <c r="AD141" s="292"/>
      <c r="AE141" s="292"/>
      <c r="AF141" s="292"/>
      <c r="AG141" s="292"/>
      <c r="AH141" s="468"/>
      <c r="AI141" s="474"/>
    </row>
    <row r="142" spans="1:35">
      <c r="A142" s="473"/>
      <c r="B142" s="598">
        <v>2008</v>
      </c>
      <c r="C142" s="194" t="s">
        <v>39</v>
      </c>
      <c r="D142" s="195">
        <v>73.209999999999994</v>
      </c>
      <c r="E142" s="196">
        <v>72.42</v>
      </c>
      <c r="F142" s="197">
        <v>74.28</v>
      </c>
      <c r="G142" s="197">
        <v>75.23</v>
      </c>
      <c r="H142" s="197">
        <v>71.94</v>
      </c>
      <c r="I142" s="197">
        <v>70.7</v>
      </c>
      <c r="J142" s="197">
        <v>78.290000000000006</v>
      </c>
      <c r="K142" s="198">
        <v>66.319999999999993</v>
      </c>
      <c r="L142" s="200">
        <v>73.53</v>
      </c>
      <c r="M142" s="201">
        <v>74.7</v>
      </c>
      <c r="N142" s="474"/>
      <c r="O142" s="467"/>
      <c r="P142" s="292"/>
      <c r="Q142" s="292"/>
      <c r="R142" s="292"/>
      <c r="S142" s="292"/>
      <c r="T142" s="292"/>
      <c r="U142" s="292"/>
      <c r="V142" s="292"/>
      <c r="W142" s="468"/>
      <c r="X142" s="474"/>
      <c r="Y142" s="467"/>
      <c r="Z142" s="292"/>
      <c r="AA142" s="292"/>
      <c r="AB142" s="292"/>
      <c r="AC142" s="292"/>
      <c r="AD142" s="292"/>
      <c r="AE142" s="292"/>
      <c r="AF142" s="292"/>
      <c r="AG142" s="292"/>
      <c r="AH142" s="468"/>
      <c r="AI142" s="474"/>
    </row>
    <row r="143" spans="1:35" ht="13.5" thickBot="1">
      <c r="A143" s="473"/>
      <c r="B143" s="599"/>
      <c r="C143" s="205" t="s">
        <v>40</v>
      </c>
      <c r="D143" s="206">
        <v>56.8</v>
      </c>
      <c r="E143" s="207">
        <v>57.41</v>
      </c>
      <c r="F143" s="208">
        <v>68.63</v>
      </c>
      <c r="G143" s="208">
        <v>68.349999999999994</v>
      </c>
      <c r="H143" s="208">
        <v>51.55</v>
      </c>
      <c r="I143" s="208">
        <v>58.21</v>
      </c>
      <c r="J143" s="208">
        <v>71.72</v>
      </c>
      <c r="K143" s="209">
        <v>28.62</v>
      </c>
      <c r="L143" s="211">
        <v>61.25</v>
      </c>
      <c r="M143" s="212">
        <v>64.97</v>
      </c>
      <c r="N143" s="474"/>
      <c r="O143" s="467"/>
      <c r="P143" s="292"/>
      <c r="Q143" s="292"/>
      <c r="R143" s="292"/>
      <c r="S143" s="292"/>
      <c r="T143" s="292"/>
      <c r="U143" s="292"/>
      <c r="V143" s="292"/>
      <c r="W143" s="468"/>
      <c r="X143" s="474"/>
      <c r="Y143" s="467"/>
      <c r="Z143" s="292"/>
      <c r="AA143" s="292"/>
      <c r="AB143" s="292"/>
      <c r="AC143" s="292"/>
      <c r="AD143" s="292"/>
      <c r="AE143" s="292"/>
      <c r="AF143" s="292"/>
      <c r="AG143" s="292"/>
      <c r="AH143" s="468"/>
      <c r="AI143" s="474"/>
    </row>
    <row r="144" spans="1:35" ht="5.0999999999999996" customHeight="1" thickBot="1">
      <c r="A144" s="473"/>
      <c r="B144" s="363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5"/>
      <c r="N144" s="474"/>
      <c r="O144" s="467"/>
      <c r="P144" s="292"/>
      <c r="Q144" s="292"/>
      <c r="R144" s="292"/>
      <c r="S144" s="292"/>
      <c r="T144" s="292"/>
      <c r="U144" s="292"/>
      <c r="V144" s="292"/>
      <c r="W144" s="468"/>
      <c r="X144" s="474"/>
      <c r="Y144" s="467"/>
      <c r="Z144" s="292"/>
      <c r="AA144" s="292"/>
      <c r="AB144" s="292"/>
      <c r="AC144" s="292"/>
      <c r="AD144" s="292"/>
      <c r="AE144" s="292"/>
      <c r="AF144" s="292"/>
      <c r="AG144" s="292"/>
      <c r="AH144" s="468"/>
      <c r="AI144" s="474"/>
    </row>
    <row r="145" spans="1:35">
      <c r="A145" s="473"/>
      <c r="B145" s="600">
        <v>2009</v>
      </c>
      <c r="C145" s="354" t="s">
        <v>39</v>
      </c>
      <c r="D145" s="100">
        <v>73.69</v>
      </c>
      <c r="E145" s="203">
        <v>71.459999999999994</v>
      </c>
      <c r="F145" s="143">
        <v>74.61</v>
      </c>
      <c r="G145" s="143">
        <v>73.48</v>
      </c>
      <c r="H145" s="143">
        <v>72.73</v>
      </c>
      <c r="I145" s="143">
        <v>74.72</v>
      </c>
      <c r="J145" s="143">
        <v>80.2</v>
      </c>
      <c r="K145" s="158">
        <v>61.26</v>
      </c>
      <c r="L145" s="156">
        <v>73.150000000000006</v>
      </c>
      <c r="M145" s="144">
        <v>77.39</v>
      </c>
      <c r="N145" s="474"/>
      <c r="O145" s="467"/>
      <c r="P145" s="292"/>
      <c r="Q145" s="292"/>
      <c r="R145" s="292"/>
      <c r="S145" s="292"/>
      <c r="T145" s="292"/>
      <c r="U145" s="292"/>
      <c r="V145" s="292"/>
      <c r="W145" s="468"/>
      <c r="X145" s="474"/>
      <c r="Y145" s="467"/>
      <c r="Z145" s="292"/>
      <c r="AA145" s="292"/>
      <c r="AB145" s="292"/>
      <c r="AC145" s="292"/>
      <c r="AD145" s="292"/>
      <c r="AE145" s="292"/>
      <c r="AF145" s="292"/>
      <c r="AG145" s="292"/>
      <c r="AH145" s="468"/>
      <c r="AI145" s="474"/>
    </row>
    <row r="146" spans="1:35" ht="13.5" thickBot="1">
      <c r="A146" s="473"/>
      <c r="B146" s="601"/>
      <c r="C146" s="217" t="s">
        <v>26</v>
      </c>
      <c r="D146" s="223">
        <f t="shared" ref="D146:M146" si="48">(D145-D142)/D142</f>
        <v>6.5564813550062018E-3</v>
      </c>
      <c r="E146" s="219">
        <f t="shared" si="48"/>
        <v>-1.3256006628003424E-2</v>
      </c>
      <c r="F146" s="82">
        <f t="shared" si="48"/>
        <v>4.4426494345718671E-3</v>
      </c>
      <c r="G146" s="91">
        <f t="shared" si="48"/>
        <v>-2.3261996543931941E-2</v>
      </c>
      <c r="H146" s="82">
        <f t="shared" si="48"/>
        <v>1.0981373366694554E-2</v>
      </c>
      <c r="I146" s="82">
        <f t="shared" si="48"/>
        <v>5.6859971711456798E-2</v>
      </c>
      <c r="J146" s="82">
        <f t="shared" si="48"/>
        <v>2.4396474645548557E-2</v>
      </c>
      <c r="K146" s="220">
        <f t="shared" si="48"/>
        <v>-7.6296743063932387E-2</v>
      </c>
      <c r="L146" s="378">
        <f t="shared" si="48"/>
        <v>-5.1679586563306871E-3</v>
      </c>
      <c r="M146" s="225">
        <f t="shared" si="48"/>
        <v>3.6010709504685379E-2</v>
      </c>
      <c r="N146" s="474"/>
      <c r="O146" s="467"/>
      <c r="P146" s="292"/>
      <c r="Q146" s="292"/>
      <c r="R146" s="292"/>
      <c r="S146" s="292"/>
      <c r="T146" s="292"/>
      <c r="U146" s="292"/>
      <c r="V146" s="292"/>
      <c r="W146" s="468"/>
      <c r="X146" s="474"/>
      <c r="Y146" s="467"/>
      <c r="Z146" s="292"/>
      <c r="AA146" s="292"/>
      <c r="AB146" s="292"/>
      <c r="AC146" s="292"/>
      <c r="AD146" s="292"/>
      <c r="AE146" s="292"/>
      <c r="AF146" s="292"/>
      <c r="AG146" s="292"/>
      <c r="AH146" s="468"/>
      <c r="AI146" s="474"/>
    </row>
    <row r="147" spans="1:35">
      <c r="A147" s="473"/>
      <c r="B147" s="601"/>
      <c r="C147" s="231" t="s">
        <v>40</v>
      </c>
      <c r="D147" s="232">
        <v>57.53</v>
      </c>
      <c r="E147" s="239">
        <v>52.89</v>
      </c>
      <c r="F147" s="240">
        <v>64.599999999999994</v>
      </c>
      <c r="G147" s="240">
        <v>63.72</v>
      </c>
      <c r="H147" s="240">
        <v>53.39</v>
      </c>
      <c r="I147" s="240">
        <v>66.86</v>
      </c>
      <c r="J147" s="240">
        <v>76.41</v>
      </c>
      <c r="K147" s="241">
        <v>24.25</v>
      </c>
      <c r="L147" s="243">
        <v>58.66</v>
      </c>
      <c r="M147" s="244">
        <v>71.63</v>
      </c>
      <c r="N147" s="474"/>
      <c r="O147" s="467"/>
      <c r="P147" s="292"/>
      <c r="Q147" s="292"/>
      <c r="R147" s="292"/>
      <c r="S147" s="292"/>
      <c r="T147" s="292"/>
      <c r="U147" s="292"/>
      <c r="V147" s="292"/>
      <c r="W147" s="468"/>
      <c r="X147" s="474"/>
      <c r="Y147" s="467"/>
      <c r="Z147" s="292"/>
      <c r="AA147" s="292"/>
      <c r="AB147" s="292"/>
      <c r="AC147" s="292"/>
      <c r="AD147" s="292"/>
      <c r="AE147" s="292"/>
      <c r="AF147" s="292"/>
      <c r="AG147" s="292"/>
      <c r="AH147" s="468"/>
      <c r="AI147" s="474"/>
    </row>
    <row r="148" spans="1:35" ht="13.5" thickBot="1">
      <c r="A148" s="473"/>
      <c r="B148" s="602"/>
      <c r="C148" s="247" t="s">
        <v>26</v>
      </c>
      <c r="D148" s="223">
        <f t="shared" ref="D148:M148" si="49">(D147-D143)/D143</f>
        <v>1.2852112676056409E-2</v>
      </c>
      <c r="E148" s="219">
        <f t="shared" si="49"/>
        <v>-7.8731928235498974E-2</v>
      </c>
      <c r="F148" s="91">
        <f t="shared" si="49"/>
        <v>-5.8720676089173848E-2</v>
      </c>
      <c r="G148" s="91">
        <f t="shared" si="49"/>
        <v>-6.7739575713240616E-2</v>
      </c>
      <c r="H148" s="82">
        <f t="shared" si="49"/>
        <v>3.5693501454898226E-2</v>
      </c>
      <c r="I148" s="82">
        <f t="shared" si="49"/>
        <v>0.14859989692492695</v>
      </c>
      <c r="J148" s="82">
        <f t="shared" si="49"/>
        <v>6.539319576129389E-2</v>
      </c>
      <c r="K148" s="220">
        <f t="shared" si="49"/>
        <v>-0.15269042627533197</v>
      </c>
      <c r="L148" s="378">
        <f t="shared" si="49"/>
        <v>-4.2285714285714343E-2</v>
      </c>
      <c r="M148" s="225">
        <f t="shared" si="49"/>
        <v>0.10250885023857159</v>
      </c>
      <c r="N148" s="474"/>
      <c r="O148" s="467"/>
      <c r="P148" s="292"/>
      <c r="Q148" s="292"/>
      <c r="R148" s="292"/>
      <c r="S148" s="292"/>
      <c r="T148" s="292"/>
      <c r="U148" s="292"/>
      <c r="V148" s="292"/>
      <c r="W148" s="468"/>
      <c r="X148" s="474"/>
      <c r="Y148" s="467"/>
      <c r="Z148" s="292"/>
      <c r="AA148" s="292"/>
      <c r="AB148" s="292"/>
      <c r="AC148" s="292"/>
      <c r="AD148" s="292"/>
      <c r="AE148" s="292"/>
      <c r="AF148" s="292"/>
      <c r="AG148" s="292"/>
      <c r="AH148" s="468"/>
      <c r="AI148" s="474"/>
    </row>
    <row r="149" spans="1:35" ht="5.0999999999999996" customHeight="1" thickBot="1">
      <c r="A149" s="473"/>
      <c r="B149" s="363"/>
      <c r="C149" s="366"/>
      <c r="D149" s="366"/>
      <c r="E149" s="366"/>
      <c r="F149" s="366"/>
      <c r="G149" s="366"/>
      <c r="H149" s="366"/>
      <c r="I149" s="366"/>
      <c r="J149" s="366"/>
      <c r="K149" s="366"/>
      <c r="L149" s="366"/>
      <c r="M149" s="367"/>
      <c r="N149" s="474"/>
      <c r="O149" s="467"/>
      <c r="P149" s="292"/>
      <c r="Q149" s="292"/>
      <c r="R149" s="292"/>
      <c r="S149" s="292"/>
      <c r="T149" s="292"/>
      <c r="U149" s="292"/>
      <c r="V149" s="292"/>
      <c r="W149" s="468"/>
      <c r="X149" s="474"/>
      <c r="Y149" s="467"/>
      <c r="Z149" s="292"/>
      <c r="AA149" s="292"/>
      <c r="AB149" s="292"/>
      <c r="AC149" s="292"/>
      <c r="AD149" s="292"/>
      <c r="AE149" s="292"/>
      <c r="AF149" s="292"/>
      <c r="AG149" s="292"/>
      <c r="AH149" s="468"/>
      <c r="AI149" s="474"/>
    </row>
    <row r="150" spans="1:35">
      <c r="A150" s="473"/>
      <c r="B150" s="606">
        <v>2010</v>
      </c>
      <c r="C150" s="354" t="s">
        <v>39</v>
      </c>
      <c r="D150" s="195">
        <v>72.62</v>
      </c>
      <c r="E150" s="196">
        <v>67.73</v>
      </c>
      <c r="F150" s="197">
        <v>73.52</v>
      </c>
      <c r="G150" s="197">
        <v>71.7</v>
      </c>
      <c r="H150" s="197">
        <v>70.010000000000005</v>
      </c>
      <c r="I150" s="197">
        <v>71.7</v>
      </c>
      <c r="J150" s="197">
        <v>84.1</v>
      </c>
      <c r="K150" s="198">
        <v>63.31</v>
      </c>
      <c r="L150" s="200">
        <v>71.040000000000006</v>
      </c>
      <c r="M150" s="201">
        <v>78.099999999999994</v>
      </c>
      <c r="N150" s="474"/>
      <c r="O150" s="467"/>
      <c r="P150" s="292"/>
      <c r="Q150" s="292"/>
      <c r="R150" s="292"/>
      <c r="S150" s="292"/>
      <c r="T150" s="292"/>
      <c r="U150" s="292"/>
      <c r="V150" s="292"/>
      <c r="W150" s="468"/>
      <c r="X150" s="474"/>
      <c r="Y150" s="467"/>
      <c r="Z150" s="292"/>
      <c r="AA150" s="292"/>
      <c r="AB150" s="292"/>
      <c r="AC150" s="292"/>
      <c r="AD150" s="292"/>
      <c r="AE150" s="292"/>
      <c r="AF150" s="292"/>
      <c r="AG150" s="292"/>
      <c r="AH150" s="468"/>
      <c r="AI150" s="474"/>
    </row>
    <row r="151" spans="1:35" ht="13.5" thickBot="1">
      <c r="A151" s="473"/>
      <c r="B151" s="607"/>
      <c r="C151" s="217" t="s">
        <v>26</v>
      </c>
      <c r="D151" s="300">
        <f t="shared" ref="D151:M151" si="50">(D150-D145)/D145</f>
        <v>-1.4520287691681276E-2</v>
      </c>
      <c r="E151" s="248">
        <f t="shared" si="50"/>
        <v>-5.219703330534551E-2</v>
      </c>
      <c r="F151" s="90">
        <f t="shared" si="50"/>
        <v>-1.4609301702184739E-2</v>
      </c>
      <c r="G151" s="90">
        <f t="shared" si="50"/>
        <v>-2.4224278715296692E-2</v>
      </c>
      <c r="H151" s="90">
        <f t="shared" si="50"/>
        <v>-3.7398597552591763E-2</v>
      </c>
      <c r="I151" s="90">
        <f t="shared" si="50"/>
        <v>-4.041755888650958E-2</v>
      </c>
      <c r="J151" s="78">
        <f t="shared" si="50"/>
        <v>4.8628428927680691E-2</v>
      </c>
      <c r="K151" s="79">
        <f t="shared" si="50"/>
        <v>3.3463924257264188E-2</v>
      </c>
      <c r="L151" s="383">
        <f t="shared" si="50"/>
        <v>-2.8844839371155152E-2</v>
      </c>
      <c r="M151" s="256">
        <f t="shared" si="50"/>
        <v>9.1743119266054236E-3</v>
      </c>
      <c r="N151" s="474"/>
      <c r="O151" s="467"/>
      <c r="P151" s="292"/>
      <c r="Q151" s="292"/>
      <c r="R151" s="292"/>
      <c r="S151" s="292"/>
      <c r="T151" s="292"/>
      <c r="U151" s="292"/>
      <c r="V151" s="292"/>
      <c r="W151" s="468"/>
      <c r="X151" s="474"/>
      <c r="Y151" s="467"/>
      <c r="Z151" s="292"/>
      <c r="AA151" s="292"/>
      <c r="AB151" s="292"/>
      <c r="AC151" s="292"/>
      <c r="AD151" s="292"/>
      <c r="AE151" s="292"/>
      <c r="AF151" s="292"/>
      <c r="AG151" s="292"/>
      <c r="AH151" s="468"/>
      <c r="AI151" s="474"/>
    </row>
    <row r="152" spans="1:35">
      <c r="A152" s="473"/>
      <c r="B152" s="607"/>
      <c r="C152" s="231" t="s">
        <v>40</v>
      </c>
      <c r="D152" s="257">
        <v>57.78</v>
      </c>
      <c r="E152" s="258">
        <v>52.82</v>
      </c>
      <c r="F152" s="259">
        <v>62.82</v>
      </c>
      <c r="G152" s="259">
        <v>62.85</v>
      </c>
      <c r="H152" s="259">
        <v>53.34</v>
      </c>
      <c r="I152" s="259">
        <v>63.1</v>
      </c>
      <c r="J152" s="259">
        <v>78.88</v>
      </c>
      <c r="K152" s="262">
        <v>28.11</v>
      </c>
      <c r="L152" s="265">
        <v>58.5</v>
      </c>
      <c r="M152" s="260">
        <v>70.989999999999995</v>
      </c>
      <c r="N152" s="474"/>
      <c r="O152" s="467"/>
      <c r="P152" s="292"/>
      <c r="Q152" s="292"/>
      <c r="R152" s="292"/>
      <c r="S152" s="292"/>
      <c r="T152" s="292"/>
      <c r="U152" s="292"/>
      <c r="V152" s="292"/>
      <c r="W152" s="468"/>
      <c r="X152" s="474"/>
      <c r="Y152" s="467"/>
      <c r="Z152" s="292"/>
      <c r="AA152" s="292"/>
      <c r="AB152" s="292"/>
      <c r="AC152" s="292"/>
      <c r="AD152" s="292"/>
      <c r="AE152" s="292"/>
      <c r="AF152" s="292"/>
      <c r="AG152" s="292"/>
      <c r="AH152" s="468"/>
      <c r="AI152" s="474"/>
    </row>
    <row r="153" spans="1:35" ht="13.5" thickBot="1">
      <c r="A153" s="473"/>
      <c r="B153" s="608"/>
      <c r="C153" s="270" t="s">
        <v>26</v>
      </c>
      <c r="D153" s="223">
        <f t="shared" ref="D153:M153" si="51">(D152-D147)/D147</f>
        <v>4.3455588388666777E-3</v>
      </c>
      <c r="E153" s="161">
        <f t="shared" si="51"/>
        <v>-1.3235016071090997E-3</v>
      </c>
      <c r="F153" s="91">
        <f t="shared" si="51"/>
        <v>-2.7554179566563378E-2</v>
      </c>
      <c r="G153" s="91">
        <f t="shared" si="51"/>
        <v>-1.3653483992467004E-2</v>
      </c>
      <c r="H153" s="82">
        <f t="shared" si="51"/>
        <v>-9.3650496347625321E-4</v>
      </c>
      <c r="I153" s="91">
        <f t="shared" si="51"/>
        <v>-5.6236912952437899E-2</v>
      </c>
      <c r="J153" s="82">
        <f t="shared" si="51"/>
        <v>3.232561183091217E-2</v>
      </c>
      <c r="K153" s="83">
        <f t="shared" si="51"/>
        <v>0.15917525773195873</v>
      </c>
      <c r="L153" s="159">
        <f t="shared" si="51"/>
        <v>-2.7275826798499252E-3</v>
      </c>
      <c r="M153" s="380">
        <f t="shared" si="51"/>
        <v>-8.9348038531341708E-3</v>
      </c>
      <c r="N153" s="474"/>
      <c r="O153" s="467"/>
      <c r="P153" s="292"/>
      <c r="Q153" s="292"/>
      <c r="R153" s="292"/>
      <c r="S153" s="292"/>
      <c r="T153" s="292"/>
      <c r="U153" s="292"/>
      <c r="V153" s="292"/>
      <c r="W153" s="468"/>
      <c r="X153" s="474"/>
      <c r="Y153" s="467"/>
      <c r="Z153" s="292"/>
      <c r="AA153" s="292"/>
      <c r="AB153" s="292"/>
      <c r="AC153" s="292"/>
      <c r="AD153" s="292"/>
      <c r="AE153" s="292"/>
      <c r="AF153" s="292"/>
      <c r="AG153" s="292"/>
      <c r="AH153" s="468"/>
      <c r="AI153" s="474"/>
    </row>
    <row r="154" spans="1:35" ht="5.0999999999999996" customHeight="1" thickBot="1">
      <c r="A154" s="473"/>
      <c r="B154" s="363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5"/>
      <c r="N154" s="474"/>
      <c r="O154" s="467"/>
      <c r="P154" s="292"/>
      <c r="Q154" s="292"/>
      <c r="R154" s="292"/>
      <c r="S154" s="292"/>
      <c r="T154" s="292"/>
      <c r="U154" s="292"/>
      <c r="V154" s="292"/>
      <c r="W154" s="468"/>
      <c r="X154" s="474"/>
      <c r="Y154" s="467"/>
      <c r="Z154" s="292"/>
      <c r="AA154" s="292"/>
      <c r="AB154" s="292"/>
      <c r="AC154" s="292"/>
      <c r="AD154" s="292"/>
      <c r="AE154" s="292"/>
      <c r="AF154" s="292"/>
      <c r="AG154" s="292"/>
      <c r="AH154" s="468"/>
      <c r="AI154" s="474"/>
    </row>
    <row r="155" spans="1:35">
      <c r="A155" s="473"/>
      <c r="B155" s="595">
        <v>2011</v>
      </c>
      <c r="C155" s="354" t="s">
        <v>39</v>
      </c>
      <c r="D155" s="195">
        <v>72.069999999999993</v>
      </c>
      <c r="E155" s="196">
        <v>69.209999999999994</v>
      </c>
      <c r="F155" s="197">
        <v>72.25</v>
      </c>
      <c r="G155" s="197">
        <v>71.86</v>
      </c>
      <c r="H155" s="197">
        <v>70.48</v>
      </c>
      <c r="I155" s="197">
        <v>71.540000000000006</v>
      </c>
      <c r="J155" s="197">
        <v>82.15</v>
      </c>
      <c r="K155" s="198">
        <v>61.32</v>
      </c>
      <c r="L155" s="200">
        <v>71.040000000000006</v>
      </c>
      <c r="M155" s="201">
        <v>77.099999999999994</v>
      </c>
      <c r="N155" s="474"/>
      <c r="O155" s="467"/>
      <c r="P155" s="292"/>
      <c r="Q155" s="292"/>
      <c r="R155" s="292"/>
      <c r="S155" s="292"/>
      <c r="T155" s="292"/>
      <c r="U155" s="292"/>
      <c r="V155" s="292"/>
      <c r="W155" s="468"/>
      <c r="X155" s="474"/>
      <c r="Y155" s="467"/>
      <c r="Z155" s="292"/>
      <c r="AA155" s="292"/>
      <c r="AB155" s="292"/>
      <c r="AC155" s="292"/>
      <c r="AD155" s="292"/>
      <c r="AE155" s="292"/>
      <c r="AF155" s="292"/>
      <c r="AG155" s="292"/>
      <c r="AH155" s="468"/>
      <c r="AI155" s="474"/>
    </row>
    <row r="156" spans="1:35" ht="13.5" thickBot="1">
      <c r="A156" s="473"/>
      <c r="B156" s="596"/>
      <c r="C156" s="217" t="s">
        <v>26</v>
      </c>
      <c r="D156" s="230">
        <f t="shared" ref="D156:M156" si="52">(D155-D150)/D150</f>
        <v>-7.5736711649684848E-3</v>
      </c>
      <c r="E156" s="251">
        <f t="shared" si="52"/>
        <v>2.1851469068359511E-2</v>
      </c>
      <c r="F156" s="78">
        <f t="shared" si="52"/>
        <v>-1.7274211099020623E-2</v>
      </c>
      <c r="G156" s="78">
        <f t="shared" si="52"/>
        <v>2.2315202231519746E-3</v>
      </c>
      <c r="H156" s="78">
        <f t="shared" si="52"/>
        <v>6.7133266676188946E-3</v>
      </c>
      <c r="I156" s="78">
        <f t="shared" si="52"/>
        <v>-2.2315202231519746E-3</v>
      </c>
      <c r="J156" s="78">
        <f t="shared" si="52"/>
        <v>-2.3186682520808428E-2</v>
      </c>
      <c r="K156" s="79">
        <f t="shared" si="52"/>
        <v>-3.143263307534358E-2</v>
      </c>
      <c r="L156" s="163">
        <f t="shared" si="52"/>
        <v>0</v>
      </c>
      <c r="M156" s="256">
        <f t="shared" si="52"/>
        <v>-1.2804097311139566E-2</v>
      </c>
      <c r="N156" s="474"/>
      <c r="O156" s="467"/>
      <c r="P156" s="292"/>
      <c r="Q156" s="292"/>
      <c r="R156" s="292"/>
      <c r="S156" s="292"/>
      <c r="T156" s="292"/>
      <c r="U156" s="292"/>
      <c r="V156" s="292"/>
      <c r="W156" s="468"/>
      <c r="X156" s="474"/>
      <c r="Y156" s="467"/>
      <c r="Z156" s="292"/>
      <c r="AA156" s="292"/>
      <c r="AB156" s="292"/>
      <c r="AC156" s="292"/>
      <c r="AD156" s="292"/>
      <c r="AE156" s="292"/>
      <c r="AF156" s="292"/>
      <c r="AG156" s="292"/>
      <c r="AH156" s="468"/>
      <c r="AI156" s="474"/>
    </row>
    <row r="157" spans="1:35">
      <c r="A157" s="473"/>
      <c r="B157" s="596"/>
      <c r="C157" s="231" t="s">
        <v>40</v>
      </c>
      <c r="D157" s="257">
        <v>57.2</v>
      </c>
      <c r="E157" s="258">
        <v>51.26</v>
      </c>
      <c r="F157" s="259">
        <v>62.55</v>
      </c>
      <c r="G157" s="259">
        <v>61.5</v>
      </c>
      <c r="H157" s="259">
        <v>56.44</v>
      </c>
      <c r="I157" s="259">
        <v>61.08</v>
      </c>
      <c r="J157" s="259">
        <v>77.02</v>
      </c>
      <c r="K157" s="262">
        <v>29.65</v>
      </c>
      <c r="L157" s="265">
        <v>58.05</v>
      </c>
      <c r="M157" s="260">
        <v>69.05</v>
      </c>
      <c r="N157" s="474"/>
      <c r="O157" s="467"/>
      <c r="P157" s="292"/>
      <c r="Q157" s="292"/>
      <c r="R157" s="292"/>
      <c r="S157" s="292"/>
      <c r="T157" s="292"/>
      <c r="U157" s="292"/>
      <c r="V157" s="292"/>
      <c r="W157" s="468"/>
      <c r="X157" s="474"/>
      <c r="Y157" s="467"/>
      <c r="Z157" s="292"/>
      <c r="AA157" s="292"/>
      <c r="AB157" s="292"/>
      <c r="AC157" s="292"/>
      <c r="AD157" s="292"/>
      <c r="AE157" s="292"/>
      <c r="AF157" s="292"/>
      <c r="AG157" s="292"/>
      <c r="AH157" s="468"/>
      <c r="AI157" s="474"/>
    </row>
    <row r="158" spans="1:35" ht="13.5" thickBot="1">
      <c r="A158" s="473"/>
      <c r="B158" s="609"/>
      <c r="C158" s="247" t="s">
        <v>26</v>
      </c>
      <c r="D158" s="358">
        <f t="shared" ref="D158:M158" si="53">(D157-D152)/D152</f>
        <v>-1.0038075458636176E-2</v>
      </c>
      <c r="E158" s="274">
        <f t="shared" si="53"/>
        <v>-2.9534267322983761E-2</v>
      </c>
      <c r="F158" s="56">
        <f t="shared" si="53"/>
        <v>-4.2979942693410237E-3</v>
      </c>
      <c r="G158" s="56">
        <f t="shared" si="53"/>
        <v>-2.1479713603818638E-2</v>
      </c>
      <c r="H158" s="56">
        <f t="shared" si="53"/>
        <v>5.8117735283089507E-2</v>
      </c>
      <c r="I158" s="56">
        <f t="shared" si="53"/>
        <v>-3.2012678288431108E-2</v>
      </c>
      <c r="J158" s="56">
        <f t="shared" si="53"/>
        <v>-2.358012170385395E-2</v>
      </c>
      <c r="K158" s="359">
        <f t="shared" si="53"/>
        <v>5.4784774101743122E-2</v>
      </c>
      <c r="L158" s="375">
        <f t="shared" si="53"/>
        <v>-7.6923076923077413E-3</v>
      </c>
      <c r="M158" s="374">
        <f t="shared" si="53"/>
        <v>-2.7327792646851638E-2</v>
      </c>
      <c r="N158" s="474"/>
      <c r="O158" s="467"/>
      <c r="P158" s="292"/>
      <c r="Q158" s="292"/>
      <c r="R158" s="292"/>
      <c r="S158" s="292"/>
      <c r="T158" s="292"/>
      <c r="U158" s="292"/>
      <c r="V158" s="292"/>
      <c r="W158" s="468"/>
      <c r="X158" s="474"/>
      <c r="Y158" s="467"/>
      <c r="Z158" s="292"/>
      <c r="AA158" s="292"/>
      <c r="AB158" s="292"/>
      <c r="AC158" s="292"/>
      <c r="AD158" s="292"/>
      <c r="AE158" s="292"/>
      <c r="AF158" s="292"/>
      <c r="AG158" s="292"/>
      <c r="AH158" s="468"/>
      <c r="AI158" s="474"/>
    </row>
    <row r="159" spans="1:35" ht="5.0999999999999996" customHeight="1" thickBot="1">
      <c r="A159" s="473"/>
      <c r="B159" s="363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5"/>
      <c r="N159" s="474" t="s">
        <v>116</v>
      </c>
      <c r="O159" s="469"/>
      <c r="P159" s="470"/>
      <c r="Q159" s="470"/>
      <c r="R159" s="470"/>
      <c r="S159" s="470"/>
      <c r="T159" s="470"/>
      <c r="U159" s="470"/>
      <c r="V159" s="470"/>
      <c r="W159" s="471"/>
      <c r="X159" s="474"/>
      <c r="Y159" s="469"/>
      <c r="Z159" s="470"/>
      <c r="AA159" s="470"/>
      <c r="AB159" s="470"/>
      <c r="AC159" s="470"/>
      <c r="AD159" s="470"/>
      <c r="AE159" s="470"/>
      <c r="AF159" s="470"/>
      <c r="AG159" s="470"/>
      <c r="AH159" s="471"/>
      <c r="AI159" s="474"/>
    </row>
    <row r="160" spans="1:35">
      <c r="A160" s="473"/>
      <c r="B160" s="474"/>
      <c r="C160" s="474"/>
      <c r="D160" s="474"/>
      <c r="E160" s="474"/>
      <c r="F160" s="474"/>
      <c r="G160" s="474"/>
      <c r="H160" s="474"/>
      <c r="I160" s="474"/>
      <c r="J160" s="474"/>
      <c r="K160" s="474"/>
      <c r="L160" s="474"/>
      <c r="M160" s="474"/>
      <c r="N160" s="474"/>
      <c r="O160" s="474"/>
      <c r="P160" s="474"/>
      <c r="Q160" s="474"/>
      <c r="R160" s="474"/>
      <c r="S160" s="474"/>
      <c r="T160" s="474"/>
      <c r="U160" s="474"/>
      <c r="V160" s="474"/>
      <c r="W160" s="474"/>
      <c r="X160" s="474"/>
      <c r="Y160" s="474"/>
      <c r="Z160" s="474"/>
      <c r="AA160" s="474"/>
      <c r="AB160" s="474"/>
      <c r="AC160" s="474"/>
      <c r="AD160" s="474"/>
      <c r="AE160" s="474"/>
      <c r="AF160" s="474"/>
      <c r="AG160" s="474"/>
      <c r="AH160" s="474"/>
      <c r="AI160" s="474"/>
    </row>
    <row r="161" spans="1:35" ht="13.5" thickBot="1">
      <c r="A161" s="473"/>
      <c r="B161" s="474"/>
      <c r="C161" s="474" t="s">
        <v>116</v>
      </c>
      <c r="D161" s="474"/>
      <c r="E161" s="474"/>
      <c r="F161" s="474"/>
      <c r="G161" s="474"/>
      <c r="H161" s="474"/>
      <c r="I161" s="474"/>
      <c r="J161" s="474"/>
      <c r="K161" s="474"/>
      <c r="L161" s="474"/>
      <c r="M161" s="474"/>
      <c r="N161" s="474"/>
      <c r="O161" s="474"/>
      <c r="P161" s="474"/>
      <c r="Q161" s="474"/>
      <c r="R161" s="474"/>
      <c r="S161" s="474"/>
      <c r="T161" s="474"/>
      <c r="U161" s="474"/>
      <c r="V161" s="474"/>
      <c r="W161" s="474"/>
      <c r="X161" s="474"/>
      <c r="Y161" s="474"/>
      <c r="Z161" s="474"/>
      <c r="AA161" s="474"/>
      <c r="AB161" s="474"/>
      <c r="AC161" s="474"/>
      <c r="AD161" s="474"/>
      <c r="AE161" s="474"/>
      <c r="AF161" s="474"/>
      <c r="AG161" s="474"/>
      <c r="AH161" s="474"/>
      <c r="AI161" s="474"/>
    </row>
    <row r="162" spans="1:35" ht="20.100000000000001" customHeight="1" thickBot="1">
      <c r="A162" s="473"/>
      <c r="B162" s="474"/>
      <c r="C162" s="474"/>
      <c r="D162" s="592" t="s">
        <v>29</v>
      </c>
      <c r="E162" s="593"/>
      <c r="F162" s="593"/>
      <c r="G162" s="593"/>
      <c r="H162" s="593"/>
      <c r="I162" s="593"/>
      <c r="J162" s="593"/>
      <c r="K162" s="593"/>
      <c r="L162" s="593"/>
      <c r="M162" s="594"/>
      <c r="N162" s="474"/>
      <c r="O162" s="464"/>
      <c r="P162" s="465"/>
      <c r="Q162" s="465"/>
      <c r="R162" s="465"/>
      <c r="S162" s="465"/>
      <c r="T162" s="465"/>
      <c r="U162" s="465"/>
      <c r="V162" s="465"/>
      <c r="W162" s="466"/>
      <c r="X162" s="474"/>
      <c r="Y162" s="464"/>
      <c r="Z162" s="465"/>
      <c r="AA162" s="465"/>
      <c r="AB162" s="465"/>
      <c r="AC162" s="465"/>
      <c r="AD162" s="465"/>
      <c r="AE162" s="465"/>
      <c r="AF162" s="465"/>
      <c r="AG162" s="465"/>
      <c r="AH162" s="466"/>
      <c r="AI162" s="474"/>
    </row>
    <row r="163" spans="1:35" ht="13.5" thickBot="1">
      <c r="A163" s="473"/>
      <c r="B163" s="474"/>
      <c r="C163" s="474"/>
      <c r="D163" s="396" t="s">
        <v>111</v>
      </c>
      <c r="E163" s="187" t="s">
        <v>41</v>
      </c>
      <c r="F163" s="157" t="s">
        <v>42</v>
      </c>
      <c r="G163" s="157" t="s">
        <v>43</v>
      </c>
      <c r="H163" s="157" t="s">
        <v>44</v>
      </c>
      <c r="I163" s="157" t="s">
        <v>45</v>
      </c>
      <c r="J163" s="157" t="s">
        <v>46</v>
      </c>
      <c r="K163" s="188" t="s">
        <v>47</v>
      </c>
      <c r="L163" s="186" t="s">
        <v>48</v>
      </c>
      <c r="M163" s="189" t="s">
        <v>49</v>
      </c>
      <c r="N163" s="474"/>
      <c r="O163" s="467"/>
      <c r="P163" s="292"/>
      <c r="Q163" s="292"/>
      <c r="R163" s="292"/>
      <c r="S163" s="292"/>
      <c r="T163" s="292"/>
      <c r="U163" s="292"/>
      <c r="V163" s="292"/>
      <c r="W163" s="468"/>
      <c r="X163" s="474"/>
      <c r="Y163" s="467"/>
      <c r="Z163" s="292"/>
      <c r="AA163" s="292"/>
      <c r="AB163" s="292"/>
      <c r="AC163" s="292"/>
      <c r="AD163" s="292"/>
      <c r="AE163" s="292"/>
      <c r="AF163" s="292"/>
      <c r="AG163" s="292"/>
      <c r="AH163" s="468"/>
      <c r="AI163" s="474"/>
    </row>
    <row r="164" spans="1:35">
      <c r="A164" s="473"/>
      <c r="B164" s="598">
        <v>2008</v>
      </c>
      <c r="C164" s="194" t="s">
        <v>39</v>
      </c>
      <c r="D164" s="195">
        <v>72.28</v>
      </c>
      <c r="E164" s="196">
        <v>70.77</v>
      </c>
      <c r="F164" s="196">
        <v>72.11</v>
      </c>
      <c r="G164" s="196">
        <v>73.94</v>
      </c>
      <c r="H164" s="196">
        <v>70.63</v>
      </c>
      <c r="I164" s="196">
        <v>71.55</v>
      </c>
      <c r="J164" s="196">
        <v>78.790000000000006</v>
      </c>
      <c r="K164" s="202">
        <v>63.69</v>
      </c>
      <c r="L164" s="195">
        <v>71.989999999999995</v>
      </c>
      <c r="M164" s="199">
        <v>75.2</v>
      </c>
      <c r="N164" s="474"/>
      <c r="O164" s="467"/>
      <c r="P164" s="292"/>
      <c r="Q164" s="292"/>
      <c r="R164" s="292"/>
      <c r="S164" s="292"/>
      <c r="T164" s="292"/>
      <c r="U164" s="292"/>
      <c r="V164" s="292"/>
      <c r="W164" s="468"/>
      <c r="X164" s="474"/>
      <c r="Y164" s="467"/>
      <c r="Z164" s="292"/>
      <c r="AA164" s="292"/>
      <c r="AB164" s="292"/>
      <c r="AC164" s="292"/>
      <c r="AD164" s="292"/>
      <c r="AE164" s="292"/>
      <c r="AF164" s="292"/>
      <c r="AG164" s="292"/>
      <c r="AH164" s="468"/>
      <c r="AI164" s="474"/>
    </row>
    <row r="165" spans="1:35" ht="13.5" thickBot="1">
      <c r="A165" s="473"/>
      <c r="B165" s="599"/>
      <c r="C165" s="205" t="s">
        <v>40</v>
      </c>
      <c r="D165" s="206">
        <v>58.59</v>
      </c>
      <c r="E165" s="207">
        <v>57.36</v>
      </c>
      <c r="F165" s="207">
        <v>65.09</v>
      </c>
      <c r="G165" s="207">
        <v>64.489999999999995</v>
      </c>
      <c r="H165" s="207">
        <v>52.55</v>
      </c>
      <c r="I165" s="207">
        <v>64.930000000000007</v>
      </c>
      <c r="J165" s="207">
        <v>72.930000000000007</v>
      </c>
      <c r="K165" s="213">
        <v>31.18</v>
      </c>
      <c r="L165" s="206">
        <v>60</v>
      </c>
      <c r="M165" s="210">
        <v>68.930000000000007</v>
      </c>
      <c r="N165" s="474"/>
      <c r="O165" s="467"/>
      <c r="P165" s="292"/>
      <c r="Q165" s="292"/>
      <c r="R165" s="292"/>
      <c r="S165" s="292"/>
      <c r="T165" s="292"/>
      <c r="U165" s="292"/>
      <c r="V165" s="292"/>
      <c r="W165" s="468"/>
      <c r="X165" s="474"/>
      <c r="Y165" s="467"/>
      <c r="Z165" s="292"/>
      <c r="AA165" s="292"/>
      <c r="AB165" s="292"/>
      <c r="AC165" s="292"/>
      <c r="AD165" s="292"/>
      <c r="AE165" s="292"/>
      <c r="AF165" s="292"/>
      <c r="AG165" s="292"/>
      <c r="AH165" s="468"/>
      <c r="AI165" s="474"/>
    </row>
    <row r="166" spans="1:35" ht="5.0999999999999996" customHeight="1" thickBot="1">
      <c r="A166" s="473"/>
      <c r="B166" s="363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5"/>
      <c r="N166" s="474"/>
      <c r="O166" s="467"/>
      <c r="P166" s="292"/>
      <c r="Q166" s="292"/>
      <c r="R166" s="292"/>
      <c r="S166" s="292"/>
      <c r="T166" s="292"/>
      <c r="U166" s="292"/>
      <c r="V166" s="292"/>
      <c r="W166" s="468"/>
      <c r="X166" s="474"/>
      <c r="Y166" s="467"/>
      <c r="Z166" s="292"/>
      <c r="AA166" s="292"/>
      <c r="AB166" s="292"/>
      <c r="AC166" s="292"/>
      <c r="AD166" s="292"/>
      <c r="AE166" s="292"/>
      <c r="AF166" s="292"/>
      <c r="AG166" s="292"/>
      <c r="AH166" s="468"/>
      <c r="AI166" s="474"/>
    </row>
    <row r="167" spans="1:35">
      <c r="A167" s="473"/>
      <c r="B167" s="600">
        <v>2009</v>
      </c>
      <c r="C167" s="354" t="s">
        <v>39</v>
      </c>
      <c r="D167" s="100">
        <v>69.67</v>
      </c>
      <c r="E167" s="203">
        <v>67.63</v>
      </c>
      <c r="F167" s="203">
        <v>71.92</v>
      </c>
      <c r="G167" s="203">
        <v>70.44</v>
      </c>
      <c r="H167" s="203">
        <v>67.81</v>
      </c>
      <c r="I167" s="203">
        <v>67.56</v>
      </c>
      <c r="J167" s="203">
        <v>77.64</v>
      </c>
      <c r="K167" s="216">
        <v>58.38</v>
      </c>
      <c r="L167" s="100">
        <v>69.569999999999993</v>
      </c>
      <c r="M167" s="204">
        <v>72.33</v>
      </c>
      <c r="N167" s="474"/>
      <c r="O167" s="467"/>
      <c r="P167" s="292"/>
      <c r="Q167" s="292"/>
      <c r="R167" s="292"/>
      <c r="S167" s="292"/>
      <c r="T167" s="292"/>
      <c r="U167" s="292"/>
      <c r="V167" s="292"/>
      <c r="W167" s="468"/>
      <c r="X167" s="474"/>
      <c r="Y167" s="467"/>
      <c r="Z167" s="292"/>
      <c r="AA167" s="292"/>
      <c r="AB167" s="292"/>
      <c r="AC167" s="292"/>
      <c r="AD167" s="292"/>
      <c r="AE167" s="292"/>
      <c r="AF167" s="292"/>
      <c r="AG167" s="292"/>
      <c r="AH167" s="468"/>
      <c r="AI167" s="474"/>
    </row>
    <row r="168" spans="1:35" ht="13.5" thickBot="1">
      <c r="A168" s="473"/>
      <c r="B168" s="601"/>
      <c r="C168" s="217" t="s">
        <v>26</v>
      </c>
      <c r="D168" s="218">
        <f t="shared" ref="D168:M168" si="54">(D167-D164)/D164</f>
        <v>-3.6109573879358044E-2</v>
      </c>
      <c r="E168" s="219">
        <f t="shared" si="54"/>
        <v>-4.4369082944750608E-2</v>
      </c>
      <c r="F168" s="82">
        <f t="shared" si="54"/>
        <v>-2.634863403134069E-3</v>
      </c>
      <c r="G168" s="91">
        <f t="shared" si="54"/>
        <v>-4.7335677576413313E-2</v>
      </c>
      <c r="H168" s="91">
        <f t="shared" si="54"/>
        <v>-3.9926376893671151E-2</v>
      </c>
      <c r="I168" s="91">
        <f t="shared" si="54"/>
        <v>-5.5765199161425506E-2</v>
      </c>
      <c r="J168" s="91">
        <f t="shared" si="54"/>
        <v>-1.4595760883360903E-2</v>
      </c>
      <c r="K168" s="220">
        <f t="shared" si="54"/>
        <v>-8.3372585963259471E-2</v>
      </c>
      <c r="L168" s="218">
        <f t="shared" si="54"/>
        <v>-3.3615779969440228E-2</v>
      </c>
      <c r="M168" s="222">
        <f t="shared" si="54"/>
        <v>-3.8164893617021335E-2</v>
      </c>
      <c r="N168" s="474"/>
      <c r="O168" s="467"/>
      <c r="P168" s="292"/>
      <c r="Q168" s="292"/>
      <c r="R168" s="292"/>
      <c r="S168" s="292"/>
      <c r="T168" s="292"/>
      <c r="U168" s="292"/>
      <c r="V168" s="292"/>
      <c r="W168" s="468"/>
      <c r="X168" s="474"/>
      <c r="Y168" s="467"/>
      <c r="Z168" s="292"/>
      <c r="AA168" s="292"/>
      <c r="AB168" s="292"/>
      <c r="AC168" s="292"/>
      <c r="AD168" s="292"/>
      <c r="AE168" s="292"/>
      <c r="AF168" s="292"/>
      <c r="AG168" s="292"/>
      <c r="AH168" s="468"/>
      <c r="AI168" s="474"/>
    </row>
    <row r="169" spans="1:35">
      <c r="A169" s="473"/>
      <c r="B169" s="601"/>
      <c r="C169" s="231" t="s">
        <v>40</v>
      </c>
      <c r="D169" s="232">
        <v>52.3</v>
      </c>
      <c r="E169" s="239">
        <v>51.74</v>
      </c>
      <c r="F169" s="239">
        <v>61.02</v>
      </c>
      <c r="G169" s="239">
        <v>55.84</v>
      </c>
      <c r="H169" s="239">
        <v>42.25</v>
      </c>
      <c r="I169" s="239">
        <v>56.74</v>
      </c>
      <c r="J169" s="239">
        <v>73.33</v>
      </c>
      <c r="K169" s="245">
        <v>25.73</v>
      </c>
      <c r="L169" s="232">
        <v>52.3</v>
      </c>
      <c r="M169" s="242">
        <v>64.11</v>
      </c>
      <c r="N169" s="474"/>
      <c r="O169" s="467"/>
      <c r="P169" s="292"/>
      <c r="Q169" s="292"/>
      <c r="R169" s="292"/>
      <c r="S169" s="292"/>
      <c r="T169" s="292"/>
      <c r="U169" s="292"/>
      <c r="V169" s="292"/>
      <c r="W169" s="468"/>
      <c r="X169" s="474"/>
      <c r="Y169" s="467"/>
      <c r="Z169" s="292"/>
      <c r="AA169" s="292"/>
      <c r="AB169" s="292"/>
      <c r="AC169" s="292"/>
      <c r="AD169" s="292"/>
      <c r="AE169" s="292"/>
      <c r="AF169" s="292"/>
      <c r="AG169" s="292"/>
      <c r="AH169" s="468"/>
      <c r="AI169" s="474"/>
    </row>
    <row r="170" spans="1:35" ht="13.5" thickBot="1">
      <c r="A170" s="473"/>
      <c r="B170" s="602"/>
      <c r="C170" s="247" t="s">
        <v>26</v>
      </c>
      <c r="D170" s="218">
        <f t="shared" ref="D170:M170" si="55">(D169-D165)/D165</f>
        <v>-0.10735620413039777</v>
      </c>
      <c r="E170" s="219">
        <f t="shared" si="55"/>
        <v>-9.797768479776843E-2</v>
      </c>
      <c r="F170" s="91">
        <f t="shared" si="55"/>
        <v>-6.2528806268243975E-2</v>
      </c>
      <c r="G170" s="91">
        <f t="shared" si="55"/>
        <v>-0.13412932237556199</v>
      </c>
      <c r="H170" s="91">
        <f t="shared" si="55"/>
        <v>-0.19600380589914362</v>
      </c>
      <c r="I170" s="91">
        <f t="shared" si="55"/>
        <v>-0.1261358385954105</v>
      </c>
      <c r="J170" s="82">
        <f t="shared" si="55"/>
        <v>5.4847113670641904E-3</v>
      </c>
      <c r="K170" s="220">
        <f t="shared" si="55"/>
        <v>-0.17479153303399614</v>
      </c>
      <c r="L170" s="218">
        <f t="shared" si="55"/>
        <v>-0.12833333333333338</v>
      </c>
      <c r="M170" s="222">
        <f t="shared" si="55"/>
        <v>-6.99260118961266E-2</v>
      </c>
      <c r="N170" s="474"/>
      <c r="O170" s="467"/>
      <c r="P170" s="292"/>
      <c r="Q170" s="292"/>
      <c r="R170" s="292"/>
      <c r="S170" s="292"/>
      <c r="T170" s="292"/>
      <c r="U170" s="292"/>
      <c r="V170" s="292"/>
      <c r="W170" s="468"/>
      <c r="X170" s="474"/>
      <c r="Y170" s="467"/>
      <c r="Z170" s="292"/>
      <c r="AA170" s="292"/>
      <c r="AB170" s="292"/>
      <c r="AC170" s="292"/>
      <c r="AD170" s="292"/>
      <c r="AE170" s="292"/>
      <c r="AF170" s="292"/>
      <c r="AG170" s="292"/>
      <c r="AH170" s="468"/>
      <c r="AI170" s="474"/>
    </row>
    <row r="171" spans="1:35" ht="5.0999999999999996" customHeight="1" thickBot="1">
      <c r="A171" s="473"/>
      <c r="B171" s="363"/>
      <c r="C171" s="366"/>
      <c r="D171" s="366"/>
      <c r="E171" s="371"/>
      <c r="F171" s="371"/>
      <c r="G171" s="371"/>
      <c r="H171" s="371"/>
      <c r="I171" s="371"/>
      <c r="J171" s="371"/>
      <c r="K171" s="371"/>
      <c r="L171" s="366"/>
      <c r="M171" s="367"/>
      <c r="N171" s="474"/>
      <c r="O171" s="467"/>
      <c r="P171" s="292"/>
      <c r="Q171" s="292"/>
      <c r="R171" s="292"/>
      <c r="S171" s="292"/>
      <c r="T171" s="292"/>
      <c r="U171" s="292"/>
      <c r="V171" s="292"/>
      <c r="W171" s="468"/>
      <c r="X171" s="474"/>
      <c r="Y171" s="467"/>
      <c r="Z171" s="292"/>
      <c r="AA171" s="292"/>
      <c r="AB171" s="292"/>
      <c r="AC171" s="292"/>
      <c r="AD171" s="292"/>
      <c r="AE171" s="292"/>
      <c r="AF171" s="292"/>
      <c r="AG171" s="292"/>
      <c r="AH171" s="468"/>
      <c r="AI171" s="474"/>
    </row>
    <row r="172" spans="1:35">
      <c r="A172" s="473"/>
      <c r="B172" s="606">
        <v>2010</v>
      </c>
      <c r="C172" s="354" t="s">
        <v>39</v>
      </c>
      <c r="D172" s="215">
        <v>66.81</v>
      </c>
      <c r="E172" s="200">
        <v>63.06</v>
      </c>
      <c r="F172" s="197">
        <v>66</v>
      </c>
      <c r="G172" s="197">
        <v>66.489999999999995</v>
      </c>
      <c r="H172" s="197">
        <v>64.14</v>
      </c>
      <c r="I172" s="197">
        <v>65.27</v>
      </c>
      <c r="J172" s="197">
        <v>77.78</v>
      </c>
      <c r="K172" s="201">
        <v>57.91</v>
      </c>
      <c r="L172" s="199">
        <v>64.930000000000007</v>
      </c>
      <c r="M172" s="199">
        <v>71.81</v>
      </c>
      <c r="N172" s="474"/>
      <c r="O172" s="467"/>
      <c r="P172" s="292"/>
      <c r="Q172" s="292"/>
      <c r="R172" s="292"/>
      <c r="S172" s="292"/>
      <c r="T172" s="292"/>
      <c r="U172" s="292"/>
      <c r="V172" s="292"/>
      <c r="W172" s="468"/>
      <c r="X172" s="474"/>
      <c r="Y172" s="467"/>
      <c r="Z172" s="292"/>
      <c r="AA172" s="292"/>
      <c r="AB172" s="292"/>
      <c r="AC172" s="292"/>
      <c r="AD172" s="292"/>
      <c r="AE172" s="292"/>
      <c r="AF172" s="292"/>
      <c r="AG172" s="292"/>
      <c r="AH172" s="468"/>
      <c r="AI172" s="474"/>
    </row>
    <row r="173" spans="1:35" ht="13.5" thickBot="1">
      <c r="A173" s="473"/>
      <c r="B173" s="607"/>
      <c r="C173" s="217" t="s">
        <v>26</v>
      </c>
      <c r="D173" s="221">
        <f t="shared" ref="D173:M173" si="56">(D172-D167)/D167</f>
        <v>-4.105066743218027E-2</v>
      </c>
      <c r="E173" s="350">
        <f t="shared" si="56"/>
        <v>-6.7573562028685405E-2</v>
      </c>
      <c r="F173" s="91">
        <f t="shared" si="56"/>
        <v>-8.2313681868743063E-2</v>
      </c>
      <c r="G173" s="91">
        <f t="shared" si="56"/>
        <v>-5.6076093128904075E-2</v>
      </c>
      <c r="H173" s="91">
        <f t="shared" si="56"/>
        <v>-5.4121810942338915E-2</v>
      </c>
      <c r="I173" s="91">
        <f t="shared" si="56"/>
        <v>-3.389579632918896E-2</v>
      </c>
      <c r="J173" s="82">
        <f t="shared" si="56"/>
        <v>1.803194229778472E-3</v>
      </c>
      <c r="K173" s="351">
        <f t="shared" si="56"/>
        <v>-8.050702295306713E-3</v>
      </c>
      <c r="L173" s="222">
        <f t="shared" si="56"/>
        <v>-6.669541469023986E-2</v>
      </c>
      <c r="M173" s="222">
        <f t="shared" si="56"/>
        <v>-7.1892713949951066E-3</v>
      </c>
      <c r="N173" s="474"/>
      <c r="O173" s="467"/>
      <c r="P173" s="292"/>
      <c r="Q173" s="292"/>
      <c r="R173" s="292"/>
      <c r="S173" s="292"/>
      <c r="T173" s="292"/>
      <c r="U173" s="292"/>
      <c r="V173" s="292"/>
      <c r="W173" s="468"/>
      <c r="X173" s="474"/>
      <c r="Y173" s="467"/>
      <c r="Z173" s="292"/>
      <c r="AA173" s="292"/>
      <c r="AB173" s="292"/>
      <c r="AC173" s="292"/>
      <c r="AD173" s="292"/>
      <c r="AE173" s="292"/>
      <c r="AF173" s="292"/>
      <c r="AG173" s="292"/>
      <c r="AH173" s="468"/>
      <c r="AI173" s="474"/>
    </row>
    <row r="174" spans="1:35">
      <c r="A174" s="473"/>
      <c r="B174" s="607"/>
      <c r="C174" s="231" t="s">
        <v>40</v>
      </c>
      <c r="D174" s="236">
        <v>54.05</v>
      </c>
      <c r="E174" s="348">
        <v>50.24</v>
      </c>
      <c r="F174" s="234">
        <v>54.46</v>
      </c>
      <c r="G174" s="234">
        <v>58.66</v>
      </c>
      <c r="H174" s="234">
        <v>49.3</v>
      </c>
      <c r="I174" s="234">
        <v>56.86</v>
      </c>
      <c r="J174" s="234">
        <v>73.209999999999994</v>
      </c>
      <c r="K174" s="349">
        <v>31.32</v>
      </c>
      <c r="L174" s="238">
        <v>52.94</v>
      </c>
      <c r="M174" s="238">
        <v>65.040000000000006</v>
      </c>
      <c r="N174" s="474"/>
      <c r="O174" s="467"/>
      <c r="P174" s="292"/>
      <c r="Q174" s="292"/>
      <c r="R174" s="292"/>
      <c r="S174" s="292"/>
      <c r="T174" s="292"/>
      <c r="U174" s="292"/>
      <c r="V174" s="292"/>
      <c r="W174" s="468"/>
      <c r="X174" s="474"/>
      <c r="Y174" s="467"/>
      <c r="Z174" s="292"/>
      <c r="AA174" s="292"/>
      <c r="AB174" s="292"/>
      <c r="AC174" s="292"/>
      <c r="AD174" s="292"/>
      <c r="AE174" s="292"/>
      <c r="AF174" s="292"/>
      <c r="AG174" s="292"/>
      <c r="AH174" s="468"/>
      <c r="AI174" s="474"/>
    </row>
    <row r="175" spans="1:35" ht="13.5" thickBot="1">
      <c r="A175" s="473"/>
      <c r="B175" s="608"/>
      <c r="C175" s="270" t="s">
        <v>26</v>
      </c>
      <c r="D175" s="273">
        <f t="shared" ref="D175:M175" si="57">(D174-D169)/D169</f>
        <v>3.3460803059273424E-2</v>
      </c>
      <c r="E175" s="350">
        <f t="shared" si="57"/>
        <v>-2.8991109393119441E-2</v>
      </c>
      <c r="F175" s="91">
        <f t="shared" si="57"/>
        <v>-0.10750573582431992</v>
      </c>
      <c r="G175" s="82">
        <f t="shared" si="57"/>
        <v>5.0501432664756318E-2</v>
      </c>
      <c r="H175" s="82">
        <f t="shared" si="57"/>
        <v>0.16686390532544371</v>
      </c>
      <c r="I175" s="82">
        <f t="shared" si="57"/>
        <v>2.1149101163200111E-3</v>
      </c>
      <c r="J175" s="82">
        <f t="shared" si="57"/>
        <v>-1.636438019910058E-3</v>
      </c>
      <c r="K175" s="271">
        <f t="shared" si="57"/>
        <v>0.21725612125923047</v>
      </c>
      <c r="L175" s="224">
        <f t="shared" si="57"/>
        <v>1.2237093690248578E-2</v>
      </c>
      <c r="M175" s="224">
        <f t="shared" si="57"/>
        <v>1.4506317267197111E-2</v>
      </c>
      <c r="N175" s="474"/>
      <c r="O175" s="467"/>
      <c r="P175" s="292"/>
      <c r="Q175" s="292"/>
      <c r="R175" s="292"/>
      <c r="S175" s="292"/>
      <c r="T175" s="292"/>
      <c r="U175" s="292"/>
      <c r="V175" s="292"/>
      <c r="W175" s="468"/>
      <c r="X175" s="474"/>
      <c r="Y175" s="467"/>
      <c r="Z175" s="292"/>
      <c r="AA175" s="292"/>
      <c r="AB175" s="292"/>
      <c r="AC175" s="292"/>
      <c r="AD175" s="292"/>
      <c r="AE175" s="292"/>
      <c r="AF175" s="292"/>
      <c r="AG175" s="292"/>
      <c r="AH175" s="468"/>
      <c r="AI175" s="474"/>
    </row>
    <row r="176" spans="1:35" ht="5.0999999999999996" customHeight="1" thickBot="1">
      <c r="A176" s="473"/>
      <c r="B176" s="363"/>
      <c r="C176" s="364"/>
      <c r="D176" s="364"/>
      <c r="E176" s="369"/>
      <c r="F176" s="369"/>
      <c r="G176" s="369"/>
      <c r="H176" s="369"/>
      <c r="I176" s="369"/>
      <c r="J176" s="369"/>
      <c r="K176" s="369"/>
      <c r="L176" s="364"/>
      <c r="M176" s="365"/>
      <c r="N176" s="474"/>
      <c r="O176" s="467"/>
      <c r="P176" s="292"/>
      <c r="Q176" s="292"/>
      <c r="R176" s="292"/>
      <c r="S176" s="292"/>
      <c r="T176" s="292"/>
      <c r="U176" s="292"/>
      <c r="V176" s="292"/>
      <c r="W176" s="468"/>
      <c r="X176" s="474"/>
      <c r="Y176" s="467"/>
      <c r="Z176" s="292"/>
      <c r="AA176" s="292"/>
      <c r="AB176" s="292"/>
      <c r="AC176" s="292"/>
      <c r="AD176" s="292"/>
      <c r="AE176" s="292"/>
      <c r="AF176" s="292"/>
      <c r="AG176" s="292"/>
      <c r="AH176" s="468"/>
      <c r="AI176" s="474"/>
    </row>
    <row r="177" spans="1:35">
      <c r="A177" s="473"/>
      <c r="B177" s="595">
        <v>2011</v>
      </c>
      <c r="C177" s="354" t="s">
        <v>39</v>
      </c>
      <c r="D177" s="551">
        <v>71.400000000000006</v>
      </c>
      <c r="E177" s="547">
        <v>65.650000000000006</v>
      </c>
      <c r="F177" s="548">
        <v>70.38</v>
      </c>
      <c r="G177" s="548">
        <v>71.62</v>
      </c>
      <c r="H177" s="548">
        <v>68.209999999999994</v>
      </c>
      <c r="I177" s="548">
        <v>70.83</v>
      </c>
      <c r="J177" s="548">
        <v>85.42</v>
      </c>
      <c r="K177" s="549">
        <v>60.22</v>
      </c>
      <c r="L177" s="550">
        <v>69.03</v>
      </c>
      <c r="M177" s="550">
        <v>78.319999999999993</v>
      </c>
      <c r="N177" s="474"/>
      <c r="O177" s="467"/>
      <c r="P177" s="292"/>
      <c r="Q177" s="292"/>
      <c r="R177" s="292"/>
      <c r="S177" s="292"/>
      <c r="T177" s="292"/>
      <c r="U177" s="292"/>
      <c r="V177" s="292"/>
      <c r="W177" s="468"/>
      <c r="X177" s="474"/>
      <c r="Y177" s="467"/>
      <c r="Z177" s="292"/>
      <c r="AA177" s="292"/>
      <c r="AB177" s="292"/>
      <c r="AC177" s="292"/>
      <c r="AD177" s="292"/>
      <c r="AE177" s="292"/>
      <c r="AF177" s="292"/>
      <c r="AG177" s="292"/>
      <c r="AH177" s="468"/>
      <c r="AI177" s="474"/>
    </row>
    <row r="178" spans="1:35" ht="13.5" thickBot="1">
      <c r="A178" s="473"/>
      <c r="B178" s="596"/>
      <c r="C178" s="377" t="s">
        <v>26</v>
      </c>
      <c r="D178" s="376">
        <f t="shared" ref="D178:M178" si="58">(D177-D172)/D172</f>
        <v>6.8702290076335923E-2</v>
      </c>
      <c r="E178" s="55">
        <f t="shared" si="58"/>
        <v>4.1071994925467863E-2</v>
      </c>
      <c r="F178" s="56">
        <f t="shared" si="58"/>
        <v>6.6363636363636291E-2</v>
      </c>
      <c r="G178" s="56">
        <f t="shared" si="58"/>
        <v>7.7154459317190713E-2</v>
      </c>
      <c r="H178" s="56">
        <f t="shared" si="58"/>
        <v>6.34549423136887E-2</v>
      </c>
      <c r="I178" s="56">
        <f t="shared" si="58"/>
        <v>8.5184617741688409E-2</v>
      </c>
      <c r="J178" s="56">
        <f t="shared" si="58"/>
        <v>9.822576497814349E-2</v>
      </c>
      <c r="K178" s="58">
        <f t="shared" si="58"/>
        <v>3.9889483681574897E-2</v>
      </c>
      <c r="L178" s="360">
        <f t="shared" si="58"/>
        <v>6.3144925304173635E-2</v>
      </c>
      <c r="M178" s="360">
        <f t="shared" si="58"/>
        <v>9.0655897507310831E-2</v>
      </c>
      <c r="N178" s="474"/>
      <c r="O178" s="467"/>
      <c r="P178" s="292"/>
      <c r="Q178" s="292"/>
      <c r="R178" s="292"/>
      <c r="S178" s="292"/>
      <c r="T178" s="292"/>
      <c r="U178" s="292"/>
      <c r="V178" s="292"/>
      <c r="W178" s="468"/>
      <c r="X178" s="474"/>
      <c r="Y178" s="467"/>
      <c r="Z178" s="292"/>
      <c r="AA178" s="292"/>
      <c r="AB178" s="292"/>
      <c r="AC178" s="292"/>
      <c r="AD178" s="292"/>
      <c r="AE178" s="292"/>
      <c r="AF178" s="292"/>
      <c r="AG178" s="292"/>
      <c r="AH178" s="468"/>
      <c r="AI178" s="474"/>
    </row>
    <row r="179" spans="1:35">
      <c r="A179" s="473"/>
      <c r="B179" s="596"/>
      <c r="C179" s="131" t="s">
        <v>40</v>
      </c>
      <c r="D179" s="551">
        <v>58.48</v>
      </c>
      <c r="E179" s="547">
        <v>55.23</v>
      </c>
      <c r="F179" s="548">
        <v>62.96</v>
      </c>
      <c r="G179" s="548">
        <v>63.58</v>
      </c>
      <c r="H179" s="548">
        <v>54.67</v>
      </c>
      <c r="I179" s="548">
        <v>62.2</v>
      </c>
      <c r="J179" s="548">
        <v>79.05</v>
      </c>
      <c r="K179" s="549">
        <v>32.18</v>
      </c>
      <c r="L179" s="550">
        <v>59.11</v>
      </c>
      <c r="M179" s="550">
        <v>70.62</v>
      </c>
      <c r="N179" s="474"/>
      <c r="O179" s="467"/>
      <c r="P179" s="292"/>
      <c r="Q179" s="292"/>
      <c r="R179" s="292"/>
      <c r="S179" s="292"/>
      <c r="T179" s="292"/>
      <c r="U179" s="292"/>
      <c r="V179" s="292"/>
      <c r="W179" s="468"/>
      <c r="X179" s="474"/>
      <c r="Y179" s="467"/>
      <c r="Z179" s="292"/>
      <c r="AA179" s="292"/>
      <c r="AB179" s="292"/>
      <c r="AC179" s="292"/>
      <c r="AD179" s="292"/>
      <c r="AE179" s="292"/>
      <c r="AF179" s="292"/>
      <c r="AG179" s="292"/>
      <c r="AH179" s="468"/>
      <c r="AI179" s="474"/>
    </row>
    <row r="180" spans="1:35" ht="13.5" thickBot="1">
      <c r="A180" s="473"/>
      <c r="B180" s="609"/>
      <c r="C180" s="270" t="s">
        <v>26</v>
      </c>
      <c r="D180" s="273">
        <f t="shared" ref="D180:M180" si="59">(D179-D174)/D174</f>
        <v>8.1961147086031458E-2</v>
      </c>
      <c r="E180" s="88">
        <f t="shared" si="59"/>
        <v>9.93232484076432E-2</v>
      </c>
      <c r="F180" s="82">
        <f t="shared" si="59"/>
        <v>0.15607785530664708</v>
      </c>
      <c r="G180" s="82">
        <f t="shared" si="59"/>
        <v>8.3873167405387014E-2</v>
      </c>
      <c r="H180" s="82">
        <f t="shared" si="59"/>
        <v>0.10892494929006095</v>
      </c>
      <c r="I180" s="82">
        <f t="shared" si="59"/>
        <v>9.3914878649314165E-2</v>
      </c>
      <c r="J180" s="82">
        <f t="shared" si="59"/>
        <v>7.9770523152574838E-2</v>
      </c>
      <c r="K180" s="271">
        <f t="shared" si="59"/>
        <v>2.7458492975734338E-2</v>
      </c>
      <c r="L180" s="224">
        <f t="shared" si="59"/>
        <v>0.11654703437854179</v>
      </c>
      <c r="M180" s="224">
        <f t="shared" si="59"/>
        <v>8.5793357933579298E-2</v>
      </c>
      <c r="N180" s="474"/>
      <c r="O180" s="467"/>
      <c r="P180" s="292"/>
      <c r="Q180" s="292"/>
      <c r="R180" s="292"/>
      <c r="S180" s="292"/>
      <c r="T180" s="292"/>
      <c r="U180" s="292"/>
      <c r="V180" s="292"/>
      <c r="W180" s="468"/>
      <c r="X180" s="474"/>
      <c r="Y180" s="467"/>
      <c r="Z180" s="292"/>
      <c r="AA180" s="292"/>
      <c r="AB180" s="292"/>
      <c r="AC180" s="292"/>
      <c r="AD180" s="292"/>
      <c r="AE180" s="292"/>
      <c r="AF180" s="292"/>
      <c r="AG180" s="292"/>
      <c r="AH180" s="468"/>
      <c r="AI180" s="474"/>
    </row>
    <row r="181" spans="1:35" ht="5.0999999999999996" customHeight="1" thickBot="1">
      <c r="A181" s="473"/>
      <c r="B181" s="363"/>
      <c r="C181" s="364"/>
      <c r="D181" s="364"/>
      <c r="E181" s="372"/>
      <c r="F181" s="372"/>
      <c r="G181" s="372"/>
      <c r="H181" s="372"/>
      <c r="I181" s="372"/>
      <c r="J181" s="372"/>
      <c r="K181" s="372"/>
      <c r="L181" s="364"/>
      <c r="M181" s="365"/>
      <c r="N181" s="474"/>
      <c r="O181" s="469"/>
      <c r="P181" s="470"/>
      <c r="Q181" s="470"/>
      <c r="R181" s="470"/>
      <c r="S181" s="470"/>
      <c r="T181" s="470"/>
      <c r="U181" s="470"/>
      <c r="V181" s="470"/>
      <c r="W181" s="471"/>
      <c r="X181" s="474"/>
      <c r="Y181" s="469"/>
      <c r="Z181" s="470"/>
      <c r="AA181" s="470"/>
      <c r="AB181" s="470"/>
      <c r="AC181" s="470"/>
      <c r="AD181" s="470"/>
      <c r="AE181" s="470"/>
      <c r="AF181" s="470"/>
      <c r="AG181" s="470"/>
      <c r="AH181" s="471"/>
      <c r="AI181" s="474"/>
    </row>
    <row r="182" spans="1:35">
      <c r="A182" s="473"/>
      <c r="B182" s="474"/>
      <c r="C182" s="474"/>
      <c r="D182" s="474"/>
      <c r="E182" s="474"/>
      <c r="F182" s="474"/>
      <c r="G182" s="474"/>
      <c r="H182" s="474"/>
      <c r="I182" s="474"/>
      <c r="J182" s="474"/>
      <c r="K182" s="474"/>
      <c r="L182" s="474"/>
      <c r="M182" s="474"/>
      <c r="N182" s="474"/>
      <c r="O182" s="474"/>
      <c r="P182" s="474"/>
      <c r="Q182" s="474"/>
      <c r="R182" s="474"/>
      <c r="S182" s="474"/>
      <c r="T182" s="474"/>
      <c r="U182" s="474"/>
      <c r="V182" s="474"/>
      <c r="W182" s="474"/>
      <c r="X182" s="474"/>
      <c r="Y182" s="474"/>
      <c r="Z182" s="474"/>
      <c r="AA182" s="474"/>
      <c r="AB182" s="474"/>
      <c r="AC182" s="474"/>
      <c r="AD182" s="474"/>
      <c r="AE182" s="474"/>
      <c r="AF182" s="474"/>
      <c r="AG182" s="474"/>
      <c r="AH182" s="474"/>
      <c r="AI182" s="474"/>
    </row>
    <row r="183" spans="1:35" ht="13.5" thickBot="1">
      <c r="A183" s="473"/>
      <c r="B183" s="474"/>
      <c r="C183" s="474"/>
      <c r="D183" s="474"/>
      <c r="E183" s="474"/>
      <c r="F183" s="474"/>
      <c r="G183" s="474"/>
      <c r="H183" s="474"/>
      <c r="I183" s="474"/>
      <c r="J183" s="474"/>
      <c r="K183" s="474"/>
      <c r="L183" s="474"/>
      <c r="M183" s="474"/>
      <c r="N183" s="474"/>
      <c r="O183" s="474"/>
      <c r="P183" s="474"/>
      <c r="Q183" s="474"/>
      <c r="R183" s="474"/>
      <c r="S183" s="474"/>
      <c r="T183" s="474"/>
      <c r="U183" s="474"/>
      <c r="V183" s="474"/>
      <c r="W183" s="474"/>
      <c r="X183" s="474"/>
      <c r="Y183" s="474"/>
      <c r="Z183" s="474"/>
      <c r="AA183" s="474"/>
      <c r="AB183" s="474"/>
      <c r="AC183" s="474"/>
      <c r="AD183" s="474"/>
      <c r="AE183" s="474"/>
      <c r="AF183" s="474"/>
      <c r="AG183" s="474"/>
      <c r="AH183" s="474"/>
      <c r="AI183" s="474"/>
    </row>
    <row r="184" spans="1:35" ht="20.100000000000001" customHeight="1" thickBot="1">
      <c r="A184" s="473"/>
      <c r="B184" s="474"/>
      <c r="C184" s="474"/>
      <c r="D184" s="592" t="s">
        <v>30</v>
      </c>
      <c r="E184" s="593"/>
      <c r="F184" s="593"/>
      <c r="G184" s="593"/>
      <c r="H184" s="593"/>
      <c r="I184" s="593"/>
      <c r="J184" s="593"/>
      <c r="K184" s="593"/>
      <c r="L184" s="593"/>
      <c r="M184" s="594"/>
      <c r="N184" s="474"/>
      <c r="O184" s="464"/>
      <c r="P184" s="465"/>
      <c r="Q184" s="465"/>
      <c r="R184" s="465"/>
      <c r="S184" s="465"/>
      <c r="T184" s="465"/>
      <c r="U184" s="465"/>
      <c r="V184" s="465"/>
      <c r="W184" s="466"/>
      <c r="X184" s="474"/>
      <c r="Y184" s="464"/>
      <c r="Z184" s="465"/>
      <c r="AA184" s="465"/>
      <c r="AB184" s="465"/>
      <c r="AC184" s="465"/>
      <c r="AD184" s="465"/>
      <c r="AE184" s="465"/>
      <c r="AF184" s="465"/>
      <c r="AG184" s="465"/>
      <c r="AH184" s="466"/>
      <c r="AI184" s="474"/>
    </row>
    <row r="185" spans="1:35" ht="13.5" thickBot="1">
      <c r="A185" s="473"/>
      <c r="B185" s="474"/>
      <c r="C185" s="474"/>
      <c r="D185" s="396" t="s">
        <v>111</v>
      </c>
      <c r="E185" s="187" t="s">
        <v>41</v>
      </c>
      <c r="F185" s="157" t="s">
        <v>42</v>
      </c>
      <c r="G185" s="157" t="s">
        <v>43</v>
      </c>
      <c r="H185" s="157" t="s">
        <v>44</v>
      </c>
      <c r="I185" s="157" t="s">
        <v>45</v>
      </c>
      <c r="J185" s="157" t="s">
        <v>46</v>
      </c>
      <c r="K185" s="188" t="s">
        <v>47</v>
      </c>
      <c r="L185" s="186" t="s">
        <v>48</v>
      </c>
      <c r="M185" s="189" t="s">
        <v>49</v>
      </c>
      <c r="N185" s="474"/>
      <c r="O185" s="467"/>
      <c r="P185" s="292"/>
      <c r="Q185" s="292"/>
      <c r="R185" s="292"/>
      <c r="S185" s="292"/>
      <c r="T185" s="292"/>
      <c r="U185" s="292"/>
      <c r="V185" s="292"/>
      <c r="W185" s="468"/>
      <c r="X185" s="474"/>
      <c r="Y185" s="467"/>
      <c r="Z185" s="292"/>
      <c r="AA185" s="292"/>
      <c r="AB185" s="292"/>
      <c r="AC185" s="292"/>
      <c r="AD185" s="292"/>
      <c r="AE185" s="292"/>
      <c r="AF185" s="292"/>
      <c r="AG185" s="292"/>
      <c r="AH185" s="468"/>
      <c r="AI185" s="474"/>
    </row>
    <row r="186" spans="1:35">
      <c r="A186" s="473"/>
      <c r="B186" s="598">
        <v>2008</v>
      </c>
      <c r="C186" s="194" t="s">
        <v>39</v>
      </c>
      <c r="D186" s="195">
        <v>66</v>
      </c>
      <c r="E186" s="196">
        <v>65.290000000000006</v>
      </c>
      <c r="F186" s="196">
        <v>67.55</v>
      </c>
      <c r="G186" s="196">
        <v>65.44</v>
      </c>
      <c r="H186" s="196">
        <v>65.78</v>
      </c>
      <c r="I186" s="196">
        <v>68.27</v>
      </c>
      <c r="J186" s="196">
        <v>68.489999999999995</v>
      </c>
      <c r="K186" s="202">
        <v>56.65</v>
      </c>
      <c r="L186" s="195">
        <v>66.069999999999993</v>
      </c>
      <c r="M186" s="199">
        <v>68.39</v>
      </c>
      <c r="N186" s="474"/>
      <c r="O186" s="467"/>
      <c r="P186" s="292"/>
      <c r="Q186" s="292"/>
      <c r="R186" s="292"/>
      <c r="S186" s="292"/>
      <c r="T186" s="292"/>
      <c r="U186" s="292"/>
      <c r="V186" s="292"/>
      <c r="W186" s="468"/>
      <c r="X186" s="474"/>
      <c r="Y186" s="467"/>
      <c r="Z186" s="292"/>
      <c r="AA186" s="292"/>
      <c r="AB186" s="292"/>
      <c r="AC186" s="292"/>
      <c r="AD186" s="292"/>
      <c r="AE186" s="292"/>
      <c r="AF186" s="292"/>
      <c r="AG186" s="292"/>
      <c r="AH186" s="468"/>
      <c r="AI186" s="474"/>
    </row>
    <row r="187" spans="1:35" ht="13.5" thickBot="1">
      <c r="A187" s="473"/>
      <c r="B187" s="599"/>
      <c r="C187" s="205" t="s">
        <v>40</v>
      </c>
      <c r="D187" s="206">
        <v>47.42</v>
      </c>
      <c r="E187" s="207">
        <v>38.89</v>
      </c>
      <c r="F187" s="207">
        <v>53.28</v>
      </c>
      <c r="G187" s="207">
        <v>52.88</v>
      </c>
      <c r="H187" s="207">
        <v>43.45</v>
      </c>
      <c r="I187" s="207">
        <v>53.3</v>
      </c>
      <c r="J187" s="207">
        <v>64.02</v>
      </c>
      <c r="K187" s="213">
        <v>25.86</v>
      </c>
      <c r="L187" s="206">
        <v>47.12</v>
      </c>
      <c r="M187" s="210">
        <v>58.66</v>
      </c>
      <c r="N187" s="474"/>
      <c r="O187" s="467"/>
      <c r="P187" s="292"/>
      <c r="Q187" s="292"/>
      <c r="R187" s="292"/>
      <c r="S187" s="292"/>
      <c r="T187" s="292"/>
      <c r="U187" s="292"/>
      <c r="V187" s="292"/>
      <c r="W187" s="468"/>
      <c r="X187" s="474"/>
      <c r="Y187" s="467"/>
      <c r="Z187" s="292"/>
      <c r="AA187" s="292"/>
      <c r="AB187" s="292"/>
      <c r="AC187" s="292"/>
      <c r="AD187" s="292"/>
      <c r="AE187" s="292"/>
      <c r="AF187" s="292"/>
      <c r="AG187" s="292"/>
      <c r="AH187" s="468"/>
      <c r="AI187" s="474"/>
    </row>
    <row r="188" spans="1:35" ht="5.0999999999999996" customHeight="1" thickBot="1">
      <c r="A188" s="473"/>
      <c r="B188" s="363"/>
      <c r="C188" s="364"/>
      <c r="D188" s="364"/>
      <c r="E188" s="364"/>
      <c r="F188" s="364"/>
      <c r="G188" s="364"/>
      <c r="H188" s="364"/>
      <c r="I188" s="364"/>
      <c r="J188" s="364"/>
      <c r="K188" s="364"/>
      <c r="L188" s="364"/>
      <c r="M188" s="365"/>
      <c r="N188" s="474"/>
      <c r="O188" s="467"/>
      <c r="P188" s="292"/>
      <c r="Q188" s="292"/>
      <c r="R188" s="292"/>
      <c r="S188" s="292"/>
      <c r="T188" s="292"/>
      <c r="U188" s="292"/>
      <c r="V188" s="292"/>
      <c r="W188" s="468"/>
      <c r="X188" s="474"/>
      <c r="Y188" s="467"/>
      <c r="Z188" s="292"/>
      <c r="AA188" s="292"/>
      <c r="AB188" s="292"/>
      <c r="AC188" s="292"/>
      <c r="AD188" s="292"/>
      <c r="AE188" s="292"/>
      <c r="AF188" s="292"/>
      <c r="AG188" s="292"/>
      <c r="AH188" s="468"/>
      <c r="AI188" s="474"/>
    </row>
    <row r="189" spans="1:35">
      <c r="A189" s="473"/>
      <c r="B189" s="600">
        <v>2009</v>
      </c>
      <c r="C189" s="354" t="s">
        <v>39</v>
      </c>
      <c r="D189" s="100">
        <v>60.49</v>
      </c>
      <c r="E189" s="196">
        <v>58.34</v>
      </c>
      <c r="F189" s="196">
        <v>60.24</v>
      </c>
      <c r="G189" s="196">
        <v>59.17</v>
      </c>
      <c r="H189" s="196">
        <v>59.28</v>
      </c>
      <c r="I189" s="196">
        <v>58.98</v>
      </c>
      <c r="J189" s="196">
        <v>68.19</v>
      </c>
      <c r="K189" s="202">
        <v>54.52</v>
      </c>
      <c r="L189" s="195">
        <v>59.24</v>
      </c>
      <c r="M189" s="199">
        <v>64.36</v>
      </c>
      <c r="N189" s="474"/>
      <c r="O189" s="467"/>
      <c r="P189" s="292"/>
      <c r="Q189" s="292"/>
      <c r="R189" s="292"/>
      <c r="S189" s="292"/>
      <c r="T189" s="292"/>
      <c r="U189" s="292"/>
      <c r="V189" s="292"/>
      <c r="W189" s="468"/>
      <c r="X189" s="474"/>
      <c r="Y189" s="467"/>
      <c r="Z189" s="292"/>
      <c r="AA189" s="292"/>
      <c r="AB189" s="292"/>
      <c r="AC189" s="292"/>
      <c r="AD189" s="292"/>
      <c r="AE189" s="292"/>
      <c r="AF189" s="292"/>
      <c r="AG189" s="292"/>
      <c r="AH189" s="468"/>
      <c r="AI189" s="474"/>
    </row>
    <row r="190" spans="1:35" ht="13.5" thickBot="1">
      <c r="A190" s="473"/>
      <c r="B190" s="601"/>
      <c r="C190" s="217" t="s">
        <v>26</v>
      </c>
      <c r="D190" s="226">
        <f t="shared" ref="D190:M190" si="60">(D189-D186)/D186</f>
        <v>-8.3484848484848453E-2</v>
      </c>
      <c r="E190" s="227">
        <f t="shared" si="60"/>
        <v>-0.1064481543881146</v>
      </c>
      <c r="F190" s="81">
        <f t="shared" si="60"/>
        <v>-0.10821613619541073</v>
      </c>
      <c r="G190" s="81">
        <f t="shared" si="60"/>
        <v>-9.5812958435207762E-2</v>
      </c>
      <c r="H190" s="81">
        <f t="shared" si="60"/>
        <v>-9.8814229249011856E-2</v>
      </c>
      <c r="I190" s="81">
        <f t="shared" si="60"/>
        <v>-0.13607733997363408</v>
      </c>
      <c r="J190" s="82">
        <f t="shared" si="60"/>
        <v>-4.3802014892684654E-3</v>
      </c>
      <c r="K190" s="86">
        <f t="shared" si="60"/>
        <v>-3.7599293909973443E-2</v>
      </c>
      <c r="L190" s="226">
        <f t="shared" si="60"/>
        <v>-0.10337520811260771</v>
      </c>
      <c r="M190" s="228">
        <f t="shared" si="60"/>
        <v>-5.8926743675976036E-2</v>
      </c>
      <c r="N190" s="474"/>
      <c r="O190" s="467"/>
      <c r="P190" s="292"/>
      <c r="Q190" s="292"/>
      <c r="R190" s="292"/>
      <c r="S190" s="292"/>
      <c r="T190" s="292"/>
      <c r="U190" s="292"/>
      <c r="V190" s="292"/>
      <c r="W190" s="468"/>
      <c r="X190" s="474"/>
      <c r="Y190" s="467"/>
      <c r="Z190" s="292"/>
      <c r="AA190" s="292"/>
      <c r="AB190" s="292"/>
      <c r="AC190" s="292"/>
      <c r="AD190" s="292"/>
      <c r="AE190" s="292"/>
      <c r="AF190" s="292"/>
      <c r="AG190" s="292"/>
      <c r="AH190" s="468"/>
      <c r="AI190" s="474"/>
    </row>
    <row r="191" spans="1:35">
      <c r="A191" s="473"/>
      <c r="B191" s="601"/>
      <c r="C191" s="231" t="s">
        <v>40</v>
      </c>
      <c r="D191" s="232">
        <v>44.61</v>
      </c>
      <c r="E191" s="233">
        <v>40.25</v>
      </c>
      <c r="F191" s="233">
        <v>48.61</v>
      </c>
      <c r="G191" s="233">
        <v>49.33</v>
      </c>
      <c r="H191" s="233">
        <v>36.64</v>
      </c>
      <c r="I191" s="233">
        <v>48.34</v>
      </c>
      <c r="J191" s="233">
        <v>62.76</v>
      </c>
      <c r="K191" s="261">
        <v>27.26</v>
      </c>
      <c r="L191" s="237">
        <v>43.5</v>
      </c>
      <c r="M191" s="238">
        <v>56.35</v>
      </c>
      <c r="N191" s="474"/>
      <c r="O191" s="467"/>
      <c r="P191" s="292"/>
      <c r="Q191" s="292"/>
      <c r="R191" s="292"/>
      <c r="S191" s="292"/>
      <c r="T191" s="292"/>
      <c r="U191" s="292"/>
      <c r="V191" s="292"/>
      <c r="W191" s="468"/>
      <c r="X191" s="474"/>
      <c r="Y191" s="467"/>
      <c r="Z191" s="292"/>
      <c r="AA191" s="292"/>
      <c r="AB191" s="292"/>
      <c r="AC191" s="292"/>
      <c r="AD191" s="292"/>
      <c r="AE191" s="292"/>
      <c r="AF191" s="292"/>
      <c r="AG191" s="292"/>
      <c r="AH191" s="468"/>
      <c r="AI191" s="474"/>
    </row>
    <row r="192" spans="1:35" ht="13.5" thickBot="1">
      <c r="A192" s="473"/>
      <c r="B192" s="602"/>
      <c r="C192" s="247" t="s">
        <v>26</v>
      </c>
      <c r="D192" s="226">
        <f t="shared" ref="D192:M192" si="61">(D191-D187)/D187</f>
        <v>-5.9257697174188155E-2</v>
      </c>
      <c r="E192" s="161">
        <f t="shared" si="61"/>
        <v>3.4970429416302379E-2</v>
      </c>
      <c r="F192" s="81">
        <f t="shared" si="61"/>
        <v>-8.765015015015018E-2</v>
      </c>
      <c r="G192" s="81">
        <f t="shared" si="61"/>
        <v>-6.7133131618759528E-2</v>
      </c>
      <c r="H192" s="81">
        <f t="shared" si="61"/>
        <v>-0.15673187571921754</v>
      </c>
      <c r="I192" s="81">
        <f t="shared" si="61"/>
        <v>-9.305816135084416E-2</v>
      </c>
      <c r="J192" s="81">
        <f t="shared" si="61"/>
        <v>-1.9681349578256766E-2</v>
      </c>
      <c r="K192" s="83">
        <f t="shared" si="61"/>
        <v>5.4137664346481137E-2</v>
      </c>
      <c r="L192" s="226">
        <f t="shared" si="61"/>
        <v>-7.6825127334465143E-2</v>
      </c>
      <c r="M192" s="228">
        <f t="shared" si="61"/>
        <v>-3.9379474940334051E-2</v>
      </c>
      <c r="N192" s="474"/>
      <c r="O192" s="467"/>
      <c r="P192" s="292"/>
      <c r="Q192" s="292"/>
      <c r="R192" s="292"/>
      <c r="S192" s="292"/>
      <c r="T192" s="292"/>
      <c r="U192" s="292"/>
      <c r="V192" s="292"/>
      <c r="W192" s="468"/>
      <c r="X192" s="474"/>
      <c r="Y192" s="467"/>
      <c r="Z192" s="292"/>
      <c r="AA192" s="292"/>
      <c r="AB192" s="292"/>
      <c r="AC192" s="292"/>
      <c r="AD192" s="292"/>
      <c r="AE192" s="292"/>
      <c r="AF192" s="292"/>
      <c r="AG192" s="292"/>
      <c r="AH192" s="468"/>
      <c r="AI192" s="474"/>
    </row>
    <row r="193" spans="1:35" ht="5.0999999999999996" customHeight="1" thickBot="1">
      <c r="A193" s="473"/>
      <c r="B193" s="363"/>
      <c r="C193" s="366"/>
      <c r="D193" s="366"/>
      <c r="E193" s="366"/>
      <c r="F193" s="366"/>
      <c r="G193" s="366"/>
      <c r="H193" s="366"/>
      <c r="I193" s="366"/>
      <c r="J193" s="366"/>
      <c r="K193" s="366"/>
      <c r="L193" s="366"/>
      <c r="M193" s="367"/>
      <c r="N193" s="474"/>
      <c r="O193" s="467"/>
      <c r="P193" s="292"/>
      <c r="Q193" s="292"/>
      <c r="R193" s="292"/>
      <c r="S193" s="292"/>
      <c r="T193" s="292"/>
      <c r="U193" s="292"/>
      <c r="V193" s="292"/>
      <c r="W193" s="468"/>
      <c r="X193" s="474"/>
      <c r="Y193" s="467"/>
      <c r="Z193" s="292"/>
      <c r="AA193" s="292"/>
      <c r="AB193" s="292"/>
      <c r="AC193" s="292"/>
      <c r="AD193" s="292"/>
      <c r="AE193" s="292"/>
      <c r="AF193" s="292"/>
      <c r="AG193" s="292"/>
      <c r="AH193" s="468"/>
      <c r="AI193" s="474"/>
    </row>
    <row r="194" spans="1:35">
      <c r="A194" s="473"/>
      <c r="B194" s="606">
        <v>2010</v>
      </c>
      <c r="C194" s="354" t="s">
        <v>39</v>
      </c>
      <c r="D194" s="195">
        <v>61.11</v>
      </c>
      <c r="E194" s="196">
        <v>57.42</v>
      </c>
      <c r="F194" s="197">
        <v>59.81</v>
      </c>
      <c r="G194" s="197">
        <v>59.3</v>
      </c>
      <c r="H194" s="197">
        <v>60.29</v>
      </c>
      <c r="I194" s="197">
        <v>60.69</v>
      </c>
      <c r="J194" s="197">
        <v>74.260000000000005</v>
      </c>
      <c r="K194" s="198">
        <v>51.33</v>
      </c>
      <c r="L194" s="195">
        <v>59.18</v>
      </c>
      <c r="M194" s="199">
        <v>67.92</v>
      </c>
      <c r="N194" s="474"/>
      <c r="O194" s="467"/>
      <c r="P194" s="292"/>
      <c r="Q194" s="292"/>
      <c r="R194" s="292"/>
      <c r="S194" s="292"/>
      <c r="T194" s="292"/>
      <c r="U194" s="292"/>
      <c r="V194" s="292"/>
      <c r="W194" s="468"/>
      <c r="X194" s="474"/>
      <c r="Y194" s="467"/>
      <c r="Z194" s="292"/>
      <c r="AA194" s="292"/>
      <c r="AB194" s="292"/>
      <c r="AC194" s="292"/>
      <c r="AD194" s="292"/>
      <c r="AE194" s="292"/>
      <c r="AF194" s="292"/>
      <c r="AG194" s="292"/>
      <c r="AH194" s="468"/>
      <c r="AI194" s="474"/>
    </row>
    <row r="195" spans="1:35" ht="13.5" thickBot="1">
      <c r="A195" s="473"/>
      <c r="B195" s="607"/>
      <c r="C195" s="217" t="s">
        <v>26</v>
      </c>
      <c r="D195" s="230">
        <f t="shared" ref="D195:M195" si="62">(D194-D189)/D189</f>
        <v>1.0249628037692138E-2</v>
      </c>
      <c r="E195" s="251">
        <f t="shared" si="62"/>
        <v>-1.5769626328419637E-2</v>
      </c>
      <c r="F195" s="78">
        <f t="shared" si="62"/>
        <v>-7.1381142098273526E-3</v>
      </c>
      <c r="G195" s="78">
        <f t="shared" si="62"/>
        <v>2.1970593206015795E-3</v>
      </c>
      <c r="H195" s="78">
        <f t="shared" si="62"/>
        <v>1.7037786774628846E-2</v>
      </c>
      <c r="I195" s="78">
        <f t="shared" si="62"/>
        <v>2.8992878942014258E-2</v>
      </c>
      <c r="J195" s="78">
        <f t="shared" si="62"/>
        <v>8.9015984748496965E-2</v>
      </c>
      <c r="K195" s="79">
        <f t="shared" si="62"/>
        <v>-5.8510638297872425E-2</v>
      </c>
      <c r="L195" s="230">
        <f t="shared" si="62"/>
        <v>-1.0128291694801194E-3</v>
      </c>
      <c r="M195" s="252">
        <f t="shared" si="62"/>
        <v>5.5313859540087044E-2</v>
      </c>
      <c r="N195" s="474"/>
      <c r="O195" s="467"/>
      <c r="P195" s="292"/>
      <c r="Q195" s="292"/>
      <c r="R195" s="292"/>
      <c r="S195" s="292"/>
      <c r="T195" s="292"/>
      <c r="U195" s="292"/>
      <c r="V195" s="292"/>
      <c r="W195" s="468"/>
      <c r="X195" s="474"/>
      <c r="Y195" s="467"/>
      <c r="Z195" s="292"/>
      <c r="AA195" s="292"/>
      <c r="AB195" s="292"/>
      <c r="AC195" s="292"/>
      <c r="AD195" s="292"/>
      <c r="AE195" s="292"/>
      <c r="AF195" s="292"/>
      <c r="AG195" s="292"/>
      <c r="AH195" s="468"/>
      <c r="AI195" s="474"/>
    </row>
    <row r="196" spans="1:35">
      <c r="A196" s="473"/>
      <c r="B196" s="607"/>
      <c r="C196" s="231" t="s">
        <v>40</v>
      </c>
      <c r="D196" s="257">
        <v>41.66</v>
      </c>
      <c r="E196" s="258">
        <v>33.72</v>
      </c>
      <c r="F196" s="259">
        <v>40.96</v>
      </c>
      <c r="G196" s="259">
        <v>42.04</v>
      </c>
      <c r="H196" s="259">
        <v>35.25</v>
      </c>
      <c r="I196" s="259">
        <v>49.6</v>
      </c>
      <c r="J196" s="259">
        <v>69.319999999999993</v>
      </c>
      <c r="K196" s="262">
        <v>26.66</v>
      </c>
      <c r="L196" s="257">
        <v>37.92</v>
      </c>
      <c r="M196" s="263">
        <v>59.46</v>
      </c>
      <c r="N196" s="474"/>
      <c r="O196" s="467"/>
      <c r="P196" s="292"/>
      <c r="Q196" s="292"/>
      <c r="R196" s="292"/>
      <c r="S196" s="292"/>
      <c r="T196" s="292"/>
      <c r="U196" s="292"/>
      <c r="V196" s="292"/>
      <c r="W196" s="468"/>
      <c r="X196" s="474"/>
      <c r="Y196" s="467"/>
      <c r="Z196" s="292"/>
      <c r="AA196" s="292"/>
      <c r="AB196" s="292"/>
      <c r="AC196" s="292"/>
      <c r="AD196" s="292"/>
      <c r="AE196" s="292"/>
      <c r="AF196" s="292"/>
      <c r="AG196" s="292"/>
      <c r="AH196" s="468"/>
      <c r="AI196" s="474"/>
    </row>
    <row r="197" spans="1:35" ht="13.5" thickBot="1">
      <c r="A197" s="473"/>
      <c r="B197" s="608"/>
      <c r="C197" s="270" t="s">
        <v>26</v>
      </c>
      <c r="D197" s="223">
        <f t="shared" ref="D197:M197" si="63">(D196-D191)/D191</f>
        <v>-6.6128670701636472E-2</v>
      </c>
      <c r="E197" s="161">
        <f t="shared" si="63"/>
        <v>-0.16223602484472052</v>
      </c>
      <c r="F197" s="82">
        <f t="shared" si="63"/>
        <v>-0.15737502571487347</v>
      </c>
      <c r="G197" s="82">
        <f t="shared" si="63"/>
        <v>-0.14778025542266368</v>
      </c>
      <c r="H197" s="82">
        <f t="shared" si="63"/>
        <v>-3.7936681222707436E-2</v>
      </c>
      <c r="I197" s="82">
        <f t="shared" si="63"/>
        <v>2.6065370293752544E-2</v>
      </c>
      <c r="J197" s="82">
        <f t="shared" si="63"/>
        <v>0.1045251752708731</v>
      </c>
      <c r="K197" s="83">
        <f t="shared" si="63"/>
        <v>-2.2010271460014726E-2</v>
      </c>
      <c r="L197" s="223">
        <f t="shared" si="63"/>
        <v>-0.12827586206896549</v>
      </c>
      <c r="M197" s="224">
        <f t="shared" si="63"/>
        <v>5.5190771960958285E-2</v>
      </c>
      <c r="N197" s="474"/>
      <c r="O197" s="467"/>
      <c r="P197" s="292"/>
      <c r="Q197" s="292"/>
      <c r="R197" s="292"/>
      <c r="S197" s="292"/>
      <c r="T197" s="292"/>
      <c r="U197" s="292"/>
      <c r="V197" s="292"/>
      <c r="W197" s="468"/>
      <c r="X197" s="474"/>
      <c r="Y197" s="467"/>
      <c r="Z197" s="292"/>
      <c r="AA197" s="292"/>
      <c r="AB197" s="292"/>
      <c r="AC197" s="292"/>
      <c r="AD197" s="292"/>
      <c r="AE197" s="292"/>
      <c r="AF197" s="292"/>
      <c r="AG197" s="292"/>
      <c r="AH197" s="468"/>
      <c r="AI197" s="474"/>
    </row>
    <row r="198" spans="1:35" ht="5.0999999999999996" customHeight="1" thickBot="1">
      <c r="A198" s="473"/>
      <c r="B198" s="363"/>
      <c r="C198" s="364"/>
      <c r="D198" s="364"/>
      <c r="E198" s="364"/>
      <c r="F198" s="364"/>
      <c r="G198" s="364"/>
      <c r="H198" s="364"/>
      <c r="I198" s="364"/>
      <c r="J198" s="364"/>
      <c r="K198" s="364"/>
      <c r="L198" s="364"/>
      <c r="M198" s="365"/>
      <c r="N198" s="474"/>
      <c r="O198" s="467"/>
      <c r="P198" s="292"/>
      <c r="Q198" s="292"/>
      <c r="R198" s="292"/>
      <c r="S198" s="292"/>
      <c r="T198" s="292"/>
      <c r="U198" s="292"/>
      <c r="V198" s="292"/>
      <c r="W198" s="468"/>
      <c r="X198" s="474"/>
      <c r="Y198" s="467"/>
      <c r="Z198" s="292"/>
      <c r="AA198" s="292"/>
      <c r="AB198" s="292"/>
      <c r="AC198" s="292"/>
      <c r="AD198" s="292"/>
      <c r="AE198" s="292"/>
      <c r="AF198" s="292"/>
      <c r="AG198" s="292"/>
      <c r="AH198" s="468"/>
      <c r="AI198" s="474"/>
    </row>
    <row r="199" spans="1:35">
      <c r="A199" s="473"/>
      <c r="B199" s="595">
        <v>2011</v>
      </c>
      <c r="C199" s="354" t="s">
        <v>39</v>
      </c>
      <c r="D199" s="553">
        <v>64.400000000000006</v>
      </c>
      <c r="E199" s="554">
        <v>58.63</v>
      </c>
      <c r="F199" s="548">
        <v>63.92</v>
      </c>
      <c r="G199" s="548">
        <v>63.88</v>
      </c>
      <c r="H199" s="548">
        <v>60.62</v>
      </c>
      <c r="I199" s="548">
        <v>63.04</v>
      </c>
      <c r="J199" s="548">
        <v>79.11</v>
      </c>
      <c r="K199" s="552">
        <v>55.29</v>
      </c>
      <c r="L199" s="553">
        <v>62.04</v>
      </c>
      <c r="M199" s="550">
        <v>71.63</v>
      </c>
      <c r="N199" s="474"/>
      <c r="O199" s="467"/>
      <c r="P199" s="292"/>
      <c r="Q199" s="292"/>
      <c r="R199" s="292"/>
      <c r="S199" s="292"/>
      <c r="T199" s="292"/>
      <c r="U199" s="292"/>
      <c r="V199" s="292"/>
      <c r="W199" s="468"/>
      <c r="X199" s="474"/>
      <c r="Y199" s="467"/>
      <c r="Z199" s="292"/>
      <c r="AA199" s="292"/>
      <c r="AB199" s="292"/>
      <c r="AC199" s="292"/>
      <c r="AD199" s="292"/>
      <c r="AE199" s="292"/>
      <c r="AF199" s="292"/>
      <c r="AG199" s="292"/>
      <c r="AH199" s="468"/>
      <c r="AI199" s="474"/>
    </row>
    <row r="200" spans="1:35" ht="13.5" thickBot="1">
      <c r="A200" s="473"/>
      <c r="B200" s="596"/>
      <c r="C200" s="217" t="s">
        <v>26</v>
      </c>
      <c r="D200" s="223">
        <f t="shared" ref="D200:M200" si="64">(D199-D194)/D194</f>
        <v>5.3837342497136412E-2</v>
      </c>
      <c r="E200" s="161">
        <f t="shared" si="64"/>
        <v>2.1072796934865915E-2</v>
      </c>
      <c r="F200" s="82">
        <f t="shared" si="64"/>
        <v>6.8717605751546548E-2</v>
      </c>
      <c r="G200" s="82">
        <f t="shared" si="64"/>
        <v>7.7234401349072612E-2</v>
      </c>
      <c r="H200" s="82">
        <f t="shared" si="64"/>
        <v>5.4735445347486866E-3</v>
      </c>
      <c r="I200" s="82">
        <f t="shared" si="64"/>
        <v>3.8721370901301719E-2</v>
      </c>
      <c r="J200" s="82">
        <f t="shared" si="64"/>
        <v>6.5311069216267087E-2</v>
      </c>
      <c r="K200" s="83">
        <f t="shared" si="64"/>
        <v>7.7147866744593827E-2</v>
      </c>
      <c r="L200" s="223">
        <f t="shared" si="64"/>
        <v>4.8327137546468391E-2</v>
      </c>
      <c r="M200" s="224">
        <f t="shared" si="64"/>
        <v>5.4623085983509921E-2</v>
      </c>
      <c r="N200" s="474"/>
      <c r="O200" s="467"/>
      <c r="P200" s="292"/>
      <c r="Q200" s="292"/>
      <c r="R200" s="292"/>
      <c r="S200" s="292"/>
      <c r="T200" s="292"/>
      <c r="U200" s="292"/>
      <c r="V200" s="292"/>
      <c r="W200" s="468"/>
      <c r="X200" s="474"/>
      <c r="Y200" s="467"/>
      <c r="Z200" s="292"/>
      <c r="AA200" s="292"/>
      <c r="AB200" s="292"/>
      <c r="AC200" s="292"/>
      <c r="AD200" s="292"/>
      <c r="AE200" s="292"/>
      <c r="AF200" s="292"/>
      <c r="AG200" s="292"/>
      <c r="AH200" s="468"/>
      <c r="AI200" s="474"/>
    </row>
    <row r="201" spans="1:35">
      <c r="A201" s="473"/>
      <c r="B201" s="596"/>
      <c r="C201" s="231" t="s">
        <v>40</v>
      </c>
      <c r="D201" s="558">
        <v>44.87</v>
      </c>
      <c r="E201" s="555">
        <v>33.28</v>
      </c>
      <c r="F201" s="556">
        <v>44.78</v>
      </c>
      <c r="G201" s="556">
        <v>46.69</v>
      </c>
      <c r="H201" s="556">
        <v>39.36</v>
      </c>
      <c r="I201" s="556">
        <v>50.21</v>
      </c>
      <c r="J201" s="556">
        <v>72.36</v>
      </c>
      <c r="K201" s="557">
        <v>29.88</v>
      </c>
      <c r="L201" s="558">
        <v>41.12</v>
      </c>
      <c r="M201" s="559">
        <v>61.29</v>
      </c>
      <c r="N201" s="474"/>
      <c r="O201" s="467"/>
      <c r="P201" s="292"/>
      <c r="Q201" s="292"/>
      <c r="R201" s="292"/>
      <c r="S201" s="292"/>
      <c r="T201" s="292"/>
      <c r="U201" s="292"/>
      <c r="V201" s="292"/>
      <c r="W201" s="468"/>
      <c r="X201" s="474"/>
      <c r="Y201" s="467"/>
      <c r="Z201" s="292"/>
      <c r="AA201" s="292"/>
      <c r="AB201" s="292"/>
      <c r="AC201" s="292"/>
      <c r="AD201" s="292"/>
      <c r="AE201" s="292"/>
      <c r="AF201" s="292"/>
      <c r="AG201" s="292"/>
      <c r="AH201" s="468"/>
      <c r="AI201" s="474"/>
    </row>
    <row r="202" spans="1:35" ht="13.5" thickBot="1">
      <c r="A202" s="473"/>
      <c r="B202" s="609"/>
      <c r="C202" s="247" t="s">
        <v>26</v>
      </c>
      <c r="D202" s="358">
        <f t="shared" ref="D202:M202" si="65">(D201-D196)/D196</f>
        <v>7.7052328372539627E-2</v>
      </c>
      <c r="E202" s="274">
        <f t="shared" si="65"/>
        <v>-1.304863582443647E-2</v>
      </c>
      <c r="F202" s="56">
        <f t="shared" si="65"/>
        <v>9.326171875E-2</v>
      </c>
      <c r="G202" s="56">
        <f t="shared" si="65"/>
        <v>0.1106089438629876</v>
      </c>
      <c r="H202" s="56">
        <f t="shared" si="65"/>
        <v>0.11659574468085104</v>
      </c>
      <c r="I202" s="56">
        <f t="shared" si="65"/>
        <v>1.2298387096774182E-2</v>
      </c>
      <c r="J202" s="56">
        <f t="shared" si="65"/>
        <v>4.3854587420657912E-2</v>
      </c>
      <c r="K202" s="359">
        <f t="shared" si="65"/>
        <v>0.12078019504876215</v>
      </c>
      <c r="L202" s="358">
        <f t="shared" si="65"/>
        <v>8.4388185654008324E-2</v>
      </c>
      <c r="M202" s="360">
        <f t="shared" si="65"/>
        <v>3.077699293642782E-2</v>
      </c>
      <c r="N202" s="474"/>
      <c r="O202" s="467"/>
      <c r="P202" s="292"/>
      <c r="Q202" s="292"/>
      <c r="R202" s="292"/>
      <c r="S202" s="292"/>
      <c r="T202" s="292"/>
      <c r="U202" s="292"/>
      <c r="V202" s="292"/>
      <c r="W202" s="468"/>
      <c r="X202" s="474"/>
      <c r="Y202" s="467"/>
      <c r="Z202" s="292"/>
      <c r="AA202" s="292"/>
      <c r="AB202" s="292"/>
      <c r="AC202" s="292"/>
      <c r="AD202" s="292"/>
      <c r="AE202" s="292"/>
      <c r="AF202" s="292"/>
      <c r="AG202" s="292"/>
      <c r="AH202" s="468"/>
      <c r="AI202" s="474"/>
    </row>
    <row r="203" spans="1:35" ht="5.0999999999999996" customHeight="1" thickBot="1">
      <c r="A203" s="473"/>
      <c r="B203" s="363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5"/>
      <c r="N203" s="474"/>
      <c r="O203" s="469"/>
      <c r="P203" s="470"/>
      <c r="Q203" s="470"/>
      <c r="R203" s="470"/>
      <c r="S203" s="470"/>
      <c r="T203" s="470"/>
      <c r="U203" s="470"/>
      <c r="V203" s="470"/>
      <c r="W203" s="471"/>
      <c r="X203" s="474"/>
      <c r="Y203" s="469"/>
      <c r="Z203" s="470"/>
      <c r="AA203" s="470"/>
      <c r="AB203" s="470"/>
      <c r="AC203" s="470"/>
      <c r="AD203" s="470"/>
      <c r="AE203" s="470"/>
      <c r="AF203" s="470"/>
      <c r="AG203" s="470"/>
      <c r="AH203" s="471"/>
      <c r="AI203" s="474"/>
    </row>
    <row r="204" spans="1:35">
      <c r="A204" s="473"/>
      <c r="B204" s="474"/>
      <c r="C204" s="474"/>
      <c r="D204" s="474"/>
      <c r="E204" s="474"/>
      <c r="F204" s="474"/>
      <c r="G204" s="474"/>
      <c r="H204" s="474"/>
      <c r="I204" s="474"/>
      <c r="J204" s="474"/>
      <c r="K204" s="474"/>
      <c r="L204" s="474"/>
      <c r="M204" s="474"/>
      <c r="N204" s="474"/>
      <c r="O204" s="474"/>
      <c r="P204" s="474"/>
      <c r="Q204" s="474"/>
      <c r="R204" s="474"/>
      <c r="S204" s="474"/>
      <c r="T204" s="474"/>
      <c r="U204" s="474"/>
      <c r="V204" s="474"/>
      <c r="W204" s="474"/>
      <c r="X204" s="474"/>
      <c r="Y204" s="474"/>
      <c r="Z204" s="474"/>
      <c r="AA204" s="474"/>
      <c r="AB204" s="474"/>
      <c r="AC204" s="474"/>
      <c r="AD204" s="474"/>
      <c r="AE204" s="474"/>
      <c r="AF204" s="474"/>
      <c r="AG204" s="474"/>
      <c r="AH204" s="474"/>
      <c r="AI204" s="474"/>
    </row>
    <row r="205" spans="1:35" ht="13.5" thickBot="1">
      <c r="A205" s="473"/>
      <c r="B205" s="474"/>
      <c r="C205" s="474"/>
      <c r="D205" s="474"/>
      <c r="E205" s="474"/>
      <c r="F205" s="474"/>
      <c r="G205" s="474"/>
      <c r="H205" s="474"/>
      <c r="I205" s="474"/>
      <c r="J205" s="474"/>
      <c r="K205" s="474"/>
      <c r="L205" s="474"/>
      <c r="M205" s="474"/>
      <c r="N205" s="474"/>
      <c r="O205" s="474"/>
      <c r="P205" s="474"/>
      <c r="Q205" s="474"/>
      <c r="R205" s="474"/>
      <c r="S205" s="474"/>
      <c r="T205" s="474"/>
      <c r="U205" s="474"/>
      <c r="V205" s="474"/>
      <c r="W205" s="474"/>
      <c r="X205" s="474"/>
      <c r="Y205" s="474"/>
      <c r="Z205" s="474"/>
      <c r="AA205" s="474"/>
      <c r="AB205" s="474"/>
      <c r="AC205" s="474"/>
      <c r="AD205" s="474"/>
      <c r="AE205" s="474"/>
      <c r="AF205" s="474"/>
      <c r="AG205" s="474"/>
      <c r="AH205" s="474"/>
      <c r="AI205" s="474"/>
    </row>
    <row r="206" spans="1:35" ht="20.100000000000001" customHeight="1" thickBot="1">
      <c r="A206" s="473"/>
      <c r="B206" s="474"/>
      <c r="C206" s="474"/>
      <c r="D206" s="592" t="s">
        <v>31</v>
      </c>
      <c r="E206" s="593"/>
      <c r="F206" s="593"/>
      <c r="G206" s="593"/>
      <c r="H206" s="593"/>
      <c r="I206" s="593"/>
      <c r="J206" s="593"/>
      <c r="K206" s="593"/>
      <c r="L206" s="593"/>
      <c r="M206" s="594"/>
      <c r="N206" s="474"/>
      <c r="O206" s="464"/>
      <c r="P206" s="465"/>
      <c r="Q206" s="465"/>
      <c r="R206" s="465"/>
      <c r="S206" s="465"/>
      <c r="T206" s="465"/>
      <c r="U206" s="465"/>
      <c r="V206" s="465"/>
      <c r="W206" s="466"/>
      <c r="X206" s="474"/>
      <c r="Y206" s="464"/>
      <c r="Z206" s="465"/>
      <c r="AA206" s="465"/>
      <c r="AB206" s="465"/>
      <c r="AC206" s="465"/>
      <c r="AD206" s="465"/>
      <c r="AE206" s="465"/>
      <c r="AF206" s="465"/>
      <c r="AG206" s="465"/>
      <c r="AH206" s="466"/>
      <c r="AI206" s="474"/>
    </row>
    <row r="207" spans="1:35" ht="13.5" thickBot="1">
      <c r="A207" s="473"/>
      <c r="B207" s="474"/>
      <c r="C207" s="474"/>
      <c r="D207" s="396" t="s">
        <v>111</v>
      </c>
      <c r="E207" s="187" t="s">
        <v>41</v>
      </c>
      <c r="F207" s="157" t="s">
        <v>42</v>
      </c>
      <c r="G207" s="157" t="s">
        <v>43</v>
      </c>
      <c r="H207" s="157" t="s">
        <v>44</v>
      </c>
      <c r="I207" s="157" t="s">
        <v>45</v>
      </c>
      <c r="J207" s="157" t="s">
        <v>46</v>
      </c>
      <c r="K207" s="188" t="s">
        <v>47</v>
      </c>
      <c r="L207" s="186" t="s">
        <v>48</v>
      </c>
      <c r="M207" s="189" t="s">
        <v>49</v>
      </c>
      <c r="N207" s="474"/>
      <c r="O207" s="467"/>
      <c r="P207" s="292"/>
      <c r="Q207" s="292"/>
      <c r="R207" s="292"/>
      <c r="S207" s="292"/>
      <c r="T207" s="292"/>
      <c r="U207" s="292"/>
      <c r="V207" s="292"/>
      <c r="W207" s="468"/>
      <c r="X207" s="474"/>
      <c r="Y207" s="467"/>
      <c r="Z207" s="292"/>
      <c r="AA207" s="292"/>
      <c r="AB207" s="292"/>
      <c r="AC207" s="292"/>
      <c r="AD207" s="292"/>
      <c r="AE207" s="292"/>
      <c r="AF207" s="292"/>
      <c r="AG207" s="292"/>
      <c r="AH207" s="468"/>
      <c r="AI207" s="474"/>
    </row>
    <row r="208" spans="1:35">
      <c r="A208" s="473"/>
      <c r="B208" s="598">
        <v>2008</v>
      </c>
      <c r="C208" s="194" t="s">
        <v>39</v>
      </c>
      <c r="D208" s="195">
        <v>73.09</v>
      </c>
      <c r="E208" s="196">
        <v>74.69</v>
      </c>
      <c r="F208" s="196">
        <v>74.739999999999995</v>
      </c>
      <c r="G208" s="196">
        <v>73.3</v>
      </c>
      <c r="H208" s="196">
        <v>69.58</v>
      </c>
      <c r="I208" s="196">
        <v>69.25</v>
      </c>
      <c r="J208" s="196">
        <v>78.87</v>
      </c>
      <c r="K208" s="202">
        <v>65.83</v>
      </c>
      <c r="L208" s="195">
        <v>73.319999999999993</v>
      </c>
      <c r="M208" s="199">
        <v>74.400000000000006</v>
      </c>
      <c r="N208" s="474"/>
      <c r="O208" s="467"/>
      <c r="P208" s="292"/>
      <c r="Q208" s="292"/>
      <c r="R208" s="292"/>
      <c r="S208" s="292"/>
      <c r="T208" s="292"/>
      <c r="U208" s="292"/>
      <c r="V208" s="292"/>
      <c r="W208" s="468"/>
      <c r="X208" s="474"/>
      <c r="Y208" s="467"/>
      <c r="Z208" s="292"/>
      <c r="AA208" s="292"/>
      <c r="AB208" s="292"/>
      <c r="AC208" s="292"/>
      <c r="AD208" s="292"/>
      <c r="AE208" s="292"/>
      <c r="AF208" s="292"/>
      <c r="AG208" s="292"/>
      <c r="AH208" s="468"/>
      <c r="AI208" s="474"/>
    </row>
    <row r="209" spans="1:35" ht="13.5" thickBot="1">
      <c r="A209" s="473"/>
      <c r="B209" s="599"/>
      <c r="C209" s="205" t="s">
        <v>40</v>
      </c>
      <c r="D209" s="206">
        <v>58.52</v>
      </c>
      <c r="E209" s="207">
        <v>58.28</v>
      </c>
      <c r="F209" s="207">
        <v>66.66</v>
      </c>
      <c r="G209" s="207">
        <v>66.69</v>
      </c>
      <c r="H209" s="207">
        <v>53.75</v>
      </c>
      <c r="I209" s="207">
        <v>57.48</v>
      </c>
      <c r="J209" s="207">
        <v>75.400000000000006</v>
      </c>
      <c r="K209" s="213">
        <v>29.41</v>
      </c>
      <c r="L209" s="206">
        <v>61.47</v>
      </c>
      <c r="M209" s="210">
        <v>66.44</v>
      </c>
      <c r="N209" s="474"/>
      <c r="O209" s="467"/>
      <c r="P209" s="292"/>
      <c r="Q209" s="292"/>
      <c r="R209" s="292"/>
      <c r="S209" s="292"/>
      <c r="T209" s="292"/>
      <c r="U209" s="292"/>
      <c r="V209" s="292"/>
      <c r="W209" s="468"/>
      <c r="X209" s="474"/>
      <c r="Y209" s="467"/>
      <c r="Z209" s="292"/>
      <c r="AA209" s="292"/>
      <c r="AB209" s="292"/>
      <c r="AC209" s="292"/>
      <c r="AD209" s="292"/>
      <c r="AE209" s="292"/>
      <c r="AF209" s="292"/>
      <c r="AG209" s="292"/>
      <c r="AH209" s="468"/>
      <c r="AI209" s="474"/>
    </row>
    <row r="210" spans="1:35" ht="5.0999999999999996" customHeight="1" thickBot="1">
      <c r="A210" s="473"/>
      <c r="B210" s="363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5"/>
      <c r="N210" s="474"/>
      <c r="O210" s="467"/>
      <c r="P210" s="292"/>
      <c r="Q210" s="292"/>
      <c r="R210" s="292"/>
      <c r="S210" s="292"/>
      <c r="T210" s="292"/>
      <c r="U210" s="292"/>
      <c r="V210" s="292"/>
      <c r="W210" s="468"/>
      <c r="X210" s="474"/>
      <c r="Y210" s="467"/>
      <c r="Z210" s="292"/>
      <c r="AA210" s="292"/>
      <c r="AB210" s="292"/>
      <c r="AC210" s="292"/>
      <c r="AD210" s="292"/>
      <c r="AE210" s="292"/>
      <c r="AF210" s="292"/>
      <c r="AG210" s="292"/>
      <c r="AH210" s="468"/>
      <c r="AI210" s="474"/>
    </row>
    <row r="211" spans="1:35">
      <c r="A211" s="473"/>
      <c r="B211" s="600">
        <v>2009</v>
      </c>
      <c r="C211" s="354" t="s">
        <v>39</v>
      </c>
      <c r="D211" s="195">
        <v>75.760000000000005</v>
      </c>
      <c r="E211" s="196">
        <v>71.19</v>
      </c>
      <c r="F211" s="196">
        <v>72.709999999999994</v>
      </c>
      <c r="G211" s="196">
        <v>70.959999999999994</v>
      </c>
      <c r="H211" s="196">
        <v>71.739999999999995</v>
      </c>
      <c r="I211" s="196">
        <v>72.239999999999995</v>
      </c>
      <c r="J211" s="196">
        <v>96.89</v>
      </c>
      <c r="K211" s="202">
        <v>73.16</v>
      </c>
      <c r="L211" s="195">
        <v>71.67</v>
      </c>
      <c r="M211" s="199">
        <v>85.3</v>
      </c>
      <c r="N211" s="474"/>
      <c r="O211" s="467"/>
      <c r="P211" s="292"/>
      <c r="Q211" s="292"/>
      <c r="R211" s="292"/>
      <c r="S211" s="292"/>
      <c r="T211" s="292"/>
      <c r="U211" s="292"/>
      <c r="V211" s="292"/>
      <c r="W211" s="468"/>
      <c r="X211" s="474"/>
      <c r="Y211" s="467"/>
      <c r="Z211" s="292"/>
      <c r="AA211" s="292"/>
      <c r="AB211" s="292"/>
      <c r="AC211" s="292"/>
      <c r="AD211" s="292"/>
      <c r="AE211" s="292"/>
      <c r="AF211" s="292"/>
      <c r="AG211" s="292"/>
      <c r="AH211" s="468"/>
      <c r="AI211" s="474"/>
    </row>
    <row r="212" spans="1:35" ht="13.5" thickBot="1">
      <c r="A212" s="473"/>
      <c r="B212" s="601"/>
      <c r="C212" s="217" t="s">
        <v>26</v>
      </c>
      <c r="D212" s="230">
        <f t="shared" ref="D212:M212" si="66">(D211-D208)/D208</f>
        <v>3.6530305103297328E-2</v>
      </c>
      <c r="E212" s="227">
        <f t="shared" si="66"/>
        <v>-4.6860356138706656E-2</v>
      </c>
      <c r="F212" s="81">
        <f t="shared" si="66"/>
        <v>-2.7160824190527177E-2</v>
      </c>
      <c r="G212" s="81">
        <f t="shared" si="66"/>
        <v>-3.1923601637107821E-2</v>
      </c>
      <c r="H212" s="82">
        <f t="shared" si="66"/>
        <v>3.1043403276803629E-2</v>
      </c>
      <c r="I212" s="82">
        <f t="shared" si="66"/>
        <v>4.3176895306859135E-2</v>
      </c>
      <c r="J212" s="82">
        <f t="shared" si="66"/>
        <v>0.22847724102954223</v>
      </c>
      <c r="K212" s="83">
        <f t="shared" si="66"/>
        <v>0.11134740999544278</v>
      </c>
      <c r="L212" s="226">
        <f t="shared" si="66"/>
        <v>-2.2504091653027709E-2</v>
      </c>
      <c r="M212" s="224">
        <f t="shared" si="66"/>
        <v>0.14650537634408589</v>
      </c>
      <c r="N212" s="474"/>
      <c r="O212" s="467"/>
      <c r="P212" s="292"/>
      <c r="Q212" s="292"/>
      <c r="R212" s="292"/>
      <c r="S212" s="292"/>
      <c r="T212" s="292"/>
      <c r="U212" s="292"/>
      <c r="V212" s="292"/>
      <c r="W212" s="468"/>
      <c r="X212" s="474"/>
      <c r="Y212" s="467"/>
      <c r="Z212" s="292"/>
      <c r="AA212" s="292"/>
      <c r="AB212" s="292"/>
      <c r="AC212" s="292"/>
      <c r="AD212" s="292"/>
      <c r="AE212" s="292"/>
      <c r="AF212" s="292"/>
      <c r="AG212" s="292"/>
      <c r="AH212" s="468"/>
      <c r="AI212" s="474"/>
    </row>
    <row r="213" spans="1:35">
      <c r="A213" s="473"/>
      <c r="B213" s="601"/>
      <c r="C213" s="231" t="s">
        <v>40</v>
      </c>
      <c r="D213" s="257">
        <v>62.05</v>
      </c>
      <c r="E213" s="233">
        <v>56.81</v>
      </c>
      <c r="F213" s="233">
        <v>61.37</v>
      </c>
      <c r="G213" s="233">
        <v>63.85</v>
      </c>
      <c r="H213" s="233">
        <v>58.43</v>
      </c>
      <c r="I213" s="233">
        <v>60.42</v>
      </c>
      <c r="J213" s="233">
        <v>91.38</v>
      </c>
      <c r="K213" s="261">
        <v>41.78</v>
      </c>
      <c r="L213" s="237">
        <v>60.39</v>
      </c>
      <c r="M213" s="238">
        <v>75.900000000000006</v>
      </c>
      <c r="N213" s="474"/>
      <c r="O213" s="467"/>
      <c r="P213" s="292"/>
      <c r="Q213" s="292"/>
      <c r="R213" s="292"/>
      <c r="S213" s="292"/>
      <c r="T213" s="292"/>
      <c r="U213" s="292"/>
      <c r="V213" s="292"/>
      <c r="W213" s="468"/>
      <c r="X213" s="474"/>
      <c r="Y213" s="467"/>
      <c r="Z213" s="292"/>
      <c r="AA213" s="292"/>
      <c r="AB213" s="292"/>
      <c r="AC213" s="292"/>
      <c r="AD213" s="292"/>
      <c r="AE213" s="292"/>
      <c r="AF213" s="292"/>
      <c r="AG213" s="292"/>
      <c r="AH213" s="468"/>
      <c r="AI213" s="474"/>
    </row>
    <row r="214" spans="1:35" ht="13.5" thickBot="1">
      <c r="A214" s="473"/>
      <c r="B214" s="602"/>
      <c r="C214" s="247" t="s">
        <v>26</v>
      </c>
      <c r="D214" s="223">
        <f t="shared" ref="D214:M214" si="67">(D213-D209)/D209</f>
        <v>6.0321257689678637E-2</v>
      </c>
      <c r="E214" s="227">
        <f t="shared" si="67"/>
        <v>-2.5223061084420021E-2</v>
      </c>
      <c r="F214" s="81">
        <f t="shared" si="67"/>
        <v>-7.9357935793579346E-2</v>
      </c>
      <c r="G214" s="81">
        <f t="shared" si="67"/>
        <v>-4.2585095216674113E-2</v>
      </c>
      <c r="H214" s="82">
        <f t="shared" si="67"/>
        <v>8.7069767441860457E-2</v>
      </c>
      <c r="I214" s="82">
        <f t="shared" si="67"/>
        <v>5.1148225469728685E-2</v>
      </c>
      <c r="J214" s="82">
        <f t="shared" si="67"/>
        <v>0.21193633952254626</v>
      </c>
      <c r="K214" s="83">
        <f t="shared" si="67"/>
        <v>0.4206052363141789</v>
      </c>
      <c r="L214" s="226">
        <f t="shared" si="67"/>
        <v>-1.7569546120058538E-2</v>
      </c>
      <c r="M214" s="224">
        <f t="shared" si="67"/>
        <v>0.14238410596026502</v>
      </c>
      <c r="N214" s="474"/>
      <c r="O214" s="467"/>
      <c r="P214" s="292"/>
      <c r="Q214" s="292"/>
      <c r="R214" s="292"/>
      <c r="S214" s="292"/>
      <c r="T214" s="292"/>
      <c r="U214" s="292"/>
      <c r="V214" s="292"/>
      <c r="W214" s="468"/>
      <c r="X214" s="474"/>
      <c r="Y214" s="467"/>
      <c r="Z214" s="292"/>
      <c r="AA214" s="292"/>
      <c r="AB214" s="292"/>
      <c r="AC214" s="292"/>
      <c r="AD214" s="292"/>
      <c r="AE214" s="292"/>
      <c r="AF214" s="292"/>
      <c r="AG214" s="292"/>
      <c r="AH214" s="468"/>
      <c r="AI214" s="474"/>
    </row>
    <row r="215" spans="1:35" ht="5.0999999999999996" customHeight="1" thickBot="1">
      <c r="A215" s="473"/>
      <c r="B215" s="363"/>
      <c r="C215" s="366"/>
      <c r="D215" s="366"/>
      <c r="E215" s="371"/>
      <c r="F215" s="371"/>
      <c r="G215" s="371"/>
      <c r="H215" s="371"/>
      <c r="I215" s="371"/>
      <c r="J215" s="371"/>
      <c r="K215" s="371"/>
      <c r="L215" s="366"/>
      <c r="M215" s="367"/>
      <c r="N215" s="474"/>
      <c r="O215" s="467"/>
      <c r="P215" s="292"/>
      <c r="Q215" s="292"/>
      <c r="R215" s="292"/>
      <c r="S215" s="292"/>
      <c r="T215" s="292"/>
      <c r="U215" s="292"/>
      <c r="V215" s="292"/>
      <c r="W215" s="468"/>
      <c r="X215" s="474"/>
      <c r="Y215" s="467"/>
      <c r="Z215" s="292"/>
      <c r="AA215" s="292"/>
      <c r="AB215" s="292"/>
      <c r="AC215" s="292"/>
      <c r="AD215" s="292"/>
      <c r="AE215" s="292"/>
      <c r="AF215" s="292"/>
      <c r="AG215" s="292"/>
      <c r="AH215" s="468"/>
      <c r="AI215" s="474"/>
    </row>
    <row r="216" spans="1:35">
      <c r="A216" s="473"/>
      <c r="B216" s="606">
        <v>2010</v>
      </c>
      <c r="C216" s="354" t="s">
        <v>39</v>
      </c>
      <c r="D216" s="215">
        <v>75.37</v>
      </c>
      <c r="E216" s="200">
        <v>68.41</v>
      </c>
      <c r="F216" s="197">
        <v>72.05</v>
      </c>
      <c r="G216" s="197">
        <v>70.19</v>
      </c>
      <c r="H216" s="197">
        <v>68.98</v>
      </c>
      <c r="I216" s="197">
        <v>74.42</v>
      </c>
      <c r="J216" s="197">
        <v>98.5</v>
      </c>
      <c r="K216" s="201">
        <v>72.34</v>
      </c>
      <c r="L216" s="199">
        <v>69.95</v>
      </c>
      <c r="M216" s="199">
        <v>86.99</v>
      </c>
      <c r="N216" s="474"/>
      <c r="O216" s="467"/>
      <c r="P216" s="292"/>
      <c r="Q216" s="292"/>
      <c r="R216" s="292"/>
      <c r="S216" s="292"/>
      <c r="T216" s="292"/>
      <c r="U216" s="292"/>
      <c r="V216" s="292"/>
      <c r="W216" s="468"/>
      <c r="X216" s="474"/>
      <c r="Y216" s="467"/>
      <c r="Z216" s="292"/>
      <c r="AA216" s="292"/>
      <c r="AB216" s="292"/>
      <c r="AC216" s="292"/>
      <c r="AD216" s="292"/>
      <c r="AE216" s="292"/>
      <c r="AF216" s="292"/>
      <c r="AG216" s="292"/>
      <c r="AH216" s="468"/>
      <c r="AI216" s="474"/>
    </row>
    <row r="217" spans="1:35" ht="13.5" thickBot="1">
      <c r="A217" s="473"/>
      <c r="B217" s="607"/>
      <c r="C217" s="217" t="s">
        <v>26</v>
      </c>
      <c r="D217" s="221">
        <f t="shared" ref="D217:M217" si="68">(D216-D211)/D211</f>
        <v>-5.1478352692713907E-3</v>
      </c>
      <c r="E217" s="350">
        <f t="shared" si="68"/>
        <v>-3.9050428430959419E-2</v>
      </c>
      <c r="F217" s="91">
        <f t="shared" si="68"/>
        <v>-9.0771558245082741E-3</v>
      </c>
      <c r="G217" s="91">
        <f t="shared" si="68"/>
        <v>-1.0851183765501636E-2</v>
      </c>
      <c r="H217" s="91">
        <f t="shared" si="68"/>
        <v>-3.8472260942291482E-2</v>
      </c>
      <c r="I217" s="82">
        <f t="shared" si="68"/>
        <v>3.0177187153931438E-2</v>
      </c>
      <c r="J217" s="82">
        <f t="shared" si="68"/>
        <v>1.6616781917638553E-2</v>
      </c>
      <c r="K217" s="351">
        <f t="shared" si="68"/>
        <v>-1.1208310552214232E-2</v>
      </c>
      <c r="L217" s="222">
        <f t="shared" si="68"/>
        <v>-2.3998883772847757E-2</v>
      </c>
      <c r="M217" s="224">
        <f t="shared" si="68"/>
        <v>1.9812426729191063E-2</v>
      </c>
      <c r="N217" s="474"/>
      <c r="O217" s="467"/>
      <c r="P217" s="292"/>
      <c r="Q217" s="292"/>
      <c r="R217" s="292"/>
      <c r="S217" s="292"/>
      <c r="T217" s="292"/>
      <c r="U217" s="292"/>
      <c r="V217" s="292"/>
      <c r="W217" s="468"/>
      <c r="X217" s="474"/>
      <c r="Y217" s="467"/>
      <c r="Z217" s="292"/>
      <c r="AA217" s="292"/>
      <c r="AB217" s="292"/>
      <c r="AC217" s="292"/>
      <c r="AD217" s="292"/>
      <c r="AE217" s="292"/>
      <c r="AF217" s="292"/>
      <c r="AG217" s="292"/>
      <c r="AH217" s="468"/>
      <c r="AI217" s="474"/>
    </row>
    <row r="218" spans="1:35">
      <c r="A218" s="473"/>
      <c r="B218" s="607"/>
      <c r="C218" s="231" t="s">
        <v>40</v>
      </c>
      <c r="D218" s="236">
        <v>61.23</v>
      </c>
      <c r="E218" s="348">
        <v>50.84</v>
      </c>
      <c r="F218" s="234">
        <v>63.09</v>
      </c>
      <c r="G218" s="234">
        <v>59.56</v>
      </c>
      <c r="H218" s="234">
        <v>53.59</v>
      </c>
      <c r="I218" s="234">
        <v>66.06</v>
      </c>
      <c r="J218" s="234">
        <v>95.49</v>
      </c>
      <c r="K218" s="349">
        <v>42.27</v>
      </c>
      <c r="L218" s="238">
        <v>56.75</v>
      </c>
      <c r="M218" s="238">
        <v>80.78</v>
      </c>
      <c r="N218" s="474"/>
      <c r="O218" s="467"/>
      <c r="P218" s="292"/>
      <c r="Q218" s="292"/>
      <c r="R218" s="292"/>
      <c r="S218" s="292"/>
      <c r="T218" s="292"/>
      <c r="U218" s="292"/>
      <c r="V218" s="292"/>
      <c r="W218" s="468"/>
      <c r="X218" s="474"/>
      <c r="Y218" s="467"/>
      <c r="Z218" s="292"/>
      <c r="AA218" s="292"/>
      <c r="AB218" s="292"/>
      <c r="AC218" s="292"/>
      <c r="AD218" s="292"/>
      <c r="AE218" s="292"/>
      <c r="AF218" s="292"/>
      <c r="AG218" s="292"/>
      <c r="AH218" s="468"/>
      <c r="AI218" s="474"/>
    </row>
    <row r="219" spans="1:35" ht="13.5" thickBot="1">
      <c r="A219" s="473"/>
      <c r="B219" s="608"/>
      <c r="C219" s="270" t="s">
        <v>26</v>
      </c>
      <c r="D219" s="221">
        <f t="shared" ref="D219:M219" si="69">(D218-D213)/D213</f>
        <v>-1.3215149073327966E-2</v>
      </c>
      <c r="E219" s="350">
        <f t="shared" si="69"/>
        <v>-0.10508713254708675</v>
      </c>
      <c r="F219" s="82">
        <f t="shared" si="69"/>
        <v>2.8026723154635915E-2</v>
      </c>
      <c r="G219" s="91">
        <f t="shared" si="69"/>
        <v>-6.7188723570869205E-2</v>
      </c>
      <c r="H219" s="91">
        <f t="shared" si="69"/>
        <v>-8.2834160533972218E-2</v>
      </c>
      <c r="I219" s="82">
        <f t="shared" si="69"/>
        <v>9.3346573982125133E-2</v>
      </c>
      <c r="J219" s="82">
        <f t="shared" si="69"/>
        <v>4.4977019041365723E-2</v>
      </c>
      <c r="K219" s="271">
        <f t="shared" si="69"/>
        <v>1.1728099569171899E-2</v>
      </c>
      <c r="L219" s="222">
        <f t="shared" si="69"/>
        <v>-6.0274879947011105E-2</v>
      </c>
      <c r="M219" s="224">
        <f t="shared" si="69"/>
        <v>6.4295125164690312E-2</v>
      </c>
      <c r="N219" s="474"/>
      <c r="O219" s="467"/>
      <c r="P219" s="292"/>
      <c r="Q219" s="292"/>
      <c r="R219" s="292"/>
      <c r="S219" s="292"/>
      <c r="T219" s="292"/>
      <c r="U219" s="292"/>
      <c r="V219" s="292"/>
      <c r="W219" s="468"/>
      <c r="X219" s="474"/>
      <c r="Y219" s="467"/>
      <c r="Z219" s="292"/>
      <c r="AA219" s="292"/>
      <c r="AB219" s="292"/>
      <c r="AC219" s="292"/>
      <c r="AD219" s="292"/>
      <c r="AE219" s="292"/>
      <c r="AF219" s="292"/>
      <c r="AG219" s="292"/>
      <c r="AH219" s="468"/>
      <c r="AI219" s="474"/>
    </row>
    <row r="220" spans="1:35" ht="5.0999999999999996" customHeight="1" thickBot="1">
      <c r="A220" s="473"/>
      <c r="B220" s="363"/>
      <c r="C220" s="364"/>
      <c r="D220" s="364"/>
      <c r="E220" s="369"/>
      <c r="F220" s="369"/>
      <c r="G220" s="369"/>
      <c r="H220" s="369"/>
      <c r="I220" s="369"/>
      <c r="J220" s="369"/>
      <c r="K220" s="369"/>
      <c r="L220" s="364"/>
      <c r="M220" s="365"/>
      <c r="N220" s="474"/>
      <c r="O220" s="467"/>
      <c r="P220" s="292"/>
      <c r="Q220" s="292"/>
      <c r="R220" s="292"/>
      <c r="S220" s="292"/>
      <c r="T220" s="292"/>
      <c r="U220" s="292"/>
      <c r="V220" s="292"/>
      <c r="W220" s="468"/>
      <c r="X220" s="474"/>
      <c r="Y220" s="467"/>
      <c r="Z220" s="292"/>
      <c r="AA220" s="292"/>
      <c r="AB220" s="292"/>
      <c r="AC220" s="292"/>
      <c r="AD220" s="292"/>
      <c r="AE220" s="292"/>
      <c r="AF220" s="292"/>
      <c r="AG220" s="292"/>
      <c r="AH220" s="468"/>
      <c r="AI220" s="474"/>
    </row>
    <row r="221" spans="1:35">
      <c r="A221" s="473"/>
      <c r="B221" s="595">
        <v>2011</v>
      </c>
      <c r="C221" s="354" t="s">
        <v>39</v>
      </c>
      <c r="D221" s="131">
        <v>76.16</v>
      </c>
      <c r="E221" s="355">
        <v>69.290000000000006</v>
      </c>
      <c r="F221" s="143">
        <v>71.95</v>
      </c>
      <c r="G221" s="143">
        <v>73.42</v>
      </c>
      <c r="H221" s="143">
        <v>68.17</v>
      </c>
      <c r="I221" s="143">
        <v>73.14</v>
      </c>
      <c r="J221" s="143">
        <v>100.98</v>
      </c>
      <c r="K221" s="144">
        <v>74.23</v>
      </c>
      <c r="L221" s="204">
        <v>70.69</v>
      </c>
      <c r="M221" s="204">
        <v>86.6</v>
      </c>
      <c r="N221" s="474"/>
      <c r="O221" s="467"/>
      <c r="P221" s="292"/>
      <c r="Q221" s="292"/>
      <c r="R221" s="292"/>
      <c r="S221" s="292"/>
      <c r="T221" s="292"/>
      <c r="U221" s="292"/>
      <c r="V221" s="292"/>
      <c r="W221" s="468"/>
      <c r="X221" s="474"/>
      <c r="Y221" s="467"/>
      <c r="Z221" s="292"/>
      <c r="AA221" s="292"/>
      <c r="AB221" s="292"/>
      <c r="AC221" s="292"/>
      <c r="AD221" s="292"/>
      <c r="AE221" s="292"/>
      <c r="AF221" s="292"/>
      <c r="AG221" s="292"/>
      <c r="AH221" s="468"/>
      <c r="AI221" s="474"/>
    </row>
    <row r="222" spans="1:35" ht="13.5" thickBot="1">
      <c r="A222" s="473"/>
      <c r="B222" s="596"/>
      <c r="C222" s="217" t="s">
        <v>26</v>
      </c>
      <c r="D222" s="273">
        <f t="shared" ref="D222:M222" si="70">(D221-D216)/D216</f>
        <v>1.0481623988324161E-2</v>
      </c>
      <c r="E222" s="88">
        <f t="shared" si="70"/>
        <v>1.2863616430346583E-2</v>
      </c>
      <c r="F222" s="82">
        <f t="shared" si="70"/>
        <v>-1.3879250520471107E-3</v>
      </c>
      <c r="G222" s="82">
        <f t="shared" si="70"/>
        <v>4.6017951275110471E-2</v>
      </c>
      <c r="H222" s="82">
        <f t="shared" si="70"/>
        <v>-1.1742534067845785E-2</v>
      </c>
      <c r="I222" s="82">
        <f t="shared" si="70"/>
        <v>-1.7199677506046777E-2</v>
      </c>
      <c r="J222" s="82">
        <f t="shared" si="70"/>
        <v>2.5177664974619329E-2</v>
      </c>
      <c r="K222" s="271">
        <f t="shared" si="70"/>
        <v>2.6126624274260442E-2</v>
      </c>
      <c r="L222" s="224">
        <f t="shared" si="70"/>
        <v>1.0578984989277982E-2</v>
      </c>
      <c r="M222" s="224">
        <f t="shared" si="70"/>
        <v>-4.4832739395332865E-3</v>
      </c>
      <c r="N222" s="474"/>
      <c r="O222" s="467"/>
      <c r="P222" s="292"/>
      <c r="Q222" s="292"/>
      <c r="R222" s="292"/>
      <c r="S222" s="292"/>
      <c r="T222" s="292"/>
      <c r="U222" s="292"/>
      <c r="V222" s="292"/>
      <c r="W222" s="468"/>
      <c r="X222" s="474"/>
      <c r="Y222" s="467"/>
      <c r="Z222" s="292"/>
      <c r="AA222" s="292"/>
      <c r="AB222" s="292"/>
      <c r="AC222" s="292"/>
      <c r="AD222" s="292"/>
      <c r="AE222" s="292"/>
      <c r="AF222" s="292"/>
      <c r="AG222" s="292"/>
      <c r="AH222" s="468"/>
      <c r="AI222" s="474"/>
    </row>
    <row r="223" spans="1:35">
      <c r="A223" s="473"/>
      <c r="B223" s="596"/>
      <c r="C223" s="231" t="s">
        <v>40</v>
      </c>
      <c r="D223" s="231">
        <v>62.8</v>
      </c>
      <c r="E223" s="243">
        <v>57.53</v>
      </c>
      <c r="F223" s="240">
        <v>63.21</v>
      </c>
      <c r="G223" s="240">
        <v>67.36</v>
      </c>
      <c r="H223" s="240">
        <v>53.03</v>
      </c>
      <c r="I223" s="240">
        <v>60.34</v>
      </c>
      <c r="J223" s="240">
        <v>97.44</v>
      </c>
      <c r="K223" s="244">
        <v>43.74</v>
      </c>
      <c r="L223" s="242">
        <v>59.85</v>
      </c>
      <c r="M223" s="242">
        <v>76.83</v>
      </c>
      <c r="N223" s="474"/>
      <c r="O223" s="467"/>
      <c r="P223" s="292"/>
      <c r="Q223" s="292"/>
      <c r="R223" s="292"/>
      <c r="S223" s="292"/>
      <c r="T223" s="292"/>
      <c r="U223" s="292"/>
      <c r="V223" s="292"/>
      <c r="W223" s="468"/>
      <c r="X223" s="474"/>
      <c r="Y223" s="467"/>
      <c r="Z223" s="292"/>
      <c r="AA223" s="292"/>
      <c r="AB223" s="292"/>
      <c r="AC223" s="292"/>
      <c r="AD223" s="292"/>
      <c r="AE223" s="292"/>
      <c r="AF223" s="292"/>
      <c r="AG223" s="292"/>
      <c r="AH223" s="468"/>
      <c r="AI223" s="474"/>
    </row>
    <row r="224" spans="1:35" ht="13.5" thickBot="1">
      <c r="A224" s="473"/>
      <c r="B224" s="609"/>
      <c r="C224" s="247" t="s">
        <v>26</v>
      </c>
      <c r="D224" s="376">
        <f t="shared" ref="D224:M224" si="71">(D223-D218)/D218</f>
        <v>2.5641025641025647E-2</v>
      </c>
      <c r="E224" s="88">
        <f t="shared" si="71"/>
        <v>0.13158929976396533</v>
      </c>
      <c r="F224" s="82">
        <f t="shared" si="71"/>
        <v>1.9020446980503635E-3</v>
      </c>
      <c r="G224" s="82">
        <f t="shared" si="71"/>
        <v>0.13096037609133643</v>
      </c>
      <c r="H224" s="82">
        <f t="shared" si="71"/>
        <v>-1.0449710766934172E-2</v>
      </c>
      <c r="I224" s="82">
        <f t="shared" si="71"/>
        <v>-8.658795034816831E-2</v>
      </c>
      <c r="J224" s="82">
        <f t="shared" si="71"/>
        <v>2.0420986490732044E-2</v>
      </c>
      <c r="K224" s="271">
        <f t="shared" si="71"/>
        <v>3.4776437189496065E-2</v>
      </c>
      <c r="L224" s="360">
        <f t="shared" si="71"/>
        <v>5.4625550660792978E-2</v>
      </c>
      <c r="M224" s="360">
        <f t="shared" si="71"/>
        <v>-4.8898242139143386E-2</v>
      </c>
      <c r="N224" s="474"/>
      <c r="O224" s="467"/>
      <c r="P224" s="292"/>
      <c r="Q224" s="292"/>
      <c r="R224" s="292"/>
      <c r="S224" s="292"/>
      <c r="T224" s="292"/>
      <c r="U224" s="292"/>
      <c r="V224" s="292"/>
      <c r="W224" s="468"/>
      <c r="X224" s="474"/>
      <c r="Y224" s="467"/>
      <c r="Z224" s="292"/>
      <c r="AA224" s="292"/>
      <c r="AB224" s="292"/>
      <c r="AC224" s="292"/>
      <c r="AD224" s="292"/>
      <c r="AE224" s="292"/>
      <c r="AF224" s="292"/>
      <c r="AG224" s="292"/>
      <c r="AH224" s="468"/>
      <c r="AI224" s="474"/>
    </row>
    <row r="225" spans="1:35" ht="5.0999999999999996" customHeight="1" thickBot="1">
      <c r="A225" s="473"/>
      <c r="B225" s="363"/>
      <c r="C225" s="364"/>
      <c r="D225" s="364"/>
      <c r="E225" s="372"/>
      <c r="F225" s="372"/>
      <c r="G225" s="372"/>
      <c r="H225" s="372"/>
      <c r="I225" s="372"/>
      <c r="J225" s="372"/>
      <c r="K225" s="372"/>
      <c r="L225" s="364"/>
      <c r="M225" s="365"/>
      <c r="N225" s="474"/>
      <c r="O225" s="469"/>
      <c r="P225" s="470"/>
      <c r="Q225" s="470"/>
      <c r="R225" s="470"/>
      <c r="S225" s="470"/>
      <c r="T225" s="470"/>
      <c r="U225" s="470"/>
      <c r="V225" s="470"/>
      <c r="W225" s="471"/>
      <c r="X225" s="474"/>
      <c r="Y225" s="469"/>
      <c r="Z225" s="470"/>
      <c r="AA225" s="470"/>
      <c r="AB225" s="470"/>
      <c r="AC225" s="470"/>
      <c r="AD225" s="470"/>
      <c r="AE225" s="470"/>
      <c r="AF225" s="470"/>
      <c r="AG225" s="470"/>
      <c r="AH225" s="471"/>
      <c r="AI225" s="474"/>
    </row>
    <row r="226" spans="1:35">
      <c r="A226" s="473"/>
      <c r="B226" s="474"/>
      <c r="C226" s="474"/>
      <c r="D226" s="474"/>
      <c r="E226" s="474"/>
      <c r="F226" s="474"/>
      <c r="G226" s="474"/>
      <c r="H226" s="474"/>
      <c r="I226" s="474"/>
      <c r="J226" s="474"/>
      <c r="K226" s="474"/>
      <c r="L226" s="474"/>
      <c r="M226" s="474"/>
      <c r="N226" s="474"/>
      <c r="O226" s="474"/>
      <c r="P226" s="474"/>
      <c r="Q226" s="474"/>
      <c r="R226" s="474"/>
      <c r="S226" s="474"/>
      <c r="T226" s="474"/>
      <c r="U226" s="474"/>
      <c r="V226" s="474"/>
      <c r="W226" s="474"/>
      <c r="X226" s="474"/>
      <c r="Y226" s="474"/>
      <c r="Z226" s="474"/>
      <c r="AA226" s="474"/>
      <c r="AB226" s="474"/>
      <c r="AC226" s="474"/>
      <c r="AD226" s="474"/>
      <c r="AE226" s="474"/>
      <c r="AF226" s="474"/>
      <c r="AG226" s="474"/>
      <c r="AH226" s="474"/>
      <c r="AI226" s="474"/>
    </row>
    <row r="227" spans="1:35" ht="13.5" thickBot="1">
      <c r="A227" s="473"/>
      <c r="B227" s="474"/>
      <c r="C227" s="474"/>
      <c r="D227" s="474"/>
      <c r="E227" s="474"/>
      <c r="F227" s="474"/>
      <c r="G227" s="474"/>
      <c r="H227" s="474"/>
      <c r="I227" s="474"/>
      <c r="J227" s="474"/>
      <c r="K227" s="474"/>
      <c r="L227" s="474"/>
      <c r="M227" s="474"/>
      <c r="N227" s="474"/>
      <c r="O227" s="474"/>
      <c r="P227" s="474"/>
      <c r="Q227" s="474"/>
      <c r="R227" s="474"/>
      <c r="S227" s="474"/>
      <c r="T227" s="474"/>
      <c r="U227" s="474"/>
      <c r="V227" s="474"/>
      <c r="W227" s="474"/>
      <c r="X227" s="474"/>
      <c r="Y227" s="474"/>
      <c r="Z227" s="474"/>
      <c r="AA227" s="474"/>
      <c r="AB227" s="474"/>
      <c r="AC227" s="474"/>
      <c r="AD227" s="474"/>
      <c r="AE227" s="474"/>
      <c r="AF227" s="474"/>
      <c r="AG227" s="474"/>
      <c r="AH227" s="474"/>
      <c r="AI227" s="474"/>
    </row>
    <row r="228" spans="1:35" ht="20.100000000000001" customHeight="1" thickBot="1">
      <c r="A228" s="473"/>
      <c r="B228" s="474"/>
      <c r="C228" s="474"/>
      <c r="D228" s="592" t="s">
        <v>32</v>
      </c>
      <c r="E228" s="593"/>
      <c r="F228" s="593"/>
      <c r="G228" s="593"/>
      <c r="H228" s="593"/>
      <c r="I228" s="593"/>
      <c r="J228" s="593"/>
      <c r="K228" s="593"/>
      <c r="L228" s="593"/>
      <c r="M228" s="594"/>
      <c r="N228" s="474"/>
      <c r="O228" s="464"/>
      <c r="P228" s="465"/>
      <c r="Q228" s="465"/>
      <c r="R228" s="465"/>
      <c r="S228" s="465"/>
      <c r="T228" s="465"/>
      <c r="U228" s="465"/>
      <c r="V228" s="465"/>
      <c r="W228" s="466"/>
      <c r="X228" s="474"/>
      <c r="Y228" s="464"/>
      <c r="Z228" s="465"/>
      <c r="AA228" s="465"/>
      <c r="AB228" s="465"/>
      <c r="AC228" s="465"/>
      <c r="AD228" s="465"/>
      <c r="AE228" s="465"/>
      <c r="AF228" s="465"/>
      <c r="AG228" s="465"/>
      <c r="AH228" s="466"/>
      <c r="AI228" s="474"/>
    </row>
    <row r="229" spans="1:35" ht="13.5" thickBot="1">
      <c r="A229" s="473"/>
      <c r="B229" s="474"/>
      <c r="C229" s="474"/>
      <c r="D229" s="396" t="s">
        <v>111</v>
      </c>
      <c r="E229" s="187" t="s">
        <v>41</v>
      </c>
      <c r="F229" s="157" t="s">
        <v>42</v>
      </c>
      <c r="G229" s="157" t="s">
        <v>43</v>
      </c>
      <c r="H229" s="157" t="s">
        <v>44</v>
      </c>
      <c r="I229" s="157" t="s">
        <v>45</v>
      </c>
      <c r="J229" s="157" t="s">
        <v>46</v>
      </c>
      <c r="K229" s="188" t="s">
        <v>47</v>
      </c>
      <c r="L229" s="186" t="s">
        <v>48</v>
      </c>
      <c r="M229" s="189" t="s">
        <v>49</v>
      </c>
      <c r="N229" s="474"/>
      <c r="O229" s="467"/>
      <c r="P229" s="292"/>
      <c r="Q229" s="292"/>
      <c r="R229" s="292"/>
      <c r="S229" s="292"/>
      <c r="T229" s="292"/>
      <c r="U229" s="292"/>
      <c r="V229" s="292"/>
      <c r="W229" s="468"/>
      <c r="X229" s="474"/>
      <c r="Y229" s="467"/>
      <c r="Z229" s="292"/>
      <c r="AA229" s="292"/>
      <c r="AB229" s="292"/>
      <c r="AC229" s="292"/>
      <c r="AD229" s="292"/>
      <c r="AE229" s="292"/>
      <c r="AF229" s="292"/>
      <c r="AG229" s="292"/>
      <c r="AH229" s="468"/>
      <c r="AI229" s="474"/>
    </row>
    <row r="230" spans="1:35">
      <c r="A230" s="473"/>
      <c r="B230" s="598">
        <v>2008</v>
      </c>
      <c r="C230" s="194" t="s">
        <v>39</v>
      </c>
      <c r="D230" s="195">
        <v>75.52</v>
      </c>
      <c r="E230" s="196">
        <v>73.53</v>
      </c>
      <c r="F230" s="196">
        <v>75.12</v>
      </c>
      <c r="G230" s="196">
        <v>72.61</v>
      </c>
      <c r="H230" s="196">
        <v>73.400000000000006</v>
      </c>
      <c r="I230" s="196">
        <v>70.2</v>
      </c>
      <c r="J230" s="196">
        <v>87.71</v>
      </c>
      <c r="K230" s="202">
        <v>76.39</v>
      </c>
      <c r="L230" s="195">
        <v>73.62</v>
      </c>
      <c r="M230" s="199">
        <v>78.989999999999995</v>
      </c>
      <c r="N230" s="474"/>
      <c r="O230" s="467"/>
      <c r="P230" s="292"/>
      <c r="Q230" s="292"/>
      <c r="R230" s="292"/>
      <c r="S230" s="292"/>
      <c r="T230" s="292"/>
      <c r="U230" s="292"/>
      <c r="V230" s="292"/>
      <c r="W230" s="468"/>
      <c r="X230" s="474"/>
      <c r="Y230" s="467"/>
      <c r="Z230" s="292"/>
      <c r="AA230" s="292"/>
      <c r="AB230" s="292"/>
      <c r="AC230" s="292"/>
      <c r="AD230" s="292"/>
      <c r="AE230" s="292"/>
      <c r="AF230" s="292"/>
      <c r="AG230" s="292"/>
      <c r="AH230" s="468"/>
      <c r="AI230" s="474"/>
    </row>
    <row r="231" spans="1:35" ht="13.5" thickBot="1">
      <c r="A231" s="473"/>
      <c r="B231" s="599"/>
      <c r="C231" s="205" t="s">
        <v>40</v>
      </c>
      <c r="D231" s="206">
        <v>60.41</v>
      </c>
      <c r="E231" s="207">
        <v>60.42</v>
      </c>
      <c r="F231" s="207">
        <v>68.67</v>
      </c>
      <c r="G231" s="207">
        <v>61.9</v>
      </c>
      <c r="H231" s="207">
        <v>54.64</v>
      </c>
      <c r="I231" s="207">
        <v>53.3</v>
      </c>
      <c r="J231" s="207">
        <v>83.88</v>
      </c>
      <c r="K231" s="213">
        <v>42.91</v>
      </c>
      <c r="L231" s="206">
        <v>61.06</v>
      </c>
      <c r="M231" s="210">
        <v>66.89</v>
      </c>
      <c r="N231" s="474"/>
      <c r="O231" s="467"/>
      <c r="P231" s="292"/>
      <c r="Q231" s="292"/>
      <c r="R231" s="292"/>
      <c r="S231" s="292"/>
      <c r="T231" s="292"/>
      <c r="U231" s="292"/>
      <c r="V231" s="292"/>
      <c r="W231" s="468"/>
      <c r="X231" s="474"/>
      <c r="Y231" s="467"/>
      <c r="Z231" s="292"/>
      <c r="AA231" s="292"/>
      <c r="AB231" s="292"/>
      <c r="AC231" s="292"/>
      <c r="AD231" s="292"/>
      <c r="AE231" s="292"/>
      <c r="AF231" s="292"/>
      <c r="AG231" s="292"/>
      <c r="AH231" s="468"/>
      <c r="AI231" s="474"/>
    </row>
    <row r="232" spans="1:35" ht="5.0999999999999996" customHeight="1" thickBot="1">
      <c r="A232" s="473"/>
      <c r="B232" s="363"/>
      <c r="C232" s="364"/>
      <c r="D232" s="364"/>
      <c r="E232" s="364"/>
      <c r="F232" s="364"/>
      <c r="G232" s="364"/>
      <c r="H232" s="364"/>
      <c r="I232" s="364"/>
      <c r="J232" s="364"/>
      <c r="K232" s="364"/>
      <c r="L232" s="364"/>
      <c r="M232" s="365"/>
      <c r="N232" s="474"/>
      <c r="O232" s="467"/>
      <c r="P232" s="292"/>
      <c r="Q232" s="292"/>
      <c r="R232" s="292"/>
      <c r="S232" s="292"/>
      <c r="T232" s="292"/>
      <c r="U232" s="292"/>
      <c r="V232" s="292"/>
      <c r="W232" s="468"/>
      <c r="X232" s="474"/>
      <c r="Y232" s="467"/>
      <c r="Z232" s="292"/>
      <c r="AA232" s="292"/>
      <c r="AB232" s="292"/>
      <c r="AC232" s="292"/>
      <c r="AD232" s="292"/>
      <c r="AE232" s="292"/>
      <c r="AF232" s="292"/>
      <c r="AG232" s="292"/>
      <c r="AH232" s="468"/>
      <c r="AI232" s="474"/>
    </row>
    <row r="233" spans="1:35">
      <c r="A233" s="473"/>
      <c r="B233" s="600">
        <v>2009</v>
      </c>
      <c r="C233" s="354" t="s">
        <v>39</v>
      </c>
      <c r="D233" s="100">
        <v>73.41</v>
      </c>
      <c r="E233" s="203">
        <v>70.180000000000007</v>
      </c>
      <c r="F233" s="203">
        <v>75.28</v>
      </c>
      <c r="G233" s="203">
        <v>73.31</v>
      </c>
      <c r="H233" s="203">
        <v>72.44</v>
      </c>
      <c r="I233" s="203">
        <v>69.709999999999994</v>
      </c>
      <c r="J233" s="203">
        <v>82.73</v>
      </c>
      <c r="K233" s="216">
        <v>63.53</v>
      </c>
      <c r="L233" s="100">
        <v>72.87</v>
      </c>
      <c r="M233" s="204">
        <v>76.47</v>
      </c>
      <c r="N233" s="474"/>
      <c r="O233" s="467"/>
      <c r="P233" s="292"/>
      <c r="Q233" s="292"/>
      <c r="R233" s="292"/>
      <c r="S233" s="292"/>
      <c r="T233" s="292"/>
      <c r="U233" s="292"/>
      <c r="V233" s="292"/>
      <c r="W233" s="468"/>
      <c r="X233" s="474"/>
      <c r="Y233" s="467"/>
      <c r="Z233" s="292"/>
      <c r="AA233" s="292"/>
      <c r="AB233" s="292"/>
      <c r="AC233" s="292"/>
      <c r="AD233" s="292"/>
      <c r="AE233" s="292"/>
      <c r="AF233" s="292"/>
      <c r="AG233" s="292"/>
      <c r="AH233" s="468"/>
      <c r="AI233" s="474"/>
    </row>
    <row r="234" spans="1:35" ht="13.5" thickBot="1">
      <c r="A234" s="473"/>
      <c r="B234" s="601"/>
      <c r="C234" s="217" t="s">
        <v>26</v>
      </c>
      <c r="D234" s="226">
        <f t="shared" ref="D234:M234" si="72">(D233-D230)/D230</f>
        <v>-2.7939618644067792E-2</v>
      </c>
      <c r="E234" s="227">
        <f t="shared" si="72"/>
        <v>-4.555963552291574E-2</v>
      </c>
      <c r="F234" s="82">
        <f t="shared" si="72"/>
        <v>2.1299254526091133E-3</v>
      </c>
      <c r="G234" s="82">
        <f t="shared" si="72"/>
        <v>9.6405453794243604E-3</v>
      </c>
      <c r="H234" s="81">
        <f t="shared" si="72"/>
        <v>-1.307901907356959E-2</v>
      </c>
      <c r="I234" s="81">
        <f t="shared" si="72"/>
        <v>-6.9800569800571094E-3</v>
      </c>
      <c r="J234" s="81">
        <f t="shared" si="72"/>
        <v>-5.6778018469957704E-2</v>
      </c>
      <c r="K234" s="86">
        <f t="shared" si="72"/>
        <v>-0.16834664223065846</v>
      </c>
      <c r="L234" s="226">
        <f t="shared" si="72"/>
        <v>-1.0187449062754686E-2</v>
      </c>
      <c r="M234" s="228">
        <f t="shared" si="72"/>
        <v>-3.1902772502848412E-2</v>
      </c>
      <c r="N234" s="474"/>
      <c r="O234" s="467"/>
      <c r="P234" s="292"/>
      <c r="Q234" s="292"/>
      <c r="R234" s="292"/>
      <c r="S234" s="292"/>
      <c r="T234" s="292"/>
      <c r="U234" s="292"/>
      <c r="V234" s="292"/>
      <c r="W234" s="468"/>
      <c r="X234" s="474"/>
      <c r="Y234" s="467"/>
      <c r="Z234" s="292"/>
      <c r="AA234" s="292"/>
      <c r="AB234" s="292"/>
      <c r="AC234" s="292"/>
      <c r="AD234" s="292"/>
      <c r="AE234" s="292"/>
      <c r="AF234" s="292"/>
      <c r="AG234" s="292"/>
      <c r="AH234" s="468"/>
      <c r="AI234" s="474"/>
    </row>
    <row r="235" spans="1:35">
      <c r="A235" s="473"/>
      <c r="B235" s="601"/>
      <c r="C235" s="231" t="s">
        <v>40</v>
      </c>
      <c r="D235" s="232">
        <v>62.03</v>
      </c>
      <c r="E235" s="239">
        <v>58.13</v>
      </c>
      <c r="F235" s="239">
        <v>70.069999999999993</v>
      </c>
      <c r="G235" s="239">
        <v>70.11</v>
      </c>
      <c r="H235" s="239">
        <v>59.42</v>
      </c>
      <c r="I235" s="239">
        <v>61.69</v>
      </c>
      <c r="J235" s="239">
        <v>79.05</v>
      </c>
      <c r="K235" s="245">
        <v>32.229999999999997</v>
      </c>
      <c r="L235" s="232">
        <v>64.14</v>
      </c>
      <c r="M235" s="242">
        <v>70.47</v>
      </c>
      <c r="N235" s="474"/>
      <c r="O235" s="467"/>
      <c r="P235" s="292"/>
      <c r="Q235" s="292"/>
      <c r="R235" s="292"/>
      <c r="S235" s="292"/>
      <c r="T235" s="292"/>
      <c r="U235" s="292"/>
      <c r="V235" s="292"/>
      <c r="W235" s="468"/>
      <c r="X235" s="474"/>
      <c r="Y235" s="467"/>
      <c r="Z235" s="292"/>
      <c r="AA235" s="292"/>
      <c r="AB235" s="292"/>
      <c r="AC235" s="292"/>
      <c r="AD235" s="292"/>
      <c r="AE235" s="292"/>
      <c r="AF235" s="292"/>
      <c r="AG235" s="292"/>
      <c r="AH235" s="468"/>
      <c r="AI235" s="474"/>
    </row>
    <row r="236" spans="1:35" ht="13.5" thickBot="1">
      <c r="A236" s="473"/>
      <c r="B236" s="602"/>
      <c r="C236" s="247" t="s">
        <v>26</v>
      </c>
      <c r="D236" s="223">
        <f t="shared" ref="D236:M236" si="73">(D235-D231)/D231</f>
        <v>2.6816752193345551E-2</v>
      </c>
      <c r="E236" s="227">
        <f t="shared" si="73"/>
        <v>-3.7901357166501143E-2</v>
      </c>
      <c r="F236" s="82">
        <f t="shared" si="73"/>
        <v>2.0387359836900997E-2</v>
      </c>
      <c r="G236" s="82">
        <f t="shared" si="73"/>
        <v>0.13263327948303719</v>
      </c>
      <c r="H236" s="82">
        <f t="shared" si="73"/>
        <v>8.7481698389458296E-2</v>
      </c>
      <c r="I236" s="82">
        <f t="shared" si="73"/>
        <v>0.15741088180112572</v>
      </c>
      <c r="J236" s="81">
        <f t="shared" si="73"/>
        <v>-5.7582260371959924E-2</v>
      </c>
      <c r="K236" s="86">
        <f t="shared" si="73"/>
        <v>-0.24889303192728968</v>
      </c>
      <c r="L236" s="223">
        <f t="shared" si="73"/>
        <v>5.044218801179165E-2</v>
      </c>
      <c r="M236" s="224">
        <f t="shared" si="73"/>
        <v>5.3520705636118979E-2</v>
      </c>
      <c r="N236" s="474"/>
      <c r="O236" s="467"/>
      <c r="P236" s="292"/>
      <c r="Q236" s="292"/>
      <c r="R236" s="292"/>
      <c r="S236" s="292"/>
      <c r="T236" s="292"/>
      <c r="U236" s="292"/>
      <c r="V236" s="292"/>
      <c r="W236" s="468"/>
      <c r="X236" s="474"/>
      <c r="Y236" s="467"/>
      <c r="Z236" s="292"/>
      <c r="AA236" s="292"/>
      <c r="AB236" s="292"/>
      <c r="AC236" s="292"/>
      <c r="AD236" s="292"/>
      <c r="AE236" s="292"/>
      <c r="AF236" s="292"/>
      <c r="AG236" s="292"/>
      <c r="AH236" s="468"/>
      <c r="AI236" s="474"/>
    </row>
    <row r="237" spans="1:35" ht="5.0999999999999996" customHeight="1" thickBot="1">
      <c r="A237" s="473"/>
      <c r="B237" s="363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7"/>
      <c r="N237" s="474"/>
      <c r="O237" s="467"/>
      <c r="P237" s="292"/>
      <c r="Q237" s="292"/>
      <c r="R237" s="292"/>
      <c r="S237" s="292"/>
      <c r="T237" s="292"/>
      <c r="U237" s="292"/>
      <c r="V237" s="292"/>
      <c r="W237" s="468"/>
      <c r="X237" s="474"/>
      <c r="Y237" s="467"/>
      <c r="Z237" s="292"/>
      <c r="AA237" s="292"/>
      <c r="AB237" s="292"/>
      <c r="AC237" s="292"/>
      <c r="AD237" s="292"/>
      <c r="AE237" s="292"/>
      <c r="AF237" s="292"/>
      <c r="AG237" s="292"/>
      <c r="AH237" s="468"/>
      <c r="AI237" s="474"/>
    </row>
    <row r="238" spans="1:35">
      <c r="A238" s="473"/>
      <c r="B238" s="606">
        <v>2010</v>
      </c>
      <c r="C238" s="354" t="s">
        <v>39</v>
      </c>
      <c r="D238" s="195">
        <v>73.66</v>
      </c>
      <c r="E238" s="196">
        <v>70.31</v>
      </c>
      <c r="F238" s="197">
        <v>72.59</v>
      </c>
      <c r="G238" s="197">
        <v>71.69</v>
      </c>
      <c r="H238" s="197">
        <v>71.510000000000005</v>
      </c>
      <c r="I238" s="197">
        <v>73.64</v>
      </c>
      <c r="J238" s="197">
        <v>86.01</v>
      </c>
      <c r="K238" s="198">
        <v>61.23</v>
      </c>
      <c r="L238" s="195">
        <v>71.569999999999993</v>
      </c>
      <c r="M238" s="199">
        <v>80.150000000000006</v>
      </c>
      <c r="N238" s="474"/>
      <c r="O238" s="467"/>
      <c r="P238" s="292"/>
      <c r="Q238" s="292"/>
      <c r="R238" s="292"/>
      <c r="S238" s="292"/>
      <c r="T238" s="292"/>
      <c r="U238" s="292"/>
      <c r="V238" s="292"/>
      <c r="W238" s="468"/>
      <c r="X238" s="474"/>
      <c r="Y238" s="467"/>
      <c r="Z238" s="292"/>
      <c r="AA238" s="292"/>
      <c r="AB238" s="292"/>
      <c r="AC238" s="292"/>
      <c r="AD238" s="292"/>
      <c r="AE238" s="292"/>
      <c r="AF238" s="292"/>
      <c r="AG238" s="292"/>
      <c r="AH238" s="468"/>
      <c r="AI238" s="474"/>
    </row>
    <row r="239" spans="1:35" ht="13.5" thickBot="1">
      <c r="A239" s="473"/>
      <c r="B239" s="607"/>
      <c r="C239" s="217" t="s">
        <v>26</v>
      </c>
      <c r="D239" s="230">
        <f t="shared" ref="D239:M239" si="74">(D238-D233)/D233</f>
        <v>3.4055305816646235E-3</v>
      </c>
      <c r="E239" s="251">
        <f t="shared" si="74"/>
        <v>1.8523795953262387E-3</v>
      </c>
      <c r="F239" s="90">
        <f t="shared" si="74"/>
        <v>-3.5733262486716232E-2</v>
      </c>
      <c r="G239" s="90">
        <f t="shared" si="74"/>
        <v>-2.2097940253717155E-2</v>
      </c>
      <c r="H239" s="90">
        <f t="shared" si="74"/>
        <v>-1.2838210933185984E-2</v>
      </c>
      <c r="I239" s="78">
        <f t="shared" si="74"/>
        <v>5.6376416582986762E-2</v>
      </c>
      <c r="J239" s="78">
        <f t="shared" si="74"/>
        <v>3.9647044602925188E-2</v>
      </c>
      <c r="K239" s="301">
        <f t="shared" si="74"/>
        <v>-3.6203368487328885E-2</v>
      </c>
      <c r="L239" s="300">
        <f t="shared" si="74"/>
        <v>-1.7839989021545374E-2</v>
      </c>
      <c r="M239" s="252">
        <f t="shared" si="74"/>
        <v>4.8123447103439347E-2</v>
      </c>
      <c r="N239" s="474"/>
      <c r="O239" s="467"/>
      <c r="P239" s="292"/>
      <c r="Q239" s="292"/>
      <c r="R239" s="292"/>
      <c r="S239" s="292"/>
      <c r="T239" s="292"/>
      <c r="U239" s="292"/>
      <c r="V239" s="292"/>
      <c r="W239" s="468"/>
      <c r="X239" s="474"/>
      <c r="Y239" s="467"/>
      <c r="Z239" s="292"/>
      <c r="AA239" s="292"/>
      <c r="AB239" s="292"/>
      <c r="AC239" s="292"/>
      <c r="AD239" s="292"/>
      <c r="AE239" s="292"/>
      <c r="AF239" s="292"/>
      <c r="AG239" s="292"/>
      <c r="AH239" s="468"/>
      <c r="AI239" s="474"/>
    </row>
    <row r="240" spans="1:35">
      <c r="A240" s="473"/>
      <c r="B240" s="607"/>
      <c r="C240" s="231" t="s">
        <v>40</v>
      </c>
      <c r="D240" s="257">
        <v>59.13</v>
      </c>
      <c r="E240" s="258">
        <v>50.353000000000002</v>
      </c>
      <c r="F240" s="259">
        <v>61.65</v>
      </c>
      <c r="G240" s="259">
        <v>65.61</v>
      </c>
      <c r="H240" s="259">
        <v>58.1</v>
      </c>
      <c r="I240" s="259">
        <v>63.85</v>
      </c>
      <c r="J240" s="259">
        <v>82.71</v>
      </c>
      <c r="K240" s="262">
        <v>31.34</v>
      </c>
      <c r="L240" s="257">
        <v>58.97</v>
      </c>
      <c r="M240" s="263">
        <v>73.28</v>
      </c>
      <c r="N240" s="474"/>
      <c r="O240" s="467"/>
      <c r="P240" s="292"/>
      <c r="Q240" s="292"/>
      <c r="R240" s="292"/>
      <c r="S240" s="292"/>
      <c r="T240" s="292"/>
      <c r="U240" s="292"/>
      <c r="V240" s="292"/>
      <c r="W240" s="468"/>
      <c r="X240" s="474"/>
      <c r="Y240" s="467"/>
      <c r="Z240" s="292"/>
      <c r="AA240" s="292"/>
      <c r="AB240" s="292"/>
      <c r="AC240" s="292"/>
      <c r="AD240" s="292"/>
      <c r="AE240" s="292"/>
      <c r="AF240" s="292"/>
      <c r="AG240" s="292"/>
      <c r="AH240" s="468"/>
      <c r="AI240" s="474"/>
    </row>
    <row r="241" spans="1:35" ht="13.5" thickBot="1">
      <c r="A241" s="473"/>
      <c r="B241" s="608"/>
      <c r="C241" s="270" t="s">
        <v>26</v>
      </c>
      <c r="D241" s="218">
        <f t="shared" ref="D241:M241" si="75">(D240-D235)/D235</f>
        <v>-4.6751571820087032E-2</v>
      </c>
      <c r="E241" s="219">
        <f t="shared" si="75"/>
        <v>-0.13378634095991743</v>
      </c>
      <c r="F241" s="91">
        <f t="shared" si="75"/>
        <v>-0.12016554873697724</v>
      </c>
      <c r="G241" s="91">
        <f t="shared" si="75"/>
        <v>-6.4184852374839535E-2</v>
      </c>
      <c r="H241" s="91">
        <f t="shared" si="75"/>
        <v>-2.2214742510939082E-2</v>
      </c>
      <c r="I241" s="82">
        <f t="shared" si="75"/>
        <v>3.501377857027077E-2</v>
      </c>
      <c r="J241" s="82">
        <f t="shared" si="75"/>
        <v>4.6299810246679278E-2</v>
      </c>
      <c r="K241" s="220">
        <f t="shared" si="75"/>
        <v>-2.7614024201054826E-2</v>
      </c>
      <c r="L241" s="223">
        <f t="shared" si="75"/>
        <v>-8.0604926722793915E-2</v>
      </c>
      <c r="M241" s="224">
        <f t="shared" si="75"/>
        <v>3.9875124166311941E-2</v>
      </c>
      <c r="N241" s="474"/>
      <c r="O241" s="467"/>
      <c r="P241" s="292"/>
      <c r="Q241" s="292"/>
      <c r="R241" s="292"/>
      <c r="S241" s="292"/>
      <c r="T241" s="292"/>
      <c r="U241" s="292"/>
      <c r="V241" s="292"/>
      <c r="W241" s="468"/>
      <c r="X241" s="474"/>
      <c r="Y241" s="467"/>
      <c r="Z241" s="292"/>
      <c r="AA241" s="292"/>
      <c r="AB241" s="292"/>
      <c r="AC241" s="292"/>
      <c r="AD241" s="292"/>
      <c r="AE241" s="292"/>
      <c r="AF241" s="292"/>
      <c r="AG241" s="292"/>
      <c r="AH241" s="468"/>
      <c r="AI241" s="474"/>
    </row>
    <row r="242" spans="1:35" ht="5.0999999999999996" customHeight="1" thickBot="1">
      <c r="A242" s="473"/>
      <c r="B242" s="363"/>
      <c r="C242" s="364"/>
      <c r="D242" s="364"/>
      <c r="E242" s="364"/>
      <c r="F242" s="364"/>
      <c r="G242" s="364"/>
      <c r="H242" s="364"/>
      <c r="I242" s="364"/>
      <c r="J242" s="364"/>
      <c r="K242" s="364"/>
      <c r="L242" s="364"/>
      <c r="M242" s="365"/>
      <c r="N242" s="474"/>
      <c r="O242" s="467"/>
      <c r="P242" s="292"/>
      <c r="Q242" s="292"/>
      <c r="R242" s="292"/>
      <c r="S242" s="292"/>
      <c r="T242" s="292"/>
      <c r="U242" s="292"/>
      <c r="V242" s="292"/>
      <c r="W242" s="468"/>
      <c r="X242" s="474"/>
      <c r="Y242" s="467"/>
      <c r="Z242" s="292"/>
      <c r="AA242" s="292"/>
      <c r="AB242" s="292"/>
      <c r="AC242" s="292"/>
      <c r="AD242" s="292"/>
      <c r="AE242" s="292"/>
      <c r="AF242" s="292"/>
      <c r="AG242" s="292"/>
      <c r="AH242" s="468"/>
      <c r="AI242" s="474"/>
    </row>
    <row r="243" spans="1:35">
      <c r="A243" s="473"/>
      <c r="B243" s="595">
        <v>2011</v>
      </c>
      <c r="C243" s="354" t="s">
        <v>39</v>
      </c>
      <c r="D243" s="100">
        <v>74.98</v>
      </c>
      <c r="E243" s="203">
        <v>70.58</v>
      </c>
      <c r="F243" s="143">
        <v>73.59</v>
      </c>
      <c r="G243" s="143">
        <v>76.28</v>
      </c>
      <c r="H243" s="143">
        <v>75.59</v>
      </c>
      <c r="I243" s="143">
        <v>74.48</v>
      </c>
      <c r="J243" s="143">
        <v>84.96</v>
      </c>
      <c r="K243" s="158">
        <v>64.34</v>
      </c>
      <c r="L243" s="100">
        <v>74</v>
      </c>
      <c r="M243" s="204">
        <v>80.52</v>
      </c>
      <c r="N243" s="474"/>
      <c r="O243" s="467"/>
      <c r="P243" s="292"/>
      <c r="Q243" s="292"/>
      <c r="R243" s="292"/>
      <c r="S243" s="292"/>
      <c r="T243" s="292"/>
      <c r="U243" s="292"/>
      <c r="V243" s="292"/>
      <c r="W243" s="468"/>
      <c r="X243" s="474"/>
      <c r="Y243" s="467"/>
      <c r="Z243" s="292"/>
      <c r="AA243" s="292"/>
      <c r="AB243" s="292"/>
      <c r="AC243" s="292"/>
      <c r="AD243" s="292"/>
      <c r="AE243" s="292"/>
      <c r="AF243" s="292"/>
      <c r="AG243" s="292"/>
      <c r="AH243" s="468"/>
      <c r="AI243" s="474"/>
    </row>
    <row r="244" spans="1:35" ht="13.5" thickBot="1">
      <c r="A244" s="473"/>
      <c r="B244" s="596"/>
      <c r="C244" s="217" t="s">
        <v>26</v>
      </c>
      <c r="D244" s="230">
        <f t="shared" ref="D244:M244" si="76">(D243-D238)/D238</f>
        <v>1.7920173771382126E-2</v>
      </c>
      <c r="E244" s="251">
        <f t="shared" si="76"/>
        <v>3.8401365381879678E-3</v>
      </c>
      <c r="F244" s="78">
        <f t="shared" si="76"/>
        <v>1.3776002204160353E-2</v>
      </c>
      <c r="G244" s="78">
        <f t="shared" si="76"/>
        <v>6.4025666062212355E-2</v>
      </c>
      <c r="H244" s="78">
        <f t="shared" si="76"/>
        <v>5.7054957348622544E-2</v>
      </c>
      <c r="I244" s="78">
        <f t="shared" si="76"/>
        <v>1.1406844106463924E-2</v>
      </c>
      <c r="J244" s="78">
        <f t="shared" si="76"/>
        <v>-1.220788280432521E-2</v>
      </c>
      <c r="K244" s="79">
        <f t="shared" si="76"/>
        <v>5.0792095378082748E-2</v>
      </c>
      <c r="L244" s="230">
        <f t="shared" si="76"/>
        <v>3.3952773508453361E-2</v>
      </c>
      <c r="M244" s="252">
        <f t="shared" si="76"/>
        <v>4.6163443543354998E-3</v>
      </c>
      <c r="N244" s="474"/>
      <c r="O244" s="467"/>
      <c r="P244" s="292"/>
      <c r="Q244" s="292"/>
      <c r="R244" s="292"/>
      <c r="S244" s="292"/>
      <c r="T244" s="292"/>
      <c r="U244" s="292"/>
      <c r="V244" s="292"/>
      <c r="W244" s="468"/>
      <c r="X244" s="474"/>
      <c r="Y244" s="467"/>
      <c r="Z244" s="292"/>
      <c r="AA244" s="292"/>
      <c r="AB244" s="292"/>
      <c r="AC244" s="292"/>
      <c r="AD244" s="292"/>
      <c r="AE244" s="292"/>
      <c r="AF244" s="292"/>
      <c r="AG244" s="292"/>
      <c r="AH244" s="468"/>
      <c r="AI244" s="474"/>
    </row>
    <row r="245" spans="1:35">
      <c r="A245" s="473"/>
      <c r="B245" s="596"/>
      <c r="C245" s="231" t="s">
        <v>40</v>
      </c>
      <c r="D245" s="246">
        <v>62.24</v>
      </c>
      <c r="E245" s="266">
        <v>52.18</v>
      </c>
      <c r="F245" s="267">
        <v>63.62</v>
      </c>
      <c r="G245" s="267">
        <v>69.39</v>
      </c>
      <c r="H245" s="267">
        <v>68.06</v>
      </c>
      <c r="I245" s="267">
        <v>65.73</v>
      </c>
      <c r="J245" s="267">
        <v>81.61</v>
      </c>
      <c r="K245" s="268">
        <v>38.659999999999997</v>
      </c>
      <c r="L245" s="246">
        <v>62.66</v>
      </c>
      <c r="M245" s="269">
        <v>74.55</v>
      </c>
      <c r="N245" s="474"/>
      <c r="O245" s="467"/>
      <c r="P245" s="292"/>
      <c r="Q245" s="292"/>
      <c r="R245" s="292"/>
      <c r="S245" s="292"/>
      <c r="T245" s="292"/>
      <c r="U245" s="292"/>
      <c r="V245" s="292"/>
      <c r="W245" s="468"/>
      <c r="X245" s="474"/>
      <c r="Y245" s="467"/>
      <c r="Z245" s="292"/>
      <c r="AA245" s="292"/>
      <c r="AB245" s="292"/>
      <c r="AC245" s="292"/>
      <c r="AD245" s="292"/>
      <c r="AE245" s="292"/>
      <c r="AF245" s="292"/>
      <c r="AG245" s="292"/>
      <c r="AH245" s="468"/>
      <c r="AI245" s="474"/>
    </row>
    <row r="246" spans="1:35" ht="13.5" thickBot="1">
      <c r="A246" s="473"/>
      <c r="B246" s="609"/>
      <c r="C246" s="247" t="s">
        <v>26</v>
      </c>
      <c r="D246" s="358">
        <f t="shared" ref="D246:M246" si="77">(D245-D240)/D240</f>
        <v>5.2595974970404184E-2</v>
      </c>
      <c r="E246" s="274">
        <f t="shared" si="77"/>
        <v>3.6283836117013843E-2</v>
      </c>
      <c r="F246" s="56">
        <f t="shared" si="77"/>
        <v>3.1954582319545809E-2</v>
      </c>
      <c r="G246" s="56">
        <f t="shared" si="77"/>
        <v>5.7613168724279851E-2</v>
      </c>
      <c r="H246" s="56">
        <f t="shared" si="77"/>
        <v>0.17142857142857143</v>
      </c>
      <c r="I246" s="56">
        <f t="shared" si="77"/>
        <v>2.9444009397024316E-2</v>
      </c>
      <c r="J246" s="56">
        <f t="shared" si="77"/>
        <v>-1.3299480111231948E-2</v>
      </c>
      <c r="K246" s="359">
        <f t="shared" si="77"/>
        <v>0.2335673261008295</v>
      </c>
      <c r="L246" s="358">
        <f t="shared" si="77"/>
        <v>6.2574190266237034E-2</v>
      </c>
      <c r="M246" s="360">
        <f t="shared" si="77"/>
        <v>1.733078602620082E-2</v>
      </c>
      <c r="N246" s="474"/>
      <c r="O246" s="467"/>
      <c r="P246" s="292"/>
      <c r="Q246" s="292"/>
      <c r="R246" s="292"/>
      <c r="S246" s="292"/>
      <c r="T246" s="292"/>
      <c r="U246" s="292"/>
      <c r="V246" s="292"/>
      <c r="W246" s="468"/>
      <c r="X246" s="474"/>
      <c r="Y246" s="467"/>
      <c r="Z246" s="292"/>
      <c r="AA246" s="292"/>
      <c r="AB246" s="292"/>
      <c r="AC246" s="292"/>
      <c r="AD246" s="292"/>
      <c r="AE246" s="292"/>
      <c r="AF246" s="292"/>
      <c r="AG246" s="292"/>
      <c r="AH246" s="468"/>
      <c r="AI246" s="474"/>
    </row>
    <row r="247" spans="1:35" ht="5.0999999999999996" customHeight="1" thickBot="1">
      <c r="A247" s="473"/>
      <c r="B247" s="363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5"/>
      <c r="N247" s="474"/>
      <c r="O247" s="469"/>
      <c r="P247" s="470"/>
      <c r="Q247" s="470"/>
      <c r="R247" s="470"/>
      <c r="S247" s="470"/>
      <c r="T247" s="470"/>
      <c r="U247" s="470"/>
      <c r="V247" s="470"/>
      <c r="W247" s="471"/>
      <c r="X247" s="474"/>
      <c r="Y247" s="469"/>
      <c r="Z247" s="470"/>
      <c r="AA247" s="470"/>
      <c r="AB247" s="470"/>
      <c r="AC247" s="470"/>
      <c r="AD247" s="470"/>
      <c r="AE247" s="470"/>
      <c r="AF247" s="470"/>
      <c r="AG247" s="470"/>
      <c r="AH247" s="471"/>
      <c r="AI247" s="474"/>
    </row>
    <row r="248" spans="1:35">
      <c r="A248" s="473"/>
      <c r="B248" s="474"/>
      <c r="C248" s="474"/>
      <c r="D248" s="474"/>
      <c r="E248" s="474"/>
      <c r="F248" s="474"/>
      <c r="G248" s="474"/>
      <c r="H248" s="474"/>
      <c r="I248" s="474"/>
      <c r="J248" s="474"/>
      <c r="K248" s="474"/>
      <c r="L248" s="474"/>
      <c r="M248" s="474"/>
      <c r="N248" s="474"/>
      <c r="O248" s="474"/>
      <c r="P248" s="474"/>
      <c r="Q248" s="474"/>
      <c r="R248" s="474"/>
      <c r="S248" s="474"/>
      <c r="T248" s="474"/>
      <c r="U248" s="474"/>
      <c r="V248" s="474"/>
      <c r="W248" s="474"/>
      <c r="X248" s="474"/>
      <c r="Y248" s="474"/>
      <c r="Z248" s="474"/>
      <c r="AA248" s="474"/>
      <c r="AB248" s="474"/>
      <c r="AC248" s="474"/>
      <c r="AD248" s="474"/>
      <c r="AE248" s="474"/>
      <c r="AF248" s="474"/>
      <c r="AG248" s="474"/>
      <c r="AH248" s="474"/>
      <c r="AI248" s="474"/>
    </row>
    <row r="249" spans="1:35" ht="13.5" thickBot="1">
      <c r="A249" s="473"/>
      <c r="B249" s="474"/>
      <c r="C249" s="474"/>
      <c r="D249" s="474"/>
      <c r="E249" s="474"/>
      <c r="F249" s="474"/>
      <c r="G249" s="474"/>
      <c r="H249" s="474"/>
      <c r="I249" s="474"/>
      <c r="J249" s="474"/>
      <c r="K249" s="474"/>
      <c r="L249" s="474"/>
      <c r="M249" s="474"/>
      <c r="N249" s="474"/>
      <c r="O249" s="474"/>
      <c r="P249" s="474"/>
      <c r="Q249" s="474"/>
      <c r="R249" s="474"/>
      <c r="S249" s="474"/>
      <c r="T249" s="474"/>
      <c r="U249" s="474"/>
      <c r="V249" s="474"/>
      <c r="W249" s="474"/>
      <c r="X249" s="474"/>
      <c r="Y249" s="474"/>
      <c r="Z249" s="474"/>
      <c r="AA249" s="474"/>
      <c r="AB249" s="474"/>
      <c r="AC249" s="474"/>
      <c r="AD249" s="474"/>
      <c r="AE249" s="474"/>
      <c r="AF249" s="474"/>
      <c r="AG249" s="474"/>
      <c r="AH249" s="474"/>
      <c r="AI249" s="474"/>
    </row>
    <row r="250" spans="1:35" ht="20.100000000000001" customHeight="1" thickBot="1">
      <c r="A250" s="473"/>
      <c r="B250" s="474"/>
      <c r="C250" s="474"/>
      <c r="D250" s="592" t="s">
        <v>33</v>
      </c>
      <c r="E250" s="593"/>
      <c r="F250" s="593"/>
      <c r="G250" s="593"/>
      <c r="H250" s="593"/>
      <c r="I250" s="593"/>
      <c r="J250" s="593"/>
      <c r="K250" s="593"/>
      <c r="L250" s="593"/>
      <c r="M250" s="594"/>
      <c r="N250" s="474"/>
      <c r="O250" s="464"/>
      <c r="P250" s="465"/>
      <c r="Q250" s="465"/>
      <c r="R250" s="465"/>
      <c r="S250" s="465"/>
      <c r="T250" s="465"/>
      <c r="U250" s="465"/>
      <c r="V250" s="465"/>
      <c r="W250" s="466"/>
      <c r="X250" s="474"/>
      <c r="Y250" s="464"/>
      <c r="Z250" s="465"/>
      <c r="AA250" s="465"/>
      <c r="AB250" s="465"/>
      <c r="AC250" s="465"/>
      <c r="AD250" s="465"/>
      <c r="AE250" s="465"/>
      <c r="AF250" s="465"/>
      <c r="AG250" s="465"/>
      <c r="AH250" s="466"/>
      <c r="AI250" s="474"/>
    </row>
    <row r="251" spans="1:35" ht="13.5" thickBot="1">
      <c r="A251" s="473"/>
      <c r="B251" s="474"/>
      <c r="C251" s="474"/>
      <c r="D251" s="396" t="s">
        <v>111</v>
      </c>
      <c r="E251" s="187" t="s">
        <v>41</v>
      </c>
      <c r="F251" s="157" t="s">
        <v>42</v>
      </c>
      <c r="G251" s="157" t="s">
        <v>43</v>
      </c>
      <c r="H251" s="157" t="s">
        <v>44</v>
      </c>
      <c r="I251" s="157" t="s">
        <v>45</v>
      </c>
      <c r="J251" s="157" t="s">
        <v>46</v>
      </c>
      <c r="K251" s="188" t="s">
        <v>47</v>
      </c>
      <c r="L251" s="186" t="s">
        <v>48</v>
      </c>
      <c r="M251" s="189" t="s">
        <v>49</v>
      </c>
      <c r="N251" s="474"/>
      <c r="O251" s="467"/>
      <c r="P251" s="292"/>
      <c r="Q251" s="292"/>
      <c r="R251" s="292"/>
      <c r="S251" s="292"/>
      <c r="T251" s="292"/>
      <c r="U251" s="292"/>
      <c r="V251" s="292"/>
      <c r="W251" s="468"/>
      <c r="X251" s="474"/>
      <c r="Y251" s="467"/>
      <c r="Z251" s="292"/>
      <c r="AA251" s="292"/>
      <c r="AB251" s="292"/>
      <c r="AC251" s="292"/>
      <c r="AD251" s="292"/>
      <c r="AE251" s="292"/>
      <c r="AF251" s="292"/>
      <c r="AG251" s="292"/>
      <c r="AH251" s="468"/>
      <c r="AI251" s="474"/>
    </row>
    <row r="252" spans="1:35">
      <c r="A252" s="473"/>
      <c r="B252" s="598">
        <v>2008</v>
      </c>
      <c r="C252" s="194" t="s">
        <v>39</v>
      </c>
      <c r="D252" s="195">
        <v>72.650000000000006</v>
      </c>
      <c r="E252" s="196">
        <v>72.89</v>
      </c>
      <c r="F252" s="196">
        <v>74.02</v>
      </c>
      <c r="G252" s="196">
        <v>74.7</v>
      </c>
      <c r="H252" s="196">
        <v>71.5</v>
      </c>
      <c r="I252" s="196">
        <v>69.42</v>
      </c>
      <c r="J252" s="196">
        <v>77.55</v>
      </c>
      <c r="K252" s="202">
        <v>62.85</v>
      </c>
      <c r="L252" s="195">
        <v>73.349999999999994</v>
      </c>
      <c r="M252" s="199">
        <v>74.13</v>
      </c>
      <c r="N252" s="474"/>
      <c r="O252" s="467"/>
      <c r="P252" s="292"/>
      <c r="Q252" s="292"/>
      <c r="R252" s="292"/>
      <c r="S252" s="292"/>
      <c r="T252" s="292"/>
      <c r="U252" s="292"/>
      <c r="V252" s="292"/>
      <c r="W252" s="468"/>
      <c r="X252" s="474"/>
      <c r="Y252" s="467"/>
      <c r="Z252" s="292"/>
      <c r="AA252" s="292"/>
      <c r="AB252" s="292"/>
      <c r="AC252" s="292"/>
      <c r="AD252" s="292"/>
      <c r="AE252" s="292"/>
      <c r="AF252" s="292"/>
      <c r="AG252" s="292"/>
      <c r="AH252" s="468"/>
      <c r="AI252" s="474"/>
    </row>
    <row r="253" spans="1:35" ht="13.5" thickBot="1">
      <c r="A253" s="473"/>
      <c r="B253" s="599"/>
      <c r="C253" s="205" t="s">
        <v>40</v>
      </c>
      <c r="D253" s="206">
        <v>58.06</v>
      </c>
      <c r="E253" s="207">
        <v>59.86</v>
      </c>
      <c r="F253" s="207">
        <v>65.45</v>
      </c>
      <c r="G253" s="207">
        <v>66.650000000000006</v>
      </c>
      <c r="H253" s="207">
        <v>55.07</v>
      </c>
      <c r="I253" s="207">
        <v>60.51</v>
      </c>
      <c r="J253" s="207">
        <v>74.48</v>
      </c>
      <c r="K253" s="213">
        <v>27.85</v>
      </c>
      <c r="L253" s="206">
        <v>61.76</v>
      </c>
      <c r="M253" s="210">
        <v>68.27</v>
      </c>
      <c r="N253" s="474"/>
      <c r="O253" s="467"/>
      <c r="P253" s="292"/>
      <c r="Q253" s="292"/>
      <c r="R253" s="292"/>
      <c r="S253" s="292"/>
      <c r="T253" s="292"/>
      <c r="U253" s="292"/>
      <c r="V253" s="292"/>
      <c r="W253" s="468"/>
      <c r="X253" s="474"/>
      <c r="Y253" s="467"/>
      <c r="Z253" s="292"/>
      <c r="AA253" s="292"/>
      <c r="AB253" s="292"/>
      <c r="AC253" s="292"/>
      <c r="AD253" s="292"/>
      <c r="AE253" s="292"/>
      <c r="AF253" s="292"/>
      <c r="AG253" s="292"/>
      <c r="AH253" s="468"/>
      <c r="AI253" s="474"/>
    </row>
    <row r="254" spans="1:35" ht="5.0999999999999996" customHeight="1" thickBot="1">
      <c r="A254" s="473"/>
      <c r="B254" s="363"/>
      <c r="C254" s="364"/>
      <c r="D254" s="364"/>
      <c r="E254" s="364"/>
      <c r="F254" s="364"/>
      <c r="G254" s="364"/>
      <c r="H254" s="364"/>
      <c r="I254" s="364"/>
      <c r="J254" s="364"/>
      <c r="K254" s="364"/>
      <c r="L254" s="364"/>
      <c r="M254" s="365"/>
      <c r="N254" s="474"/>
      <c r="O254" s="467"/>
      <c r="P254" s="292"/>
      <c r="Q254" s="292"/>
      <c r="R254" s="292"/>
      <c r="S254" s="292"/>
      <c r="T254" s="292"/>
      <c r="U254" s="292"/>
      <c r="V254" s="292"/>
      <c r="W254" s="468"/>
      <c r="X254" s="474"/>
      <c r="Y254" s="467"/>
      <c r="Z254" s="292"/>
      <c r="AA254" s="292"/>
      <c r="AB254" s="292"/>
      <c r="AC254" s="292"/>
      <c r="AD254" s="292"/>
      <c r="AE254" s="292"/>
      <c r="AF254" s="292"/>
      <c r="AG254" s="292"/>
      <c r="AH254" s="468"/>
      <c r="AI254" s="474"/>
    </row>
    <row r="255" spans="1:35">
      <c r="A255" s="473"/>
      <c r="B255" s="600">
        <v>2009</v>
      </c>
      <c r="C255" s="354" t="s">
        <v>39</v>
      </c>
      <c r="D255" s="195">
        <v>74.239999999999995</v>
      </c>
      <c r="E255" s="196">
        <v>70.31</v>
      </c>
      <c r="F255" s="196">
        <v>74.69</v>
      </c>
      <c r="G255" s="196">
        <v>75.66</v>
      </c>
      <c r="H255" s="196">
        <v>71.73</v>
      </c>
      <c r="I255" s="196">
        <v>72.33</v>
      </c>
      <c r="J255" s="196">
        <v>85.6</v>
      </c>
      <c r="K255" s="202">
        <v>65.56</v>
      </c>
      <c r="L255" s="195">
        <v>73.06</v>
      </c>
      <c r="M255" s="199">
        <v>79.239999999999995</v>
      </c>
      <c r="N255" s="474"/>
      <c r="O255" s="467"/>
      <c r="P255" s="292"/>
      <c r="Q255" s="292"/>
      <c r="R255" s="292"/>
      <c r="S255" s="292"/>
      <c r="T255" s="292"/>
      <c r="U255" s="292"/>
      <c r="V255" s="292"/>
      <c r="W255" s="468"/>
      <c r="X255" s="474"/>
      <c r="Y255" s="467"/>
      <c r="Z255" s="292"/>
      <c r="AA255" s="292"/>
      <c r="AB255" s="292"/>
      <c r="AC255" s="292"/>
      <c r="AD255" s="292"/>
      <c r="AE255" s="292"/>
      <c r="AF255" s="292"/>
      <c r="AG255" s="292"/>
      <c r="AH255" s="468"/>
      <c r="AI255" s="474"/>
    </row>
    <row r="256" spans="1:35" ht="13.5" thickBot="1">
      <c r="A256" s="473"/>
      <c r="B256" s="601"/>
      <c r="C256" s="217" t="s">
        <v>26</v>
      </c>
      <c r="D256" s="223">
        <f t="shared" ref="D256:M256" si="78">(D255-D252)/D252</f>
        <v>2.188575361321389E-2</v>
      </c>
      <c r="E256" s="161">
        <f t="shared" si="78"/>
        <v>-3.5395801893263801E-2</v>
      </c>
      <c r="F256" s="82">
        <f t="shared" si="78"/>
        <v>9.0516076736017522E-3</v>
      </c>
      <c r="G256" s="82">
        <f t="shared" si="78"/>
        <v>1.2851405622489875E-2</v>
      </c>
      <c r="H256" s="82">
        <f t="shared" si="78"/>
        <v>3.2167832167832723E-3</v>
      </c>
      <c r="I256" s="82">
        <f t="shared" si="78"/>
        <v>4.1918755401901417E-2</v>
      </c>
      <c r="J256" s="82">
        <f t="shared" si="78"/>
        <v>0.10380399742101866</v>
      </c>
      <c r="K256" s="83">
        <f t="shared" si="78"/>
        <v>4.3118536197295158E-2</v>
      </c>
      <c r="L256" s="223">
        <f t="shared" si="78"/>
        <v>-3.9536468984320665E-3</v>
      </c>
      <c r="M256" s="224">
        <f t="shared" si="78"/>
        <v>6.8932955618508027E-2</v>
      </c>
      <c r="N256" s="474"/>
      <c r="O256" s="467"/>
      <c r="P256" s="292"/>
      <c r="Q256" s="292"/>
      <c r="R256" s="292"/>
      <c r="S256" s="292"/>
      <c r="T256" s="292"/>
      <c r="U256" s="292"/>
      <c r="V256" s="292"/>
      <c r="W256" s="468"/>
      <c r="X256" s="474"/>
      <c r="Y256" s="467"/>
      <c r="Z256" s="292"/>
      <c r="AA256" s="292"/>
      <c r="AB256" s="292"/>
      <c r="AC256" s="292"/>
      <c r="AD256" s="292"/>
      <c r="AE256" s="292"/>
      <c r="AF256" s="292"/>
      <c r="AG256" s="292"/>
      <c r="AH256" s="468"/>
      <c r="AI256" s="474"/>
    </row>
    <row r="257" spans="1:35">
      <c r="A257" s="473"/>
      <c r="B257" s="601"/>
      <c r="C257" s="231" t="s">
        <v>40</v>
      </c>
      <c r="D257" s="237">
        <v>60.47</v>
      </c>
      <c r="E257" s="233">
        <v>56.93</v>
      </c>
      <c r="F257" s="233">
        <v>67.39</v>
      </c>
      <c r="G257" s="233">
        <v>70.22</v>
      </c>
      <c r="H257" s="233">
        <v>59.4</v>
      </c>
      <c r="I257" s="233">
        <v>64.62</v>
      </c>
      <c r="J257" s="233">
        <v>83.19</v>
      </c>
      <c r="K257" s="261">
        <v>30.07</v>
      </c>
      <c r="L257" s="237">
        <v>63.1</v>
      </c>
      <c r="M257" s="238">
        <v>73.06</v>
      </c>
      <c r="N257" s="474"/>
      <c r="O257" s="467"/>
      <c r="P257" s="292"/>
      <c r="Q257" s="292"/>
      <c r="R257" s="292"/>
      <c r="S257" s="292"/>
      <c r="T257" s="292"/>
      <c r="U257" s="292"/>
      <c r="V257" s="292"/>
      <c r="W257" s="468"/>
      <c r="X257" s="474"/>
      <c r="Y257" s="467"/>
      <c r="Z257" s="292"/>
      <c r="AA257" s="292"/>
      <c r="AB257" s="292"/>
      <c r="AC257" s="292"/>
      <c r="AD257" s="292"/>
      <c r="AE257" s="292"/>
      <c r="AF257" s="292"/>
      <c r="AG257" s="292"/>
      <c r="AH257" s="468"/>
      <c r="AI257" s="474"/>
    </row>
    <row r="258" spans="1:35" ht="13.5" thickBot="1">
      <c r="A258" s="473"/>
      <c r="B258" s="602"/>
      <c r="C258" s="247" t="s">
        <v>26</v>
      </c>
      <c r="D258" s="223">
        <f t="shared" ref="D258:M258" si="79">(D257-D253)/D253</f>
        <v>4.1508784016534558E-2</v>
      </c>
      <c r="E258" s="161">
        <f t="shared" si="79"/>
        <v>-4.8947544269963242E-2</v>
      </c>
      <c r="F258" s="82">
        <f t="shared" si="79"/>
        <v>2.9640947288006075E-2</v>
      </c>
      <c r="G258" s="82">
        <f t="shared" si="79"/>
        <v>5.356339084771182E-2</v>
      </c>
      <c r="H258" s="82">
        <f t="shared" si="79"/>
        <v>7.8627201743235856E-2</v>
      </c>
      <c r="I258" s="82">
        <f t="shared" si="79"/>
        <v>6.7922657411998127E-2</v>
      </c>
      <c r="J258" s="82">
        <f t="shared" si="79"/>
        <v>0.11694414607948433</v>
      </c>
      <c r="K258" s="83">
        <f t="shared" si="79"/>
        <v>7.9712746858168718E-2</v>
      </c>
      <c r="L258" s="223">
        <f t="shared" si="79"/>
        <v>2.1696891191709901E-2</v>
      </c>
      <c r="M258" s="224">
        <f t="shared" si="79"/>
        <v>7.0162589717299051E-2</v>
      </c>
      <c r="N258" s="474"/>
      <c r="O258" s="467"/>
      <c r="P258" s="292"/>
      <c r="Q258" s="292"/>
      <c r="R258" s="292"/>
      <c r="S258" s="292"/>
      <c r="T258" s="292"/>
      <c r="U258" s="292"/>
      <c r="V258" s="292"/>
      <c r="W258" s="468"/>
      <c r="X258" s="474"/>
      <c r="Y258" s="467"/>
      <c r="Z258" s="292"/>
      <c r="AA258" s="292"/>
      <c r="AB258" s="292"/>
      <c r="AC258" s="292"/>
      <c r="AD258" s="292"/>
      <c r="AE258" s="292"/>
      <c r="AF258" s="292"/>
      <c r="AG258" s="292"/>
      <c r="AH258" s="468"/>
      <c r="AI258" s="474"/>
    </row>
    <row r="259" spans="1:35" ht="5.0999999999999996" customHeight="1" thickBot="1">
      <c r="A259" s="473"/>
      <c r="B259" s="363"/>
      <c r="C259" s="366"/>
      <c r="D259" s="366"/>
      <c r="E259" s="366"/>
      <c r="F259" s="366"/>
      <c r="G259" s="366"/>
      <c r="H259" s="366"/>
      <c r="I259" s="366"/>
      <c r="J259" s="366"/>
      <c r="K259" s="366"/>
      <c r="L259" s="366"/>
      <c r="M259" s="367"/>
      <c r="N259" s="474"/>
      <c r="O259" s="467"/>
      <c r="P259" s="292"/>
      <c r="Q259" s="292"/>
      <c r="R259" s="292"/>
      <c r="S259" s="292"/>
      <c r="T259" s="292"/>
      <c r="U259" s="292"/>
      <c r="V259" s="292"/>
      <c r="W259" s="468"/>
      <c r="X259" s="474"/>
      <c r="Y259" s="467"/>
      <c r="Z259" s="292"/>
      <c r="AA259" s="292"/>
      <c r="AB259" s="292"/>
      <c r="AC259" s="292"/>
      <c r="AD259" s="292"/>
      <c r="AE259" s="292"/>
      <c r="AF259" s="292"/>
      <c r="AG259" s="292"/>
      <c r="AH259" s="468"/>
      <c r="AI259" s="474"/>
    </row>
    <row r="260" spans="1:35">
      <c r="A260" s="473"/>
      <c r="B260" s="606">
        <v>2010</v>
      </c>
      <c r="C260" s="354" t="s">
        <v>39</v>
      </c>
      <c r="D260" s="195">
        <v>71.02</v>
      </c>
      <c r="E260" s="196">
        <v>68.06</v>
      </c>
      <c r="F260" s="197">
        <v>71.16</v>
      </c>
      <c r="G260" s="197">
        <v>73.349999999999994</v>
      </c>
      <c r="H260" s="197">
        <v>65.92</v>
      </c>
      <c r="I260" s="197">
        <v>71.16</v>
      </c>
      <c r="J260" s="197">
        <v>82.45</v>
      </c>
      <c r="K260" s="198">
        <v>58.87</v>
      </c>
      <c r="L260" s="195">
        <v>69.81</v>
      </c>
      <c r="M260" s="199">
        <v>77</v>
      </c>
      <c r="N260" s="474"/>
      <c r="O260" s="467"/>
      <c r="P260" s="292"/>
      <c r="Q260" s="292"/>
      <c r="R260" s="292"/>
      <c r="S260" s="292"/>
      <c r="T260" s="292"/>
      <c r="U260" s="292"/>
      <c r="V260" s="292"/>
      <c r="W260" s="468"/>
      <c r="X260" s="474"/>
      <c r="Y260" s="467"/>
      <c r="Z260" s="292"/>
      <c r="AA260" s="292"/>
      <c r="AB260" s="292"/>
      <c r="AC260" s="292"/>
      <c r="AD260" s="292"/>
      <c r="AE260" s="292"/>
      <c r="AF260" s="292"/>
      <c r="AG260" s="292"/>
      <c r="AH260" s="468"/>
      <c r="AI260" s="474"/>
    </row>
    <row r="261" spans="1:35" ht="13.5" thickBot="1">
      <c r="A261" s="473"/>
      <c r="B261" s="607"/>
      <c r="C261" s="217" t="s">
        <v>26</v>
      </c>
      <c r="D261" s="300">
        <f t="shared" ref="D261:M261" si="80">(D260-D255)/D255</f>
        <v>-4.3372844827586195E-2</v>
      </c>
      <c r="E261" s="248">
        <f t="shared" si="80"/>
        <v>-3.2001137818233535E-2</v>
      </c>
      <c r="F261" s="90">
        <f t="shared" si="80"/>
        <v>-4.7262016334181298E-2</v>
      </c>
      <c r="G261" s="90">
        <f t="shared" si="80"/>
        <v>-3.0531324345757366E-2</v>
      </c>
      <c r="H261" s="90">
        <f t="shared" si="80"/>
        <v>-8.0998187648124942E-2</v>
      </c>
      <c r="I261" s="90">
        <f t="shared" si="80"/>
        <v>-1.6175860638739135E-2</v>
      </c>
      <c r="J261" s="90">
        <f t="shared" si="80"/>
        <v>-3.6799065420560648E-2</v>
      </c>
      <c r="K261" s="301">
        <f t="shared" si="80"/>
        <v>-0.10204392922513734</v>
      </c>
      <c r="L261" s="300">
        <f t="shared" si="80"/>
        <v>-4.4483985765124551E-2</v>
      </c>
      <c r="M261" s="302">
        <f t="shared" si="80"/>
        <v>-2.8268551236749054E-2</v>
      </c>
      <c r="N261" s="474"/>
      <c r="O261" s="467"/>
      <c r="P261" s="292"/>
      <c r="Q261" s="292"/>
      <c r="R261" s="292"/>
      <c r="S261" s="292"/>
      <c r="T261" s="292"/>
      <c r="U261" s="292"/>
      <c r="V261" s="292"/>
      <c r="W261" s="468"/>
      <c r="X261" s="474"/>
      <c r="Y261" s="467"/>
      <c r="Z261" s="292"/>
      <c r="AA261" s="292"/>
      <c r="AB261" s="292"/>
      <c r="AC261" s="292"/>
      <c r="AD261" s="292"/>
      <c r="AE261" s="292"/>
      <c r="AF261" s="292"/>
      <c r="AG261" s="292"/>
      <c r="AH261" s="468"/>
      <c r="AI261" s="474"/>
    </row>
    <row r="262" spans="1:35">
      <c r="A262" s="473"/>
      <c r="B262" s="607"/>
      <c r="C262" s="231" t="s">
        <v>40</v>
      </c>
      <c r="D262" s="257">
        <v>57.74</v>
      </c>
      <c r="E262" s="258">
        <v>50.96</v>
      </c>
      <c r="F262" s="259">
        <v>58.05</v>
      </c>
      <c r="G262" s="259">
        <v>67.53</v>
      </c>
      <c r="H262" s="259">
        <v>50.51</v>
      </c>
      <c r="I262" s="259">
        <v>64.819999999999993</v>
      </c>
      <c r="J262" s="259">
        <v>80.510000000000005</v>
      </c>
      <c r="K262" s="262">
        <v>33.380000000000003</v>
      </c>
      <c r="L262" s="257">
        <v>56.51</v>
      </c>
      <c r="M262" s="263">
        <v>72.66</v>
      </c>
      <c r="N262" s="474"/>
      <c r="O262" s="467"/>
      <c r="P262" s="292"/>
      <c r="Q262" s="292"/>
      <c r="R262" s="292"/>
      <c r="S262" s="292"/>
      <c r="T262" s="292"/>
      <c r="U262" s="292"/>
      <c r="V262" s="292"/>
      <c r="W262" s="468"/>
      <c r="X262" s="474"/>
      <c r="Y262" s="467"/>
      <c r="Z262" s="292"/>
      <c r="AA262" s="292"/>
      <c r="AB262" s="292"/>
      <c r="AC262" s="292"/>
      <c r="AD262" s="292"/>
      <c r="AE262" s="292"/>
      <c r="AF262" s="292"/>
      <c r="AG262" s="292"/>
      <c r="AH262" s="468"/>
      <c r="AI262" s="474"/>
    </row>
    <row r="263" spans="1:35" ht="13.5" thickBot="1">
      <c r="A263" s="473"/>
      <c r="B263" s="608"/>
      <c r="C263" s="270" t="s">
        <v>26</v>
      </c>
      <c r="D263" s="218">
        <f t="shared" ref="D263:M263" si="81">(D262-D257)/D257</f>
        <v>-4.5146353563750567E-2</v>
      </c>
      <c r="E263" s="219">
        <f t="shared" si="81"/>
        <v>-0.10486562445108026</v>
      </c>
      <c r="F263" s="91">
        <f t="shared" si="81"/>
        <v>-0.13859623089479156</v>
      </c>
      <c r="G263" s="91">
        <f t="shared" si="81"/>
        <v>-3.8308174309313554E-2</v>
      </c>
      <c r="H263" s="91">
        <f t="shared" si="81"/>
        <v>-0.14966329966329966</v>
      </c>
      <c r="I263" s="82">
        <f t="shared" si="81"/>
        <v>3.0950170225934482E-3</v>
      </c>
      <c r="J263" s="91">
        <f t="shared" si="81"/>
        <v>-3.2215410506070352E-2</v>
      </c>
      <c r="K263" s="83">
        <f t="shared" si="81"/>
        <v>0.11007648819421358</v>
      </c>
      <c r="L263" s="218">
        <f t="shared" si="81"/>
        <v>-0.10443740095087169</v>
      </c>
      <c r="M263" s="222">
        <f t="shared" si="81"/>
        <v>-5.4749520941692539E-3</v>
      </c>
      <c r="N263" s="474"/>
      <c r="O263" s="467"/>
      <c r="P263" s="292"/>
      <c r="Q263" s="292"/>
      <c r="R263" s="292"/>
      <c r="S263" s="292"/>
      <c r="T263" s="292"/>
      <c r="U263" s="292"/>
      <c r="V263" s="292"/>
      <c r="W263" s="468"/>
      <c r="X263" s="474"/>
      <c r="Y263" s="467"/>
      <c r="Z263" s="292"/>
      <c r="AA263" s="292"/>
      <c r="AB263" s="292"/>
      <c r="AC263" s="292"/>
      <c r="AD263" s="292"/>
      <c r="AE263" s="292"/>
      <c r="AF263" s="292"/>
      <c r="AG263" s="292"/>
      <c r="AH263" s="468"/>
      <c r="AI263" s="474"/>
    </row>
    <row r="264" spans="1:35" ht="5.0999999999999996" customHeight="1" thickBot="1">
      <c r="A264" s="473"/>
      <c r="B264" s="363"/>
      <c r="C264" s="364"/>
      <c r="D264" s="364"/>
      <c r="E264" s="364"/>
      <c r="F264" s="364"/>
      <c r="G264" s="364"/>
      <c r="H264" s="364"/>
      <c r="I264" s="364"/>
      <c r="J264" s="364"/>
      <c r="K264" s="364"/>
      <c r="L264" s="364"/>
      <c r="M264" s="365"/>
      <c r="N264" s="474"/>
      <c r="O264" s="467"/>
      <c r="P264" s="292"/>
      <c r="Q264" s="292"/>
      <c r="R264" s="292"/>
      <c r="S264" s="292"/>
      <c r="T264" s="292"/>
      <c r="U264" s="292"/>
      <c r="V264" s="292"/>
      <c r="W264" s="468"/>
      <c r="X264" s="474"/>
      <c r="Y264" s="467"/>
      <c r="Z264" s="292"/>
      <c r="AA264" s="292"/>
      <c r="AB264" s="292"/>
      <c r="AC264" s="292"/>
      <c r="AD264" s="292"/>
      <c r="AE264" s="292"/>
      <c r="AF264" s="292"/>
      <c r="AG264" s="292"/>
      <c r="AH264" s="468"/>
      <c r="AI264" s="474"/>
    </row>
    <row r="265" spans="1:35">
      <c r="A265" s="473"/>
      <c r="B265" s="595">
        <v>2011</v>
      </c>
      <c r="C265" s="354" t="s">
        <v>39</v>
      </c>
      <c r="D265" s="100">
        <v>72.010000000000005</v>
      </c>
      <c r="E265" s="203">
        <v>67.87</v>
      </c>
      <c r="F265" s="143">
        <v>70.61</v>
      </c>
      <c r="G265" s="143">
        <v>71.989999999999995</v>
      </c>
      <c r="H265" s="143">
        <v>70.760000000000005</v>
      </c>
      <c r="I265" s="143">
        <v>69.8</v>
      </c>
      <c r="J265" s="143">
        <v>86.85</v>
      </c>
      <c r="K265" s="158">
        <v>59.17</v>
      </c>
      <c r="L265" s="100">
        <v>70.47</v>
      </c>
      <c r="M265" s="204">
        <v>78.849999999999994</v>
      </c>
      <c r="N265" s="474"/>
      <c r="O265" s="467"/>
      <c r="P265" s="292"/>
      <c r="Q265" s="292"/>
      <c r="R265" s="292"/>
      <c r="S265" s="292"/>
      <c r="T265" s="292"/>
      <c r="U265" s="292"/>
      <c r="V265" s="292"/>
      <c r="W265" s="468"/>
      <c r="X265" s="474"/>
      <c r="Y265" s="467"/>
      <c r="Z265" s="292"/>
      <c r="AA265" s="292"/>
      <c r="AB265" s="292"/>
      <c r="AC265" s="292"/>
      <c r="AD265" s="292"/>
      <c r="AE265" s="292"/>
      <c r="AF265" s="292"/>
      <c r="AG265" s="292"/>
      <c r="AH265" s="468"/>
      <c r="AI265" s="474"/>
    </row>
    <row r="266" spans="1:35" ht="13.5" thickBot="1">
      <c r="A266" s="473"/>
      <c r="B266" s="596"/>
      <c r="C266" s="217" t="s">
        <v>26</v>
      </c>
      <c r="D266" s="230">
        <f t="shared" ref="D266:M266" si="82">(D265-D260)/D260</f>
        <v>1.3939735285835106E-2</v>
      </c>
      <c r="E266" s="251">
        <f t="shared" si="82"/>
        <v>-2.7916544225682887E-3</v>
      </c>
      <c r="F266" s="78">
        <f t="shared" si="82"/>
        <v>-7.7290612703765768E-3</v>
      </c>
      <c r="G266" s="78">
        <f t="shared" si="82"/>
        <v>-1.8541240627130192E-2</v>
      </c>
      <c r="H266" s="78">
        <f t="shared" si="82"/>
        <v>7.3422330097087429E-2</v>
      </c>
      <c r="I266" s="78">
        <f t="shared" si="82"/>
        <v>-1.9111860595840354E-2</v>
      </c>
      <c r="J266" s="78">
        <f t="shared" si="82"/>
        <v>5.336567616737406E-2</v>
      </c>
      <c r="K266" s="79">
        <f t="shared" si="82"/>
        <v>5.0959741803975585E-3</v>
      </c>
      <c r="L266" s="230">
        <f t="shared" si="82"/>
        <v>9.4542329179200194E-3</v>
      </c>
      <c r="M266" s="252">
        <f t="shared" si="82"/>
        <v>2.4025974025973951E-2</v>
      </c>
      <c r="N266" s="474"/>
      <c r="O266" s="467"/>
      <c r="P266" s="292"/>
      <c r="Q266" s="292"/>
      <c r="R266" s="292"/>
      <c r="S266" s="292"/>
      <c r="T266" s="292"/>
      <c r="U266" s="292"/>
      <c r="V266" s="292"/>
      <c r="W266" s="468"/>
      <c r="X266" s="474"/>
      <c r="Y266" s="467"/>
      <c r="Z266" s="292"/>
      <c r="AA266" s="292"/>
      <c r="AB266" s="292"/>
      <c r="AC266" s="292"/>
      <c r="AD266" s="292"/>
      <c r="AE266" s="292"/>
      <c r="AF266" s="292"/>
      <c r="AG266" s="292"/>
      <c r="AH266" s="468"/>
      <c r="AI266" s="474"/>
    </row>
    <row r="267" spans="1:35">
      <c r="A267" s="473"/>
      <c r="B267" s="596"/>
      <c r="C267" s="231" t="s">
        <v>40</v>
      </c>
      <c r="D267" s="246">
        <v>56.55</v>
      </c>
      <c r="E267" s="266">
        <v>51.95</v>
      </c>
      <c r="F267" s="267">
        <v>59.57</v>
      </c>
      <c r="G267" s="267">
        <v>60.65</v>
      </c>
      <c r="H267" s="267">
        <v>53.97</v>
      </c>
      <c r="I267" s="267">
        <v>57.51</v>
      </c>
      <c r="J267" s="267">
        <v>81.02</v>
      </c>
      <c r="K267" s="268">
        <v>29.42</v>
      </c>
      <c r="L267" s="246">
        <v>56.93</v>
      </c>
      <c r="M267" s="269">
        <v>62.96</v>
      </c>
      <c r="N267" s="474"/>
      <c r="O267" s="467"/>
      <c r="P267" s="292"/>
      <c r="Q267" s="292"/>
      <c r="R267" s="292"/>
      <c r="S267" s="292"/>
      <c r="T267" s="292"/>
      <c r="U267" s="292"/>
      <c r="V267" s="292"/>
      <c r="W267" s="468"/>
      <c r="X267" s="474"/>
      <c r="Y267" s="467"/>
      <c r="Z267" s="292"/>
      <c r="AA267" s="292"/>
      <c r="AB267" s="292"/>
      <c r="AC267" s="292"/>
      <c r="AD267" s="292"/>
      <c r="AE267" s="292"/>
      <c r="AF267" s="292"/>
      <c r="AG267" s="292"/>
      <c r="AH267" s="468"/>
      <c r="AI267" s="474"/>
    </row>
    <row r="268" spans="1:35" ht="13.5" thickBot="1">
      <c r="A268" s="473"/>
      <c r="B268" s="609"/>
      <c r="C268" s="247" t="s">
        <v>26</v>
      </c>
      <c r="D268" s="358">
        <f t="shared" ref="D268:M268" si="83">(D267-D262)/D262</f>
        <v>-2.0609629373051695E-2</v>
      </c>
      <c r="E268" s="274">
        <f t="shared" si="83"/>
        <v>1.942700156985875E-2</v>
      </c>
      <c r="F268" s="56">
        <f t="shared" si="83"/>
        <v>2.6184323858742517E-2</v>
      </c>
      <c r="G268" s="56">
        <f t="shared" si="83"/>
        <v>-0.10188064563897531</v>
      </c>
      <c r="H268" s="56">
        <f t="shared" si="83"/>
        <v>6.8501286873886374E-2</v>
      </c>
      <c r="I268" s="56">
        <f t="shared" si="83"/>
        <v>-0.11277383523603819</v>
      </c>
      <c r="J268" s="56">
        <f t="shared" si="83"/>
        <v>6.3346168177864969E-3</v>
      </c>
      <c r="K268" s="359">
        <f t="shared" si="83"/>
        <v>-0.11863391252246856</v>
      </c>
      <c r="L268" s="358">
        <f t="shared" si="83"/>
        <v>7.4323128649796798E-3</v>
      </c>
      <c r="M268" s="360">
        <f t="shared" si="83"/>
        <v>-0.13349848609964213</v>
      </c>
      <c r="N268" s="474"/>
      <c r="O268" s="467"/>
      <c r="P268" s="292"/>
      <c r="Q268" s="292"/>
      <c r="R268" s="292"/>
      <c r="S268" s="292"/>
      <c r="T268" s="292"/>
      <c r="U268" s="292"/>
      <c r="V268" s="292"/>
      <c r="W268" s="468"/>
      <c r="X268" s="474"/>
      <c r="Y268" s="467"/>
      <c r="Z268" s="292"/>
      <c r="AA268" s="292"/>
      <c r="AB268" s="292"/>
      <c r="AC268" s="292"/>
      <c r="AD268" s="292"/>
      <c r="AE268" s="292"/>
      <c r="AF268" s="292"/>
      <c r="AG268" s="292"/>
      <c r="AH268" s="468"/>
      <c r="AI268" s="474"/>
    </row>
    <row r="269" spans="1:35" ht="5.0999999999999996" customHeight="1" thickBot="1">
      <c r="A269" s="473"/>
      <c r="B269" s="363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5"/>
      <c r="N269" s="474"/>
      <c r="O269" s="469"/>
      <c r="P269" s="470"/>
      <c r="Q269" s="470"/>
      <c r="R269" s="470"/>
      <c r="S269" s="470"/>
      <c r="T269" s="470"/>
      <c r="U269" s="470"/>
      <c r="V269" s="470"/>
      <c r="W269" s="471"/>
      <c r="X269" s="474"/>
      <c r="Y269" s="469"/>
      <c r="Z269" s="470"/>
      <c r="AA269" s="470"/>
      <c r="AB269" s="470"/>
      <c r="AC269" s="470"/>
      <c r="AD269" s="470"/>
      <c r="AE269" s="470"/>
      <c r="AF269" s="470"/>
      <c r="AG269" s="470"/>
      <c r="AH269" s="471"/>
      <c r="AI269" s="474"/>
    </row>
    <row r="270" spans="1:35">
      <c r="A270" s="473"/>
      <c r="B270" s="472"/>
      <c r="C270" s="472"/>
      <c r="D270" s="472"/>
      <c r="E270" s="472"/>
      <c r="F270" s="472"/>
      <c r="G270" s="472"/>
      <c r="H270" s="472"/>
      <c r="I270" s="472"/>
      <c r="J270" s="472"/>
      <c r="K270" s="472"/>
      <c r="L270" s="472"/>
      <c r="M270" s="472"/>
      <c r="N270" s="474"/>
      <c r="O270" s="474"/>
      <c r="P270" s="474"/>
      <c r="Q270" s="474"/>
      <c r="R270" s="474"/>
      <c r="S270" s="474"/>
      <c r="T270" s="474"/>
      <c r="U270" s="474"/>
      <c r="V270" s="474"/>
      <c r="W270" s="474"/>
      <c r="X270" s="474"/>
      <c r="Y270" s="474"/>
      <c r="Z270" s="474"/>
      <c r="AA270" s="474"/>
      <c r="AB270" s="474"/>
      <c r="AC270" s="474"/>
      <c r="AD270" s="474"/>
      <c r="AE270" s="474"/>
      <c r="AF270" s="474"/>
      <c r="AG270" s="474"/>
      <c r="AH270" s="474"/>
      <c r="AI270" s="474"/>
    </row>
    <row r="271" spans="1:35" ht="13.5" thickBot="1">
      <c r="A271" s="473"/>
      <c r="B271" s="474"/>
      <c r="C271" s="474"/>
      <c r="D271" s="474"/>
      <c r="E271" s="474"/>
      <c r="F271" s="474"/>
      <c r="G271" s="474"/>
      <c r="H271" s="474"/>
      <c r="I271" s="474"/>
      <c r="J271" s="474"/>
      <c r="K271" s="474"/>
      <c r="L271" s="474"/>
      <c r="M271" s="474"/>
      <c r="N271" s="474"/>
      <c r="O271" s="474"/>
      <c r="P271" s="474"/>
      <c r="Q271" s="474"/>
      <c r="R271" s="474"/>
      <c r="S271" s="474"/>
      <c r="T271" s="474"/>
      <c r="U271" s="474"/>
      <c r="V271" s="474"/>
      <c r="W271" s="474"/>
      <c r="X271" s="474"/>
      <c r="Y271" s="474"/>
      <c r="Z271" s="474"/>
      <c r="AA271" s="474"/>
      <c r="AB271" s="474"/>
      <c r="AC271" s="474"/>
      <c r="AD271" s="474"/>
      <c r="AE271" s="474"/>
      <c r="AF271" s="474"/>
      <c r="AG271" s="474"/>
      <c r="AH271" s="474"/>
      <c r="AI271" s="474"/>
    </row>
    <row r="272" spans="1:35" ht="20.100000000000001" customHeight="1" thickBot="1">
      <c r="A272" s="473"/>
      <c r="B272" s="474"/>
      <c r="C272" s="474"/>
      <c r="D272" s="592" t="s">
        <v>34</v>
      </c>
      <c r="E272" s="593"/>
      <c r="F272" s="593"/>
      <c r="G272" s="593"/>
      <c r="H272" s="593"/>
      <c r="I272" s="593"/>
      <c r="J272" s="593"/>
      <c r="K272" s="593"/>
      <c r="L272" s="593"/>
      <c r="M272" s="594"/>
      <c r="N272" s="474"/>
      <c r="O272" s="464"/>
      <c r="P272" s="465"/>
      <c r="Q272" s="465"/>
      <c r="R272" s="465"/>
      <c r="S272" s="465"/>
      <c r="T272" s="465"/>
      <c r="U272" s="465"/>
      <c r="V272" s="465"/>
      <c r="W272" s="466"/>
      <c r="X272" s="474"/>
      <c r="Y272" s="464"/>
      <c r="Z272" s="465"/>
      <c r="AA272" s="465"/>
      <c r="AB272" s="465"/>
      <c r="AC272" s="465"/>
      <c r="AD272" s="465"/>
      <c r="AE272" s="465"/>
      <c r="AF272" s="465"/>
      <c r="AG272" s="465"/>
      <c r="AH272" s="466"/>
      <c r="AI272" s="474"/>
    </row>
    <row r="273" spans="1:35" ht="13.5" thickBot="1">
      <c r="A273" s="473"/>
      <c r="B273" s="474"/>
      <c r="C273" s="474"/>
      <c r="D273" s="396" t="s">
        <v>111</v>
      </c>
      <c r="E273" s="187" t="s">
        <v>41</v>
      </c>
      <c r="F273" s="157" t="s">
        <v>42</v>
      </c>
      <c r="G273" s="157" t="s">
        <v>43</v>
      </c>
      <c r="H273" s="157" t="s">
        <v>44</v>
      </c>
      <c r="I273" s="157" t="s">
        <v>45</v>
      </c>
      <c r="J273" s="157" t="s">
        <v>46</v>
      </c>
      <c r="K273" s="188" t="s">
        <v>47</v>
      </c>
      <c r="L273" s="186" t="s">
        <v>48</v>
      </c>
      <c r="M273" s="189" t="s">
        <v>49</v>
      </c>
      <c r="N273" s="474"/>
      <c r="O273" s="467"/>
      <c r="P273" s="292"/>
      <c r="Q273" s="292"/>
      <c r="R273" s="292"/>
      <c r="S273" s="292"/>
      <c r="T273" s="292"/>
      <c r="U273" s="292"/>
      <c r="V273" s="292"/>
      <c r="W273" s="468"/>
      <c r="X273" s="474"/>
      <c r="Y273" s="467"/>
      <c r="Z273" s="292"/>
      <c r="AA273" s="292"/>
      <c r="AB273" s="292"/>
      <c r="AC273" s="292"/>
      <c r="AD273" s="292"/>
      <c r="AE273" s="292"/>
      <c r="AF273" s="292"/>
      <c r="AG273" s="292"/>
      <c r="AH273" s="468"/>
      <c r="AI273" s="474"/>
    </row>
    <row r="274" spans="1:35">
      <c r="A274" s="473"/>
      <c r="B274" s="598">
        <v>2008</v>
      </c>
      <c r="C274" s="194" t="s">
        <v>39</v>
      </c>
      <c r="D274" s="195">
        <v>68.52</v>
      </c>
      <c r="E274" s="196">
        <v>67.62</v>
      </c>
      <c r="F274" s="197">
        <v>72.19</v>
      </c>
      <c r="G274" s="197">
        <v>73.349999999999994</v>
      </c>
      <c r="H274" s="197">
        <v>68.59</v>
      </c>
      <c r="I274" s="197">
        <v>65.75</v>
      </c>
      <c r="J274" s="197">
        <v>68.05</v>
      </c>
      <c r="K274" s="198">
        <v>58.9</v>
      </c>
      <c r="L274" s="195">
        <v>70.61</v>
      </c>
      <c r="M274" s="199">
        <v>67.06</v>
      </c>
      <c r="N274" s="474"/>
      <c r="O274" s="467"/>
      <c r="P274" s="292"/>
      <c r="Q274" s="292"/>
      <c r="R274" s="292"/>
      <c r="S274" s="292"/>
      <c r="T274" s="292"/>
      <c r="U274" s="292"/>
      <c r="V274" s="292"/>
      <c r="W274" s="468"/>
      <c r="X274" s="474"/>
      <c r="Y274" s="467"/>
      <c r="Z274" s="292"/>
      <c r="AA274" s="292"/>
      <c r="AB274" s="292"/>
      <c r="AC274" s="292"/>
      <c r="AD274" s="292"/>
      <c r="AE274" s="292"/>
      <c r="AF274" s="292"/>
      <c r="AG274" s="292"/>
      <c r="AH274" s="468"/>
      <c r="AI274" s="474"/>
    </row>
    <row r="275" spans="1:35" ht="13.5" thickBot="1">
      <c r="A275" s="473"/>
      <c r="B275" s="610"/>
      <c r="C275" s="361" t="s">
        <v>40</v>
      </c>
      <c r="D275" s="394">
        <v>44.05</v>
      </c>
      <c r="E275" s="461">
        <v>37.82</v>
      </c>
      <c r="F275" s="462">
        <v>44.95</v>
      </c>
      <c r="G275" s="462">
        <v>51.88</v>
      </c>
      <c r="H275" s="462">
        <v>49.47</v>
      </c>
      <c r="I275" s="462">
        <v>44.77</v>
      </c>
      <c r="J275" s="462">
        <v>56.93</v>
      </c>
      <c r="K275" s="463">
        <v>23.62</v>
      </c>
      <c r="L275" s="394">
        <v>45.62</v>
      </c>
      <c r="M275" s="395">
        <v>51.06</v>
      </c>
      <c r="N275" s="474"/>
      <c r="O275" s="467"/>
      <c r="P275" s="292"/>
      <c r="Q275" s="292"/>
      <c r="R275" s="292"/>
      <c r="S275" s="292"/>
      <c r="T275" s="292"/>
      <c r="U275" s="292"/>
      <c r="V275" s="292"/>
      <c r="W275" s="468"/>
      <c r="X275" s="474"/>
      <c r="Y275" s="467"/>
      <c r="Z275" s="292"/>
      <c r="AA275" s="292"/>
      <c r="AB275" s="292"/>
      <c r="AC275" s="292"/>
      <c r="AD275" s="292"/>
      <c r="AE275" s="292"/>
      <c r="AF275" s="292"/>
      <c r="AG275" s="292"/>
      <c r="AH275" s="468"/>
      <c r="AI275" s="474"/>
    </row>
    <row r="276" spans="1:35" ht="5.0999999999999996" customHeight="1" thickBot="1">
      <c r="A276" s="473"/>
      <c r="B276" s="363"/>
      <c r="C276" s="364"/>
      <c r="D276" s="364"/>
      <c r="E276" s="364"/>
      <c r="F276" s="364"/>
      <c r="G276" s="364"/>
      <c r="H276" s="364"/>
      <c r="I276" s="364"/>
      <c r="J276" s="364"/>
      <c r="K276" s="364"/>
      <c r="L276" s="364"/>
      <c r="M276" s="365"/>
      <c r="N276" s="474"/>
      <c r="O276" s="467"/>
      <c r="P276" s="292"/>
      <c r="Q276" s="292"/>
      <c r="R276" s="292"/>
      <c r="S276" s="292"/>
      <c r="T276" s="292"/>
      <c r="U276" s="292"/>
      <c r="V276" s="292"/>
      <c r="W276" s="468"/>
      <c r="X276" s="474"/>
      <c r="Y276" s="467"/>
      <c r="Z276" s="292"/>
      <c r="AA276" s="292"/>
      <c r="AB276" s="292"/>
      <c r="AC276" s="292"/>
      <c r="AD276" s="292"/>
      <c r="AE276" s="292"/>
      <c r="AF276" s="292"/>
      <c r="AG276" s="292"/>
      <c r="AH276" s="468"/>
      <c r="AI276" s="474"/>
    </row>
    <row r="277" spans="1:35">
      <c r="A277" s="473"/>
      <c r="B277" s="611">
        <v>2009</v>
      </c>
      <c r="C277" s="362" t="s">
        <v>39</v>
      </c>
      <c r="D277" s="237">
        <v>70.930000000000007</v>
      </c>
      <c r="E277" s="233">
        <v>64.42</v>
      </c>
      <c r="F277" s="234">
        <v>69.44</v>
      </c>
      <c r="G277" s="234">
        <v>69.83</v>
      </c>
      <c r="H277" s="234">
        <v>79.34</v>
      </c>
      <c r="I277" s="234">
        <v>65.709999999999994</v>
      </c>
      <c r="J277" s="234">
        <v>80.62</v>
      </c>
      <c r="K277" s="235">
        <v>60.28</v>
      </c>
      <c r="L277" s="237">
        <v>71.08</v>
      </c>
      <c r="M277" s="238">
        <v>73.849999999999994</v>
      </c>
      <c r="N277" s="474"/>
      <c r="O277" s="467"/>
      <c r="P277" s="292"/>
      <c r="Q277" s="292"/>
      <c r="R277" s="292"/>
      <c r="S277" s="292"/>
      <c r="T277" s="292"/>
      <c r="U277" s="292"/>
      <c r="V277" s="292"/>
      <c r="W277" s="468"/>
      <c r="X277" s="474"/>
      <c r="Y277" s="467"/>
      <c r="Z277" s="292"/>
      <c r="AA277" s="292"/>
      <c r="AB277" s="292"/>
      <c r="AC277" s="292"/>
      <c r="AD277" s="292"/>
      <c r="AE277" s="292"/>
      <c r="AF277" s="292"/>
      <c r="AG277" s="292"/>
      <c r="AH277" s="468"/>
      <c r="AI277" s="474"/>
    </row>
    <row r="278" spans="1:35" ht="13.5" thickBot="1">
      <c r="A278" s="473"/>
      <c r="B278" s="601"/>
      <c r="C278" s="217" t="s">
        <v>26</v>
      </c>
      <c r="D278" s="223">
        <f t="shared" ref="D278:M278" si="84">(D277-D274)/D274</f>
        <v>3.5172212492703019E-2</v>
      </c>
      <c r="E278" s="161">
        <f t="shared" si="84"/>
        <v>-4.7323277136941774E-2</v>
      </c>
      <c r="F278" s="82">
        <f t="shared" si="84"/>
        <v>-3.8093918825322065E-2</v>
      </c>
      <c r="G278" s="82">
        <f t="shared" si="84"/>
        <v>-4.7989093387866347E-2</v>
      </c>
      <c r="H278" s="82">
        <f t="shared" si="84"/>
        <v>0.15672838606210818</v>
      </c>
      <c r="I278" s="82">
        <f t="shared" si="84"/>
        <v>-6.0836501901150193E-4</v>
      </c>
      <c r="J278" s="82">
        <f t="shared" si="84"/>
        <v>0.1847171197648789</v>
      </c>
      <c r="K278" s="83">
        <f t="shared" si="84"/>
        <v>2.3429541595925342E-2</v>
      </c>
      <c r="L278" s="223">
        <f t="shared" si="84"/>
        <v>6.656280980031141E-3</v>
      </c>
      <c r="M278" s="224">
        <f t="shared" si="84"/>
        <v>0.10125260960334018</v>
      </c>
      <c r="N278" s="474"/>
      <c r="O278" s="467"/>
      <c r="P278" s="292"/>
      <c r="Q278" s="292"/>
      <c r="R278" s="292"/>
      <c r="S278" s="292"/>
      <c r="T278" s="292"/>
      <c r="U278" s="292"/>
      <c r="V278" s="292"/>
      <c r="W278" s="468"/>
      <c r="X278" s="474"/>
      <c r="Y278" s="467"/>
      <c r="Z278" s="292"/>
      <c r="AA278" s="292"/>
      <c r="AB278" s="292"/>
      <c r="AC278" s="292"/>
      <c r="AD278" s="292"/>
      <c r="AE278" s="292"/>
      <c r="AF278" s="292"/>
      <c r="AG278" s="292"/>
      <c r="AH278" s="468"/>
      <c r="AI278" s="474"/>
    </row>
    <row r="279" spans="1:35">
      <c r="A279" s="473"/>
      <c r="B279" s="601"/>
      <c r="C279" s="231" t="s">
        <v>40</v>
      </c>
      <c r="D279" s="237">
        <v>47.71</v>
      </c>
      <c r="E279" s="233">
        <v>42.84</v>
      </c>
      <c r="F279" s="234">
        <v>49.09</v>
      </c>
      <c r="G279" s="234">
        <v>45.66</v>
      </c>
      <c r="H279" s="234">
        <v>58.99</v>
      </c>
      <c r="I279" s="234">
        <v>48.17</v>
      </c>
      <c r="J279" s="234">
        <v>62.27</v>
      </c>
      <c r="K279" s="235">
        <v>25.89</v>
      </c>
      <c r="L279" s="237">
        <v>49.21</v>
      </c>
      <c r="M279" s="238">
        <v>55.68</v>
      </c>
      <c r="N279" s="474"/>
      <c r="O279" s="467"/>
      <c r="P279" s="292"/>
      <c r="Q279" s="292"/>
      <c r="R279" s="292"/>
      <c r="S279" s="292"/>
      <c r="T279" s="292"/>
      <c r="U279" s="292"/>
      <c r="V279" s="292"/>
      <c r="W279" s="468"/>
      <c r="X279" s="474"/>
      <c r="Y279" s="467"/>
      <c r="Z279" s="292"/>
      <c r="AA279" s="292"/>
      <c r="AB279" s="292"/>
      <c r="AC279" s="292"/>
      <c r="AD279" s="292"/>
      <c r="AE279" s="292"/>
      <c r="AF279" s="292"/>
      <c r="AG279" s="292"/>
      <c r="AH279" s="468"/>
      <c r="AI279" s="474"/>
    </row>
    <row r="280" spans="1:35" ht="13.5" thickBot="1">
      <c r="A280" s="473"/>
      <c r="B280" s="602"/>
      <c r="C280" s="247" t="s">
        <v>26</v>
      </c>
      <c r="D280" s="358">
        <f t="shared" ref="D280:M280" si="85">(D279-D275)/D275</f>
        <v>8.3087400681044352E-2</v>
      </c>
      <c r="E280" s="274">
        <f t="shared" si="85"/>
        <v>0.13273400317292447</v>
      </c>
      <c r="F280" s="56">
        <f t="shared" si="85"/>
        <v>9.21023359288098E-2</v>
      </c>
      <c r="G280" s="56">
        <f t="shared" si="85"/>
        <v>-0.11989205859676187</v>
      </c>
      <c r="H280" s="56">
        <f t="shared" si="85"/>
        <v>0.19243986254295539</v>
      </c>
      <c r="I280" s="56">
        <f t="shared" si="85"/>
        <v>7.5943712307348629E-2</v>
      </c>
      <c r="J280" s="56">
        <f t="shared" si="85"/>
        <v>9.37994027753382E-2</v>
      </c>
      <c r="K280" s="359">
        <f t="shared" si="85"/>
        <v>9.6104995766299731E-2</v>
      </c>
      <c r="L280" s="358">
        <f t="shared" si="85"/>
        <v>7.8693555458132475E-2</v>
      </c>
      <c r="M280" s="360">
        <f t="shared" si="85"/>
        <v>9.048178613395999E-2</v>
      </c>
      <c r="N280" s="474"/>
      <c r="O280" s="467"/>
      <c r="P280" s="292"/>
      <c r="Q280" s="292"/>
      <c r="R280" s="292"/>
      <c r="S280" s="292"/>
      <c r="T280" s="292"/>
      <c r="U280" s="292"/>
      <c r="V280" s="292"/>
      <c r="W280" s="468"/>
      <c r="X280" s="474"/>
      <c r="Y280" s="467"/>
      <c r="Z280" s="292"/>
      <c r="AA280" s="292"/>
      <c r="AB280" s="292"/>
      <c r="AC280" s="292"/>
      <c r="AD280" s="292"/>
      <c r="AE280" s="292"/>
      <c r="AF280" s="292"/>
      <c r="AG280" s="292"/>
      <c r="AH280" s="468"/>
      <c r="AI280" s="474"/>
    </row>
    <row r="281" spans="1:35" ht="5.0999999999999996" customHeight="1" thickBot="1">
      <c r="A281" s="473"/>
      <c r="B281" s="363"/>
      <c r="C281" s="366"/>
      <c r="D281" s="366"/>
      <c r="E281" s="366"/>
      <c r="F281" s="366"/>
      <c r="G281" s="366"/>
      <c r="H281" s="366"/>
      <c r="I281" s="366"/>
      <c r="J281" s="366"/>
      <c r="K281" s="366"/>
      <c r="L281" s="366"/>
      <c r="M281" s="367"/>
      <c r="N281" s="474"/>
      <c r="O281" s="467"/>
      <c r="P281" s="292"/>
      <c r="Q281" s="292"/>
      <c r="R281" s="292"/>
      <c r="S281" s="292"/>
      <c r="T281" s="292"/>
      <c r="U281" s="292"/>
      <c r="V281" s="292"/>
      <c r="W281" s="468"/>
      <c r="X281" s="474"/>
      <c r="Y281" s="467"/>
      <c r="Z281" s="292"/>
      <c r="AA281" s="292"/>
      <c r="AB281" s="292"/>
      <c r="AC281" s="292"/>
      <c r="AD281" s="292"/>
      <c r="AE281" s="292"/>
      <c r="AF281" s="292"/>
      <c r="AG281" s="292"/>
      <c r="AH281" s="468"/>
      <c r="AI281" s="474"/>
    </row>
    <row r="282" spans="1:35">
      <c r="A282" s="473"/>
      <c r="B282" s="612">
        <v>2010</v>
      </c>
      <c r="C282" s="362" t="s">
        <v>39</v>
      </c>
      <c r="D282" s="237">
        <v>69.900000000000006</v>
      </c>
      <c r="E282" s="233">
        <v>65.2</v>
      </c>
      <c r="F282" s="234">
        <v>67.180000000000007</v>
      </c>
      <c r="G282" s="234">
        <v>67.739999999999995</v>
      </c>
      <c r="H282" s="234">
        <v>67.900000000000006</v>
      </c>
      <c r="I282" s="234">
        <v>76.680000000000007</v>
      </c>
      <c r="J282" s="234">
        <v>78.510000000000005</v>
      </c>
      <c r="K282" s="235">
        <v>59.12</v>
      </c>
      <c r="L282" s="237">
        <v>67.06</v>
      </c>
      <c r="M282" s="238">
        <v>77.489999999999995</v>
      </c>
      <c r="N282" s="474"/>
      <c r="O282" s="467"/>
      <c r="P282" s="292"/>
      <c r="Q282" s="292"/>
      <c r="R282" s="292"/>
      <c r="S282" s="292"/>
      <c r="T282" s="292"/>
      <c r="U282" s="292"/>
      <c r="V282" s="292"/>
      <c r="W282" s="468"/>
      <c r="X282" s="474"/>
      <c r="Y282" s="467"/>
      <c r="Z282" s="292"/>
      <c r="AA282" s="292"/>
      <c r="AB282" s="292"/>
      <c r="AC282" s="292"/>
      <c r="AD282" s="292"/>
      <c r="AE282" s="292"/>
      <c r="AF282" s="292"/>
      <c r="AG282" s="292"/>
      <c r="AH282" s="468"/>
      <c r="AI282" s="474"/>
    </row>
    <row r="283" spans="1:35" ht="13.5" thickBot="1">
      <c r="A283" s="473"/>
      <c r="B283" s="607"/>
      <c r="C283" s="217" t="s">
        <v>26</v>
      </c>
      <c r="D283" s="300">
        <f t="shared" ref="D283:M283" si="86">(D282-D277)/D277</f>
        <v>-1.4521359086423248E-2</v>
      </c>
      <c r="E283" s="251">
        <f t="shared" si="86"/>
        <v>1.21080409810618E-2</v>
      </c>
      <c r="F283" s="90">
        <f t="shared" si="86"/>
        <v>-3.2546082949308629E-2</v>
      </c>
      <c r="G283" s="90">
        <f t="shared" si="86"/>
        <v>-2.9929829586137813E-2</v>
      </c>
      <c r="H283" s="90">
        <f t="shared" si="86"/>
        <v>-0.14418956390219306</v>
      </c>
      <c r="I283" s="78">
        <f t="shared" si="86"/>
        <v>0.16694567036980695</v>
      </c>
      <c r="J283" s="90">
        <f t="shared" si="86"/>
        <v>-2.6172165715703292E-2</v>
      </c>
      <c r="K283" s="301">
        <f t="shared" si="86"/>
        <v>-1.9243530192435365E-2</v>
      </c>
      <c r="L283" s="300">
        <f t="shared" si="86"/>
        <v>-5.6555993247045529E-2</v>
      </c>
      <c r="M283" s="252">
        <f t="shared" si="86"/>
        <v>4.928909952606636E-2</v>
      </c>
      <c r="N283" s="474"/>
      <c r="O283" s="467"/>
      <c r="P283" s="292"/>
      <c r="Q283" s="292"/>
      <c r="R283" s="292"/>
      <c r="S283" s="292"/>
      <c r="T283" s="292"/>
      <c r="U283" s="292"/>
      <c r="V283" s="292"/>
      <c r="W283" s="468"/>
      <c r="X283" s="474"/>
      <c r="Y283" s="467"/>
      <c r="Z283" s="292"/>
      <c r="AA283" s="292"/>
      <c r="AB283" s="292"/>
      <c r="AC283" s="292"/>
      <c r="AD283" s="292"/>
      <c r="AE283" s="292"/>
      <c r="AF283" s="292"/>
      <c r="AG283" s="292"/>
      <c r="AH283" s="468"/>
      <c r="AI283" s="474"/>
    </row>
    <row r="284" spans="1:35">
      <c r="A284" s="473"/>
      <c r="B284" s="607"/>
      <c r="C284" s="231" t="s">
        <v>40</v>
      </c>
      <c r="D284" s="257">
        <v>44.38</v>
      </c>
      <c r="E284" s="258">
        <v>41.63</v>
      </c>
      <c r="F284" s="259">
        <v>38.54</v>
      </c>
      <c r="G284" s="259">
        <v>41.03</v>
      </c>
      <c r="H284" s="259">
        <v>41.03</v>
      </c>
      <c r="I284" s="259">
        <v>61.56</v>
      </c>
      <c r="J284" s="259">
        <v>64.16</v>
      </c>
      <c r="K284" s="262">
        <v>25.24</v>
      </c>
      <c r="L284" s="257">
        <v>40.47</v>
      </c>
      <c r="M284" s="263">
        <v>62.69</v>
      </c>
      <c r="N284" s="474"/>
      <c r="O284" s="467"/>
      <c r="P284" s="292"/>
      <c r="Q284" s="292"/>
      <c r="R284" s="292"/>
      <c r="S284" s="292"/>
      <c r="T284" s="292"/>
      <c r="U284" s="292"/>
      <c r="V284" s="292"/>
      <c r="W284" s="468"/>
      <c r="X284" s="474"/>
      <c r="Y284" s="467"/>
      <c r="Z284" s="292"/>
      <c r="AA284" s="292"/>
      <c r="AB284" s="292"/>
      <c r="AC284" s="292"/>
      <c r="AD284" s="292"/>
      <c r="AE284" s="292"/>
      <c r="AF284" s="292"/>
      <c r="AG284" s="292"/>
      <c r="AH284" s="468"/>
      <c r="AI284" s="474"/>
    </row>
    <row r="285" spans="1:35" ht="13.5" thickBot="1">
      <c r="A285" s="473"/>
      <c r="B285" s="613"/>
      <c r="C285" s="247" t="s">
        <v>26</v>
      </c>
      <c r="D285" s="392">
        <f t="shared" ref="D285:M285" si="87">(D284-D279)/D279</f>
        <v>-6.9796688325298645E-2</v>
      </c>
      <c r="E285" s="49">
        <f t="shared" si="87"/>
        <v>-2.8244631185807674E-2</v>
      </c>
      <c r="F285" s="57">
        <f t="shared" si="87"/>
        <v>-0.21491138724791206</v>
      </c>
      <c r="G285" s="57">
        <f t="shared" si="87"/>
        <v>-0.10140166447656583</v>
      </c>
      <c r="H285" s="57">
        <f t="shared" si="87"/>
        <v>-0.30445838277674181</v>
      </c>
      <c r="I285" s="56">
        <f t="shared" si="87"/>
        <v>0.27797384264064773</v>
      </c>
      <c r="J285" s="56">
        <f t="shared" si="87"/>
        <v>3.0351694234783899E-2</v>
      </c>
      <c r="K285" s="393">
        <f t="shared" si="87"/>
        <v>-2.5106218617226811E-2</v>
      </c>
      <c r="L285" s="392">
        <f t="shared" si="87"/>
        <v>-0.17760617760617764</v>
      </c>
      <c r="M285" s="360">
        <f t="shared" si="87"/>
        <v>0.1258979885057471</v>
      </c>
      <c r="N285" s="474"/>
      <c r="O285" s="467"/>
      <c r="P285" s="292"/>
      <c r="Q285" s="292"/>
      <c r="R285" s="292"/>
      <c r="S285" s="292"/>
      <c r="T285" s="292"/>
      <c r="U285" s="292"/>
      <c r="V285" s="292"/>
      <c r="W285" s="468"/>
      <c r="X285" s="474"/>
      <c r="Y285" s="467"/>
      <c r="Z285" s="292"/>
      <c r="AA285" s="292"/>
      <c r="AB285" s="292"/>
      <c r="AC285" s="292"/>
      <c r="AD285" s="292"/>
      <c r="AE285" s="292"/>
      <c r="AF285" s="292"/>
      <c r="AG285" s="292"/>
      <c r="AH285" s="468"/>
      <c r="AI285" s="474"/>
    </row>
    <row r="286" spans="1:35" ht="5.0999999999999996" customHeight="1" thickBot="1">
      <c r="A286" s="473"/>
      <c r="B286" s="363"/>
      <c r="C286" s="364"/>
      <c r="D286" s="364"/>
      <c r="E286" s="364"/>
      <c r="F286" s="364"/>
      <c r="G286" s="364"/>
      <c r="H286" s="364"/>
      <c r="I286" s="364"/>
      <c r="J286" s="364"/>
      <c r="K286" s="364"/>
      <c r="L286" s="364"/>
      <c r="M286" s="365"/>
      <c r="N286" s="474"/>
      <c r="O286" s="467"/>
      <c r="P286" s="292"/>
      <c r="Q286" s="292"/>
      <c r="R286" s="292"/>
      <c r="S286" s="292"/>
      <c r="T286" s="292"/>
      <c r="U286" s="292"/>
      <c r="V286" s="292"/>
      <c r="W286" s="468"/>
      <c r="X286" s="474"/>
      <c r="Y286" s="467"/>
      <c r="Z286" s="292"/>
      <c r="AA286" s="292"/>
      <c r="AB286" s="292"/>
      <c r="AC286" s="292"/>
      <c r="AD286" s="292"/>
      <c r="AE286" s="292"/>
      <c r="AF286" s="292"/>
      <c r="AG286" s="292"/>
      <c r="AH286" s="468"/>
      <c r="AI286" s="474"/>
    </row>
    <row r="287" spans="1:35">
      <c r="A287" s="473"/>
      <c r="B287" s="614">
        <v>2011</v>
      </c>
      <c r="C287" s="362" t="s">
        <v>39</v>
      </c>
      <c r="D287" s="232">
        <v>69.03</v>
      </c>
      <c r="E287" s="239">
        <v>66.95</v>
      </c>
      <c r="F287" s="240">
        <v>67.33</v>
      </c>
      <c r="G287" s="240">
        <v>65.52</v>
      </c>
      <c r="H287" s="240">
        <v>65.099999999999994</v>
      </c>
      <c r="I287" s="240">
        <v>63.73</v>
      </c>
      <c r="J287" s="240">
        <v>85.45</v>
      </c>
      <c r="K287" s="241">
        <v>63.24</v>
      </c>
      <c r="L287" s="232">
        <v>69.03</v>
      </c>
      <c r="M287" s="242">
        <v>74.989999999999995</v>
      </c>
      <c r="N287" s="474"/>
      <c r="O287" s="467"/>
      <c r="P287" s="292"/>
      <c r="Q287" s="292"/>
      <c r="R287" s="292"/>
      <c r="S287" s="292"/>
      <c r="T287" s="292"/>
      <c r="U287" s="292"/>
      <c r="V287" s="292"/>
      <c r="W287" s="468"/>
      <c r="X287" s="474"/>
      <c r="Y287" s="467"/>
      <c r="Z287" s="292"/>
      <c r="AA287" s="292"/>
      <c r="AB287" s="292"/>
      <c r="AC287" s="292"/>
      <c r="AD287" s="292"/>
      <c r="AE287" s="292"/>
      <c r="AF287" s="292"/>
      <c r="AG287" s="292"/>
      <c r="AH287" s="468"/>
      <c r="AI287" s="474"/>
    </row>
    <row r="288" spans="1:35" ht="13.5" thickBot="1">
      <c r="A288" s="473"/>
      <c r="B288" s="596"/>
      <c r="C288" s="217" t="s">
        <v>26</v>
      </c>
      <c r="D288" s="230">
        <f t="shared" ref="D288:M288" si="88">(D287-D282)/D282</f>
        <v>-1.2446351931330537E-2</v>
      </c>
      <c r="E288" s="251">
        <f t="shared" si="88"/>
        <v>2.684049079754601E-2</v>
      </c>
      <c r="F288" s="78">
        <f t="shared" si="88"/>
        <v>2.23280738314962E-3</v>
      </c>
      <c r="G288" s="78">
        <f t="shared" si="88"/>
        <v>-3.2772364924712118E-2</v>
      </c>
      <c r="H288" s="78">
        <f t="shared" si="88"/>
        <v>-4.1237113402062021E-2</v>
      </c>
      <c r="I288" s="78">
        <f t="shared" si="88"/>
        <v>-0.16888367240479929</v>
      </c>
      <c r="J288" s="78">
        <f t="shared" si="88"/>
        <v>8.8396382626416983E-2</v>
      </c>
      <c r="K288" s="79">
        <f t="shared" si="88"/>
        <v>6.9688768606224707E-2</v>
      </c>
      <c r="L288" s="230">
        <f t="shared" si="88"/>
        <v>2.9376677602147312E-2</v>
      </c>
      <c r="M288" s="252">
        <f t="shared" si="88"/>
        <v>-3.2262227384178603E-2</v>
      </c>
      <c r="N288" s="474"/>
      <c r="O288" s="467"/>
      <c r="P288" s="292"/>
      <c r="Q288" s="292"/>
      <c r="R288" s="292"/>
      <c r="S288" s="292"/>
      <c r="T288" s="292"/>
      <c r="U288" s="292"/>
      <c r="V288" s="292"/>
      <c r="W288" s="468"/>
      <c r="X288" s="474"/>
      <c r="Y288" s="467"/>
      <c r="Z288" s="292"/>
      <c r="AA288" s="292"/>
      <c r="AB288" s="292"/>
      <c r="AC288" s="292"/>
      <c r="AD288" s="292"/>
      <c r="AE288" s="292"/>
      <c r="AF288" s="292"/>
      <c r="AG288" s="292"/>
      <c r="AH288" s="468"/>
      <c r="AI288" s="474"/>
    </row>
    <row r="289" spans="1:35">
      <c r="A289" s="473"/>
      <c r="B289" s="596"/>
      <c r="C289" s="231" t="s">
        <v>40</v>
      </c>
      <c r="D289" s="246">
        <v>45.58</v>
      </c>
      <c r="E289" s="266">
        <v>43.43</v>
      </c>
      <c r="F289" s="267">
        <v>46.06</v>
      </c>
      <c r="G289" s="267">
        <v>45.03</v>
      </c>
      <c r="H289" s="267">
        <v>42.88</v>
      </c>
      <c r="I289" s="267">
        <v>43.78</v>
      </c>
      <c r="J289" s="267">
        <v>66.13</v>
      </c>
      <c r="K289" s="268">
        <v>27.86</v>
      </c>
      <c r="L289" s="246">
        <v>44.27</v>
      </c>
      <c r="M289" s="269">
        <v>54.71</v>
      </c>
      <c r="N289" s="474"/>
      <c r="O289" s="467"/>
      <c r="P289" s="292"/>
      <c r="Q289" s="292"/>
      <c r="R289" s="292"/>
      <c r="S289" s="292"/>
      <c r="T289" s="292"/>
      <c r="U289" s="292"/>
      <c r="V289" s="292"/>
      <c r="W289" s="468"/>
      <c r="X289" s="474"/>
      <c r="Y289" s="467"/>
      <c r="Z289" s="292"/>
      <c r="AA289" s="292"/>
      <c r="AB289" s="292"/>
      <c r="AC289" s="292"/>
      <c r="AD289" s="292"/>
      <c r="AE289" s="292"/>
      <c r="AF289" s="292"/>
      <c r="AG289" s="292"/>
      <c r="AH289" s="468"/>
      <c r="AI289" s="474"/>
    </row>
    <row r="290" spans="1:35" ht="13.5" thickBot="1">
      <c r="A290" s="473"/>
      <c r="B290" s="609"/>
      <c r="C290" s="247" t="s">
        <v>26</v>
      </c>
      <c r="D290" s="358">
        <f t="shared" ref="D290:M290" si="89">(D289-D284)/D284</f>
        <v>2.7039206849932305E-2</v>
      </c>
      <c r="E290" s="274">
        <f t="shared" si="89"/>
        <v>4.3238049483545447E-2</v>
      </c>
      <c r="F290" s="56">
        <f t="shared" si="89"/>
        <v>0.19512195121951229</v>
      </c>
      <c r="G290" s="56">
        <f t="shared" si="89"/>
        <v>9.748964172556665E-2</v>
      </c>
      <c r="H290" s="56">
        <f t="shared" si="89"/>
        <v>4.5088959298074612E-2</v>
      </c>
      <c r="I290" s="56">
        <f t="shared" si="89"/>
        <v>-0.28882391163092919</v>
      </c>
      <c r="J290" s="56">
        <f t="shared" si="89"/>
        <v>3.0704488778054848E-2</v>
      </c>
      <c r="K290" s="359">
        <f t="shared" si="89"/>
        <v>0.10380348652931859</v>
      </c>
      <c r="L290" s="358">
        <f t="shared" si="89"/>
        <v>9.389671361502358E-2</v>
      </c>
      <c r="M290" s="360">
        <f t="shared" si="89"/>
        <v>-0.12729302919125854</v>
      </c>
      <c r="N290" s="474"/>
      <c r="O290" s="467"/>
      <c r="P290" s="292"/>
      <c r="Q290" s="292"/>
      <c r="R290" s="292"/>
      <c r="S290" s="292"/>
      <c r="T290" s="292"/>
      <c r="U290" s="292"/>
      <c r="V290" s="292"/>
      <c r="W290" s="468"/>
      <c r="X290" s="474"/>
      <c r="Y290" s="467"/>
      <c r="Z290" s="292"/>
      <c r="AA290" s="292"/>
      <c r="AB290" s="292"/>
      <c r="AC290" s="292"/>
      <c r="AD290" s="292"/>
      <c r="AE290" s="292"/>
      <c r="AF290" s="292"/>
      <c r="AG290" s="292"/>
      <c r="AH290" s="468"/>
      <c r="AI290" s="474"/>
    </row>
    <row r="291" spans="1:35" ht="5.0999999999999996" customHeight="1" thickBot="1">
      <c r="A291" s="473"/>
      <c r="B291" s="363"/>
      <c r="C291" s="364"/>
      <c r="D291" s="364"/>
      <c r="E291" s="364"/>
      <c r="F291" s="364"/>
      <c r="G291" s="364"/>
      <c r="H291" s="364"/>
      <c r="I291" s="364"/>
      <c r="J291" s="364"/>
      <c r="K291" s="364"/>
      <c r="L291" s="364"/>
      <c r="M291" s="365"/>
      <c r="N291" s="474"/>
      <c r="O291" s="469"/>
      <c r="P291" s="470"/>
      <c r="Q291" s="470"/>
      <c r="R291" s="470"/>
      <c r="S291" s="470"/>
      <c r="T291" s="470"/>
      <c r="U291" s="470"/>
      <c r="V291" s="470"/>
      <c r="W291" s="471"/>
      <c r="X291" s="474"/>
      <c r="Y291" s="469"/>
      <c r="Z291" s="470"/>
      <c r="AA291" s="470"/>
      <c r="AB291" s="470"/>
      <c r="AC291" s="470"/>
      <c r="AD291" s="470"/>
      <c r="AE291" s="470"/>
      <c r="AF291" s="470"/>
      <c r="AG291" s="470"/>
      <c r="AH291" s="471"/>
      <c r="AI291" s="474"/>
    </row>
    <row r="292" spans="1:35">
      <c r="A292" s="473"/>
      <c r="B292" s="474"/>
      <c r="C292" s="474"/>
      <c r="D292" s="474"/>
      <c r="E292" s="474"/>
      <c r="F292" s="474"/>
      <c r="G292" s="474"/>
      <c r="H292" s="474"/>
      <c r="I292" s="474"/>
      <c r="J292" s="474"/>
      <c r="K292" s="474"/>
      <c r="L292" s="474"/>
      <c r="M292" s="474"/>
      <c r="N292" s="474"/>
      <c r="O292" s="474"/>
      <c r="P292" s="474"/>
      <c r="Q292" s="474"/>
      <c r="R292" s="474"/>
      <c r="S292" s="474"/>
      <c r="T292" s="474"/>
      <c r="U292" s="474"/>
      <c r="V292" s="474"/>
      <c r="W292" s="474"/>
      <c r="X292" s="474"/>
      <c r="Y292" s="474"/>
      <c r="Z292" s="474"/>
      <c r="AA292" s="474"/>
      <c r="AB292" s="474"/>
      <c r="AC292" s="474"/>
      <c r="AD292" s="474"/>
      <c r="AE292" s="474"/>
      <c r="AF292" s="474"/>
      <c r="AG292" s="474"/>
      <c r="AH292" s="474"/>
      <c r="AI292" s="474"/>
    </row>
    <row r="293" spans="1:35">
      <c r="A293" s="473"/>
      <c r="B293" s="474"/>
      <c r="C293" s="474"/>
      <c r="D293" s="474"/>
      <c r="E293" s="474"/>
      <c r="F293" s="474"/>
      <c r="G293" s="474"/>
      <c r="H293" s="474"/>
      <c r="I293" s="474"/>
      <c r="J293" s="474"/>
      <c r="K293" s="474"/>
      <c r="L293" s="474"/>
      <c r="M293" s="474"/>
      <c r="N293" s="474"/>
      <c r="O293" s="474"/>
      <c r="P293" s="474"/>
      <c r="Q293" s="474"/>
      <c r="R293" s="474"/>
      <c r="S293" s="474"/>
      <c r="T293" s="474"/>
      <c r="U293" s="474"/>
      <c r="V293" s="474"/>
      <c r="W293" s="474"/>
      <c r="X293" s="474"/>
      <c r="Y293" s="474"/>
      <c r="Z293" s="474"/>
      <c r="AA293" s="474"/>
      <c r="AB293" s="474"/>
      <c r="AC293" s="474"/>
      <c r="AD293" s="474"/>
      <c r="AE293" s="474"/>
      <c r="AF293" s="474"/>
      <c r="AG293" s="474"/>
      <c r="AH293" s="474"/>
      <c r="AI293" s="474"/>
    </row>
    <row r="294" spans="1:35">
      <c r="A294" s="473"/>
      <c r="B294" s="474"/>
      <c r="C294" s="474"/>
      <c r="D294" s="474"/>
      <c r="E294" s="474"/>
      <c r="F294" s="474"/>
      <c r="G294" s="474"/>
      <c r="H294" s="474"/>
      <c r="I294" s="474"/>
      <c r="J294" s="474"/>
      <c r="K294" s="474"/>
      <c r="L294" s="474"/>
      <c r="M294" s="474"/>
      <c r="N294" s="474"/>
      <c r="O294" s="474"/>
      <c r="P294" s="474"/>
      <c r="Q294" s="474"/>
      <c r="R294" s="474"/>
      <c r="S294" s="474"/>
      <c r="T294" s="474"/>
      <c r="U294" s="474"/>
      <c r="V294" s="474"/>
      <c r="W294" s="474"/>
      <c r="X294" s="474"/>
      <c r="Y294" s="474"/>
      <c r="Z294" s="474"/>
      <c r="AA294" s="474"/>
      <c r="AB294" s="474"/>
      <c r="AC294" s="474"/>
      <c r="AD294" s="474"/>
      <c r="AE294" s="474"/>
      <c r="AF294" s="474"/>
      <c r="AG294" s="474"/>
      <c r="AH294" s="474"/>
      <c r="AI294" s="474"/>
    </row>
    <row r="295" spans="1:35">
      <c r="A295" s="473"/>
      <c r="B295" s="474"/>
      <c r="C295" s="474"/>
      <c r="D295" s="474"/>
      <c r="E295" s="474"/>
      <c r="F295" s="474"/>
      <c r="G295" s="474"/>
      <c r="H295" s="474"/>
      <c r="I295" s="474"/>
      <c r="J295" s="474"/>
      <c r="K295" s="474"/>
      <c r="L295" s="474"/>
      <c r="M295" s="474"/>
      <c r="N295" s="474"/>
      <c r="O295" s="474"/>
      <c r="P295" s="474"/>
      <c r="Q295" s="474"/>
      <c r="R295" s="474"/>
      <c r="S295" s="474"/>
      <c r="T295" s="474"/>
      <c r="U295" s="474"/>
      <c r="V295" s="474"/>
      <c r="W295" s="474"/>
      <c r="X295" s="474"/>
      <c r="Y295" s="474"/>
      <c r="Z295" s="474"/>
      <c r="AA295" s="474"/>
      <c r="AB295" s="474"/>
      <c r="AC295" s="474"/>
      <c r="AD295" s="474"/>
      <c r="AE295" s="474"/>
      <c r="AF295" s="474"/>
      <c r="AG295" s="474"/>
      <c r="AH295" s="474"/>
      <c r="AI295" s="474"/>
    </row>
    <row r="296" spans="1:35">
      <c r="A296" s="473"/>
      <c r="B296" s="474"/>
      <c r="C296" s="474"/>
      <c r="D296" s="474"/>
      <c r="E296" s="474"/>
      <c r="F296" s="474"/>
      <c r="G296" s="474"/>
      <c r="H296" s="474"/>
      <c r="I296" s="474"/>
      <c r="J296" s="474"/>
      <c r="K296" s="474"/>
      <c r="L296" s="474"/>
      <c r="M296" s="474"/>
      <c r="N296" s="474"/>
      <c r="O296" s="474"/>
      <c r="P296" s="474"/>
      <c r="Q296" s="474"/>
      <c r="R296" s="474"/>
      <c r="S296" s="474"/>
      <c r="T296" s="474"/>
      <c r="U296" s="474"/>
      <c r="V296" s="474"/>
      <c r="W296" s="474"/>
      <c r="X296" s="474"/>
      <c r="Y296" s="474"/>
      <c r="Z296" s="474"/>
      <c r="AA296" s="474"/>
      <c r="AB296" s="474"/>
      <c r="AC296" s="474"/>
      <c r="AD296" s="474"/>
      <c r="AE296" s="474"/>
      <c r="AF296" s="474"/>
      <c r="AG296" s="474"/>
      <c r="AH296" s="474"/>
      <c r="AI296" s="474"/>
    </row>
    <row r="297" spans="1:35">
      <c r="A297" s="473"/>
      <c r="B297" s="474"/>
      <c r="C297" s="474"/>
      <c r="D297" s="474"/>
      <c r="E297" s="474"/>
      <c r="F297" s="474"/>
      <c r="G297" s="474"/>
      <c r="H297" s="474"/>
      <c r="I297" s="474"/>
      <c r="J297" s="474"/>
      <c r="K297" s="474"/>
      <c r="L297" s="474"/>
      <c r="M297" s="474"/>
      <c r="N297" s="474"/>
      <c r="O297" s="474"/>
      <c r="P297" s="474"/>
      <c r="Q297" s="474"/>
      <c r="R297" s="474"/>
      <c r="S297" s="474"/>
      <c r="T297" s="474"/>
      <c r="U297" s="474"/>
      <c r="V297" s="474"/>
      <c r="W297" s="474"/>
      <c r="X297" s="474"/>
      <c r="Y297" s="474"/>
      <c r="Z297" s="474"/>
      <c r="AA297" s="474"/>
      <c r="AB297" s="474"/>
      <c r="AC297" s="474"/>
      <c r="AD297" s="474"/>
      <c r="AE297" s="474"/>
      <c r="AF297" s="474"/>
      <c r="AG297" s="474"/>
      <c r="AH297" s="474"/>
      <c r="AI297" s="474"/>
    </row>
    <row r="298" spans="1:35">
      <c r="AI298" s="474"/>
    </row>
    <row r="299" spans="1:35">
      <c r="AI299" s="474"/>
    </row>
  </sheetData>
  <mergeCells count="69">
    <mergeCell ref="D30:M30"/>
    <mergeCell ref="B243:B246"/>
    <mergeCell ref="B252:B253"/>
    <mergeCell ref="B287:B290"/>
    <mergeCell ref="B255:B258"/>
    <mergeCell ref="B260:B263"/>
    <mergeCell ref="B265:B268"/>
    <mergeCell ref="B274:B275"/>
    <mergeCell ref="B277:B280"/>
    <mergeCell ref="B282:B285"/>
    <mergeCell ref="B216:B219"/>
    <mergeCell ref="B221:B224"/>
    <mergeCell ref="B230:B231"/>
    <mergeCell ref="B233:B236"/>
    <mergeCell ref="B238:B241"/>
    <mergeCell ref="B145:B148"/>
    <mergeCell ref="B155:B158"/>
    <mergeCell ref="B189:B192"/>
    <mergeCell ref="B211:B214"/>
    <mergeCell ref="B164:B165"/>
    <mergeCell ref="B167:B170"/>
    <mergeCell ref="B172:B175"/>
    <mergeCell ref="B177:B180"/>
    <mergeCell ref="B186:B187"/>
    <mergeCell ref="B194:B197"/>
    <mergeCell ref="B199:B202"/>
    <mergeCell ref="B208:B209"/>
    <mergeCell ref="B123:B126"/>
    <mergeCell ref="B128:B131"/>
    <mergeCell ref="B133:B136"/>
    <mergeCell ref="B142:B143"/>
    <mergeCell ref="B150:B153"/>
    <mergeCell ref="B98:B99"/>
    <mergeCell ref="B101:B104"/>
    <mergeCell ref="B106:B109"/>
    <mergeCell ref="B111:B114"/>
    <mergeCell ref="B120:B121"/>
    <mergeCell ref="D250:M250"/>
    <mergeCell ref="D272:M272"/>
    <mergeCell ref="D228:M228"/>
    <mergeCell ref="D118:M118"/>
    <mergeCell ref="D140:M140"/>
    <mergeCell ref="D162:M162"/>
    <mergeCell ref="D206:M206"/>
    <mergeCell ref="D184:M184"/>
    <mergeCell ref="EF31:EF32"/>
    <mergeCell ref="EF33:EF34"/>
    <mergeCell ref="EF42:EF43"/>
    <mergeCell ref="EF44:EF45"/>
    <mergeCell ref="B40:B43"/>
    <mergeCell ref="D7:M7"/>
    <mergeCell ref="B9:B10"/>
    <mergeCell ref="B12:B15"/>
    <mergeCell ref="B17:B20"/>
    <mergeCell ref="B22:B25"/>
    <mergeCell ref="D74:M74"/>
    <mergeCell ref="B45:B48"/>
    <mergeCell ref="D96:M96"/>
    <mergeCell ref="B32:B33"/>
    <mergeCell ref="B35:B38"/>
    <mergeCell ref="D52:M52"/>
    <mergeCell ref="B54:B55"/>
    <mergeCell ref="B57:B60"/>
    <mergeCell ref="B62:B65"/>
    <mergeCell ref="B67:B70"/>
    <mergeCell ref="B76:B77"/>
    <mergeCell ref="B79:B82"/>
    <mergeCell ref="B84:B87"/>
    <mergeCell ref="B89:B92"/>
  </mergeCells>
  <phoneticPr fontId="1" type="noConversion"/>
  <pageMargins left="0.75" right="0.75" top="1" bottom="1" header="0.5" footer="0.5"/>
  <pageSetup paperSize="9" scale="64" orientation="landscape" r:id="rId1"/>
  <headerFooter alignWithMargins="0"/>
  <colBreaks count="2" manualBreakCount="2">
    <brk id="135" max="1048575" man="1"/>
    <brk id="150" max="1048575" man="1"/>
  </colBreaks>
  <ignoredErrors>
    <ignoredError sqref="C43:D43 C48:D48 C46:D46 D22:M22 D24:M25" evalError="1"/>
    <ignoredError sqref="D23:M23" evalError="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316"/>
  <sheetViews>
    <sheetView tabSelected="1" topLeftCell="A274" zoomScaleNormal="100" workbookViewId="0">
      <selection activeCell="E308" sqref="E308:I308"/>
    </sheetView>
  </sheetViews>
  <sheetFormatPr defaultRowHeight="12.75"/>
  <cols>
    <col min="1" max="1" width="2.5703125" style="23" customWidth="1"/>
    <col min="2" max="2" width="2" style="23" customWidth="1"/>
    <col min="3" max="3" width="8.5703125" style="23" customWidth="1"/>
    <col min="4" max="4" width="10" style="23" customWidth="1"/>
    <col min="5" max="16" width="6.7109375" style="23" customWidth="1"/>
    <col min="17" max="17" width="2" customWidth="1"/>
    <col min="18" max="18" width="2.140625" customWidth="1"/>
    <col min="19" max="19" width="7.7109375" customWidth="1"/>
    <col min="28" max="28" width="9" customWidth="1"/>
    <col min="29" max="29" width="3.7109375" customWidth="1"/>
  </cols>
  <sheetData>
    <row r="1" spans="1:30">
      <c r="A1" s="303"/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5"/>
      <c r="R1" s="305"/>
      <c r="S1" s="304"/>
      <c r="T1" s="304"/>
      <c r="U1" s="304"/>
      <c r="V1" s="304"/>
      <c r="W1" s="304"/>
      <c r="X1" s="304"/>
      <c r="Y1" s="304"/>
      <c r="Z1" s="304"/>
      <c r="AA1" s="304"/>
      <c r="AB1" s="304"/>
      <c r="AC1" s="304"/>
      <c r="AD1" s="304"/>
    </row>
    <row r="2" spans="1:30" ht="26.25">
      <c r="A2" s="303"/>
      <c r="B2" s="306" t="s">
        <v>21</v>
      </c>
      <c r="C2" s="303"/>
      <c r="D2" s="307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5"/>
      <c r="R2" s="305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</row>
    <row r="3" spans="1:30" ht="13.5" thickBot="1">
      <c r="A3" s="303"/>
      <c r="B3" s="303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5"/>
      <c r="R3" s="305"/>
      <c r="S3" s="304"/>
      <c r="T3" s="304"/>
      <c r="U3" s="304"/>
      <c r="V3" s="304"/>
      <c r="W3" s="304"/>
      <c r="X3" s="304"/>
      <c r="Y3" s="304"/>
      <c r="Z3" s="304"/>
      <c r="AA3" s="304"/>
      <c r="AB3" s="304"/>
      <c r="AC3" s="304"/>
      <c r="AD3" s="304"/>
    </row>
    <row r="4" spans="1:30" ht="6.75" customHeight="1">
      <c r="A4" s="303"/>
      <c r="B4" s="324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11"/>
      <c r="AB4" s="311"/>
      <c r="AC4" s="312"/>
      <c r="AD4" s="309"/>
    </row>
    <row r="5" spans="1:30" ht="15.75">
      <c r="A5" s="303"/>
      <c r="B5" s="326"/>
      <c r="C5" s="334" t="s">
        <v>24</v>
      </c>
      <c r="D5" s="327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4"/>
      <c r="AD5" s="309"/>
    </row>
    <row r="6" spans="1:30" ht="7.5" customHeight="1">
      <c r="A6" s="303"/>
      <c r="B6" s="326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4"/>
      <c r="AD6" s="309"/>
    </row>
    <row r="7" spans="1:30" ht="15.75" thickBot="1">
      <c r="A7" s="303"/>
      <c r="B7" s="326"/>
      <c r="C7" s="329" t="s">
        <v>22</v>
      </c>
      <c r="D7" s="330"/>
      <c r="E7" s="328"/>
      <c r="F7" s="328"/>
      <c r="G7" s="328"/>
      <c r="H7" s="328"/>
      <c r="I7" s="328"/>
      <c r="J7" s="328"/>
      <c r="K7" s="328"/>
      <c r="L7" s="328"/>
      <c r="M7" s="328"/>
      <c r="N7" s="328"/>
      <c r="O7" s="328"/>
      <c r="P7" s="328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4"/>
      <c r="AD7" s="309"/>
    </row>
    <row r="8" spans="1:30" ht="17.25" customHeight="1" thickBot="1">
      <c r="A8" s="303"/>
      <c r="B8" s="326"/>
      <c r="C8" s="328"/>
      <c r="D8" s="328"/>
      <c r="E8" s="24" t="s">
        <v>1</v>
      </c>
      <c r="F8" s="25" t="s">
        <v>23</v>
      </c>
      <c r="G8" s="25" t="s">
        <v>3</v>
      </c>
      <c r="H8" s="25" t="s">
        <v>4</v>
      </c>
      <c r="I8" s="25" t="s">
        <v>5</v>
      </c>
      <c r="J8" s="25" t="s">
        <v>6</v>
      </c>
      <c r="K8" s="25" t="s">
        <v>7</v>
      </c>
      <c r="L8" s="25" t="s">
        <v>8</v>
      </c>
      <c r="M8" s="25" t="s">
        <v>9</v>
      </c>
      <c r="N8" s="25" t="s">
        <v>10</v>
      </c>
      <c r="O8" s="25" t="s">
        <v>11</v>
      </c>
      <c r="P8" s="26" t="s">
        <v>0</v>
      </c>
      <c r="Q8" s="333"/>
      <c r="R8" s="33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4"/>
      <c r="AD8" s="309"/>
    </row>
    <row r="9" spans="1:30" ht="12.75" customHeight="1" thickBot="1">
      <c r="A9" s="303"/>
      <c r="B9" s="326"/>
      <c r="C9" s="27">
        <v>2005</v>
      </c>
      <c r="D9" s="28" t="s">
        <v>27</v>
      </c>
      <c r="E9" s="64">
        <v>0.59</v>
      </c>
      <c r="F9" s="65">
        <v>0.5</v>
      </c>
      <c r="G9" s="65">
        <v>0.36</v>
      </c>
      <c r="H9" s="65">
        <v>0.31</v>
      </c>
      <c r="I9" s="65">
        <v>0.34</v>
      </c>
      <c r="J9" s="65">
        <v>0.33</v>
      </c>
      <c r="K9" s="65">
        <v>0.18</v>
      </c>
      <c r="L9" s="65">
        <v>0.28000000000000003</v>
      </c>
      <c r="M9" s="65">
        <v>0.16</v>
      </c>
      <c r="N9" s="65">
        <v>0.17</v>
      </c>
      <c r="O9" s="65">
        <v>0.09</v>
      </c>
      <c r="P9" s="66">
        <v>0.05</v>
      </c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4"/>
      <c r="AD9" s="309"/>
    </row>
    <row r="10" spans="1:30" ht="12.75" customHeight="1">
      <c r="A10" s="303"/>
      <c r="B10" s="326"/>
      <c r="C10" s="621">
        <v>2006</v>
      </c>
      <c r="D10" s="29" t="s">
        <v>27</v>
      </c>
      <c r="E10" s="61">
        <v>0.53</v>
      </c>
      <c r="F10" s="62">
        <v>0.31</v>
      </c>
      <c r="G10" s="62">
        <v>0.35</v>
      </c>
      <c r="H10" s="62">
        <v>0.22</v>
      </c>
      <c r="I10" s="62">
        <v>0.23</v>
      </c>
      <c r="J10" s="62">
        <v>0.18</v>
      </c>
      <c r="K10" s="62">
        <v>0.14000000000000001</v>
      </c>
      <c r="L10" s="62">
        <v>0.19</v>
      </c>
      <c r="M10" s="62">
        <v>0.15</v>
      </c>
      <c r="N10" s="62">
        <v>0.12</v>
      </c>
      <c r="O10" s="62">
        <v>0.05</v>
      </c>
      <c r="P10" s="63">
        <v>0.03</v>
      </c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4"/>
      <c r="AD10" s="309"/>
    </row>
    <row r="11" spans="1:30">
      <c r="A11" s="303"/>
      <c r="B11" s="326"/>
      <c r="C11" s="622"/>
      <c r="D11" s="30" t="s">
        <v>25</v>
      </c>
      <c r="E11" s="45">
        <f>E10-E9</f>
        <v>-5.9999999999999942E-2</v>
      </c>
      <c r="F11" s="46">
        <f t="shared" ref="F11:P11" si="0">F10-F9</f>
        <v>-0.19</v>
      </c>
      <c r="G11" s="46">
        <f t="shared" si="0"/>
        <v>-1.0000000000000009E-2</v>
      </c>
      <c r="H11" s="46">
        <f t="shared" si="0"/>
        <v>-0.09</v>
      </c>
      <c r="I11" s="46">
        <f t="shared" si="0"/>
        <v>-0.11000000000000001</v>
      </c>
      <c r="J11" s="46">
        <f t="shared" si="0"/>
        <v>-0.15000000000000002</v>
      </c>
      <c r="K11" s="46">
        <f t="shared" si="0"/>
        <v>-3.999999999999998E-2</v>
      </c>
      <c r="L11" s="46">
        <f t="shared" si="0"/>
        <v>-9.0000000000000024E-2</v>
      </c>
      <c r="M11" s="46">
        <f t="shared" si="0"/>
        <v>-1.0000000000000009E-2</v>
      </c>
      <c r="N11" s="46">
        <f t="shared" si="0"/>
        <v>-5.0000000000000017E-2</v>
      </c>
      <c r="O11" s="46">
        <f t="shared" si="0"/>
        <v>-3.9999999999999994E-2</v>
      </c>
      <c r="P11" s="47">
        <f t="shared" si="0"/>
        <v>-2.0000000000000004E-2</v>
      </c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4"/>
      <c r="AD11" s="309"/>
    </row>
    <row r="12" spans="1:30" ht="13.5" thickBot="1">
      <c r="A12" s="303"/>
      <c r="B12" s="326"/>
      <c r="C12" s="623"/>
      <c r="D12" s="31" t="s">
        <v>26</v>
      </c>
      <c r="E12" s="48">
        <f>(E10-E9)/E9</f>
        <v>-0.1016949152542372</v>
      </c>
      <c r="F12" s="49">
        <f t="shared" ref="F12:P12" si="1">(F10-F9)/F9</f>
        <v>-0.38</v>
      </c>
      <c r="G12" s="49">
        <f t="shared" si="1"/>
        <v>-2.7777777777777804E-2</v>
      </c>
      <c r="H12" s="49">
        <f t="shared" si="1"/>
        <v>-0.29032258064516125</v>
      </c>
      <c r="I12" s="49">
        <f t="shared" si="1"/>
        <v>-0.3235294117647059</v>
      </c>
      <c r="J12" s="49">
        <f t="shared" si="1"/>
        <v>-0.45454545454545459</v>
      </c>
      <c r="K12" s="49">
        <f t="shared" si="1"/>
        <v>-0.22222222222222213</v>
      </c>
      <c r="L12" s="49">
        <f t="shared" si="1"/>
        <v>-0.32142857142857151</v>
      </c>
      <c r="M12" s="49">
        <f t="shared" si="1"/>
        <v>-6.2500000000000056E-2</v>
      </c>
      <c r="N12" s="49">
        <f t="shared" si="1"/>
        <v>-0.29411764705882359</v>
      </c>
      <c r="O12" s="49">
        <f t="shared" si="1"/>
        <v>-0.44444444444444442</v>
      </c>
      <c r="P12" s="50">
        <f t="shared" si="1"/>
        <v>-0.40000000000000008</v>
      </c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4"/>
      <c r="AD12" s="309"/>
    </row>
    <row r="13" spans="1:30" ht="12.75" customHeight="1">
      <c r="A13" s="303"/>
      <c r="B13" s="326"/>
      <c r="C13" s="618">
        <v>2007</v>
      </c>
      <c r="D13" s="32" t="s">
        <v>27</v>
      </c>
      <c r="E13" s="61">
        <v>0.56000000000000005</v>
      </c>
      <c r="F13" s="62">
        <v>0.31</v>
      </c>
      <c r="G13" s="62">
        <v>0.26</v>
      </c>
      <c r="H13" s="62">
        <v>0.19</v>
      </c>
      <c r="I13" s="62">
        <v>0.19</v>
      </c>
      <c r="J13" s="62">
        <v>0.12</v>
      </c>
      <c r="K13" s="62">
        <v>0.08</v>
      </c>
      <c r="L13" s="62">
        <v>0.14000000000000001</v>
      </c>
      <c r="M13" s="62">
        <v>7.0000000000000007E-2</v>
      </c>
      <c r="N13" s="62">
        <v>0.11</v>
      </c>
      <c r="O13" s="62">
        <v>0.06</v>
      </c>
      <c r="P13" s="63">
        <v>0.03</v>
      </c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4"/>
      <c r="AD13" s="309"/>
    </row>
    <row r="14" spans="1:30">
      <c r="A14" s="303"/>
      <c r="B14" s="326"/>
      <c r="C14" s="619"/>
      <c r="D14" s="33" t="s">
        <v>25</v>
      </c>
      <c r="E14" s="51">
        <f>E13-E10</f>
        <v>3.0000000000000027E-2</v>
      </c>
      <c r="F14" s="52">
        <f t="shared" ref="F14:P14" si="2">F13-F10</f>
        <v>0</v>
      </c>
      <c r="G14" s="53">
        <f t="shared" si="2"/>
        <v>-8.9999999999999969E-2</v>
      </c>
      <c r="H14" s="53">
        <f t="shared" si="2"/>
        <v>-0.03</v>
      </c>
      <c r="I14" s="53">
        <f t="shared" si="2"/>
        <v>-4.0000000000000008E-2</v>
      </c>
      <c r="J14" s="53">
        <f t="shared" si="2"/>
        <v>-0.06</v>
      </c>
      <c r="K14" s="53">
        <f t="shared" si="2"/>
        <v>-6.0000000000000012E-2</v>
      </c>
      <c r="L14" s="53">
        <f t="shared" si="2"/>
        <v>-4.9999999999999989E-2</v>
      </c>
      <c r="M14" s="53">
        <f t="shared" si="2"/>
        <v>-7.9999999999999988E-2</v>
      </c>
      <c r="N14" s="53">
        <f t="shared" si="2"/>
        <v>-9.999999999999995E-3</v>
      </c>
      <c r="O14" s="52">
        <f t="shared" si="2"/>
        <v>9.999999999999995E-3</v>
      </c>
      <c r="P14" s="54">
        <f t="shared" si="2"/>
        <v>0</v>
      </c>
      <c r="Q14" s="313"/>
      <c r="R14" s="313"/>
      <c r="S14" s="313"/>
      <c r="T14" s="313"/>
      <c r="U14" s="313"/>
      <c r="V14" s="313"/>
      <c r="W14" s="313"/>
      <c r="X14" s="313"/>
      <c r="Y14" s="313"/>
      <c r="Z14" s="313"/>
      <c r="AA14" s="313"/>
      <c r="AB14" s="313"/>
      <c r="AC14" s="314"/>
      <c r="AD14" s="309"/>
    </row>
    <row r="15" spans="1:30" ht="13.5" thickBot="1">
      <c r="A15" s="303"/>
      <c r="B15" s="326"/>
      <c r="C15" s="624"/>
      <c r="D15" s="34" t="s">
        <v>26</v>
      </c>
      <c r="E15" s="55">
        <f>(E13-E10)/E10</f>
        <v>5.660377358490571E-2</v>
      </c>
      <c r="F15" s="56">
        <f t="shared" ref="F15:P15" si="3">(F13-F10)/F10</f>
        <v>0</v>
      </c>
      <c r="G15" s="57">
        <f t="shared" si="3"/>
        <v>-0.25714285714285706</v>
      </c>
      <c r="H15" s="57">
        <f t="shared" si="3"/>
        <v>-0.13636363636363635</v>
      </c>
      <c r="I15" s="57">
        <f t="shared" si="3"/>
        <v>-0.17391304347826089</v>
      </c>
      <c r="J15" s="57">
        <f t="shared" si="3"/>
        <v>-0.33333333333333331</v>
      </c>
      <c r="K15" s="57">
        <f t="shared" si="3"/>
        <v>-0.4285714285714286</v>
      </c>
      <c r="L15" s="57">
        <f t="shared" si="3"/>
        <v>-0.26315789473684204</v>
      </c>
      <c r="M15" s="57">
        <f t="shared" si="3"/>
        <v>-0.53333333333333333</v>
      </c>
      <c r="N15" s="57">
        <f t="shared" si="3"/>
        <v>-8.3333333333333301E-2</v>
      </c>
      <c r="O15" s="56">
        <f t="shared" si="3"/>
        <v>0.1999999999999999</v>
      </c>
      <c r="P15" s="58">
        <f t="shared" si="3"/>
        <v>0</v>
      </c>
      <c r="Q15" s="313"/>
      <c r="R15" s="313"/>
      <c r="S15" s="313"/>
      <c r="T15" s="313"/>
      <c r="U15" s="313"/>
      <c r="V15" s="313"/>
      <c r="W15" s="313"/>
      <c r="X15" s="313"/>
      <c r="Y15" s="313"/>
      <c r="Z15" s="313"/>
      <c r="AA15" s="313"/>
      <c r="AB15" s="313"/>
      <c r="AC15" s="314"/>
      <c r="AD15" s="309"/>
    </row>
    <row r="16" spans="1:30" ht="12.75" customHeight="1">
      <c r="A16" s="303"/>
      <c r="B16" s="326"/>
      <c r="C16" s="618">
        <v>2008</v>
      </c>
      <c r="D16" s="32" t="s">
        <v>27</v>
      </c>
      <c r="E16" s="61">
        <v>0.52</v>
      </c>
      <c r="F16" s="62">
        <v>0.28000000000000003</v>
      </c>
      <c r="G16" s="62">
        <v>0.17</v>
      </c>
      <c r="H16" s="62">
        <v>0.15</v>
      </c>
      <c r="I16" s="62">
        <v>0.1</v>
      </c>
      <c r="J16" s="62">
        <v>0.1</v>
      </c>
      <c r="K16" s="62">
        <v>7.0000000000000007E-2</v>
      </c>
      <c r="L16" s="62">
        <v>7.0000000000000007E-2</v>
      </c>
      <c r="M16" s="62">
        <v>0.09</v>
      </c>
      <c r="N16" s="62">
        <v>0.04</v>
      </c>
      <c r="O16" s="62">
        <v>0.03</v>
      </c>
      <c r="P16" s="63">
        <v>0.01</v>
      </c>
      <c r="Q16" s="313"/>
      <c r="R16" s="313"/>
      <c r="S16" s="313"/>
      <c r="T16" s="313"/>
      <c r="U16" s="313"/>
      <c r="V16" s="313"/>
      <c r="W16" s="313"/>
      <c r="X16" s="313"/>
      <c r="Y16" s="313"/>
      <c r="Z16" s="313"/>
      <c r="AA16" s="313"/>
      <c r="AB16" s="313"/>
      <c r="AC16" s="314"/>
      <c r="AD16" s="309"/>
    </row>
    <row r="17" spans="1:30">
      <c r="A17" s="303"/>
      <c r="B17" s="326"/>
      <c r="C17" s="619"/>
      <c r="D17" s="33" t="s">
        <v>25</v>
      </c>
      <c r="E17" s="45">
        <f>E16-E13</f>
        <v>-4.0000000000000036E-2</v>
      </c>
      <c r="F17" s="53">
        <f t="shared" ref="F17:O17" si="4">F16-F13</f>
        <v>-2.9999999999999971E-2</v>
      </c>
      <c r="G17" s="53">
        <f t="shared" si="4"/>
        <v>-0.09</v>
      </c>
      <c r="H17" s="53">
        <f t="shared" si="4"/>
        <v>-4.0000000000000008E-2</v>
      </c>
      <c r="I17" s="53">
        <f t="shared" si="4"/>
        <v>-0.09</v>
      </c>
      <c r="J17" s="53">
        <f t="shared" si="4"/>
        <v>-1.999999999999999E-2</v>
      </c>
      <c r="K17" s="53">
        <f t="shared" si="4"/>
        <v>-9.999999999999995E-3</v>
      </c>
      <c r="L17" s="53">
        <f t="shared" si="4"/>
        <v>-7.0000000000000007E-2</v>
      </c>
      <c r="M17" s="52">
        <f t="shared" si="4"/>
        <v>1.999999999999999E-2</v>
      </c>
      <c r="N17" s="53">
        <f t="shared" si="4"/>
        <v>-7.0000000000000007E-2</v>
      </c>
      <c r="O17" s="53">
        <f t="shared" si="4"/>
        <v>-0.03</v>
      </c>
      <c r="P17" s="59">
        <f>P16-P13</f>
        <v>-1.9999999999999997E-2</v>
      </c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4"/>
      <c r="AD17" s="309"/>
    </row>
    <row r="18" spans="1:30" ht="13.5" thickBot="1">
      <c r="A18" s="303"/>
      <c r="B18" s="326"/>
      <c r="C18" s="624"/>
      <c r="D18" s="34" t="s">
        <v>26</v>
      </c>
      <c r="E18" s="48">
        <f>(E16-E13)/E13</f>
        <v>-7.142857142857148E-2</v>
      </c>
      <c r="F18" s="57">
        <f t="shared" ref="F18:P18" si="5">(F16-F13)/F13</f>
        <v>-9.6774193548387011E-2</v>
      </c>
      <c r="G18" s="57">
        <f t="shared" si="5"/>
        <v>-0.34615384615384615</v>
      </c>
      <c r="H18" s="57">
        <f t="shared" si="5"/>
        <v>-0.21052631578947373</v>
      </c>
      <c r="I18" s="57">
        <f t="shared" si="5"/>
        <v>-0.47368421052631576</v>
      </c>
      <c r="J18" s="57">
        <f t="shared" si="5"/>
        <v>-0.1666666666666666</v>
      </c>
      <c r="K18" s="57">
        <f t="shared" si="5"/>
        <v>-0.12499999999999993</v>
      </c>
      <c r="L18" s="57">
        <f t="shared" si="5"/>
        <v>-0.5</v>
      </c>
      <c r="M18" s="56">
        <f t="shared" si="5"/>
        <v>0.28571428571428553</v>
      </c>
      <c r="N18" s="57">
        <f t="shared" si="5"/>
        <v>-0.63636363636363646</v>
      </c>
      <c r="O18" s="57">
        <f t="shared" si="5"/>
        <v>-0.5</v>
      </c>
      <c r="P18" s="60">
        <f t="shared" si="5"/>
        <v>-0.66666666666666663</v>
      </c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4"/>
      <c r="AD18" s="309"/>
    </row>
    <row r="19" spans="1:30" ht="12.75" customHeight="1">
      <c r="A19" s="303"/>
      <c r="B19" s="326"/>
      <c r="C19" s="618">
        <v>2009</v>
      </c>
      <c r="D19" s="32" t="s">
        <v>27</v>
      </c>
      <c r="E19" s="61">
        <v>0.47</v>
      </c>
      <c r="F19" s="62">
        <v>0.28000000000000003</v>
      </c>
      <c r="G19" s="62">
        <v>0.22</v>
      </c>
      <c r="H19" s="62">
        <v>0.26</v>
      </c>
      <c r="I19" s="62">
        <v>0.18</v>
      </c>
      <c r="J19" s="62">
        <v>0.11</v>
      </c>
      <c r="K19" s="62">
        <v>0.13</v>
      </c>
      <c r="L19" s="62">
        <v>0.11</v>
      </c>
      <c r="M19" s="62">
        <v>0.08</v>
      </c>
      <c r="N19" s="62">
        <v>0.05</v>
      </c>
      <c r="O19" s="62">
        <v>0.04</v>
      </c>
      <c r="P19" s="63">
        <v>0.02</v>
      </c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4"/>
      <c r="AD19" s="309"/>
    </row>
    <row r="20" spans="1:30">
      <c r="A20" s="303"/>
      <c r="B20" s="326"/>
      <c r="C20" s="619"/>
      <c r="D20" s="33" t="s">
        <v>25</v>
      </c>
      <c r="E20" s="45">
        <f>E19-E16</f>
        <v>-5.0000000000000044E-2</v>
      </c>
      <c r="F20" s="52">
        <f t="shared" ref="F20:P20" si="6">F19-F16</f>
        <v>0</v>
      </c>
      <c r="G20" s="52">
        <f t="shared" si="6"/>
        <v>4.9999999999999989E-2</v>
      </c>
      <c r="H20" s="52">
        <f t="shared" si="6"/>
        <v>0.11000000000000001</v>
      </c>
      <c r="I20" s="52">
        <f t="shared" si="6"/>
        <v>7.9999999999999988E-2</v>
      </c>
      <c r="J20" s="52">
        <f t="shared" si="6"/>
        <v>9.999999999999995E-3</v>
      </c>
      <c r="K20" s="52">
        <f t="shared" si="6"/>
        <v>0.06</v>
      </c>
      <c r="L20" s="52">
        <f t="shared" si="6"/>
        <v>3.9999999999999994E-2</v>
      </c>
      <c r="M20" s="53">
        <f t="shared" si="6"/>
        <v>-9.999999999999995E-3</v>
      </c>
      <c r="N20" s="52">
        <f t="shared" si="6"/>
        <v>1.0000000000000002E-2</v>
      </c>
      <c r="O20" s="52">
        <f t="shared" si="6"/>
        <v>1.0000000000000002E-2</v>
      </c>
      <c r="P20" s="54">
        <f t="shared" si="6"/>
        <v>0.01</v>
      </c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4"/>
      <c r="AD20" s="309"/>
    </row>
    <row r="21" spans="1:30" ht="13.5" thickBot="1">
      <c r="A21" s="303"/>
      <c r="B21" s="326"/>
      <c r="C21" s="624"/>
      <c r="D21" s="34" t="s">
        <v>26</v>
      </c>
      <c r="E21" s="48">
        <f>(E19-E16)/E16</f>
        <v>-9.6153846153846242E-2</v>
      </c>
      <c r="F21" s="56">
        <f t="shared" ref="F21:P21" si="7">(F19-F16)/F16</f>
        <v>0</v>
      </c>
      <c r="G21" s="56">
        <f t="shared" si="7"/>
        <v>0.29411764705882343</v>
      </c>
      <c r="H21" s="56">
        <f t="shared" si="7"/>
        <v>0.7333333333333335</v>
      </c>
      <c r="I21" s="56">
        <f t="shared" si="7"/>
        <v>0.79999999999999982</v>
      </c>
      <c r="J21" s="56">
        <f t="shared" si="7"/>
        <v>9.999999999999995E-2</v>
      </c>
      <c r="K21" s="56">
        <f t="shared" si="7"/>
        <v>0.85714285714285698</v>
      </c>
      <c r="L21" s="56">
        <f t="shared" si="7"/>
        <v>0.57142857142857129</v>
      </c>
      <c r="M21" s="57">
        <f t="shared" si="7"/>
        <v>-0.11111111111111106</v>
      </c>
      <c r="N21" s="56">
        <f t="shared" si="7"/>
        <v>0.25000000000000006</v>
      </c>
      <c r="O21" s="56">
        <f t="shared" si="7"/>
        <v>0.33333333333333343</v>
      </c>
      <c r="P21" s="58">
        <f t="shared" si="7"/>
        <v>1</v>
      </c>
      <c r="Q21" s="313"/>
      <c r="R21" s="313"/>
      <c r="S21" s="313"/>
      <c r="T21" s="313"/>
      <c r="U21" s="313"/>
      <c r="V21" s="313"/>
      <c r="W21" s="313"/>
      <c r="X21" s="313"/>
      <c r="Y21" s="313"/>
      <c r="Z21" s="313"/>
      <c r="AA21" s="313"/>
      <c r="AB21" s="313"/>
      <c r="AC21" s="314"/>
      <c r="AD21" s="309"/>
    </row>
    <row r="22" spans="1:30" ht="12.75" customHeight="1">
      <c r="A22" s="303"/>
      <c r="B22" s="326"/>
      <c r="C22" s="618">
        <v>2010</v>
      </c>
      <c r="D22" s="32" t="s">
        <v>27</v>
      </c>
      <c r="E22" s="61">
        <v>0.6</v>
      </c>
      <c r="F22" s="62">
        <v>0.31</v>
      </c>
      <c r="G22" s="62">
        <v>0.25</v>
      </c>
      <c r="H22" s="62">
        <v>0.28000000000000003</v>
      </c>
      <c r="I22" s="62">
        <v>0.21</v>
      </c>
      <c r="J22" s="62">
        <v>0.12</v>
      </c>
      <c r="K22" s="62">
        <v>0.1</v>
      </c>
      <c r="L22" s="62">
        <v>0.13</v>
      </c>
      <c r="M22" s="62">
        <v>0.09</v>
      </c>
      <c r="N22" s="62">
        <v>0.05</v>
      </c>
      <c r="O22" s="62">
        <v>0.03</v>
      </c>
      <c r="P22" s="63">
        <v>0.02</v>
      </c>
      <c r="Q22" s="313"/>
      <c r="R22" s="313"/>
      <c r="S22" s="313"/>
      <c r="T22" s="313"/>
      <c r="U22" s="313"/>
      <c r="V22" s="313"/>
      <c r="W22" s="313"/>
      <c r="X22" s="313"/>
      <c r="Y22" s="313"/>
      <c r="Z22" s="313"/>
      <c r="AA22" s="313"/>
      <c r="AB22" s="313"/>
      <c r="AC22" s="314"/>
      <c r="AD22" s="309"/>
    </row>
    <row r="23" spans="1:30" ht="12.75" customHeight="1">
      <c r="A23" s="303"/>
      <c r="B23" s="326"/>
      <c r="C23" s="619"/>
      <c r="D23" s="33" t="s">
        <v>25</v>
      </c>
      <c r="E23" s="51">
        <f>E22-E19</f>
        <v>0.13</v>
      </c>
      <c r="F23" s="52">
        <f t="shared" ref="F23:P23" si="8">F22-F19</f>
        <v>2.9999999999999971E-2</v>
      </c>
      <c r="G23" s="52">
        <f t="shared" si="8"/>
        <v>0.03</v>
      </c>
      <c r="H23" s="52">
        <f t="shared" si="8"/>
        <v>2.0000000000000018E-2</v>
      </c>
      <c r="I23" s="52">
        <f t="shared" si="8"/>
        <v>0.03</v>
      </c>
      <c r="J23" s="52">
        <f t="shared" si="8"/>
        <v>9.999999999999995E-3</v>
      </c>
      <c r="K23" s="53">
        <f t="shared" si="8"/>
        <v>-0.03</v>
      </c>
      <c r="L23" s="52">
        <f t="shared" si="8"/>
        <v>2.0000000000000004E-2</v>
      </c>
      <c r="M23" s="52">
        <f t="shared" si="8"/>
        <v>9.999999999999995E-3</v>
      </c>
      <c r="N23" s="52">
        <f t="shared" si="8"/>
        <v>0</v>
      </c>
      <c r="O23" s="53">
        <f t="shared" si="8"/>
        <v>-1.0000000000000002E-2</v>
      </c>
      <c r="P23" s="54">
        <f t="shared" si="8"/>
        <v>0</v>
      </c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4"/>
      <c r="AD23" s="309"/>
    </row>
    <row r="24" spans="1:30" ht="13.5" thickBot="1">
      <c r="A24" s="303"/>
      <c r="B24" s="326"/>
      <c r="C24" s="620"/>
      <c r="D24" s="35" t="s">
        <v>26</v>
      </c>
      <c r="E24" s="55">
        <f>(E22-E19)/E19</f>
        <v>0.27659574468085107</v>
      </c>
      <c r="F24" s="56">
        <f t="shared" ref="F24:P24" si="9">(F22-F19)/F19</f>
        <v>0.10714285714285703</v>
      </c>
      <c r="G24" s="56">
        <f t="shared" si="9"/>
        <v>0.13636363636363635</v>
      </c>
      <c r="H24" s="56">
        <f t="shared" si="9"/>
        <v>7.6923076923076983E-2</v>
      </c>
      <c r="I24" s="56">
        <f t="shared" si="9"/>
        <v>0.16666666666666666</v>
      </c>
      <c r="J24" s="56">
        <f t="shared" si="9"/>
        <v>9.090909090909087E-2</v>
      </c>
      <c r="K24" s="57">
        <f t="shared" si="9"/>
        <v>-0.23076923076923075</v>
      </c>
      <c r="L24" s="56">
        <f t="shared" si="9"/>
        <v>0.18181818181818185</v>
      </c>
      <c r="M24" s="56">
        <f t="shared" si="9"/>
        <v>0.12499999999999993</v>
      </c>
      <c r="N24" s="56">
        <f t="shared" si="9"/>
        <v>0</v>
      </c>
      <c r="O24" s="57">
        <f t="shared" si="9"/>
        <v>-0.25000000000000006</v>
      </c>
      <c r="P24" s="58">
        <f t="shared" si="9"/>
        <v>0</v>
      </c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4"/>
      <c r="AD24" s="309"/>
    </row>
    <row r="25" spans="1:30">
      <c r="A25" s="303"/>
      <c r="B25" s="326"/>
      <c r="C25" s="618">
        <v>2011</v>
      </c>
      <c r="D25" s="32" t="s">
        <v>27</v>
      </c>
      <c r="E25" s="61">
        <v>0.53</v>
      </c>
      <c r="F25" s="62">
        <v>0.32</v>
      </c>
      <c r="G25" s="62">
        <v>0.32</v>
      </c>
      <c r="H25" s="62">
        <v>0.3</v>
      </c>
      <c r="I25" s="62">
        <v>0.18</v>
      </c>
      <c r="J25" s="62">
        <v>0.13</v>
      </c>
      <c r="K25" s="62">
        <v>0.09</v>
      </c>
      <c r="L25" s="62">
        <v>0.14000000000000001</v>
      </c>
      <c r="M25" s="62">
        <v>0.11</v>
      </c>
      <c r="N25" s="62">
        <v>0.04</v>
      </c>
      <c r="O25" s="62">
        <v>0.02</v>
      </c>
      <c r="P25" s="63">
        <v>0.01</v>
      </c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4"/>
      <c r="AD25" s="309"/>
    </row>
    <row r="26" spans="1:30">
      <c r="A26" s="303"/>
      <c r="B26" s="326"/>
      <c r="C26" s="619"/>
      <c r="D26" s="33" t="s">
        <v>25</v>
      </c>
      <c r="E26" s="45">
        <f>E25-E22</f>
        <v>-6.9999999999999951E-2</v>
      </c>
      <c r="F26" s="52">
        <f t="shared" ref="F26:P26" si="10">F25-F22</f>
        <v>1.0000000000000009E-2</v>
      </c>
      <c r="G26" s="52">
        <f t="shared" si="10"/>
        <v>7.0000000000000007E-2</v>
      </c>
      <c r="H26" s="52">
        <f t="shared" si="10"/>
        <v>1.9999999999999962E-2</v>
      </c>
      <c r="I26" s="53">
        <f t="shared" si="10"/>
        <v>-0.03</v>
      </c>
      <c r="J26" s="52">
        <f t="shared" si="10"/>
        <v>1.0000000000000009E-2</v>
      </c>
      <c r="K26" s="53">
        <f t="shared" si="10"/>
        <v>-1.0000000000000009E-2</v>
      </c>
      <c r="L26" s="52">
        <f t="shared" si="10"/>
        <v>1.0000000000000009E-2</v>
      </c>
      <c r="M26" s="52">
        <f t="shared" si="10"/>
        <v>2.0000000000000004E-2</v>
      </c>
      <c r="N26" s="53">
        <f t="shared" si="10"/>
        <v>-1.0000000000000002E-2</v>
      </c>
      <c r="O26" s="53">
        <f t="shared" si="10"/>
        <v>-9.9999999999999985E-3</v>
      </c>
      <c r="P26" s="59">
        <f t="shared" si="10"/>
        <v>-0.01</v>
      </c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4"/>
      <c r="AD26" s="309"/>
    </row>
    <row r="27" spans="1:30" ht="13.5" thickBot="1">
      <c r="A27" s="303"/>
      <c r="B27" s="326"/>
      <c r="C27" s="624"/>
      <c r="D27" s="34" t="s">
        <v>26</v>
      </c>
      <c r="E27" s="350">
        <f>(E25-E22)/E22</f>
        <v>-0.11666666666666659</v>
      </c>
      <c r="F27" s="82">
        <f t="shared" ref="F27:P27" si="11">(F25-F22)/F22</f>
        <v>3.2258064516129059E-2</v>
      </c>
      <c r="G27" s="82">
        <f t="shared" si="11"/>
        <v>0.28000000000000003</v>
      </c>
      <c r="H27" s="82">
        <f t="shared" si="11"/>
        <v>7.1428571428571286E-2</v>
      </c>
      <c r="I27" s="91">
        <f t="shared" si="11"/>
        <v>-0.14285714285714285</v>
      </c>
      <c r="J27" s="82">
        <f t="shared" si="11"/>
        <v>8.3333333333333412E-2</v>
      </c>
      <c r="K27" s="91">
        <f t="shared" si="11"/>
        <v>-0.10000000000000009</v>
      </c>
      <c r="L27" s="82">
        <f t="shared" si="11"/>
        <v>7.6923076923076983E-2</v>
      </c>
      <c r="M27" s="82">
        <f t="shared" si="11"/>
        <v>0.22222222222222227</v>
      </c>
      <c r="N27" s="91">
        <f t="shared" si="11"/>
        <v>-0.20000000000000004</v>
      </c>
      <c r="O27" s="91">
        <f t="shared" si="11"/>
        <v>-0.33333333333333331</v>
      </c>
      <c r="P27" s="351">
        <f t="shared" si="11"/>
        <v>-0.5</v>
      </c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4"/>
      <c r="AD27" s="309"/>
    </row>
    <row r="28" spans="1:30" ht="13.5" thickBot="1">
      <c r="A28" s="303"/>
      <c r="B28" s="331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M28" s="332"/>
      <c r="N28" s="332"/>
      <c r="O28" s="332"/>
      <c r="P28" s="332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6"/>
      <c r="AD28" s="310"/>
    </row>
    <row r="29" spans="1:30" ht="13.5" thickBot="1">
      <c r="A29" s="303"/>
      <c r="B29" s="308"/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4"/>
      <c r="R29" s="304"/>
      <c r="S29" s="304"/>
      <c r="T29" s="304"/>
      <c r="U29" s="304"/>
      <c r="V29" s="304"/>
      <c r="W29" s="304"/>
      <c r="X29" s="304"/>
      <c r="Y29" s="304"/>
      <c r="Z29" s="304"/>
      <c r="AA29" s="304"/>
      <c r="AB29" s="304"/>
      <c r="AC29" s="304"/>
      <c r="AD29" s="304"/>
    </row>
    <row r="30" spans="1:30" ht="8.25" customHeight="1">
      <c r="A30" s="303"/>
      <c r="B30" s="324"/>
      <c r="C30" s="325"/>
      <c r="D30" s="325"/>
      <c r="E30" s="325"/>
      <c r="F30" s="325"/>
      <c r="G30" s="325"/>
      <c r="H30" s="325"/>
      <c r="I30" s="325"/>
      <c r="J30" s="325"/>
      <c r="K30" s="325"/>
      <c r="L30" s="325"/>
      <c r="M30" s="325"/>
      <c r="N30" s="325"/>
      <c r="O30" s="325"/>
      <c r="P30" s="325"/>
      <c r="Q30" s="311"/>
      <c r="R30" s="311"/>
      <c r="S30" s="311"/>
      <c r="T30" s="311"/>
      <c r="U30" s="311"/>
      <c r="V30" s="311"/>
      <c r="W30" s="311"/>
      <c r="X30" s="311"/>
      <c r="Y30" s="311"/>
      <c r="Z30" s="311"/>
      <c r="AA30" s="311"/>
      <c r="AB30" s="311"/>
      <c r="AC30" s="312"/>
      <c r="AD30" s="304"/>
    </row>
    <row r="31" spans="1:30" ht="15.75">
      <c r="A31" s="303"/>
      <c r="B31" s="326"/>
      <c r="C31" s="327" t="s">
        <v>35</v>
      </c>
      <c r="D31" s="328"/>
      <c r="E31" s="328"/>
      <c r="F31" s="328"/>
      <c r="G31" s="328"/>
      <c r="H31" s="328"/>
      <c r="I31" s="328"/>
      <c r="J31" s="328"/>
      <c r="K31" s="328"/>
      <c r="L31" s="328"/>
      <c r="M31" s="328"/>
      <c r="N31" s="328"/>
      <c r="O31" s="328"/>
      <c r="P31" s="328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4"/>
      <c r="AD31" s="304"/>
    </row>
    <row r="32" spans="1:30" ht="6" customHeight="1">
      <c r="A32" s="303"/>
      <c r="B32" s="326"/>
      <c r="C32" s="328"/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4"/>
      <c r="AD32" s="304"/>
    </row>
    <row r="33" spans="1:30" ht="15.75" thickBot="1">
      <c r="A33" s="303"/>
      <c r="B33" s="326"/>
      <c r="C33" s="329" t="s">
        <v>22</v>
      </c>
      <c r="D33" s="330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8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4"/>
      <c r="AD33" s="304"/>
    </row>
    <row r="34" spans="1:30" ht="13.5" thickBot="1">
      <c r="A34" s="303"/>
      <c r="B34" s="326"/>
      <c r="C34" s="328"/>
      <c r="D34" s="328"/>
      <c r="E34" s="37" t="s">
        <v>2</v>
      </c>
      <c r="F34" s="38" t="s">
        <v>3</v>
      </c>
      <c r="G34" s="38" t="s">
        <v>4</v>
      </c>
      <c r="H34" s="38" t="s">
        <v>28</v>
      </c>
      <c r="I34" s="38" t="s">
        <v>29</v>
      </c>
      <c r="J34" s="38" t="s">
        <v>7</v>
      </c>
      <c r="K34" s="38" t="s">
        <v>8</v>
      </c>
      <c r="L34" s="38" t="s">
        <v>9</v>
      </c>
      <c r="M34" s="38" t="s">
        <v>10</v>
      </c>
      <c r="N34" s="38" t="s">
        <v>11</v>
      </c>
      <c r="O34" s="38" t="s">
        <v>0</v>
      </c>
      <c r="P34" s="39" t="s">
        <v>1</v>
      </c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4"/>
      <c r="AD34" s="304"/>
    </row>
    <row r="35" spans="1:30" ht="13.5" thickBot="1">
      <c r="A35" s="303"/>
      <c r="B35" s="326"/>
      <c r="C35" s="27">
        <v>2005</v>
      </c>
      <c r="D35" s="28" t="s">
        <v>27</v>
      </c>
      <c r="E35" s="64">
        <v>0.67</v>
      </c>
      <c r="F35" s="65">
        <v>0.42</v>
      </c>
      <c r="G35" s="65">
        <v>0.33</v>
      </c>
      <c r="H35" s="65">
        <v>0.33</v>
      </c>
      <c r="I35" s="65">
        <v>0.3</v>
      </c>
      <c r="J35" s="65">
        <v>0.18</v>
      </c>
      <c r="K35" s="65">
        <v>0.26</v>
      </c>
      <c r="L35" s="65">
        <v>0.18</v>
      </c>
      <c r="M35" s="65">
        <v>0.14000000000000001</v>
      </c>
      <c r="N35" s="65">
        <v>0.08</v>
      </c>
      <c r="O35" s="65">
        <v>0.05</v>
      </c>
      <c r="P35" s="66">
        <v>0.04</v>
      </c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4"/>
      <c r="AD35" s="304"/>
    </row>
    <row r="36" spans="1:30">
      <c r="A36" s="303"/>
      <c r="B36" s="326"/>
      <c r="C36" s="621">
        <v>2006</v>
      </c>
      <c r="D36" s="29" t="s">
        <v>27</v>
      </c>
      <c r="E36" s="61">
        <v>0.53</v>
      </c>
      <c r="F36" s="62">
        <v>0.44</v>
      </c>
      <c r="G36" s="62">
        <v>0.28000000000000003</v>
      </c>
      <c r="H36" s="62">
        <v>0.25</v>
      </c>
      <c r="I36" s="62">
        <v>0.23</v>
      </c>
      <c r="J36" s="62">
        <v>0.15</v>
      </c>
      <c r="K36" s="62">
        <v>0.21</v>
      </c>
      <c r="L36" s="62">
        <v>0.16</v>
      </c>
      <c r="M36" s="62">
        <v>0.14000000000000001</v>
      </c>
      <c r="N36" s="62">
        <v>0.06</v>
      </c>
      <c r="O36" s="62">
        <v>0.04</v>
      </c>
      <c r="P36" s="63">
        <v>0.04</v>
      </c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4"/>
      <c r="AD36" s="304"/>
    </row>
    <row r="37" spans="1:30">
      <c r="A37" s="303"/>
      <c r="B37" s="326"/>
      <c r="C37" s="622"/>
      <c r="D37" s="30" t="s">
        <v>25</v>
      </c>
      <c r="E37" s="45">
        <f t="shared" ref="E37:P37" si="12">E36-E35</f>
        <v>-0.14000000000000001</v>
      </c>
      <c r="F37" s="283">
        <f t="shared" si="12"/>
        <v>2.0000000000000018E-2</v>
      </c>
      <c r="G37" s="46">
        <f t="shared" si="12"/>
        <v>-4.9999999999999989E-2</v>
      </c>
      <c r="H37" s="46">
        <f t="shared" si="12"/>
        <v>-8.0000000000000016E-2</v>
      </c>
      <c r="I37" s="46">
        <f t="shared" si="12"/>
        <v>-6.9999999999999979E-2</v>
      </c>
      <c r="J37" s="46">
        <f t="shared" si="12"/>
        <v>-0.03</v>
      </c>
      <c r="K37" s="46">
        <f t="shared" si="12"/>
        <v>-5.0000000000000017E-2</v>
      </c>
      <c r="L37" s="46">
        <f t="shared" si="12"/>
        <v>-1.999999999999999E-2</v>
      </c>
      <c r="M37" s="283">
        <f t="shared" si="12"/>
        <v>0</v>
      </c>
      <c r="N37" s="46">
        <f t="shared" si="12"/>
        <v>-2.0000000000000004E-2</v>
      </c>
      <c r="O37" s="46">
        <f t="shared" si="12"/>
        <v>-1.0000000000000002E-2</v>
      </c>
      <c r="P37" s="317">
        <f t="shared" si="12"/>
        <v>0</v>
      </c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4"/>
      <c r="AD37" s="304"/>
    </row>
    <row r="38" spans="1:30" ht="13.5" thickBot="1">
      <c r="A38" s="303"/>
      <c r="B38" s="326"/>
      <c r="C38" s="623"/>
      <c r="D38" s="31" t="s">
        <v>26</v>
      </c>
      <c r="E38" s="48">
        <f>(E36-E35)/E35</f>
        <v>-0.20895522388059704</v>
      </c>
      <c r="F38" s="274">
        <f t="shared" ref="F38:P38" si="13">(F36-F35)/F35</f>
        <v>4.7619047619047665E-2</v>
      </c>
      <c r="G38" s="49">
        <f t="shared" si="13"/>
        <v>-0.15151515151515146</v>
      </c>
      <c r="H38" s="49">
        <f t="shared" si="13"/>
        <v>-0.24242424242424246</v>
      </c>
      <c r="I38" s="49">
        <f t="shared" si="13"/>
        <v>-0.23333333333333328</v>
      </c>
      <c r="J38" s="49">
        <f t="shared" si="13"/>
        <v>-0.16666666666666666</v>
      </c>
      <c r="K38" s="49">
        <f t="shared" si="13"/>
        <v>-0.19230769230769237</v>
      </c>
      <c r="L38" s="49">
        <f t="shared" si="13"/>
        <v>-0.11111111111111106</v>
      </c>
      <c r="M38" s="274">
        <f t="shared" si="13"/>
        <v>0</v>
      </c>
      <c r="N38" s="49">
        <f t="shared" si="13"/>
        <v>-0.25000000000000006</v>
      </c>
      <c r="O38" s="49">
        <f t="shared" si="13"/>
        <v>-0.20000000000000004</v>
      </c>
      <c r="P38" s="275">
        <f t="shared" si="13"/>
        <v>0</v>
      </c>
      <c r="Q38" s="313"/>
      <c r="R38" s="313"/>
      <c r="S38" s="313"/>
      <c r="T38" s="313"/>
      <c r="U38" s="313"/>
      <c r="V38" s="313"/>
      <c r="W38" s="313"/>
      <c r="X38" s="313"/>
      <c r="Y38" s="313"/>
      <c r="Z38" s="313"/>
      <c r="AA38" s="313"/>
      <c r="AB38" s="313"/>
      <c r="AC38" s="314"/>
      <c r="AD38" s="304"/>
    </row>
    <row r="39" spans="1:30">
      <c r="A39" s="303"/>
      <c r="B39" s="326"/>
      <c r="C39" s="618">
        <v>2007</v>
      </c>
      <c r="D39" s="32" t="s">
        <v>27</v>
      </c>
      <c r="E39" s="61">
        <v>0.52</v>
      </c>
      <c r="F39" s="62">
        <v>0.34</v>
      </c>
      <c r="G39" s="62">
        <v>0.28999999999999998</v>
      </c>
      <c r="H39" s="62">
        <v>0.27</v>
      </c>
      <c r="I39" s="62">
        <v>0.16</v>
      </c>
      <c r="J39" s="62">
        <v>0.12</v>
      </c>
      <c r="K39" s="62">
        <v>0.22</v>
      </c>
      <c r="L39" s="62">
        <v>0.11</v>
      </c>
      <c r="M39" s="62">
        <v>0.18</v>
      </c>
      <c r="N39" s="62">
        <v>0.08</v>
      </c>
      <c r="O39" s="62">
        <v>0.03</v>
      </c>
      <c r="P39" s="63">
        <v>0.03</v>
      </c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4"/>
      <c r="AD39" s="304"/>
    </row>
    <row r="40" spans="1:30">
      <c r="A40" s="303"/>
      <c r="B40" s="326"/>
      <c r="C40" s="619"/>
      <c r="D40" s="33" t="s">
        <v>25</v>
      </c>
      <c r="E40" s="45">
        <f t="shared" ref="E40:P40" si="14">E39-E36</f>
        <v>-1.0000000000000009E-2</v>
      </c>
      <c r="F40" s="53">
        <f t="shared" si="14"/>
        <v>-9.9999999999999978E-2</v>
      </c>
      <c r="G40" s="52">
        <f t="shared" si="14"/>
        <v>9.9999999999999534E-3</v>
      </c>
      <c r="H40" s="52">
        <f t="shared" si="14"/>
        <v>2.0000000000000018E-2</v>
      </c>
      <c r="I40" s="53">
        <f t="shared" si="14"/>
        <v>-7.0000000000000007E-2</v>
      </c>
      <c r="J40" s="53">
        <f t="shared" si="14"/>
        <v>-0.03</v>
      </c>
      <c r="K40" s="52">
        <f t="shared" si="14"/>
        <v>1.0000000000000009E-2</v>
      </c>
      <c r="L40" s="53">
        <f t="shared" si="14"/>
        <v>-0.05</v>
      </c>
      <c r="M40" s="52">
        <f t="shared" si="14"/>
        <v>3.999999999999998E-2</v>
      </c>
      <c r="N40" s="52">
        <f t="shared" si="14"/>
        <v>2.0000000000000004E-2</v>
      </c>
      <c r="O40" s="53">
        <f t="shared" si="14"/>
        <v>-1.0000000000000002E-2</v>
      </c>
      <c r="P40" s="59">
        <f t="shared" si="14"/>
        <v>-1.0000000000000002E-2</v>
      </c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4"/>
      <c r="AD40" s="304"/>
    </row>
    <row r="41" spans="1:30" ht="13.5" thickBot="1">
      <c r="A41" s="303"/>
      <c r="B41" s="326"/>
      <c r="C41" s="624"/>
      <c r="D41" s="34" t="s">
        <v>26</v>
      </c>
      <c r="E41" s="48">
        <f>(E39-E36)/E36</f>
        <v>-1.8867924528301903E-2</v>
      </c>
      <c r="F41" s="57">
        <f t="shared" ref="F41:P41" si="15">(F39-F36)/F36</f>
        <v>-0.22727272727272721</v>
      </c>
      <c r="G41" s="56">
        <f t="shared" si="15"/>
        <v>3.5714285714285546E-2</v>
      </c>
      <c r="H41" s="56">
        <f t="shared" si="15"/>
        <v>8.0000000000000071E-2</v>
      </c>
      <c r="I41" s="57">
        <f t="shared" si="15"/>
        <v>-0.30434782608695654</v>
      </c>
      <c r="J41" s="57">
        <f t="shared" si="15"/>
        <v>-0.2</v>
      </c>
      <c r="K41" s="56">
        <f t="shared" si="15"/>
        <v>4.7619047619047665E-2</v>
      </c>
      <c r="L41" s="57">
        <f t="shared" si="15"/>
        <v>-0.3125</v>
      </c>
      <c r="M41" s="56">
        <f t="shared" si="15"/>
        <v>0.28571428571428553</v>
      </c>
      <c r="N41" s="56">
        <f t="shared" si="15"/>
        <v>0.33333333333333343</v>
      </c>
      <c r="O41" s="57">
        <f t="shared" si="15"/>
        <v>-0.25000000000000006</v>
      </c>
      <c r="P41" s="60">
        <f t="shared" si="15"/>
        <v>-0.25000000000000006</v>
      </c>
      <c r="Q41" s="313"/>
      <c r="R41" s="313"/>
      <c r="S41" s="313"/>
      <c r="T41" s="313"/>
      <c r="U41" s="313"/>
      <c r="V41" s="313"/>
      <c r="W41" s="313"/>
      <c r="X41" s="313"/>
      <c r="Y41" s="313"/>
      <c r="Z41" s="313"/>
      <c r="AA41" s="313"/>
      <c r="AB41" s="313"/>
      <c r="AC41" s="314"/>
      <c r="AD41" s="304"/>
    </row>
    <row r="42" spans="1:30">
      <c r="A42" s="303"/>
      <c r="B42" s="326"/>
      <c r="C42" s="618">
        <v>2008</v>
      </c>
      <c r="D42" s="32" t="s">
        <v>27</v>
      </c>
      <c r="E42" s="61">
        <v>0.56000000000000005</v>
      </c>
      <c r="F42" s="62">
        <v>0.31</v>
      </c>
      <c r="G42" s="62">
        <v>0.26</v>
      </c>
      <c r="H42" s="62">
        <v>0.17</v>
      </c>
      <c r="I42" s="62">
        <v>0.16</v>
      </c>
      <c r="J42" s="62">
        <v>0.11</v>
      </c>
      <c r="K42" s="62">
        <v>0.1</v>
      </c>
      <c r="L42" s="62">
        <v>0.12</v>
      </c>
      <c r="M42" s="62">
        <v>0.05</v>
      </c>
      <c r="N42" s="62">
        <v>0.04</v>
      </c>
      <c r="O42" s="62">
        <v>0.01</v>
      </c>
      <c r="P42" s="63">
        <v>0.02</v>
      </c>
      <c r="Q42" s="313"/>
      <c r="R42" s="313"/>
      <c r="S42" s="313"/>
      <c r="T42" s="313"/>
      <c r="U42" s="313"/>
      <c r="V42" s="313"/>
      <c r="W42" s="313"/>
      <c r="X42" s="313"/>
      <c r="Y42" s="313"/>
      <c r="Z42" s="313"/>
      <c r="AA42" s="313"/>
      <c r="AB42" s="313"/>
      <c r="AC42" s="314"/>
      <c r="AD42" s="304"/>
    </row>
    <row r="43" spans="1:30">
      <c r="A43" s="303"/>
      <c r="B43" s="326"/>
      <c r="C43" s="619"/>
      <c r="D43" s="33" t="s">
        <v>25</v>
      </c>
      <c r="E43" s="51">
        <f t="shared" ref="E43:P43" si="16">E42-E39</f>
        <v>4.0000000000000036E-2</v>
      </c>
      <c r="F43" s="53">
        <f t="shared" si="16"/>
        <v>-3.0000000000000027E-2</v>
      </c>
      <c r="G43" s="53">
        <f t="shared" si="16"/>
        <v>-2.9999999999999971E-2</v>
      </c>
      <c r="H43" s="53">
        <f t="shared" si="16"/>
        <v>-0.1</v>
      </c>
      <c r="I43" s="52">
        <f t="shared" si="16"/>
        <v>0</v>
      </c>
      <c r="J43" s="53">
        <f t="shared" si="16"/>
        <v>-9.999999999999995E-3</v>
      </c>
      <c r="K43" s="53">
        <f t="shared" si="16"/>
        <v>-0.12</v>
      </c>
      <c r="L43" s="52">
        <f t="shared" si="16"/>
        <v>9.999999999999995E-3</v>
      </c>
      <c r="M43" s="53">
        <f t="shared" si="16"/>
        <v>-0.13</v>
      </c>
      <c r="N43" s="53">
        <f t="shared" si="16"/>
        <v>-0.04</v>
      </c>
      <c r="O43" s="53">
        <f t="shared" si="16"/>
        <v>-1.9999999999999997E-2</v>
      </c>
      <c r="P43" s="59">
        <f t="shared" si="16"/>
        <v>-9.9999999999999985E-3</v>
      </c>
      <c r="Q43" s="313"/>
      <c r="R43" s="313"/>
      <c r="S43" s="313"/>
      <c r="T43" s="313"/>
      <c r="U43" s="313"/>
      <c r="V43" s="313"/>
      <c r="W43" s="313"/>
      <c r="X43" s="313"/>
      <c r="Y43" s="313"/>
      <c r="Z43" s="313"/>
      <c r="AA43" s="313"/>
      <c r="AB43" s="313"/>
      <c r="AC43" s="314"/>
      <c r="AD43" s="304"/>
    </row>
    <row r="44" spans="1:30" ht="13.5" thickBot="1">
      <c r="A44" s="303"/>
      <c r="B44" s="326"/>
      <c r="C44" s="624"/>
      <c r="D44" s="34" t="s">
        <v>26</v>
      </c>
      <c r="E44" s="55">
        <f>(E42-E39)/E39</f>
        <v>7.6923076923076983E-2</v>
      </c>
      <c r="F44" s="57">
        <f t="shared" ref="F44:P44" si="17">(F42-F39)/F39</f>
        <v>-8.8235294117647134E-2</v>
      </c>
      <c r="G44" s="57">
        <f t="shared" si="17"/>
        <v>-0.10344827586206887</v>
      </c>
      <c r="H44" s="57">
        <f t="shared" si="17"/>
        <v>-0.37037037037037035</v>
      </c>
      <c r="I44" s="56">
        <f t="shared" si="17"/>
        <v>0</v>
      </c>
      <c r="J44" s="57">
        <f t="shared" si="17"/>
        <v>-8.3333333333333301E-2</v>
      </c>
      <c r="K44" s="57">
        <f t="shared" si="17"/>
        <v>-0.54545454545454541</v>
      </c>
      <c r="L44" s="56">
        <f t="shared" si="17"/>
        <v>9.090909090909087E-2</v>
      </c>
      <c r="M44" s="57">
        <f t="shared" si="17"/>
        <v>-0.72222222222222232</v>
      </c>
      <c r="N44" s="57">
        <f t="shared" si="17"/>
        <v>-0.5</v>
      </c>
      <c r="O44" s="57">
        <f t="shared" si="17"/>
        <v>-0.66666666666666663</v>
      </c>
      <c r="P44" s="60">
        <f t="shared" si="17"/>
        <v>-0.33333333333333331</v>
      </c>
      <c r="Q44" s="313"/>
      <c r="R44" s="313"/>
      <c r="S44" s="313"/>
      <c r="T44" s="313"/>
      <c r="U44" s="313"/>
      <c r="V44" s="313"/>
      <c r="W44" s="313"/>
      <c r="X44" s="313"/>
      <c r="Y44" s="313"/>
      <c r="Z44" s="313"/>
      <c r="AA44" s="313"/>
      <c r="AB44" s="313"/>
      <c r="AC44" s="314"/>
      <c r="AD44" s="304"/>
    </row>
    <row r="45" spans="1:30">
      <c r="A45" s="303"/>
      <c r="B45" s="326"/>
      <c r="C45" s="618">
        <v>2009</v>
      </c>
      <c r="D45" s="32" t="s">
        <v>27</v>
      </c>
      <c r="E45" s="61">
        <v>0.53</v>
      </c>
      <c r="F45" s="62">
        <v>0.31</v>
      </c>
      <c r="G45" s="62">
        <v>0.34</v>
      </c>
      <c r="H45" s="62">
        <v>0.24</v>
      </c>
      <c r="I45" s="62">
        <v>0.15</v>
      </c>
      <c r="J45" s="62">
        <v>0.17</v>
      </c>
      <c r="K45" s="62">
        <v>0.14000000000000001</v>
      </c>
      <c r="L45" s="62">
        <v>0.12</v>
      </c>
      <c r="M45" s="62">
        <v>7.0000000000000007E-2</v>
      </c>
      <c r="N45" s="62">
        <v>0.04</v>
      </c>
      <c r="O45" s="62">
        <v>0.02</v>
      </c>
      <c r="P45" s="63">
        <v>0.02</v>
      </c>
      <c r="Q45" s="313"/>
      <c r="R45" s="313"/>
      <c r="S45" s="313"/>
      <c r="T45" s="313"/>
      <c r="U45" s="313"/>
      <c r="V45" s="313"/>
      <c r="W45" s="313"/>
      <c r="X45" s="313"/>
      <c r="Y45" s="313"/>
      <c r="Z45" s="313"/>
      <c r="AA45" s="313"/>
      <c r="AB45" s="313"/>
      <c r="AC45" s="314"/>
      <c r="AD45" s="304"/>
    </row>
    <row r="46" spans="1:30">
      <c r="A46" s="303"/>
      <c r="B46" s="326"/>
      <c r="C46" s="619"/>
      <c r="D46" s="33" t="s">
        <v>25</v>
      </c>
      <c r="E46" s="277">
        <f t="shared" ref="E46:P46" si="18">E45-E42</f>
        <v>-3.0000000000000027E-2</v>
      </c>
      <c r="F46" s="78">
        <f t="shared" si="18"/>
        <v>0</v>
      </c>
      <c r="G46" s="78">
        <f t="shared" si="18"/>
        <v>8.0000000000000016E-2</v>
      </c>
      <c r="H46" s="78">
        <f t="shared" si="18"/>
        <v>6.9999999999999979E-2</v>
      </c>
      <c r="I46" s="90">
        <f t="shared" si="18"/>
        <v>-1.0000000000000009E-2</v>
      </c>
      <c r="J46" s="78">
        <f t="shared" si="18"/>
        <v>6.0000000000000012E-2</v>
      </c>
      <c r="K46" s="78">
        <f t="shared" si="18"/>
        <v>4.0000000000000008E-2</v>
      </c>
      <c r="L46" s="78">
        <f t="shared" si="18"/>
        <v>0</v>
      </c>
      <c r="M46" s="78">
        <f t="shared" si="18"/>
        <v>2.0000000000000004E-2</v>
      </c>
      <c r="N46" s="78">
        <f t="shared" si="18"/>
        <v>0</v>
      </c>
      <c r="O46" s="78">
        <f t="shared" si="18"/>
        <v>0.01</v>
      </c>
      <c r="P46" s="249">
        <f t="shared" si="18"/>
        <v>0</v>
      </c>
      <c r="Q46" s="313"/>
      <c r="R46" s="313"/>
      <c r="S46" s="313"/>
      <c r="T46" s="313"/>
      <c r="U46" s="313"/>
      <c r="V46" s="313"/>
      <c r="W46" s="313"/>
      <c r="X46" s="313"/>
      <c r="Y46" s="313"/>
      <c r="Z46" s="313"/>
      <c r="AA46" s="313"/>
      <c r="AB46" s="313"/>
      <c r="AC46" s="314"/>
      <c r="AD46" s="304"/>
    </row>
    <row r="47" spans="1:30" ht="13.5" thickBot="1">
      <c r="A47" s="303"/>
      <c r="B47" s="326"/>
      <c r="C47" s="624"/>
      <c r="D47" s="34" t="s">
        <v>26</v>
      </c>
      <c r="E47" s="48">
        <f>(E45-E42)/E42</f>
        <v>-5.3571428571428617E-2</v>
      </c>
      <c r="F47" s="56">
        <f t="shared" ref="F47:P47" si="19">(F45-F42)/F42</f>
        <v>0</v>
      </c>
      <c r="G47" s="56">
        <f t="shared" si="19"/>
        <v>0.30769230769230776</v>
      </c>
      <c r="H47" s="56">
        <f t="shared" si="19"/>
        <v>0.41176470588235281</v>
      </c>
      <c r="I47" s="57">
        <f t="shared" si="19"/>
        <v>-6.2500000000000056E-2</v>
      </c>
      <c r="J47" s="56">
        <f t="shared" si="19"/>
        <v>0.54545454545454553</v>
      </c>
      <c r="K47" s="56">
        <f t="shared" si="19"/>
        <v>0.40000000000000008</v>
      </c>
      <c r="L47" s="56">
        <f t="shared" si="19"/>
        <v>0</v>
      </c>
      <c r="M47" s="56">
        <f t="shared" si="19"/>
        <v>0.40000000000000008</v>
      </c>
      <c r="N47" s="56">
        <f t="shared" si="19"/>
        <v>0</v>
      </c>
      <c r="O47" s="56">
        <f t="shared" si="19"/>
        <v>1</v>
      </c>
      <c r="P47" s="58">
        <f t="shared" si="19"/>
        <v>0</v>
      </c>
      <c r="Q47" s="313"/>
      <c r="R47" s="313"/>
      <c r="S47" s="313"/>
      <c r="T47" s="313"/>
      <c r="U47" s="313"/>
      <c r="V47" s="313"/>
      <c r="W47" s="313"/>
      <c r="X47" s="313"/>
      <c r="Y47" s="313"/>
      <c r="Z47" s="313"/>
      <c r="AA47" s="313"/>
      <c r="AB47" s="313"/>
      <c r="AC47" s="314"/>
      <c r="AD47" s="304"/>
    </row>
    <row r="48" spans="1:30">
      <c r="A48" s="303"/>
      <c r="B48" s="326"/>
      <c r="C48" s="618">
        <v>2010</v>
      </c>
      <c r="D48" s="32" t="s">
        <v>27</v>
      </c>
      <c r="E48" s="42">
        <v>0.53</v>
      </c>
      <c r="F48" s="43">
        <v>0.34</v>
      </c>
      <c r="G48" s="43">
        <v>0.33</v>
      </c>
      <c r="H48" s="43">
        <v>0.25</v>
      </c>
      <c r="I48" s="43">
        <v>0.15</v>
      </c>
      <c r="J48" s="43">
        <v>0.12</v>
      </c>
      <c r="K48" s="43">
        <v>0.15</v>
      </c>
      <c r="L48" s="43">
        <v>0.09</v>
      </c>
      <c r="M48" s="43">
        <v>0.06</v>
      </c>
      <c r="N48" s="43">
        <v>0.03</v>
      </c>
      <c r="O48" s="43">
        <v>0.02</v>
      </c>
      <c r="P48" s="44">
        <v>0.01</v>
      </c>
      <c r="Q48" s="313"/>
      <c r="R48" s="313"/>
      <c r="S48" s="313"/>
      <c r="T48" s="313"/>
      <c r="U48" s="313"/>
      <c r="V48" s="313"/>
      <c r="W48" s="313"/>
      <c r="X48" s="313"/>
      <c r="Y48" s="313"/>
      <c r="Z48" s="313"/>
      <c r="AA48" s="313"/>
      <c r="AB48" s="313"/>
      <c r="AC48" s="314"/>
      <c r="AD48" s="304"/>
    </row>
    <row r="49" spans="1:30">
      <c r="A49" s="303"/>
      <c r="B49" s="326"/>
      <c r="C49" s="619"/>
      <c r="D49" s="33" t="s">
        <v>25</v>
      </c>
      <c r="E49" s="87">
        <f t="shared" ref="E49:P49" si="20">E48-E45</f>
        <v>0</v>
      </c>
      <c r="F49" s="78">
        <f t="shared" si="20"/>
        <v>3.0000000000000027E-2</v>
      </c>
      <c r="G49" s="90">
        <f t="shared" si="20"/>
        <v>-1.0000000000000009E-2</v>
      </c>
      <c r="H49" s="78">
        <f t="shared" si="20"/>
        <v>1.0000000000000009E-2</v>
      </c>
      <c r="I49" s="78">
        <f t="shared" si="20"/>
        <v>0</v>
      </c>
      <c r="J49" s="90">
        <f t="shared" si="20"/>
        <v>-5.0000000000000017E-2</v>
      </c>
      <c r="K49" s="78">
        <f t="shared" si="20"/>
        <v>9.9999999999999811E-3</v>
      </c>
      <c r="L49" s="90">
        <f t="shared" si="20"/>
        <v>-0.03</v>
      </c>
      <c r="M49" s="90">
        <f t="shared" si="20"/>
        <v>-1.0000000000000009E-2</v>
      </c>
      <c r="N49" s="90">
        <f t="shared" si="20"/>
        <v>-1.0000000000000002E-2</v>
      </c>
      <c r="O49" s="78">
        <f t="shared" si="20"/>
        <v>0</v>
      </c>
      <c r="P49" s="249">
        <f t="shared" si="20"/>
        <v>-0.01</v>
      </c>
      <c r="Q49" s="313"/>
      <c r="R49" s="313"/>
      <c r="S49" s="313"/>
      <c r="T49" s="313"/>
      <c r="U49" s="313"/>
      <c r="V49" s="313"/>
      <c r="W49" s="313"/>
      <c r="X49" s="313"/>
      <c r="Y49" s="313"/>
      <c r="Z49" s="313"/>
      <c r="AA49" s="313"/>
      <c r="AB49" s="313"/>
      <c r="AC49" s="314"/>
      <c r="AD49" s="304"/>
    </row>
    <row r="50" spans="1:30" ht="13.5" thickBot="1">
      <c r="A50" s="303"/>
      <c r="B50" s="326"/>
      <c r="C50" s="624"/>
      <c r="D50" s="34" t="s">
        <v>26</v>
      </c>
      <c r="E50" s="88">
        <f>(E48-E45)/E45</f>
        <v>0</v>
      </c>
      <c r="F50" s="82">
        <f t="shared" ref="F50:P50" si="21">(F48-F45)/F45</f>
        <v>9.6774193548387177E-2</v>
      </c>
      <c r="G50" s="91">
        <f t="shared" si="21"/>
        <v>-2.9411764705882377E-2</v>
      </c>
      <c r="H50" s="82">
        <f t="shared" si="21"/>
        <v>4.1666666666666706E-2</v>
      </c>
      <c r="I50" s="82">
        <f t="shared" si="21"/>
        <v>0</v>
      </c>
      <c r="J50" s="91">
        <f t="shared" si="21"/>
        <v>-0.29411764705882359</v>
      </c>
      <c r="K50" s="82">
        <f t="shared" si="21"/>
        <v>7.1428571428571286E-2</v>
      </c>
      <c r="L50" s="91">
        <f t="shared" si="21"/>
        <v>-0.25</v>
      </c>
      <c r="M50" s="91">
        <f t="shared" si="21"/>
        <v>-0.14285714285714296</v>
      </c>
      <c r="N50" s="91">
        <f t="shared" si="21"/>
        <v>-0.25000000000000006</v>
      </c>
      <c r="O50" s="82">
        <f t="shared" si="21"/>
        <v>0</v>
      </c>
      <c r="P50" s="271">
        <f t="shared" si="21"/>
        <v>-0.5</v>
      </c>
      <c r="Q50" s="313"/>
      <c r="R50" s="313"/>
      <c r="S50" s="313"/>
      <c r="T50" s="313"/>
      <c r="U50" s="313"/>
      <c r="V50" s="313"/>
      <c r="W50" s="313"/>
      <c r="X50" s="313"/>
      <c r="Y50" s="313"/>
      <c r="Z50" s="313"/>
      <c r="AA50" s="313"/>
      <c r="AB50" s="313"/>
      <c r="AC50" s="314"/>
      <c r="AD50" s="304"/>
    </row>
    <row r="51" spans="1:30">
      <c r="A51" s="303"/>
      <c r="B51" s="326"/>
      <c r="C51" s="618">
        <v>2011</v>
      </c>
      <c r="D51" s="32" t="s">
        <v>27</v>
      </c>
      <c r="E51" s="42">
        <v>0.53</v>
      </c>
      <c r="F51" s="43">
        <v>0.39</v>
      </c>
      <c r="G51" s="43">
        <v>0.36</v>
      </c>
      <c r="H51" s="43">
        <v>0.22</v>
      </c>
      <c r="I51" s="43">
        <v>0.2</v>
      </c>
      <c r="J51" s="43">
        <v>0.12</v>
      </c>
      <c r="K51" s="43">
        <v>0.16</v>
      </c>
      <c r="L51" s="43">
        <v>0.15</v>
      </c>
      <c r="M51" s="43">
        <v>0.05</v>
      </c>
      <c r="N51" s="43">
        <v>0.03</v>
      </c>
      <c r="O51" s="43">
        <v>0.02</v>
      </c>
      <c r="P51" s="44">
        <v>0.01</v>
      </c>
      <c r="Q51" s="313"/>
      <c r="R51" s="313"/>
      <c r="S51" s="313"/>
      <c r="T51" s="313"/>
      <c r="U51" s="313"/>
      <c r="V51" s="313"/>
      <c r="W51" s="313"/>
      <c r="X51" s="313"/>
      <c r="Y51" s="313"/>
      <c r="Z51" s="313"/>
      <c r="AA51" s="313"/>
      <c r="AB51" s="313"/>
      <c r="AC51" s="314"/>
      <c r="AD51" s="304"/>
    </row>
    <row r="52" spans="1:30">
      <c r="A52" s="303"/>
      <c r="B52" s="326"/>
      <c r="C52" s="619"/>
      <c r="D52" s="33" t="s">
        <v>25</v>
      </c>
      <c r="E52" s="87">
        <f t="shared" ref="E52:P52" si="22">E51-E48</f>
        <v>0</v>
      </c>
      <c r="F52" s="78">
        <f t="shared" si="22"/>
        <v>4.9999999999999989E-2</v>
      </c>
      <c r="G52" s="78">
        <f t="shared" si="22"/>
        <v>2.9999999999999971E-2</v>
      </c>
      <c r="H52" s="90">
        <f t="shared" si="22"/>
        <v>-0.03</v>
      </c>
      <c r="I52" s="78">
        <f t="shared" si="22"/>
        <v>5.0000000000000017E-2</v>
      </c>
      <c r="J52" s="78">
        <f t="shared" si="22"/>
        <v>0</v>
      </c>
      <c r="K52" s="78">
        <f t="shared" si="22"/>
        <v>1.0000000000000009E-2</v>
      </c>
      <c r="L52" s="78">
        <f t="shared" si="22"/>
        <v>0.06</v>
      </c>
      <c r="M52" s="90">
        <f t="shared" si="22"/>
        <v>-9.999999999999995E-3</v>
      </c>
      <c r="N52" s="78">
        <f t="shared" si="22"/>
        <v>0</v>
      </c>
      <c r="O52" s="78">
        <f t="shared" si="22"/>
        <v>0</v>
      </c>
      <c r="P52" s="249">
        <f t="shared" si="22"/>
        <v>0</v>
      </c>
      <c r="Q52" s="313"/>
      <c r="R52" s="313"/>
      <c r="S52" s="313"/>
      <c r="T52" s="313"/>
      <c r="U52" s="313"/>
      <c r="V52" s="313"/>
      <c r="W52" s="313"/>
      <c r="X52" s="313"/>
      <c r="Y52" s="313"/>
      <c r="Z52" s="313"/>
      <c r="AA52" s="313"/>
      <c r="AB52" s="313"/>
      <c r="AC52" s="314"/>
      <c r="AD52" s="304"/>
    </row>
    <row r="53" spans="1:30" ht="13.5" thickBot="1">
      <c r="A53" s="303"/>
      <c r="B53" s="326"/>
      <c r="C53" s="624"/>
      <c r="D53" s="34" t="s">
        <v>26</v>
      </c>
      <c r="E53" s="88">
        <f>(E51-E48)/E48</f>
        <v>0</v>
      </c>
      <c r="F53" s="82">
        <f t="shared" ref="F53:P53" si="23">(F51-F48)/F48</f>
        <v>0.14705882352941171</v>
      </c>
      <c r="G53" s="82">
        <f t="shared" si="23"/>
        <v>9.0909090909090814E-2</v>
      </c>
      <c r="H53" s="91">
        <f t="shared" si="23"/>
        <v>-0.12</v>
      </c>
      <c r="I53" s="82">
        <f t="shared" si="23"/>
        <v>0.33333333333333348</v>
      </c>
      <c r="J53" s="82">
        <f t="shared" si="23"/>
        <v>0</v>
      </c>
      <c r="K53" s="82">
        <f t="shared" si="23"/>
        <v>6.6666666666666735E-2</v>
      </c>
      <c r="L53" s="82">
        <f t="shared" si="23"/>
        <v>0.66666666666666663</v>
      </c>
      <c r="M53" s="91">
        <f t="shared" si="23"/>
        <v>-0.1666666666666666</v>
      </c>
      <c r="N53" s="82">
        <f t="shared" si="23"/>
        <v>0</v>
      </c>
      <c r="O53" s="82">
        <f t="shared" si="23"/>
        <v>0</v>
      </c>
      <c r="P53" s="271">
        <f t="shared" si="23"/>
        <v>0</v>
      </c>
      <c r="Q53" s="313"/>
      <c r="R53" s="313"/>
      <c r="S53" s="313"/>
      <c r="T53" s="313"/>
      <c r="U53" s="313"/>
      <c r="V53" s="313"/>
      <c r="W53" s="313"/>
      <c r="X53" s="313"/>
      <c r="Y53" s="313"/>
      <c r="Z53" s="313"/>
      <c r="AA53" s="313"/>
      <c r="AB53" s="313"/>
      <c r="AC53" s="314"/>
      <c r="AD53" s="304"/>
    </row>
    <row r="54" spans="1:30" ht="13.5" thickBot="1">
      <c r="A54" s="303"/>
      <c r="B54" s="331"/>
      <c r="C54" s="332"/>
      <c r="D54" s="332"/>
      <c r="E54" s="332"/>
      <c r="F54" s="332"/>
      <c r="G54" s="332"/>
      <c r="H54" s="332"/>
      <c r="I54" s="332"/>
      <c r="J54" s="332"/>
      <c r="K54" s="332"/>
      <c r="L54" s="332"/>
      <c r="M54" s="332"/>
      <c r="N54" s="332"/>
      <c r="O54" s="332"/>
      <c r="P54" s="332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6"/>
      <c r="AD54" s="304"/>
    </row>
    <row r="55" spans="1:30" ht="13.5" thickBot="1">
      <c r="A55" s="303"/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4"/>
      <c r="R55" s="304"/>
      <c r="S55" s="304"/>
      <c r="T55" s="304"/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</row>
    <row r="56" spans="1:30">
      <c r="A56" s="303"/>
      <c r="B56" s="324"/>
      <c r="C56" s="325"/>
      <c r="D56" s="325"/>
      <c r="E56" s="325"/>
      <c r="F56" s="325"/>
      <c r="G56" s="325"/>
      <c r="H56" s="325"/>
      <c r="I56" s="325"/>
      <c r="J56" s="325"/>
      <c r="K56" s="325"/>
      <c r="L56" s="325"/>
      <c r="M56" s="325"/>
      <c r="N56" s="325"/>
      <c r="O56" s="325"/>
      <c r="P56" s="325"/>
      <c r="Q56" s="311"/>
      <c r="R56" s="311"/>
      <c r="S56" s="311"/>
      <c r="T56" s="311"/>
      <c r="U56" s="311"/>
      <c r="V56" s="311"/>
      <c r="W56" s="311"/>
      <c r="X56" s="311"/>
      <c r="Y56" s="311"/>
      <c r="Z56" s="311"/>
      <c r="AA56" s="311"/>
      <c r="AB56" s="311"/>
      <c r="AC56" s="312"/>
      <c r="AD56" s="304"/>
    </row>
    <row r="57" spans="1:30" ht="15.75">
      <c r="A57" s="303"/>
      <c r="B57" s="326"/>
      <c r="C57" s="327" t="s">
        <v>23</v>
      </c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13"/>
      <c r="R57" s="313"/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4"/>
      <c r="AD57" s="304"/>
    </row>
    <row r="58" spans="1:30">
      <c r="A58" s="303"/>
      <c r="B58" s="326"/>
      <c r="C58" s="328"/>
      <c r="D58" s="328"/>
      <c r="E58" s="328"/>
      <c r="F58" s="328"/>
      <c r="G58" s="328"/>
      <c r="H58" s="328"/>
      <c r="I58" s="328"/>
      <c r="J58" s="328"/>
      <c r="K58" s="328"/>
      <c r="L58" s="328"/>
      <c r="M58" s="328"/>
      <c r="N58" s="328"/>
      <c r="O58" s="328"/>
      <c r="P58" s="328"/>
      <c r="Q58" s="313"/>
      <c r="R58" s="313"/>
      <c r="S58" s="313"/>
      <c r="T58" s="313"/>
      <c r="U58" s="313"/>
      <c r="V58" s="313"/>
      <c r="W58" s="313"/>
      <c r="X58" s="313"/>
      <c r="Y58" s="313"/>
      <c r="Z58" s="313"/>
      <c r="AA58" s="313"/>
      <c r="AB58" s="313"/>
      <c r="AC58" s="314"/>
      <c r="AD58" s="304"/>
    </row>
    <row r="59" spans="1:30" ht="15.75" thickBot="1">
      <c r="A59" s="303"/>
      <c r="B59" s="326"/>
      <c r="C59" s="329" t="s">
        <v>22</v>
      </c>
      <c r="D59" s="330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4"/>
      <c r="AD59" s="304"/>
    </row>
    <row r="60" spans="1:30" ht="13.5" thickBot="1">
      <c r="A60" s="303"/>
      <c r="B60" s="326"/>
      <c r="C60" s="328"/>
      <c r="D60" s="328"/>
      <c r="E60" s="37" t="s">
        <v>3</v>
      </c>
      <c r="F60" s="38" t="s">
        <v>4</v>
      </c>
      <c r="G60" s="38" t="s">
        <v>5</v>
      </c>
      <c r="H60" s="38" t="s">
        <v>6</v>
      </c>
      <c r="I60" s="38" t="s">
        <v>7</v>
      </c>
      <c r="J60" s="38" t="s">
        <v>8</v>
      </c>
      <c r="K60" s="38" t="s">
        <v>9</v>
      </c>
      <c r="L60" s="38" t="s">
        <v>10</v>
      </c>
      <c r="M60" s="38" t="s">
        <v>11</v>
      </c>
      <c r="N60" s="38" t="s">
        <v>0</v>
      </c>
      <c r="O60" s="38" t="s">
        <v>1</v>
      </c>
      <c r="P60" s="39" t="s">
        <v>2</v>
      </c>
      <c r="Q60" s="313"/>
      <c r="R60" s="313"/>
      <c r="S60" s="313"/>
      <c r="T60" s="313"/>
      <c r="U60" s="313"/>
      <c r="V60" s="313"/>
      <c r="W60" s="313"/>
      <c r="X60" s="313"/>
      <c r="Y60" s="313"/>
      <c r="Z60" s="313"/>
      <c r="AA60" s="313"/>
      <c r="AB60" s="313"/>
      <c r="AC60" s="314"/>
      <c r="AD60" s="304"/>
    </row>
    <row r="61" spans="1:30" ht="13.5" thickBot="1">
      <c r="A61" s="303"/>
      <c r="B61" s="326"/>
      <c r="C61" s="27">
        <v>2005</v>
      </c>
      <c r="D61" s="28" t="s">
        <v>27</v>
      </c>
      <c r="E61" s="64">
        <v>0.57999999999999996</v>
      </c>
      <c r="F61" s="65">
        <v>0.41</v>
      </c>
      <c r="G61" s="65">
        <v>0.38</v>
      </c>
      <c r="H61" s="65">
        <v>0.36</v>
      </c>
      <c r="I61" s="65">
        <v>0.21</v>
      </c>
      <c r="J61" s="65">
        <v>0.27</v>
      </c>
      <c r="K61" s="65">
        <v>0.16</v>
      </c>
      <c r="L61" s="65">
        <v>0.17</v>
      </c>
      <c r="M61" s="65">
        <v>0.09</v>
      </c>
      <c r="N61" s="65">
        <v>0.05</v>
      </c>
      <c r="O61" s="65">
        <v>0.04</v>
      </c>
      <c r="P61" s="66">
        <v>0.04</v>
      </c>
      <c r="Q61" s="313"/>
      <c r="R61" s="313"/>
      <c r="S61" s="313"/>
      <c r="T61" s="313"/>
      <c r="U61" s="313"/>
      <c r="V61" s="313"/>
      <c r="W61" s="313"/>
      <c r="X61" s="313"/>
      <c r="Y61" s="313"/>
      <c r="Z61" s="313"/>
      <c r="AA61" s="313"/>
      <c r="AB61" s="313"/>
      <c r="AC61" s="314"/>
      <c r="AD61" s="304"/>
    </row>
    <row r="62" spans="1:30">
      <c r="A62" s="303"/>
      <c r="B62" s="326"/>
      <c r="C62" s="621">
        <v>2006</v>
      </c>
      <c r="D62" s="29" t="s">
        <v>27</v>
      </c>
      <c r="E62" s="61">
        <v>0.63</v>
      </c>
      <c r="F62" s="62">
        <v>0.38</v>
      </c>
      <c r="G62" s="62">
        <v>0.34</v>
      </c>
      <c r="H62" s="62">
        <v>0.28000000000000003</v>
      </c>
      <c r="I62" s="62">
        <v>0.2</v>
      </c>
      <c r="J62" s="62">
        <v>0.25</v>
      </c>
      <c r="K62" s="62">
        <v>0.16</v>
      </c>
      <c r="L62" s="62">
        <v>0.14000000000000001</v>
      </c>
      <c r="M62" s="62">
        <v>7.0000000000000007E-2</v>
      </c>
      <c r="N62" s="62">
        <v>0.05</v>
      </c>
      <c r="O62" s="62">
        <v>0.04</v>
      </c>
      <c r="P62" s="63">
        <v>0.03</v>
      </c>
      <c r="Q62" s="313"/>
      <c r="R62" s="313"/>
      <c r="S62" s="313"/>
      <c r="T62" s="313"/>
      <c r="U62" s="313"/>
      <c r="V62" s="313"/>
      <c r="W62" s="313"/>
      <c r="X62" s="313"/>
      <c r="Y62" s="313"/>
      <c r="Z62" s="313"/>
      <c r="AA62" s="313"/>
      <c r="AB62" s="313"/>
      <c r="AC62" s="314"/>
      <c r="AD62" s="304"/>
    </row>
    <row r="63" spans="1:30">
      <c r="A63" s="303"/>
      <c r="B63" s="326"/>
      <c r="C63" s="622"/>
      <c r="D63" s="30" t="s">
        <v>25</v>
      </c>
      <c r="E63" s="87">
        <f t="shared" ref="E63:P63" si="24">E62-E61</f>
        <v>5.0000000000000044E-2</v>
      </c>
      <c r="F63" s="248">
        <f t="shared" si="24"/>
        <v>-2.9999999999999971E-2</v>
      </c>
      <c r="G63" s="248">
        <f t="shared" si="24"/>
        <v>-3.999999999999998E-2</v>
      </c>
      <c r="H63" s="248">
        <f t="shared" si="24"/>
        <v>-7.999999999999996E-2</v>
      </c>
      <c r="I63" s="248">
        <f t="shared" si="24"/>
        <v>-9.9999999999999811E-3</v>
      </c>
      <c r="J63" s="248">
        <f t="shared" si="24"/>
        <v>-2.0000000000000018E-2</v>
      </c>
      <c r="K63" s="251">
        <f t="shared" si="24"/>
        <v>0</v>
      </c>
      <c r="L63" s="248">
        <f t="shared" si="24"/>
        <v>-0.03</v>
      </c>
      <c r="M63" s="248">
        <f t="shared" si="24"/>
        <v>-1.999999999999999E-2</v>
      </c>
      <c r="N63" s="251">
        <f t="shared" si="24"/>
        <v>0</v>
      </c>
      <c r="O63" s="251">
        <f t="shared" si="24"/>
        <v>0</v>
      </c>
      <c r="P63" s="276">
        <f t="shared" si="24"/>
        <v>-1.0000000000000002E-2</v>
      </c>
      <c r="Q63" s="313"/>
      <c r="R63" s="313"/>
      <c r="S63" s="313"/>
      <c r="T63" s="313"/>
      <c r="U63" s="313"/>
      <c r="V63" s="313"/>
      <c r="W63" s="313"/>
      <c r="X63" s="313"/>
      <c r="Y63" s="313"/>
      <c r="Z63" s="313"/>
      <c r="AA63" s="313"/>
      <c r="AB63" s="313"/>
      <c r="AC63" s="314"/>
      <c r="AD63" s="304"/>
    </row>
    <row r="64" spans="1:30" ht="13.5" thickBot="1">
      <c r="A64" s="303"/>
      <c r="B64" s="326"/>
      <c r="C64" s="623"/>
      <c r="D64" s="31" t="s">
        <v>26</v>
      </c>
      <c r="E64" s="55">
        <f>(E62-E61)/E61</f>
        <v>8.6206896551724227E-2</v>
      </c>
      <c r="F64" s="49">
        <f t="shared" ref="F64:P64" si="25">(F62-F61)/F61</f>
        <v>-7.3170731707317013E-2</v>
      </c>
      <c r="G64" s="49">
        <f t="shared" si="25"/>
        <v>-0.10526315789473679</v>
      </c>
      <c r="H64" s="49">
        <f t="shared" si="25"/>
        <v>-0.22222222222222213</v>
      </c>
      <c r="I64" s="49">
        <f t="shared" si="25"/>
        <v>-4.7619047619047533E-2</v>
      </c>
      <c r="J64" s="49">
        <f t="shared" si="25"/>
        <v>-7.4074074074074139E-2</v>
      </c>
      <c r="K64" s="274">
        <f t="shared" si="25"/>
        <v>0</v>
      </c>
      <c r="L64" s="49">
        <f t="shared" si="25"/>
        <v>-0.1764705882352941</v>
      </c>
      <c r="M64" s="49">
        <f t="shared" si="25"/>
        <v>-0.22222222222222213</v>
      </c>
      <c r="N64" s="274">
        <f t="shared" si="25"/>
        <v>0</v>
      </c>
      <c r="O64" s="274">
        <f t="shared" si="25"/>
        <v>0</v>
      </c>
      <c r="P64" s="50">
        <f t="shared" si="25"/>
        <v>-0.25000000000000006</v>
      </c>
      <c r="Q64" s="313"/>
      <c r="R64" s="313"/>
      <c r="S64" s="313"/>
      <c r="T64" s="313"/>
      <c r="U64" s="313"/>
      <c r="V64" s="313"/>
      <c r="W64" s="313"/>
      <c r="X64" s="313"/>
      <c r="Y64" s="313"/>
      <c r="Z64" s="313"/>
      <c r="AA64" s="313"/>
      <c r="AB64" s="313"/>
      <c r="AC64" s="314"/>
      <c r="AD64" s="304"/>
    </row>
    <row r="65" spans="1:30">
      <c r="A65" s="303"/>
      <c r="B65" s="326"/>
      <c r="C65" s="618">
        <v>2007</v>
      </c>
      <c r="D65" s="32" t="s">
        <v>27</v>
      </c>
      <c r="E65" s="61">
        <v>0.53</v>
      </c>
      <c r="F65" s="62">
        <v>0.35</v>
      </c>
      <c r="G65" s="62">
        <v>0.3</v>
      </c>
      <c r="H65" s="62">
        <v>0.18</v>
      </c>
      <c r="I65" s="62">
        <v>0.12</v>
      </c>
      <c r="J65" s="62">
        <v>0.19</v>
      </c>
      <c r="K65" s="62">
        <v>0.1</v>
      </c>
      <c r="L65" s="62">
        <v>0.15</v>
      </c>
      <c r="M65" s="62">
        <v>7.0000000000000007E-2</v>
      </c>
      <c r="N65" s="62">
        <v>0.03</v>
      </c>
      <c r="O65" s="62">
        <v>0.03</v>
      </c>
      <c r="P65" s="63">
        <v>0.03</v>
      </c>
      <c r="Q65" s="313"/>
      <c r="R65" s="313"/>
      <c r="S65" s="313"/>
      <c r="T65" s="313"/>
      <c r="U65" s="313"/>
      <c r="V65" s="313"/>
      <c r="W65" s="313"/>
      <c r="X65" s="313"/>
      <c r="Y65" s="313"/>
      <c r="Z65" s="313"/>
      <c r="AA65" s="313"/>
      <c r="AB65" s="313"/>
      <c r="AC65" s="314"/>
      <c r="AD65" s="304"/>
    </row>
    <row r="66" spans="1:30">
      <c r="A66" s="303"/>
      <c r="B66" s="326"/>
      <c r="C66" s="619"/>
      <c r="D66" s="33" t="s">
        <v>25</v>
      </c>
      <c r="E66" s="277">
        <f t="shared" ref="E66:P66" si="26">E65-E62</f>
        <v>-9.9999999999999978E-2</v>
      </c>
      <c r="F66" s="90">
        <f t="shared" si="26"/>
        <v>-3.0000000000000027E-2</v>
      </c>
      <c r="G66" s="90">
        <f t="shared" si="26"/>
        <v>-4.0000000000000036E-2</v>
      </c>
      <c r="H66" s="90">
        <f t="shared" si="26"/>
        <v>-0.10000000000000003</v>
      </c>
      <c r="I66" s="90">
        <f t="shared" si="26"/>
        <v>-8.0000000000000016E-2</v>
      </c>
      <c r="J66" s="90">
        <f t="shared" si="26"/>
        <v>-0.06</v>
      </c>
      <c r="K66" s="90">
        <f t="shared" si="26"/>
        <v>-0.06</v>
      </c>
      <c r="L66" s="78">
        <f t="shared" si="26"/>
        <v>9.9999999999999811E-3</v>
      </c>
      <c r="M66" s="78">
        <f t="shared" si="26"/>
        <v>0</v>
      </c>
      <c r="N66" s="90">
        <f t="shared" si="26"/>
        <v>-2.0000000000000004E-2</v>
      </c>
      <c r="O66" s="90">
        <f t="shared" si="26"/>
        <v>-1.0000000000000002E-2</v>
      </c>
      <c r="P66" s="249">
        <f t="shared" si="26"/>
        <v>0</v>
      </c>
      <c r="Q66" s="313"/>
      <c r="R66" s="313"/>
      <c r="S66" s="313"/>
      <c r="T66" s="313"/>
      <c r="U66" s="313"/>
      <c r="V66" s="313"/>
      <c r="W66" s="313"/>
      <c r="X66" s="313"/>
      <c r="Y66" s="313"/>
      <c r="Z66" s="313"/>
      <c r="AA66" s="313"/>
      <c r="AB66" s="313"/>
      <c r="AC66" s="314"/>
      <c r="AD66" s="304"/>
    </row>
    <row r="67" spans="1:30" ht="13.5" thickBot="1">
      <c r="A67" s="303"/>
      <c r="B67" s="326"/>
      <c r="C67" s="624"/>
      <c r="D67" s="34" t="s">
        <v>26</v>
      </c>
      <c r="E67" s="48">
        <f>(E65-E62)/E62</f>
        <v>-0.15873015873015869</v>
      </c>
      <c r="F67" s="57">
        <f t="shared" ref="F67:P67" si="27">(F65-F62)/F62</f>
        <v>-7.8947368421052697E-2</v>
      </c>
      <c r="G67" s="57">
        <f t="shared" si="27"/>
        <v>-0.11764705882352951</v>
      </c>
      <c r="H67" s="57">
        <f t="shared" si="27"/>
        <v>-0.35714285714285721</v>
      </c>
      <c r="I67" s="57">
        <f t="shared" si="27"/>
        <v>-0.40000000000000008</v>
      </c>
      <c r="J67" s="57">
        <f t="shared" si="27"/>
        <v>-0.24</v>
      </c>
      <c r="K67" s="57">
        <f t="shared" si="27"/>
        <v>-0.375</v>
      </c>
      <c r="L67" s="56">
        <f t="shared" si="27"/>
        <v>7.1428571428571286E-2</v>
      </c>
      <c r="M67" s="56">
        <f t="shared" si="27"/>
        <v>0</v>
      </c>
      <c r="N67" s="57">
        <f t="shared" si="27"/>
        <v>-0.40000000000000008</v>
      </c>
      <c r="O67" s="57">
        <f t="shared" si="27"/>
        <v>-0.25000000000000006</v>
      </c>
      <c r="P67" s="58">
        <f t="shared" si="27"/>
        <v>0</v>
      </c>
      <c r="Q67" s="313"/>
      <c r="R67" s="313"/>
      <c r="S67" s="313"/>
      <c r="T67" s="313"/>
      <c r="U67" s="313"/>
      <c r="V67" s="313"/>
      <c r="W67" s="313"/>
      <c r="X67" s="313"/>
      <c r="Y67" s="313"/>
      <c r="Z67" s="313"/>
      <c r="AA67" s="313"/>
      <c r="AB67" s="313"/>
      <c r="AC67" s="314"/>
      <c r="AD67" s="304"/>
    </row>
    <row r="68" spans="1:30">
      <c r="A68" s="303"/>
      <c r="B68" s="326"/>
      <c r="C68" s="618">
        <v>2008</v>
      </c>
      <c r="D68" s="32" t="s">
        <v>27</v>
      </c>
      <c r="E68" s="61">
        <v>0.56000000000000005</v>
      </c>
      <c r="F68" s="62">
        <v>0.35</v>
      </c>
      <c r="G68" s="62">
        <v>0.24</v>
      </c>
      <c r="H68" s="62">
        <v>0.21</v>
      </c>
      <c r="I68" s="62">
        <v>0.13</v>
      </c>
      <c r="J68" s="62">
        <v>0.13</v>
      </c>
      <c r="K68" s="62">
        <v>0.13</v>
      </c>
      <c r="L68" s="62">
        <v>0.06</v>
      </c>
      <c r="M68" s="62">
        <v>0.04</v>
      </c>
      <c r="N68" s="62">
        <v>0.02</v>
      </c>
      <c r="O68" s="62">
        <v>0.02</v>
      </c>
      <c r="P68" s="63">
        <v>0.01</v>
      </c>
      <c r="Q68" s="313"/>
      <c r="R68" s="313"/>
      <c r="S68" s="313"/>
      <c r="T68" s="313"/>
      <c r="U68" s="313"/>
      <c r="V68" s="313"/>
      <c r="W68" s="313"/>
      <c r="X68" s="313"/>
      <c r="Y68" s="313"/>
      <c r="Z68" s="313"/>
      <c r="AA68" s="313"/>
      <c r="AB68" s="313"/>
      <c r="AC68" s="314"/>
      <c r="AD68" s="304"/>
    </row>
    <row r="69" spans="1:30">
      <c r="A69" s="303"/>
      <c r="B69" s="326"/>
      <c r="C69" s="619"/>
      <c r="D69" s="33" t="s">
        <v>25</v>
      </c>
      <c r="E69" s="87">
        <f t="shared" ref="E69:P69" si="28">E68-E65</f>
        <v>3.0000000000000027E-2</v>
      </c>
      <c r="F69" s="78">
        <f t="shared" si="28"/>
        <v>0</v>
      </c>
      <c r="G69" s="90">
        <f t="shared" si="28"/>
        <v>-0.06</v>
      </c>
      <c r="H69" s="78">
        <f t="shared" si="28"/>
        <v>0.03</v>
      </c>
      <c r="I69" s="78">
        <f t="shared" si="28"/>
        <v>1.0000000000000009E-2</v>
      </c>
      <c r="J69" s="90">
        <f t="shared" si="28"/>
        <v>-0.06</v>
      </c>
      <c r="K69" s="78">
        <f t="shared" si="28"/>
        <v>0.03</v>
      </c>
      <c r="L69" s="90">
        <f t="shared" si="28"/>
        <v>-0.09</v>
      </c>
      <c r="M69" s="90">
        <f t="shared" si="28"/>
        <v>-3.0000000000000006E-2</v>
      </c>
      <c r="N69" s="90">
        <f t="shared" si="28"/>
        <v>-9.9999999999999985E-3</v>
      </c>
      <c r="O69" s="90">
        <f t="shared" si="28"/>
        <v>-9.9999999999999985E-3</v>
      </c>
      <c r="P69" s="249">
        <f t="shared" si="28"/>
        <v>-1.9999999999999997E-2</v>
      </c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4"/>
      <c r="AD69" s="304"/>
    </row>
    <row r="70" spans="1:30" ht="13.5" thickBot="1">
      <c r="A70" s="303"/>
      <c r="B70" s="326"/>
      <c r="C70" s="624"/>
      <c r="D70" s="34" t="s">
        <v>26</v>
      </c>
      <c r="E70" s="55">
        <f>(E68-E65)/E65</f>
        <v>5.660377358490571E-2</v>
      </c>
      <c r="F70" s="56">
        <f t="shared" ref="F70:P70" si="29">(F68-F65)/F65</f>
        <v>0</v>
      </c>
      <c r="G70" s="57">
        <f t="shared" si="29"/>
        <v>-0.2</v>
      </c>
      <c r="H70" s="56">
        <f t="shared" si="29"/>
        <v>0.16666666666666666</v>
      </c>
      <c r="I70" s="56">
        <f t="shared" si="29"/>
        <v>8.3333333333333412E-2</v>
      </c>
      <c r="J70" s="57">
        <f t="shared" si="29"/>
        <v>-0.31578947368421051</v>
      </c>
      <c r="K70" s="56">
        <f t="shared" si="29"/>
        <v>0.3</v>
      </c>
      <c r="L70" s="57">
        <f t="shared" si="29"/>
        <v>-0.6</v>
      </c>
      <c r="M70" s="57">
        <f t="shared" si="29"/>
        <v>-0.4285714285714286</v>
      </c>
      <c r="N70" s="57">
        <f t="shared" si="29"/>
        <v>-0.33333333333333331</v>
      </c>
      <c r="O70" s="57">
        <f t="shared" si="29"/>
        <v>-0.33333333333333331</v>
      </c>
      <c r="P70" s="58">
        <f t="shared" si="29"/>
        <v>-0.66666666666666663</v>
      </c>
      <c r="Q70" s="313"/>
      <c r="R70" s="313"/>
      <c r="S70" s="313"/>
      <c r="T70" s="313"/>
      <c r="U70" s="313"/>
      <c r="V70" s="313"/>
      <c r="W70" s="313"/>
      <c r="X70" s="313"/>
      <c r="Y70" s="313"/>
      <c r="Z70" s="313"/>
      <c r="AA70" s="313"/>
      <c r="AB70" s="313"/>
      <c r="AC70" s="314"/>
      <c r="AD70" s="304"/>
    </row>
    <row r="71" spans="1:30">
      <c r="A71" s="303"/>
      <c r="B71" s="326"/>
      <c r="C71" s="618">
        <v>2009</v>
      </c>
      <c r="D71" s="32" t="s">
        <v>27</v>
      </c>
      <c r="E71" s="61">
        <v>0.53</v>
      </c>
      <c r="F71" s="62">
        <v>0.43</v>
      </c>
      <c r="G71" s="62">
        <v>0.28999999999999998</v>
      </c>
      <c r="H71" s="62">
        <v>0.17</v>
      </c>
      <c r="I71" s="62">
        <v>0.18</v>
      </c>
      <c r="J71" s="62">
        <v>0.13</v>
      </c>
      <c r="K71" s="62">
        <v>0.13</v>
      </c>
      <c r="L71" s="62">
        <v>0.08</v>
      </c>
      <c r="M71" s="62">
        <v>0.05</v>
      </c>
      <c r="N71" s="62">
        <v>0.02</v>
      </c>
      <c r="O71" s="62">
        <v>0.02</v>
      </c>
      <c r="P71" s="63">
        <v>0.02</v>
      </c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4"/>
      <c r="AD71" s="304"/>
    </row>
    <row r="72" spans="1:30">
      <c r="A72" s="303"/>
      <c r="B72" s="326"/>
      <c r="C72" s="619"/>
      <c r="D72" s="33" t="s">
        <v>25</v>
      </c>
      <c r="E72" s="277">
        <f t="shared" ref="E72:P72" si="30">E71-E68</f>
        <v>-3.0000000000000027E-2</v>
      </c>
      <c r="F72" s="78">
        <f t="shared" si="30"/>
        <v>8.0000000000000016E-2</v>
      </c>
      <c r="G72" s="78">
        <f t="shared" si="30"/>
        <v>4.9999999999999989E-2</v>
      </c>
      <c r="H72" s="90">
        <f t="shared" si="30"/>
        <v>-3.999999999999998E-2</v>
      </c>
      <c r="I72" s="78">
        <f t="shared" si="30"/>
        <v>4.9999999999999989E-2</v>
      </c>
      <c r="J72" s="78">
        <f t="shared" si="30"/>
        <v>0</v>
      </c>
      <c r="K72" s="78">
        <f t="shared" si="30"/>
        <v>0</v>
      </c>
      <c r="L72" s="78">
        <f t="shared" si="30"/>
        <v>2.0000000000000004E-2</v>
      </c>
      <c r="M72" s="78">
        <f t="shared" si="30"/>
        <v>1.0000000000000002E-2</v>
      </c>
      <c r="N72" s="78">
        <f t="shared" si="30"/>
        <v>0</v>
      </c>
      <c r="O72" s="78">
        <f t="shared" si="30"/>
        <v>0</v>
      </c>
      <c r="P72" s="249">
        <f t="shared" si="30"/>
        <v>0.01</v>
      </c>
      <c r="Q72" s="313"/>
      <c r="R72" s="313"/>
      <c r="S72" s="313"/>
      <c r="T72" s="313"/>
      <c r="U72" s="313"/>
      <c r="V72" s="313"/>
      <c r="W72" s="313"/>
      <c r="X72" s="313"/>
      <c r="Y72" s="313"/>
      <c r="Z72" s="313"/>
      <c r="AA72" s="313"/>
      <c r="AB72" s="313"/>
      <c r="AC72" s="314"/>
      <c r="AD72" s="304"/>
    </row>
    <row r="73" spans="1:30" ht="13.5" thickBot="1">
      <c r="A73" s="303"/>
      <c r="B73" s="326"/>
      <c r="C73" s="624"/>
      <c r="D73" s="34" t="s">
        <v>26</v>
      </c>
      <c r="E73" s="48">
        <f>(E71-E68)/E68</f>
        <v>-5.3571428571428617E-2</v>
      </c>
      <c r="F73" s="56">
        <f t="shared" ref="F73:P73" si="31">(F71-F68)/F68</f>
        <v>0.22857142857142862</v>
      </c>
      <c r="G73" s="56">
        <f t="shared" si="31"/>
        <v>0.20833333333333329</v>
      </c>
      <c r="H73" s="57">
        <f t="shared" si="31"/>
        <v>-0.19047619047619038</v>
      </c>
      <c r="I73" s="56">
        <f t="shared" si="31"/>
        <v>0.38461538461538453</v>
      </c>
      <c r="J73" s="56">
        <f t="shared" si="31"/>
        <v>0</v>
      </c>
      <c r="K73" s="56">
        <f t="shared" si="31"/>
        <v>0</v>
      </c>
      <c r="L73" s="56">
        <f t="shared" si="31"/>
        <v>0.33333333333333343</v>
      </c>
      <c r="M73" s="56">
        <f t="shared" si="31"/>
        <v>0.25000000000000006</v>
      </c>
      <c r="N73" s="56">
        <f t="shared" si="31"/>
        <v>0</v>
      </c>
      <c r="O73" s="56">
        <f t="shared" si="31"/>
        <v>0</v>
      </c>
      <c r="P73" s="58">
        <f t="shared" si="31"/>
        <v>1</v>
      </c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4"/>
      <c r="AD73" s="304"/>
    </row>
    <row r="74" spans="1:30">
      <c r="A74" s="303"/>
      <c r="B74" s="326"/>
      <c r="C74" s="618">
        <v>2010</v>
      </c>
      <c r="D74" s="32" t="s">
        <v>27</v>
      </c>
      <c r="E74" s="61">
        <v>0.56000000000000005</v>
      </c>
      <c r="F74" s="62">
        <v>0.4</v>
      </c>
      <c r="G74" s="62">
        <v>0.3</v>
      </c>
      <c r="H74" s="62">
        <v>0.2</v>
      </c>
      <c r="I74" s="62">
        <v>0.14000000000000001</v>
      </c>
      <c r="J74" s="62">
        <v>0.19</v>
      </c>
      <c r="K74" s="62">
        <v>0.1</v>
      </c>
      <c r="L74" s="62">
        <v>0.08</v>
      </c>
      <c r="M74" s="62">
        <v>0.06</v>
      </c>
      <c r="N74" s="62">
        <v>0.03</v>
      </c>
      <c r="O74" s="62">
        <v>0.02</v>
      </c>
      <c r="P74" s="63">
        <v>0.03</v>
      </c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4"/>
      <c r="AD74" s="304"/>
    </row>
    <row r="75" spans="1:30">
      <c r="A75" s="303"/>
      <c r="B75" s="326"/>
      <c r="C75" s="619"/>
      <c r="D75" s="33" t="s">
        <v>25</v>
      </c>
      <c r="E75" s="87">
        <f t="shared" ref="E75:P75" si="32">E74-E71</f>
        <v>3.0000000000000027E-2</v>
      </c>
      <c r="F75" s="90">
        <f t="shared" si="32"/>
        <v>-2.9999999999999971E-2</v>
      </c>
      <c r="G75" s="78">
        <f t="shared" si="32"/>
        <v>1.0000000000000009E-2</v>
      </c>
      <c r="H75" s="78">
        <f t="shared" si="32"/>
        <v>0.03</v>
      </c>
      <c r="I75" s="90">
        <f t="shared" si="32"/>
        <v>-3.999999999999998E-2</v>
      </c>
      <c r="J75" s="78">
        <f t="shared" si="32"/>
        <v>0.06</v>
      </c>
      <c r="K75" s="90">
        <f t="shared" si="32"/>
        <v>-0.03</v>
      </c>
      <c r="L75" s="78">
        <f t="shared" si="32"/>
        <v>0</v>
      </c>
      <c r="M75" s="78">
        <f t="shared" si="32"/>
        <v>9.999999999999995E-3</v>
      </c>
      <c r="N75" s="78">
        <f t="shared" si="32"/>
        <v>9.9999999999999985E-3</v>
      </c>
      <c r="O75" s="78">
        <f t="shared" si="32"/>
        <v>0</v>
      </c>
      <c r="P75" s="249">
        <f t="shared" si="32"/>
        <v>9.9999999999999985E-3</v>
      </c>
      <c r="Q75" s="313"/>
      <c r="R75" s="313"/>
      <c r="S75" s="313"/>
      <c r="T75" s="313"/>
      <c r="U75" s="313"/>
      <c r="V75" s="313"/>
      <c r="W75" s="313"/>
      <c r="X75" s="313"/>
      <c r="Y75" s="313"/>
      <c r="Z75" s="313"/>
      <c r="AA75" s="313"/>
      <c r="AB75" s="313"/>
      <c r="AC75" s="314"/>
      <c r="AD75" s="304"/>
    </row>
    <row r="76" spans="1:30" ht="13.5" thickBot="1">
      <c r="A76" s="303"/>
      <c r="B76" s="326"/>
      <c r="C76" s="624"/>
      <c r="D76" s="34" t="s">
        <v>26</v>
      </c>
      <c r="E76" s="88">
        <f>(E74-E71)/E71</f>
        <v>5.660377358490571E-2</v>
      </c>
      <c r="F76" s="91">
        <f t="shared" ref="F76:P76" si="33">(F74-F71)/F71</f>
        <v>-6.9767441860465046E-2</v>
      </c>
      <c r="G76" s="82">
        <f t="shared" si="33"/>
        <v>3.4482758620689689E-2</v>
      </c>
      <c r="H76" s="82">
        <f t="shared" si="33"/>
        <v>0.1764705882352941</v>
      </c>
      <c r="I76" s="91">
        <f t="shared" si="33"/>
        <v>-0.22222222222222213</v>
      </c>
      <c r="J76" s="82">
        <f t="shared" si="33"/>
        <v>0.46153846153846151</v>
      </c>
      <c r="K76" s="91">
        <f t="shared" si="33"/>
        <v>-0.23076923076923075</v>
      </c>
      <c r="L76" s="82">
        <f t="shared" si="33"/>
        <v>0</v>
      </c>
      <c r="M76" s="82">
        <f t="shared" si="33"/>
        <v>0.1999999999999999</v>
      </c>
      <c r="N76" s="82">
        <f t="shared" si="33"/>
        <v>0.49999999999999989</v>
      </c>
      <c r="O76" s="82">
        <f t="shared" si="33"/>
        <v>0</v>
      </c>
      <c r="P76" s="271">
        <f t="shared" si="33"/>
        <v>0.49999999999999989</v>
      </c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4"/>
      <c r="AD76" s="304"/>
    </row>
    <row r="77" spans="1:30">
      <c r="A77" s="303"/>
      <c r="B77" s="326"/>
      <c r="C77" s="618">
        <v>2011</v>
      </c>
      <c r="D77" s="32" t="s">
        <v>27</v>
      </c>
      <c r="E77" s="61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3"/>
      <c r="Q77" s="313"/>
      <c r="R77" s="313"/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4"/>
      <c r="AD77" s="304"/>
    </row>
    <row r="78" spans="1:30">
      <c r="A78" s="303"/>
      <c r="B78" s="326"/>
      <c r="C78" s="619"/>
      <c r="D78" s="33" t="s">
        <v>25</v>
      </c>
      <c r="E78" s="87">
        <f t="shared" ref="E78:P78" si="34">E77-E74</f>
        <v>-0.56000000000000005</v>
      </c>
      <c r="F78" s="78">
        <f t="shared" si="34"/>
        <v>-0.4</v>
      </c>
      <c r="G78" s="78">
        <f t="shared" si="34"/>
        <v>-0.3</v>
      </c>
      <c r="H78" s="78">
        <f t="shared" si="34"/>
        <v>-0.2</v>
      </c>
      <c r="I78" s="78">
        <f t="shared" si="34"/>
        <v>-0.14000000000000001</v>
      </c>
      <c r="J78" s="78">
        <f t="shared" si="34"/>
        <v>-0.19</v>
      </c>
      <c r="K78" s="78">
        <f t="shared" si="34"/>
        <v>-0.1</v>
      </c>
      <c r="L78" s="78">
        <f t="shared" si="34"/>
        <v>-0.08</v>
      </c>
      <c r="M78" s="78">
        <f t="shared" si="34"/>
        <v>-0.06</v>
      </c>
      <c r="N78" s="78">
        <f t="shared" si="34"/>
        <v>-0.03</v>
      </c>
      <c r="O78" s="78">
        <f t="shared" si="34"/>
        <v>-0.02</v>
      </c>
      <c r="P78" s="249">
        <f t="shared" si="34"/>
        <v>-0.03</v>
      </c>
      <c r="Q78" s="313"/>
      <c r="R78" s="313"/>
      <c r="S78" s="313"/>
      <c r="T78" s="313"/>
      <c r="U78" s="313"/>
      <c r="V78" s="313"/>
      <c r="W78" s="313"/>
      <c r="X78" s="313"/>
      <c r="Y78" s="313"/>
      <c r="Z78" s="313"/>
      <c r="AA78" s="313"/>
      <c r="AB78" s="313"/>
      <c r="AC78" s="314"/>
      <c r="AD78" s="304"/>
    </row>
    <row r="79" spans="1:30" ht="13.5" thickBot="1">
      <c r="A79" s="303"/>
      <c r="B79" s="326"/>
      <c r="C79" s="624"/>
      <c r="D79" s="34" t="s">
        <v>26</v>
      </c>
      <c r="E79" s="88">
        <f>(E77-E74)/E74</f>
        <v>-1</v>
      </c>
      <c r="F79" s="82">
        <f t="shared" ref="F79:P79" si="35">(F77-F74)/F74</f>
        <v>-1</v>
      </c>
      <c r="G79" s="82">
        <f t="shared" si="35"/>
        <v>-1</v>
      </c>
      <c r="H79" s="82">
        <f t="shared" si="35"/>
        <v>-1</v>
      </c>
      <c r="I79" s="82">
        <f t="shared" si="35"/>
        <v>-1</v>
      </c>
      <c r="J79" s="82">
        <f t="shared" si="35"/>
        <v>-1</v>
      </c>
      <c r="K79" s="82">
        <f t="shared" si="35"/>
        <v>-1</v>
      </c>
      <c r="L79" s="82">
        <f t="shared" si="35"/>
        <v>-1</v>
      </c>
      <c r="M79" s="82">
        <f t="shared" si="35"/>
        <v>-1</v>
      </c>
      <c r="N79" s="82">
        <f t="shared" si="35"/>
        <v>-1</v>
      </c>
      <c r="O79" s="82">
        <f t="shared" si="35"/>
        <v>-1</v>
      </c>
      <c r="P79" s="271">
        <f t="shared" si="35"/>
        <v>-1</v>
      </c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313"/>
      <c r="AB79" s="313"/>
      <c r="AC79" s="314"/>
      <c r="AD79" s="304"/>
    </row>
    <row r="80" spans="1:30" ht="13.5" thickBot="1">
      <c r="A80" s="303"/>
      <c r="B80" s="331"/>
      <c r="C80" s="332"/>
      <c r="D80" s="332"/>
      <c r="E80" s="332"/>
      <c r="F80" s="332"/>
      <c r="G80" s="332"/>
      <c r="H80" s="332"/>
      <c r="I80" s="332"/>
      <c r="J80" s="332"/>
      <c r="K80" s="332"/>
      <c r="L80" s="332"/>
      <c r="M80" s="332"/>
      <c r="N80" s="332"/>
      <c r="O80" s="332"/>
      <c r="P80" s="332"/>
      <c r="Q80" s="315"/>
      <c r="R80" s="315"/>
      <c r="S80" s="315"/>
      <c r="T80" s="315"/>
      <c r="U80" s="315"/>
      <c r="V80" s="315"/>
      <c r="W80" s="315"/>
      <c r="X80" s="315"/>
      <c r="Y80" s="315"/>
      <c r="Z80" s="315"/>
      <c r="AA80" s="315"/>
      <c r="AB80" s="315"/>
      <c r="AC80" s="316"/>
      <c r="AD80" s="304"/>
    </row>
    <row r="81" spans="1:30" ht="13.5" thickBot="1">
      <c r="A81" s="303"/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4"/>
      <c r="R81" s="304"/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</row>
    <row r="82" spans="1:30">
      <c r="A82" s="303"/>
      <c r="B82" s="324"/>
      <c r="C82" s="325"/>
      <c r="D82" s="325"/>
      <c r="E82" s="325"/>
      <c r="F82" s="325"/>
      <c r="G82" s="325"/>
      <c r="H82" s="325"/>
      <c r="I82" s="325"/>
      <c r="J82" s="325"/>
      <c r="K82" s="325"/>
      <c r="L82" s="325"/>
      <c r="M82" s="325"/>
      <c r="N82" s="325"/>
      <c r="O82" s="325"/>
      <c r="P82" s="325"/>
      <c r="Q82" s="311"/>
      <c r="R82" s="311"/>
      <c r="S82" s="311"/>
      <c r="T82" s="311"/>
      <c r="U82" s="311"/>
      <c r="V82" s="311"/>
      <c r="W82" s="311"/>
      <c r="X82" s="311"/>
      <c r="Y82" s="311"/>
      <c r="Z82" s="311"/>
      <c r="AA82" s="311"/>
      <c r="AB82" s="311"/>
      <c r="AC82" s="312"/>
      <c r="AD82" s="304"/>
    </row>
    <row r="83" spans="1:30" ht="15.75">
      <c r="A83" s="303"/>
      <c r="B83" s="326"/>
      <c r="C83" s="327" t="s">
        <v>36</v>
      </c>
      <c r="D83" s="328"/>
      <c r="E83" s="328"/>
      <c r="F83" s="328"/>
      <c r="G83" s="328"/>
      <c r="H83" s="328"/>
      <c r="I83" s="328"/>
      <c r="J83" s="328"/>
      <c r="K83" s="328"/>
      <c r="L83" s="328"/>
      <c r="M83" s="328"/>
      <c r="N83" s="328"/>
      <c r="O83" s="328"/>
      <c r="P83" s="328"/>
      <c r="Q83" s="313"/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4"/>
      <c r="AD83" s="304"/>
    </row>
    <row r="84" spans="1:30">
      <c r="A84" s="303"/>
      <c r="B84" s="326"/>
      <c r="C84" s="328"/>
      <c r="D84" s="328"/>
      <c r="E84" s="328"/>
      <c r="F84" s="328"/>
      <c r="G84" s="328"/>
      <c r="H84" s="328"/>
      <c r="I84" s="328"/>
      <c r="J84" s="328"/>
      <c r="K84" s="328"/>
      <c r="L84" s="328"/>
      <c r="M84" s="328"/>
      <c r="N84" s="328"/>
      <c r="O84" s="328"/>
      <c r="P84" s="328"/>
      <c r="Q84" s="313"/>
      <c r="R84" s="313"/>
      <c r="S84" s="313"/>
      <c r="T84" s="313"/>
      <c r="U84" s="313"/>
      <c r="V84" s="313"/>
      <c r="W84" s="313"/>
      <c r="X84" s="313"/>
      <c r="Y84" s="313"/>
      <c r="Z84" s="313"/>
      <c r="AA84" s="313"/>
      <c r="AB84" s="313"/>
      <c r="AC84" s="314"/>
      <c r="AD84" s="304"/>
    </row>
    <row r="85" spans="1:30" ht="15.75" thickBot="1">
      <c r="A85" s="303"/>
      <c r="B85" s="326"/>
      <c r="C85" s="329" t="s">
        <v>22</v>
      </c>
      <c r="D85" s="330"/>
      <c r="E85" s="328"/>
      <c r="F85" s="328"/>
      <c r="G85" s="328"/>
      <c r="H85" s="328"/>
      <c r="I85" s="328"/>
      <c r="J85" s="328"/>
      <c r="K85" s="328"/>
      <c r="L85" s="328"/>
      <c r="M85" s="328"/>
      <c r="N85" s="328"/>
      <c r="O85" s="328"/>
      <c r="P85" s="328"/>
      <c r="Q85" s="313"/>
      <c r="R85" s="313"/>
      <c r="S85" s="313"/>
      <c r="T85" s="313"/>
      <c r="U85" s="313"/>
      <c r="V85" s="313"/>
      <c r="W85" s="313"/>
      <c r="X85" s="313"/>
      <c r="Y85" s="313"/>
      <c r="Z85" s="313"/>
      <c r="AA85" s="313"/>
      <c r="AB85" s="313"/>
      <c r="AC85" s="314"/>
      <c r="AD85" s="304"/>
    </row>
    <row r="86" spans="1:30" ht="13.5" thickBot="1">
      <c r="A86" s="303"/>
      <c r="B86" s="326"/>
      <c r="C86" s="328"/>
      <c r="D86" s="328"/>
      <c r="E86" s="37" t="s">
        <v>4</v>
      </c>
      <c r="F86" s="38" t="s">
        <v>5</v>
      </c>
      <c r="G86" s="38" t="s">
        <v>6</v>
      </c>
      <c r="H86" s="38" t="s">
        <v>7</v>
      </c>
      <c r="I86" s="38" t="s">
        <v>8</v>
      </c>
      <c r="J86" s="38" t="s">
        <v>9</v>
      </c>
      <c r="K86" s="38" t="s">
        <v>10</v>
      </c>
      <c r="L86" s="38" t="s">
        <v>11</v>
      </c>
      <c r="M86" s="38" t="s">
        <v>0</v>
      </c>
      <c r="N86" s="38" t="s">
        <v>1</v>
      </c>
      <c r="O86" s="38" t="s">
        <v>2</v>
      </c>
      <c r="P86" s="39" t="s">
        <v>3</v>
      </c>
      <c r="Q86" s="313"/>
      <c r="R86" s="313"/>
      <c r="S86" s="313"/>
      <c r="T86" s="313"/>
      <c r="U86" s="313"/>
      <c r="V86" s="313"/>
      <c r="W86" s="313"/>
      <c r="X86" s="313"/>
      <c r="Y86" s="313"/>
      <c r="Z86" s="313"/>
      <c r="AA86" s="313"/>
      <c r="AB86" s="313"/>
      <c r="AC86" s="314"/>
      <c r="AD86" s="304"/>
    </row>
    <row r="87" spans="1:30" ht="13.5" thickBot="1">
      <c r="A87" s="303"/>
      <c r="B87" s="326"/>
      <c r="C87" s="27">
        <v>2005</v>
      </c>
      <c r="D87" s="28" t="s">
        <v>27</v>
      </c>
      <c r="E87" s="64">
        <v>0.59</v>
      </c>
      <c r="F87" s="65">
        <v>0.47</v>
      </c>
      <c r="G87" s="65">
        <v>0.4</v>
      </c>
      <c r="H87" s="65">
        <v>0.22</v>
      </c>
      <c r="I87" s="65">
        <v>0.31</v>
      </c>
      <c r="J87" s="65">
        <v>0.19</v>
      </c>
      <c r="K87" s="65">
        <v>0.19</v>
      </c>
      <c r="L87" s="65">
        <v>0.11</v>
      </c>
      <c r="M87" s="65">
        <v>0.06</v>
      </c>
      <c r="N87" s="65">
        <v>0.05</v>
      </c>
      <c r="O87" s="65">
        <v>0.05</v>
      </c>
      <c r="P87" s="66">
        <v>0.08</v>
      </c>
      <c r="Q87" s="313"/>
      <c r="R87" s="313"/>
      <c r="S87" s="313"/>
      <c r="T87" s="313"/>
      <c r="U87" s="313"/>
      <c r="V87" s="313"/>
      <c r="W87" s="313"/>
      <c r="X87" s="313"/>
      <c r="Y87" s="313"/>
      <c r="Z87" s="313"/>
      <c r="AA87" s="313"/>
      <c r="AB87" s="313"/>
      <c r="AC87" s="314"/>
      <c r="AD87" s="304"/>
    </row>
    <row r="88" spans="1:30">
      <c r="A88" s="303"/>
      <c r="B88" s="326"/>
      <c r="C88" s="621">
        <v>2006</v>
      </c>
      <c r="D88" s="29" t="s">
        <v>27</v>
      </c>
      <c r="E88" s="61">
        <v>0.55000000000000004</v>
      </c>
      <c r="F88" s="62">
        <v>0.4</v>
      </c>
      <c r="G88" s="62">
        <v>0.33</v>
      </c>
      <c r="H88" s="62">
        <v>0.22</v>
      </c>
      <c r="I88" s="62">
        <v>0.27</v>
      </c>
      <c r="J88" s="62">
        <v>0.21</v>
      </c>
      <c r="K88" s="62">
        <v>0.15</v>
      </c>
      <c r="L88" s="62">
        <v>0.08</v>
      </c>
      <c r="M88" s="62">
        <v>0.04</v>
      </c>
      <c r="N88" s="62">
        <v>0.04</v>
      </c>
      <c r="O88" s="62">
        <v>0.03</v>
      </c>
      <c r="P88" s="63">
        <v>0.05</v>
      </c>
      <c r="Q88" s="313"/>
      <c r="R88" s="313"/>
      <c r="S88" s="313"/>
      <c r="T88" s="313"/>
      <c r="U88" s="313"/>
      <c r="V88" s="313"/>
      <c r="W88" s="313"/>
      <c r="X88" s="313"/>
      <c r="Y88" s="313"/>
      <c r="Z88" s="313"/>
      <c r="AA88" s="313"/>
      <c r="AB88" s="313"/>
      <c r="AC88" s="314"/>
      <c r="AD88" s="304"/>
    </row>
    <row r="89" spans="1:30">
      <c r="A89" s="303"/>
      <c r="B89" s="326"/>
      <c r="C89" s="622"/>
      <c r="D89" s="30" t="s">
        <v>25</v>
      </c>
      <c r="E89" s="45">
        <f t="shared" ref="E89:P89" si="36">E88-E87</f>
        <v>-3.9999999999999925E-2</v>
      </c>
      <c r="F89" s="46">
        <f t="shared" si="36"/>
        <v>-6.9999999999999951E-2</v>
      </c>
      <c r="G89" s="46">
        <f t="shared" si="36"/>
        <v>-7.0000000000000007E-2</v>
      </c>
      <c r="H89" s="283">
        <f t="shared" si="36"/>
        <v>0</v>
      </c>
      <c r="I89" s="46">
        <f t="shared" si="36"/>
        <v>-3.999999999999998E-2</v>
      </c>
      <c r="J89" s="283">
        <f t="shared" si="36"/>
        <v>1.999999999999999E-2</v>
      </c>
      <c r="K89" s="46">
        <f t="shared" si="36"/>
        <v>-4.0000000000000008E-2</v>
      </c>
      <c r="L89" s="46">
        <f t="shared" si="36"/>
        <v>-0.03</v>
      </c>
      <c r="M89" s="46">
        <f t="shared" si="36"/>
        <v>-1.9999999999999997E-2</v>
      </c>
      <c r="N89" s="46">
        <f t="shared" si="36"/>
        <v>-1.0000000000000002E-2</v>
      </c>
      <c r="O89" s="46">
        <f t="shared" si="36"/>
        <v>-2.0000000000000004E-2</v>
      </c>
      <c r="P89" s="47">
        <f t="shared" si="36"/>
        <v>-0.03</v>
      </c>
      <c r="Q89" s="313"/>
      <c r="R89" s="313"/>
      <c r="S89" s="313"/>
      <c r="T89" s="313"/>
      <c r="U89" s="313"/>
      <c r="V89" s="313"/>
      <c r="W89" s="313"/>
      <c r="X89" s="313"/>
      <c r="Y89" s="313"/>
      <c r="Z89" s="313"/>
      <c r="AA89" s="313"/>
      <c r="AB89" s="313"/>
      <c r="AC89" s="314"/>
      <c r="AD89" s="304"/>
    </row>
    <row r="90" spans="1:30" ht="13.5" thickBot="1">
      <c r="A90" s="303"/>
      <c r="B90" s="326"/>
      <c r="C90" s="623"/>
      <c r="D90" s="31" t="s">
        <v>26</v>
      </c>
      <c r="E90" s="48">
        <f>(E88-E87)/E87</f>
        <v>-6.77966101694914E-2</v>
      </c>
      <c r="F90" s="49">
        <f t="shared" ref="F90:P90" si="37">(F88-F87)/F87</f>
        <v>-0.14893617021276587</v>
      </c>
      <c r="G90" s="49">
        <f t="shared" si="37"/>
        <v>-0.17500000000000002</v>
      </c>
      <c r="H90" s="274">
        <f t="shared" si="37"/>
        <v>0</v>
      </c>
      <c r="I90" s="49">
        <f t="shared" si="37"/>
        <v>-0.12903225806451607</v>
      </c>
      <c r="J90" s="274">
        <f t="shared" si="37"/>
        <v>0.10526315789473679</v>
      </c>
      <c r="K90" s="49">
        <f t="shared" si="37"/>
        <v>-0.21052631578947373</v>
      </c>
      <c r="L90" s="49">
        <f t="shared" si="37"/>
        <v>-0.27272727272727271</v>
      </c>
      <c r="M90" s="49">
        <f t="shared" si="37"/>
        <v>-0.33333333333333331</v>
      </c>
      <c r="N90" s="49">
        <f t="shared" si="37"/>
        <v>-0.20000000000000004</v>
      </c>
      <c r="O90" s="49">
        <f t="shared" si="37"/>
        <v>-0.40000000000000008</v>
      </c>
      <c r="P90" s="50">
        <f t="shared" si="37"/>
        <v>-0.375</v>
      </c>
      <c r="Q90" s="313"/>
      <c r="R90" s="313"/>
      <c r="S90" s="313"/>
      <c r="T90" s="313"/>
      <c r="U90" s="313"/>
      <c r="V90" s="313"/>
      <c r="W90" s="313"/>
      <c r="X90" s="313"/>
      <c r="Y90" s="313"/>
      <c r="Z90" s="313"/>
      <c r="AA90" s="313"/>
      <c r="AB90" s="313"/>
      <c r="AC90" s="314"/>
      <c r="AD90" s="304"/>
    </row>
    <row r="91" spans="1:30">
      <c r="A91" s="303"/>
      <c r="B91" s="326"/>
      <c r="C91" s="618">
        <v>2007</v>
      </c>
      <c r="D91" s="32" t="s">
        <v>27</v>
      </c>
      <c r="E91" s="61">
        <v>0.56999999999999995</v>
      </c>
      <c r="F91" s="62">
        <v>0.41</v>
      </c>
      <c r="G91" s="62">
        <v>0.24</v>
      </c>
      <c r="H91" s="62">
        <v>0.17</v>
      </c>
      <c r="I91" s="62">
        <v>0.26</v>
      </c>
      <c r="J91" s="62">
        <v>0.15</v>
      </c>
      <c r="K91" s="62">
        <v>0.22</v>
      </c>
      <c r="L91" s="62">
        <v>0.1</v>
      </c>
      <c r="M91" s="62">
        <v>0.04</v>
      </c>
      <c r="N91" s="62">
        <v>0.03</v>
      </c>
      <c r="O91" s="62">
        <v>0.06</v>
      </c>
      <c r="P91" s="63">
        <v>0.04</v>
      </c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4"/>
      <c r="AD91" s="304"/>
    </row>
    <row r="92" spans="1:30">
      <c r="A92" s="303"/>
      <c r="B92" s="326"/>
      <c r="C92" s="619"/>
      <c r="D92" s="33" t="s">
        <v>25</v>
      </c>
      <c r="E92" s="51">
        <f t="shared" ref="E92:P92" si="38">E91-E88</f>
        <v>1.9999999999999907E-2</v>
      </c>
      <c r="F92" s="52">
        <f t="shared" si="38"/>
        <v>9.9999999999999534E-3</v>
      </c>
      <c r="G92" s="53">
        <f t="shared" si="38"/>
        <v>-9.0000000000000024E-2</v>
      </c>
      <c r="H92" s="53">
        <f t="shared" si="38"/>
        <v>-4.9999999999999989E-2</v>
      </c>
      <c r="I92" s="53">
        <f t="shared" si="38"/>
        <v>-1.0000000000000009E-2</v>
      </c>
      <c r="J92" s="53">
        <f t="shared" si="38"/>
        <v>-0.06</v>
      </c>
      <c r="K92" s="52">
        <f t="shared" si="38"/>
        <v>7.0000000000000007E-2</v>
      </c>
      <c r="L92" s="52">
        <f t="shared" si="38"/>
        <v>2.0000000000000004E-2</v>
      </c>
      <c r="M92" s="52">
        <f t="shared" si="38"/>
        <v>0</v>
      </c>
      <c r="N92" s="53">
        <f t="shared" si="38"/>
        <v>-1.0000000000000002E-2</v>
      </c>
      <c r="O92" s="52">
        <f t="shared" si="38"/>
        <v>0.03</v>
      </c>
      <c r="P92" s="59">
        <f t="shared" si="38"/>
        <v>-1.0000000000000002E-2</v>
      </c>
      <c r="Q92" s="313"/>
      <c r="R92" s="313"/>
      <c r="S92" s="313"/>
      <c r="T92" s="313"/>
      <c r="U92" s="313"/>
      <c r="V92" s="313"/>
      <c r="W92" s="313"/>
      <c r="X92" s="313"/>
      <c r="Y92" s="313"/>
      <c r="Z92" s="313"/>
      <c r="AA92" s="313"/>
      <c r="AB92" s="313"/>
      <c r="AC92" s="314"/>
      <c r="AD92" s="304"/>
    </row>
    <row r="93" spans="1:30" ht="13.5" thickBot="1">
      <c r="A93" s="303"/>
      <c r="B93" s="326"/>
      <c r="C93" s="624"/>
      <c r="D93" s="34" t="s">
        <v>26</v>
      </c>
      <c r="E93" s="55">
        <f>(E91-E88)/E88</f>
        <v>3.6363636363636188E-2</v>
      </c>
      <c r="F93" s="56">
        <f t="shared" ref="F93:P93" si="39">(F91-F88)/F88</f>
        <v>2.4999999999999883E-2</v>
      </c>
      <c r="G93" s="57">
        <f t="shared" si="39"/>
        <v>-0.27272727272727276</v>
      </c>
      <c r="H93" s="57">
        <f t="shared" si="39"/>
        <v>-0.22727272727272721</v>
      </c>
      <c r="I93" s="57">
        <f t="shared" si="39"/>
        <v>-3.703703703703707E-2</v>
      </c>
      <c r="J93" s="57">
        <f t="shared" si="39"/>
        <v>-0.2857142857142857</v>
      </c>
      <c r="K93" s="56">
        <f t="shared" si="39"/>
        <v>0.46666666666666673</v>
      </c>
      <c r="L93" s="56">
        <f t="shared" si="39"/>
        <v>0.25000000000000006</v>
      </c>
      <c r="M93" s="56">
        <f t="shared" si="39"/>
        <v>0</v>
      </c>
      <c r="N93" s="57">
        <f t="shared" si="39"/>
        <v>-0.25000000000000006</v>
      </c>
      <c r="O93" s="56">
        <f t="shared" si="39"/>
        <v>1</v>
      </c>
      <c r="P93" s="60">
        <f t="shared" si="39"/>
        <v>-0.20000000000000004</v>
      </c>
      <c r="Q93" s="313"/>
      <c r="R93" s="313"/>
      <c r="S93" s="313"/>
      <c r="T93" s="313"/>
      <c r="U93" s="313"/>
      <c r="V93" s="313"/>
      <c r="W93" s="313"/>
      <c r="X93" s="313"/>
      <c r="Y93" s="313"/>
      <c r="Z93" s="313"/>
      <c r="AA93" s="313"/>
      <c r="AB93" s="313"/>
      <c r="AC93" s="314"/>
      <c r="AD93" s="304"/>
    </row>
    <row r="94" spans="1:30">
      <c r="A94" s="303"/>
      <c r="B94" s="326"/>
      <c r="C94" s="618">
        <v>2008</v>
      </c>
      <c r="D94" s="32" t="s">
        <v>27</v>
      </c>
      <c r="E94" s="61">
        <v>0.62</v>
      </c>
      <c r="F94" s="62">
        <v>0.38</v>
      </c>
      <c r="G94" s="62">
        <v>0.28000000000000003</v>
      </c>
      <c r="H94" s="62">
        <v>0.2</v>
      </c>
      <c r="I94" s="62">
        <v>0.18</v>
      </c>
      <c r="J94" s="62">
        <v>0.19</v>
      </c>
      <c r="K94" s="62">
        <v>0.12</v>
      </c>
      <c r="L94" s="62">
        <v>0.05</v>
      </c>
      <c r="M94" s="62">
        <v>0.02</v>
      </c>
      <c r="N94" s="62">
        <v>0.02</v>
      </c>
      <c r="O94" s="62">
        <v>0.02</v>
      </c>
      <c r="P94" s="63">
        <v>0.02</v>
      </c>
      <c r="Q94" s="313"/>
      <c r="R94" s="313"/>
      <c r="S94" s="313"/>
      <c r="T94" s="313"/>
      <c r="U94" s="313"/>
      <c r="V94" s="313"/>
      <c r="W94" s="313"/>
      <c r="X94" s="313"/>
      <c r="Y94" s="313"/>
      <c r="Z94" s="313"/>
      <c r="AA94" s="313"/>
      <c r="AB94" s="313"/>
      <c r="AC94" s="314"/>
      <c r="AD94" s="304"/>
    </row>
    <row r="95" spans="1:30">
      <c r="A95" s="303"/>
      <c r="B95" s="326"/>
      <c r="C95" s="619"/>
      <c r="D95" s="33" t="s">
        <v>25</v>
      </c>
      <c r="E95" s="51">
        <f t="shared" ref="E95:P95" si="40">E94-E91</f>
        <v>5.0000000000000044E-2</v>
      </c>
      <c r="F95" s="53">
        <f t="shared" si="40"/>
        <v>-2.9999999999999971E-2</v>
      </c>
      <c r="G95" s="52">
        <f t="shared" si="40"/>
        <v>4.0000000000000036E-2</v>
      </c>
      <c r="H95" s="52">
        <f t="shared" si="40"/>
        <v>0.03</v>
      </c>
      <c r="I95" s="53">
        <f t="shared" si="40"/>
        <v>-8.0000000000000016E-2</v>
      </c>
      <c r="J95" s="52">
        <f t="shared" si="40"/>
        <v>4.0000000000000008E-2</v>
      </c>
      <c r="K95" s="53">
        <f t="shared" si="40"/>
        <v>-0.1</v>
      </c>
      <c r="L95" s="53">
        <f t="shared" si="40"/>
        <v>-0.05</v>
      </c>
      <c r="M95" s="53">
        <f t="shared" si="40"/>
        <v>-0.02</v>
      </c>
      <c r="N95" s="53">
        <f t="shared" si="40"/>
        <v>-9.9999999999999985E-3</v>
      </c>
      <c r="O95" s="53">
        <f t="shared" si="40"/>
        <v>-3.9999999999999994E-2</v>
      </c>
      <c r="P95" s="59">
        <f t="shared" si="40"/>
        <v>-0.02</v>
      </c>
      <c r="Q95" s="313"/>
      <c r="R95" s="313"/>
      <c r="S95" s="313"/>
      <c r="T95" s="313"/>
      <c r="U95" s="313"/>
      <c r="V95" s="313"/>
      <c r="W95" s="313"/>
      <c r="X95" s="313"/>
      <c r="Y95" s="313"/>
      <c r="Z95" s="313"/>
      <c r="AA95" s="313"/>
      <c r="AB95" s="313"/>
      <c r="AC95" s="314"/>
      <c r="AD95" s="304"/>
    </row>
    <row r="96" spans="1:30" ht="13.5" thickBot="1">
      <c r="A96" s="303"/>
      <c r="B96" s="326"/>
      <c r="C96" s="624"/>
      <c r="D96" s="34" t="s">
        <v>26</v>
      </c>
      <c r="E96" s="55">
        <f>(E94-E91)/E91</f>
        <v>8.7719298245614127E-2</v>
      </c>
      <c r="F96" s="57">
        <f t="shared" ref="F96:P96" si="41">(F94-F91)/F91</f>
        <v>-7.3170731707317013E-2</v>
      </c>
      <c r="G96" s="56">
        <f t="shared" si="41"/>
        <v>0.16666666666666682</v>
      </c>
      <c r="H96" s="56">
        <f t="shared" si="41"/>
        <v>0.1764705882352941</v>
      </c>
      <c r="I96" s="57">
        <f t="shared" si="41"/>
        <v>-0.30769230769230776</v>
      </c>
      <c r="J96" s="56">
        <f t="shared" si="41"/>
        <v>0.26666666666666672</v>
      </c>
      <c r="K96" s="57">
        <f t="shared" si="41"/>
        <v>-0.45454545454545459</v>
      </c>
      <c r="L96" s="57">
        <f t="shared" si="41"/>
        <v>-0.5</v>
      </c>
      <c r="M96" s="57">
        <f t="shared" si="41"/>
        <v>-0.5</v>
      </c>
      <c r="N96" s="57">
        <f t="shared" si="41"/>
        <v>-0.33333333333333331</v>
      </c>
      <c r="O96" s="57">
        <f t="shared" si="41"/>
        <v>-0.66666666666666663</v>
      </c>
      <c r="P96" s="60">
        <f t="shared" si="41"/>
        <v>-0.5</v>
      </c>
      <c r="Q96" s="313"/>
      <c r="R96" s="313"/>
      <c r="S96" s="313"/>
      <c r="T96" s="313"/>
      <c r="U96" s="313"/>
      <c r="V96" s="313"/>
      <c r="W96" s="313"/>
      <c r="X96" s="313"/>
      <c r="Y96" s="313"/>
      <c r="Z96" s="313"/>
      <c r="AA96" s="313"/>
      <c r="AB96" s="313"/>
      <c r="AC96" s="314"/>
      <c r="AD96" s="304"/>
    </row>
    <row r="97" spans="1:30">
      <c r="A97" s="303"/>
      <c r="B97" s="326"/>
      <c r="C97" s="618">
        <v>2009</v>
      </c>
      <c r="D97" s="32" t="s">
        <v>27</v>
      </c>
      <c r="E97" s="61">
        <v>0.61</v>
      </c>
      <c r="F97" s="62">
        <v>0.4</v>
      </c>
      <c r="G97" s="62">
        <v>0.24</v>
      </c>
      <c r="H97" s="62">
        <v>0.2</v>
      </c>
      <c r="I97" s="62">
        <v>0.18</v>
      </c>
      <c r="J97" s="62">
        <v>0.15</v>
      </c>
      <c r="K97" s="62">
        <v>0.1</v>
      </c>
      <c r="L97" s="62">
        <v>0.06</v>
      </c>
      <c r="M97" s="62">
        <v>0.02</v>
      </c>
      <c r="N97" s="62">
        <v>0.02</v>
      </c>
      <c r="O97" s="62">
        <v>0.02</v>
      </c>
      <c r="P97" s="63">
        <v>0</v>
      </c>
      <c r="Q97" s="313"/>
      <c r="R97" s="313"/>
      <c r="S97" s="313"/>
      <c r="T97" s="313"/>
      <c r="U97" s="313"/>
      <c r="V97" s="313"/>
      <c r="W97" s="313"/>
      <c r="X97" s="313"/>
      <c r="Y97" s="313"/>
      <c r="Z97" s="313"/>
      <c r="AA97" s="313"/>
      <c r="AB97" s="313"/>
      <c r="AC97" s="314"/>
      <c r="AD97" s="304"/>
    </row>
    <row r="98" spans="1:30">
      <c r="A98" s="303"/>
      <c r="B98" s="326"/>
      <c r="C98" s="619"/>
      <c r="D98" s="33" t="s">
        <v>25</v>
      </c>
      <c r="E98" s="45">
        <f t="shared" ref="E98:P98" si="42">E97-E94</f>
        <v>-1.0000000000000009E-2</v>
      </c>
      <c r="F98" s="52">
        <f t="shared" si="42"/>
        <v>2.0000000000000018E-2</v>
      </c>
      <c r="G98" s="53">
        <f t="shared" si="42"/>
        <v>-4.0000000000000036E-2</v>
      </c>
      <c r="H98" s="52">
        <f t="shared" si="42"/>
        <v>0</v>
      </c>
      <c r="I98" s="52">
        <f t="shared" si="42"/>
        <v>0</v>
      </c>
      <c r="J98" s="53">
        <f t="shared" si="42"/>
        <v>-4.0000000000000008E-2</v>
      </c>
      <c r="K98" s="53">
        <f t="shared" si="42"/>
        <v>-1.999999999999999E-2</v>
      </c>
      <c r="L98" s="52">
        <f t="shared" si="42"/>
        <v>9.999999999999995E-3</v>
      </c>
      <c r="M98" s="52">
        <f t="shared" si="42"/>
        <v>0</v>
      </c>
      <c r="N98" s="52">
        <f t="shared" si="42"/>
        <v>0</v>
      </c>
      <c r="O98" s="52">
        <f t="shared" si="42"/>
        <v>0</v>
      </c>
      <c r="P98" s="59">
        <f t="shared" si="42"/>
        <v>-0.02</v>
      </c>
      <c r="Q98" s="313"/>
      <c r="R98" s="313"/>
      <c r="S98" s="313"/>
      <c r="T98" s="313"/>
      <c r="U98" s="313"/>
      <c r="V98" s="313"/>
      <c r="W98" s="313"/>
      <c r="X98" s="313"/>
      <c r="Y98" s="313"/>
      <c r="Z98" s="313"/>
      <c r="AA98" s="313"/>
      <c r="AB98" s="313"/>
      <c r="AC98" s="314"/>
      <c r="AD98" s="304"/>
    </row>
    <row r="99" spans="1:30" ht="13.5" thickBot="1">
      <c r="A99" s="303"/>
      <c r="B99" s="326"/>
      <c r="C99" s="624"/>
      <c r="D99" s="34" t="s">
        <v>26</v>
      </c>
      <c r="E99" s="48">
        <f>(E97-E94)/E94</f>
        <v>-1.612903225806453E-2</v>
      </c>
      <c r="F99" s="56">
        <f t="shared" ref="F99:P99" si="43">(F97-F94)/F94</f>
        <v>5.2631578947368467E-2</v>
      </c>
      <c r="G99" s="57">
        <f t="shared" si="43"/>
        <v>-0.14285714285714296</v>
      </c>
      <c r="H99" s="56">
        <f t="shared" si="43"/>
        <v>0</v>
      </c>
      <c r="I99" s="56">
        <f t="shared" si="43"/>
        <v>0</v>
      </c>
      <c r="J99" s="57">
        <f t="shared" si="43"/>
        <v>-0.21052631578947373</v>
      </c>
      <c r="K99" s="57">
        <f t="shared" si="43"/>
        <v>-0.1666666666666666</v>
      </c>
      <c r="L99" s="56">
        <f t="shared" si="43"/>
        <v>0.1999999999999999</v>
      </c>
      <c r="M99" s="56">
        <f t="shared" si="43"/>
        <v>0</v>
      </c>
      <c r="N99" s="56">
        <f t="shared" si="43"/>
        <v>0</v>
      </c>
      <c r="O99" s="56">
        <f t="shared" si="43"/>
        <v>0</v>
      </c>
      <c r="P99" s="60">
        <f t="shared" si="43"/>
        <v>-1</v>
      </c>
      <c r="Q99" s="313"/>
      <c r="R99" s="313"/>
      <c r="S99" s="313"/>
      <c r="T99" s="313"/>
      <c r="U99" s="313"/>
      <c r="V99" s="313"/>
      <c r="W99" s="313"/>
      <c r="X99" s="313"/>
      <c r="Y99" s="313"/>
      <c r="Z99" s="313"/>
      <c r="AA99" s="313"/>
      <c r="AB99" s="313"/>
      <c r="AC99" s="314"/>
      <c r="AD99" s="304"/>
    </row>
    <row r="100" spans="1:30">
      <c r="A100" s="303"/>
      <c r="B100" s="326"/>
      <c r="C100" s="618">
        <v>2010</v>
      </c>
      <c r="D100" s="32" t="s">
        <v>27</v>
      </c>
      <c r="E100" s="61">
        <v>0.61</v>
      </c>
      <c r="F100" s="62">
        <v>0.47</v>
      </c>
      <c r="G100" s="62">
        <v>0.26</v>
      </c>
      <c r="H100" s="62">
        <v>0.18</v>
      </c>
      <c r="I100" s="62">
        <v>0.23</v>
      </c>
      <c r="J100" s="62">
        <v>0.13</v>
      </c>
      <c r="K100" s="62">
        <v>0.1</v>
      </c>
      <c r="L100" s="62">
        <v>7.0000000000000007E-2</v>
      </c>
      <c r="M100" s="62">
        <v>0.03</v>
      </c>
      <c r="N100" s="62">
        <v>0.02</v>
      </c>
      <c r="O100" s="62">
        <v>0.03</v>
      </c>
      <c r="P100" s="63">
        <v>0.03</v>
      </c>
      <c r="Q100" s="313"/>
      <c r="R100" s="313"/>
      <c r="S100" s="313"/>
      <c r="T100" s="313"/>
      <c r="U100" s="313"/>
      <c r="V100" s="313"/>
      <c r="W100" s="313"/>
      <c r="X100" s="313"/>
      <c r="Y100" s="313"/>
      <c r="Z100" s="313"/>
      <c r="AA100" s="313"/>
      <c r="AB100" s="313"/>
      <c r="AC100" s="314"/>
      <c r="AD100" s="304"/>
    </row>
    <row r="101" spans="1:30">
      <c r="A101" s="303"/>
      <c r="B101" s="326"/>
      <c r="C101" s="619"/>
      <c r="D101" s="33" t="s">
        <v>25</v>
      </c>
      <c r="E101" s="51">
        <f t="shared" ref="E101:P101" si="44">E100-E97</f>
        <v>0</v>
      </c>
      <c r="F101" s="52">
        <f t="shared" si="44"/>
        <v>6.9999999999999951E-2</v>
      </c>
      <c r="G101" s="52">
        <f t="shared" si="44"/>
        <v>2.0000000000000018E-2</v>
      </c>
      <c r="H101" s="53">
        <f t="shared" si="44"/>
        <v>-2.0000000000000018E-2</v>
      </c>
      <c r="I101" s="52">
        <f t="shared" si="44"/>
        <v>5.0000000000000017E-2</v>
      </c>
      <c r="J101" s="53">
        <f t="shared" si="44"/>
        <v>-1.999999999999999E-2</v>
      </c>
      <c r="K101" s="52">
        <f t="shared" si="44"/>
        <v>0</v>
      </c>
      <c r="L101" s="52">
        <f t="shared" si="44"/>
        <v>1.0000000000000009E-2</v>
      </c>
      <c r="M101" s="52">
        <f t="shared" si="44"/>
        <v>9.9999999999999985E-3</v>
      </c>
      <c r="N101" s="52">
        <f t="shared" si="44"/>
        <v>0</v>
      </c>
      <c r="O101" s="52">
        <f t="shared" si="44"/>
        <v>9.9999999999999985E-3</v>
      </c>
      <c r="P101" s="54">
        <f t="shared" si="44"/>
        <v>0.03</v>
      </c>
      <c r="Q101" s="313"/>
      <c r="R101" s="313"/>
      <c r="S101" s="313"/>
      <c r="T101" s="313"/>
      <c r="U101" s="313"/>
      <c r="V101" s="313"/>
      <c r="W101" s="313"/>
      <c r="X101" s="313"/>
      <c r="Y101" s="313"/>
      <c r="Z101" s="313"/>
      <c r="AA101" s="313"/>
      <c r="AB101" s="313"/>
      <c r="AC101" s="314"/>
      <c r="AD101" s="304"/>
    </row>
    <row r="102" spans="1:30" ht="13.5" thickBot="1">
      <c r="A102" s="303"/>
      <c r="B102" s="326"/>
      <c r="C102" s="624"/>
      <c r="D102" s="34" t="s">
        <v>26</v>
      </c>
      <c r="E102" s="88">
        <f>(E100-E97)/E97</f>
        <v>0</v>
      </c>
      <c r="F102" s="82">
        <f t="shared" ref="F102:P102" si="45">(F100-F97)/F97</f>
        <v>0.17499999999999988</v>
      </c>
      <c r="G102" s="82">
        <f t="shared" si="45"/>
        <v>8.3333333333333412E-2</v>
      </c>
      <c r="H102" s="91">
        <f t="shared" si="45"/>
        <v>-0.10000000000000009</v>
      </c>
      <c r="I102" s="82">
        <f t="shared" si="45"/>
        <v>0.2777777777777779</v>
      </c>
      <c r="J102" s="91">
        <f t="shared" si="45"/>
        <v>-0.13333333333333328</v>
      </c>
      <c r="K102" s="82">
        <f t="shared" si="45"/>
        <v>0</v>
      </c>
      <c r="L102" s="82">
        <f t="shared" si="45"/>
        <v>0.16666666666666682</v>
      </c>
      <c r="M102" s="82">
        <f t="shared" si="45"/>
        <v>0.49999999999999989</v>
      </c>
      <c r="N102" s="82">
        <f t="shared" si="45"/>
        <v>0</v>
      </c>
      <c r="O102" s="82">
        <f t="shared" si="45"/>
        <v>0.49999999999999989</v>
      </c>
      <c r="P102" s="271" t="e">
        <f t="shared" si="45"/>
        <v>#DIV/0!</v>
      </c>
      <c r="Q102" s="313"/>
      <c r="R102" s="313"/>
      <c r="S102" s="313"/>
      <c r="T102" s="313"/>
      <c r="U102" s="313"/>
      <c r="V102" s="313"/>
      <c r="W102" s="313"/>
      <c r="X102" s="313"/>
      <c r="Y102" s="313"/>
      <c r="Z102" s="313"/>
      <c r="AA102" s="313"/>
      <c r="AB102" s="313"/>
      <c r="AC102" s="314"/>
      <c r="AD102" s="304"/>
    </row>
    <row r="103" spans="1:30">
      <c r="A103" s="303"/>
      <c r="B103" s="326"/>
      <c r="C103" s="618">
        <v>2011</v>
      </c>
      <c r="D103" s="32" t="s">
        <v>27</v>
      </c>
      <c r="E103" s="43">
        <v>0.56000000000000005</v>
      </c>
      <c r="F103" s="43">
        <v>0.4</v>
      </c>
      <c r="G103" s="43">
        <v>0.3</v>
      </c>
      <c r="H103" s="43">
        <v>0.2</v>
      </c>
      <c r="I103" s="43">
        <v>0.14000000000000001</v>
      </c>
      <c r="J103" s="43">
        <v>0.19</v>
      </c>
      <c r="K103" s="43">
        <v>0.1</v>
      </c>
      <c r="L103" s="43">
        <v>0.08</v>
      </c>
      <c r="M103" s="43">
        <v>0.06</v>
      </c>
      <c r="N103" s="62"/>
      <c r="O103" s="62"/>
      <c r="P103" s="63"/>
      <c r="Q103" s="313"/>
      <c r="R103" s="313"/>
      <c r="S103" s="313"/>
      <c r="T103" s="313"/>
      <c r="U103" s="313"/>
      <c r="V103" s="313"/>
      <c r="W103" s="313"/>
      <c r="X103" s="313"/>
      <c r="Y103" s="313"/>
      <c r="Z103" s="313"/>
      <c r="AA103" s="313"/>
      <c r="AB103" s="313"/>
      <c r="AC103" s="314"/>
      <c r="AD103" s="304"/>
    </row>
    <row r="104" spans="1:30">
      <c r="A104" s="303"/>
      <c r="B104" s="326"/>
      <c r="C104" s="619"/>
      <c r="D104" s="33" t="s">
        <v>25</v>
      </c>
      <c r="E104" s="51">
        <f t="shared" ref="E104:P104" si="46">E103-E100</f>
        <v>-4.9999999999999933E-2</v>
      </c>
      <c r="F104" s="52">
        <f t="shared" si="46"/>
        <v>-6.9999999999999951E-2</v>
      </c>
      <c r="G104" s="52">
        <f t="shared" si="46"/>
        <v>3.999999999999998E-2</v>
      </c>
      <c r="H104" s="52">
        <f t="shared" si="46"/>
        <v>2.0000000000000018E-2</v>
      </c>
      <c r="I104" s="52">
        <f t="shared" si="46"/>
        <v>-0.09</v>
      </c>
      <c r="J104" s="52">
        <f t="shared" si="46"/>
        <v>0.06</v>
      </c>
      <c r="K104" s="52">
        <f t="shared" si="46"/>
        <v>0</v>
      </c>
      <c r="L104" s="52">
        <f t="shared" si="46"/>
        <v>9.999999999999995E-3</v>
      </c>
      <c r="M104" s="52">
        <f t="shared" si="46"/>
        <v>0.03</v>
      </c>
      <c r="N104" s="52">
        <f t="shared" si="46"/>
        <v>-0.02</v>
      </c>
      <c r="O104" s="52">
        <f t="shared" si="46"/>
        <v>-0.03</v>
      </c>
      <c r="P104" s="54">
        <f t="shared" si="46"/>
        <v>-0.03</v>
      </c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4"/>
      <c r="AD104" s="304"/>
    </row>
    <row r="105" spans="1:30" ht="13.5" thickBot="1">
      <c r="A105" s="303"/>
      <c r="B105" s="326"/>
      <c r="C105" s="624"/>
      <c r="D105" s="34" t="s">
        <v>26</v>
      </c>
      <c r="E105" s="88">
        <f>(E103-E100)/E100</f>
        <v>-8.1967213114753995E-2</v>
      </c>
      <c r="F105" s="82">
        <f t="shared" ref="F105:P105" si="47">(F103-F100)/F100</f>
        <v>-0.14893617021276587</v>
      </c>
      <c r="G105" s="82">
        <f t="shared" si="47"/>
        <v>0.15384615384615377</v>
      </c>
      <c r="H105" s="82">
        <f t="shared" si="47"/>
        <v>0.11111111111111122</v>
      </c>
      <c r="I105" s="82">
        <f t="shared" si="47"/>
        <v>-0.39130434782608692</v>
      </c>
      <c r="J105" s="82">
        <f t="shared" si="47"/>
        <v>0.46153846153846151</v>
      </c>
      <c r="K105" s="82">
        <f t="shared" si="47"/>
        <v>0</v>
      </c>
      <c r="L105" s="82">
        <f t="shared" si="47"/>
        <v>0.14285714285714277</v>
      </c>
      <c r="M105" s="82">
        <f t="shared" si="47"/>
        <v>1</v>
      </c>
      <c r="N105" s="82">
        <f t="shared" si="47"/>
        <v>-1</v>
      </c>
      <c r="O105" s="82">
        <f t="shared" si="47"/>
        <v>-1</v>
      </c>
      <c r="P105" s="271">
        <f t="shared" si="47"/>
        <v>-1</v>
      </c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4"/>
      <c r="AD105" s="304"/>
    </row>
    <row r="106" spans="1:30" ht="13.5" thickBot="1">
      <c r="A106" s="303"/>
      <c r="B106" s="331"/>
      <c r="C106" s="332"/>
      <c r="D106" s="332"/>
      <c r="E106" s="332"/>
      <c r="F106" s="332"/>
      <c r="G106" s="332"/>
      <c r="H106" s="332"/>
      <c r="I106" s="332"/>
      <c r="J106" s="332"/>
      <c r="K106" s="332"/>
      <c r="L106" s="332"/>
      <c r="M106" s="332"/>
      <c r="N106" s="332"/>
      <c r="O106" s="332"/>
      <c r="P106" s="332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  <c r="AA106" s="315"/>
      <c r="AB106" s="315"/>
      <c r="AC106" s="316"/>
      <c r="AD106" s="304"/>
    </row>
    <row r="107" spans="1:30" ht="13.5" thickBot="1">
      <c r="A107" s="303"/>
      <c r="B107" s="303"/>
      <c r="C107" s="303"/>
      <c r="D107" s="303"/>
      <c r="E107" s="303"/>
      <c r="F107" s="303"/>
      <c r="G107" s="303"/>
      <c r="H107" s="303"/>
      <c r="I107" s="303"/>
      <c r="J107" s="303"/>
      <c r="K107" s="303"/>
      <c r="L107" s="303"/>
      <c r="M107" s="303"/>
      <c r="N107" s="303"/>
      <c r="O107" s="303"/>
      <c r="P107" s="303"/>
      <c r="Q107" s="304"/>
      <c r="R107" s="304"/>
      <c r="S107" s="304"/>
      <c r="T107" s="304"/>
      <c r="U107" s="304"/>
      <c r="V107" s="304"/>
      <c r="W107" s="304"/>
      <c r="X107" s="304"/>
      <c r="Y107" s="304"/>
      <c r="Z107" s="304"/>
      <c r="AA107" s="304"/>
      <c r="AB107" s="304"/>
      <c r="AC107" s="304"/>
      <c r="AD107" s="304"/>
    </row>
    <row r="108" spans="1:30">
      <c r="A108" s="303"/>
      <c r="B108" s="324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11"/>
      <c r="R108" s="311"/>
      <c r="S108" s="311"/>
      <c r="T108" s="311"/>
      <c r="U108" s="311"/>
      <c r="V108" s="311"/>
      <c r="W108" s="311"/>
      <c r="X108" s="311"/>
      <c r="Y108" s="311"/>
      <c r="Z108" s="311"/>
      <c r="AA108" s="311"/>
      <c r="AB108" s="311"/>
      <c r="AC108" s="312"/>
      <c r="AD108" s="304"/>
    </row>
    <row r="109" spans="1:30" ht="15.75">
      <c r="A109" s="303"/>
      <c r="B109" s="326"/>
      <c r="C109" s="327" t="s">
        <v>4</v>
      </c>
      <c r="D109" s="328"/>
      <c r="E109" s="328"/>
      <c r="F109" s="328"/>
      <c r="G109" s="328"/>
      <c r="H109" s="328"/>
      <c r="I109" s="328"/>
      <c r="J109" s="328"/>
      <c r="K109" s="328"/>
      <c r="L109" s="328"/>
      <c r="M109" s="328"/>
      <c r="N109" s="328"/>
      <c r="O109" s="328"/>
      <c r="P109" s="328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4"/>
      <c r="AD109" s="304"/>
    </row>
    <row r="110" spans="1:30">
      <c r="A110" s="303"/>
      <c r="B110" s="326"/>
      <c r="C110" s="328"/>
      <c r="D110" s="328"/>
      <c r="E110" s="328"/>
      <c r="F110" s="328"/>
      <c r="G110" s="328"/>
      <c r="H110" s="328"/>
      <c r="I110" s="328"/>
      <c r="J110" s="328"/>
      <c r="K110" s="328"/>
      <c r="L110" s="328"/>
      <c r="M110" s="328"/>
      <c r="N110" s="328"/>
      <c r="O110" s="328"/>
      <c r="P110" s="328"/>
      <c r="Q110" s="313"/>
      <c r="R110" s="313"/>
      <c r="S110" s="313"/>
      <c r="T110" s="313"/>
      <c r="U110" s="313"/>
      <c r="V110" s="313"/>
      <c r="W110" s="313"/>
      <c r="X110" s="313"/>
      <c r="Y110" s="313"/>
      <c r="Z110" s="313"/>
      <c r="AA110" s="313"/>
      <c r="AB110" s="313"/>
      <c r="AC110" s="314"/>
      <c r="AD110" s="304"/>
    </row>
    <row r="111" spans="1:30" ht="15.75" thickBot="1">
      <c r="A111" s="303"/>
      <c r="B111" s="326"/>
      <c r="C111" s="329" t="s">
        <v>22</v>
      </c>
      <c r="D111" s="330"/>
      <c r="E111" s="328"/>
      <c r="F111" s="328"/>
      <c r="G111" s="328"/>
      <c r="H111" s="328"/>
      <c r="I111" s="328"/>
      <c r="J111" s="328"/>
      <c r="K111" s="328"/>
      <c r="L111" s="328"/>
      <c r="M111" s="328"/>
      <c r="N111" s="328"/>
      <c r="O111" s="328"/>
      <c r="P111" s="328"/>
      <c r="Q111" s="313"/>
      <c r="R111" s="313"/>
      <c r="S111" s="313"/>
      <c r="T111" s="313"/>
      <c r="U111" s="313"/>
      <c r="V111" s="313"/>
      <c r="W111" s="313"/>
      <c r="X111" s="313"/>
      <c r="Y111" s="313"/>
      <c r="Z111" s="313"/>
      <c r="AA111" s="313"/>
      <c r="AB111" s="313"/>
      <c r="AC111" s="314"/>
      <c r="AD111" s="304"/>
    </row>
    <row r="112" spans="1:30" ht="13.5" thickBot="1">
      <c r="A112" s="303"/>
      <c r="B112" s="326"/>
      <c r="C112" s="328"/>
      <c r="D112" s="328"/>
      <c r="E112" s="37" t="s">
        <v>5</v>
      </c>
      <c r="F112" s="38" t="s">
        <v>6</v>
      </c>
      <c r="G112" s="38" t="s">
        <v>7</v>
      </c>
      <c r="H112" s="38" t="s">
        <v>8</v>
      </c>
      <c r="I112" s="38" t="s">
        <v>9</v>
      </c>
      <c r="J112" s="38" t="s">
        <v>10</v>
      </c>
      <c r="K112" s="38" t="s">
        <v>11</v>
      </c>
      <c r="L112" s="38" t="s">
        <v>0</v>
      </c>
      <c r="M112" s="38" t="s">
        <v>1</v>
      </c>
      <c r="N112" s="38" t="s">
        <v>2</v>
      </c>
      <c r="O112" s="38" t="s">
        <v>3</v>
      </c>
      <c r="P112" s="39" t="s">
        <v>4</v>
      </c>
      <c r="Q112" s="313"/>
      <c r="R112" s="313"/>
      <c r="S112" s="313"/>
      <c r="T112" s="313"/>
      <c r="U112" s="313"/>
      <c r="V112" s="313"/>
      <c r="W112" s="313"/>
      <c r="X112" s="313"/>
      <c r="Y112" s="313"/>
      <c r="Z112" s="313"/>
      <c r="AA112" s="313"/>
      <c r="AB112" s="313"/>
      <c r="AC112" s="314"/>
      <c r="AD112" s="304"/>
    </row>
    <row r="113" spans="1:30" ht="13.5" thickBot="1">
      <c r="A113" s="303"/>
      <c r="B113" s="326"/>
      <c r="C113" s="27">
        <v>2005</v>
      </c>
      <c r="D113" s="28" t="s">
        <v>27</v>
      </c>
      <c r="E113" s="318">
        <v>0.61</v>
      </c>
      <c r="F113" s="319">
        <v>0.46</v>
      </c>
      <c r="G113" s="319">
        <v>0.25</v>
      </c>
      <c r="H113" s="319">
        <v>0.35</v>
      </c>
      <c r="I113" s="319">
        <v>0.18</v>
      </c>
      <c r="J113" s="319">
        <v>0.19</v>
      </c>
      <c r="K113" s="319">
        <v>0.11</v>
      </c>
      <c r="L113" s="319">
        <v>0.05</v>
      </c>
      <c r="M113" s="319">
        <v>0.05</v>
      </c>
      <c r="N113" s="319">
        <v>0.05</v>
      </c>
      <c r="O113" s="319">
        <v>0.08</v>
      </c>
      <c r="P113" s="320">
        <v>0.04</v>
      </c>
      <c r="Q113" s="313"/>
      <c r="R113" s="313"/>
      <c r="S113" s="313"/>
      <c r="T113" s="313"/>
      <c r="U113" s="313"/>
      <c r="V113" s="313"/>
      <c r="W113" s="313"/>
      <c r="X113" s="313"/>
      <c r="Y113" s="313"/>
      <c r="Z113" s="313"/>
      <c r="AA113" s="313"/>
      <c r="AB113" s="313"/>
      <c r="AC113" s="314"/>
      <c r="AD113" s="304"/>
    </row>
    <row r="114" spans="1:30">
      <c r="A114" s="303"/>
      <c r="B114" s="326"/>
      <c r="C114" s="621">
        <v>2006</v>
      </c>
      <c r="D114" s="29" t="s">
        <v>27</v>
      </c>
      <c r="E114" s="61">
        <v>0.56999999999999995</v>
      </c>
      <c r="F114" s="62">
        <v>0.44</v>
      </c>
      <c r="G114" s="62">
        <v>0.28000000000000003</v>
      </c>
      <c r="H114" s="62">
        <v>0.36</v>
      </c>
      <c r="I114" s="62">
        <v>0.28999999999999998</v>
      </c>
      <c r="J114" s="62">
        <v>0.26</v>
      </c>
      <c r="K114" s="62">
        <v>0.14000000000000001</v>
      </c>
      <c r="L114" s="62">
        <v>0.05</v>
      </c>
      <c r="M114" s="62">
        <v>0.05</v>
      </c>
      <c r="N114" s="62">
        <v>0.04</v>
      </c>
      <c r="O114" s="62">
        <v>0.05</v>
      </c>
      <c r="P114" s="63">
        <v>0.05</v>
      </c>
      <c r="Q114" s="313"/>
      <c r="R114" s="313"/>
      <c r="S114" s="313"/>
      <c r="T114" s="313"/>
      <c r="U114" s="313"/>
      <c r="V114" s="313"/>
      <c r="W114" s="313"/>
      <c r="X114" s="313"/>
      <c r="Y114" s="313"/>
      <c r="Z114" s="313"/>
      <c r="AA114" s="313"/>
      <c r="AB114" s="313"/>
      <c r="AC114" s="314"/>
      <c r="AD114" s="304"/>
    </row>
    <row r="115" spans="1:30">
      <c r="A115" s="303"/>
      <c r="B115" s="326"/>
      <c r="C115" s="622"/>
      <c r="D115" s="30" t="s">
        <v>25</v>
      </c>
      <c r="E115" s="45">
        <f t="shared" ref="E115:P115" si="48">E114-E113</f>
        <v>-4.0000000000000036E-2</v>
      </c>
      <c r="F115" s="46">
        <f t="shared" si="48"/>
        <v>-2.0000000000000018E-2</v>
      </c>
      <c r="G115" s="283">
        <f t="shared" si="48"/>
        <v>3.0000000000000027E-2</v>
      </c>
      <c r="H115" s="283">
        <f t="shared" si="48"/>
        <v>1.0000000000000009E-2</v>
      </c>
      <c r="I115" s="283">
        <f t="shared" si="48"/>
        <v>0.10999999999999999</v>
      </c>
      <c r="J115" s="283">
        <f t="shared" si="48"/>
        <v>7.0000000000000007E-2</v>
      </c>
      <c r="K115" s="283">
        <f t="shared" si="48"/>
        <v>3.0000000000000013E-2</v>
      </c>
      <c r="L115" s="283">
        <f t="shared" si="48"/>
        <v>0</v>
      </c>
      <c r="M115" s="283">
        <f t="shared" si="48"/>
        <v>0</v>
      </c>
      <c r="N115" s="46">
        <f t="shared" si="48"/>
        <v>-1.0000000000000002E-2</v>
      </c>
      <c r="O115" s="46">
        <f t="shared" si="48"/>
        <v>-0.03</v>
      </c>
      <c r="P115" s="317">
        <f t="shared" si="48"/>
        <v>1.0000000000000002E-2</v>
      </c>
      <c r="Q115" s="313"/>
      <c r="R115" s="313"/>
      <c r="S115" s="313"/>
      <c r="T115" s="313"/>
      <c r="U115" s="313"/>
      <c r="V115" s="313"/>
      <c r="W115" s="313"/>
      <c r="X115" s="313"/>
      <c r="Y115" s="313"/>
      <c r="Z115" s="313"/>
      <c r="AA115" s="313"/>
      <c r="AB115" s="313"/>
      <c r="AC115" s="314"/>
      <c r="AD115" s="304"/>
    </row>
    <row r="116" spans="1:30" ht="13.5" thickBot="1">
      <c r="A116" s="303"/>
      <c r="B116" s="326"/>
      <c r="C116" s="623"/>
      <c r="D116" s="31" t="s">
        <v>26</v>
      </c>
      <c r="E116" s="48">
        <f>(E114-E113)/E113</f>
        <v>-6.5573770491803338E-2</v>
      </c>
      <c r="F116" s="49">
        <f t="shared" ref="F116:P116" si="49">(F114-F113)/F113</f>
        <v>-4.3478260869565251E-2</v>
      </c>
      <c r="G116" s="274">
        <f t="shared" si="49"/>
        <v>0.12000000000000011</v>
      </c>
      <c r="H116" s="274">
        <f t="shared" si="49"/>
        <v>2.8571428571428598E-2</v>
      </c>
      <c r="I116" s="274">
        <f t="shared" si="49"/>
        <v>0.61111111111111105</v>
      </c>
      <c r="J116" s="274">
        <f t="shared" si="49"/>
        <v>0.36842105263157898</v>
      </c>
      <c r="K116" s="274">
        <f t="shared" si="49"/>
        <v>0.27272727272727282</v>
      </c>
      <c r="L116" s="274">
        <f t="shared" si="49"/>
        <v>0</v>
      </c>
      <c r="M116" s="274">
        <f t="shared" si="49"/>
        <v>0</v>
      </c>
      <c r="N116" s="49">
        <f t="shared" si="49"/>
        <v>-0.20000000000000004</v>
      </c>
      <c r="O116" s="49">
        <f t="shared" si="49"/>
        <v>-0.375</v>
      </c>
      <c r="P116" s="275">
        <f t="shared" si="49"/>
        <v>0.25000000000000006</v>
      </c>
      <c r="Q116" s="313"/>
      <c r="R116" s="313"/>
      <c r="S116" s="313"/>
      <c r="T116" s="313"/>
      <c r="U116" s="313"/>
      <c r="V116" s="313"/>
      <c r="W116" s="313"/>
      <c r="X116" s="313"/>
      <c r="Y116" s="313"/>
      <c r="Z116" s="313"/>
      <c r="AA116" s="313"/>
      <c r="AB116" s="313"/>
      <c r="AC116" s="314"/>
      <c r="AD116" s="304"/>
    </row>
    <row r="117" spans="1:30">
      <c r="A117" s="303"/>
      <c r="B117" s="326"/>
      <c r="C117" s="618">
        <v>2007</v>
      </c>
      <c r="D117" s="32" t="s">
        <v>27</v>
      </c>
      <c r="E117" s="61">
        <v>0.56000000000000005</v>
      </c>
      <c r="F117" s="62">
        <v>0.3</v>
      </c>
      <c r="G117" s="62">
        <v>0.18</v>
      </c>
      <c r="H117" s="62">
        <v>0.24</v>
      </c>
      <c r="I117" s="62">
        <v>0.14000000000000001</v>
      </c>
      <c r="J117" s="62">
        <v>0.2</v>
      </c>
      <c r="K117" s="62">
        <v>0.08</v>
      </c>
      <c r="L117" s="62">
        <v>0.04</v>
      </c>
      <c r="M117" s="62">
        <v>0.04</v>
      </c>
      <c r="N117" s="62">
        <v>0.04</v>
      </c>
      <c r="O117" s="62">
        <v>0.04</v>
      </c>
      <c r="P117" s="63">
        <v>0.04</v>
      </c>
      <c r="Q117" s="313"/>
      <c r="R117" s="313"/>
      <c r="S117" s="313"/>
      <c r="T117" s="313"/>
      <c r="U117" s="313"/>
      <c r="V117" s="313"/>
      <c r="W117" s="313"/>
      <c r="X117" s="313"/>
      <c r="Y117" s="313"/>
      <c r="Z117" s="313"/>
      <c r="AA117" s="313"/>
      <c r="AB117" s="313"/>
      <c r="AC117" s="314"/>
      <c r="AD117" s="304"/>
    </row>
    <row r="118" spans="1:30">
      <c r="A118" s="303"/>
      <c r="B118" s="326"/>
      <c r="C118" s="619"/>
      <c r="D118" s="33" t="s">
        <v>25</v>
      </c>
      <c r="E118" s="45">
        <f t="shared" ref="E118:P118" si="50">E117-E114</f>
        <v>-9.9999999999998979E-3</v>
      </c>
      <c r="F118" s="53">
        <f t="shared" si="50"/>
        <v>-0.14000000000000001</v>
      </c>
      <c r="G118" s="53">
        <f t="shared" si="50"/>
        <v>-0.10000000000000003</v>
      </c>
      <c r="H118" s="53">
        <f t="shared" si="50"/>
        <v>-0.12</v>
      </c>
      <c r="I118" s="53">
        <f t="shared" si="50"/>
        <v>-0.14999999999999997</v>
      </c>
      <c r="J118" s="53">
        <f t="shared" si="50"/>
        <v>-0.06</v>
      </c>
      <c r="K118" s="53">
        <f t="shared" si="50"/>
        <v>-6.0000000000000012E-2</v>
      </c>
      <c r="L118" s="53">
        <f t="shared" si="50"/>
        <v>-1.0000000000000002E-2</v>
      </c>
      <c r="M118" s="53">
        <f t="shared" si="50"/>
        <v>-1.0000000000000002E-2</v>
      </c>
      <c r="N118" s="52">
        <f t="shared" si="50"/>
        <v>0</v>
      </c>
      <c r="O118" s="53">
        <f t="shared" si="50"/>
        <v>-1.0000000000000002E-2</v>
      </c>
      <c r="P118" s="59">
        <f t="shared" si="50"/>
        <v>-1.0000000000000002E-2</v>
      </c>
      <c r="Q118" s="313"/>
      <c r="R118" s="313"/>
      <c r="S118" s="313"/>
      <c r="T118" s="313"/>
      <c r="U118" s="313"/>
      <c r="V118" s="313"/>
      <c r="W118" s="313"/>
      <c r="X118" s="313"/>
      <c r="Y118" s="313"/>
      <c r="Z118" s="313"/>
      <c r="AA118" s="313"/>
      <c r="AB118" s="313"/>
      <c r="AC118" s="314"/>
      <c r="AD118" s="304"/>
    </row>
    <row r="119" spans="1:30" ht="13.5" thickBot="1">
      <c r="A119" s="303"/>
      <c r="B119" s="326"/>
      <c r="C119" s="624"/>
      <c r="D119" s="34" t="s">
        <v>26</v>
      </c>
      <c r="E119" s="48">
        <f>(E117-E114)/E114</f>
        <v>-1.7543859649122629E-2</v>
      </c>
      <c r="F119" s="57">
        <f t="shared" ref="F119:P119" si="51">(F117-F114)/F114</f>
        <v>-0.31818181818181823</v>
      </c>
      <c r="G119" s="57">
        <f t="shared" si="51"/>
        <v>-0.35714285714285721</v>
      </c>
      <c r="H119" s="57">
        <f t="shared" si="51"/>
        <v>-0.33333333333333331</v>
      </c>
      <c r="I119" s="57">
        <f t="shared" si="51"/>
        <v>-0.51724137931034475</v>
      </c>
      <c r="J119" s="57">
        <f t="shared" si="51"/>
        <v>-0.23076923076923075</v>
      </c>
      <c r="K119" s="57">
        <f t="shared" si="51"/>
        <v>-0.4285714285714286</v>
      </c>
      <c r="L119" s="57">
        <f t="shared" si="51"/>
        <v>-0.20000000000000004</v>
      </c>
      <c r="M119" s="57">
        <f t="shared" si="51"/>
        <v>-0.20000000000000004</v>
      </c>
      <c r="N119" s="56">
        <f t="shared" si="51"/>
        <v>0</v>
      </c>
      <c r="O119" s="57">
        <f t="shared" si="51"/>
        <v>-0.20000000000000004</v>
      </c>
      <c r="P119" s="60">
        <f t="shared" si="51"/>
        <v>-0.20000000000000004</v>
      </c>
      <c r="Q119" s="313"/>
      <c r="R119" s="313"/>
      <c r="S119" s="313"/>
      <c r="T119" s="313"/>
      <c r="U119" s="313"/>
      <c r="V119" s="313"/>
      <c r="W119" s="313"/>
      <c r="X119" s="313"/>
      <c r="Y119" s="313"/>
      <c r="Z119" s="313"/>
      <c r="AA119" s="313"/>
      <c r="AB119" s="313"/>
      <c r="AC119" s="314"/>
      <c r="AD119" s="304"/>
    </row>
    <row r="120" spans="1:30">
      <c r="A120" s="303"/>
      <c r="B120" s="326"/>
      <c r="C120" s="618">
        <v>2008</v>
      </c>
      <c r="D120" s="32" t="s">
        <v>27</v>
      </c>
      <c r="E120" s="61">
        <v>0.6</v>
      </c>
      <c r="F120" s="62">
        <v>0.36</v>
      </c>
      <c r="G120" s="62">
        <v>0.23</v>
      </c>
      <c r="H120" s="62">
        <v>0.18</v>
      </c>
      <c r="I120" s="62">
        <v>0.18</v>
      </c>
      <c r="J120" s="62">
        <v>0.13</v>
      </c>
      <c r="K120" s="62">
        <v>0.06</v>
      </c>
      <c r="L120" s="62">
        <v>0.02</v>
      </c>
      <c r="M120" s="62">
        <v>0.02</v>
      </c>
      <c r="N120" s="62">
        <v>0.02</v>
      </c>
      <c r="O120" s="62">
        <v>0.02</v>
      </c>
      <c r="P120" s="63">
        <v>0.05</v>
      </c>
      <c r="Q120" s="313"/>
      <c r="R120" s="313"/>
      <c r="S120" s="313"/>
      <c r="T120" s="313"/>
      <c r="U120" s="313"/>
      <c r="V120" s="313"/>
      <c r="W120" s="313"/>
      <c r="X120" s="313"/>
      <c r="Y120" s="313"/>
      <c r="Z120" s="313"/>
      <c r="AA120" s="313"/>
      <c r="AB120" s="313"/>
      <c r="AC120" s="314"/>
      <c r="AD120" s="304"/>
    </row>
    <row r="121" spans="1:30">
      <c r="A121" s="303"/>
      <c r="B121" s="326"/>
      <c r="C121" s="619"/>
      <c r="D121" s="33" t="s">
        <v>25</v>
      </c>
      <c r="E121" s="51">
        <f t="shared" ref="E121:P121" si="52">E120-E117</f>
        <v>3.9999999999999925E-2</v>
      </c>
      <c r="F121" s="52">
        <f t="shared" si="52"/>
        <v>0.06</v>
      </c>
      <c r="G121" s="52">
        <f t="shared" si="52"/>
        <v>5.0000000000000017E-2</v>
      </c>
      <c r="H121" s="53">
        <f t="shared" si="52"/>
        <v>-0.06</v>
      </c>
      <c r="I121" s="52">
        <f t="shared" si="52"/>
        <v>3.999999999999998E-2</v>
      </c>
      <c r="J121" s="53">
        <f t="shared" si="52"/>
        <v>-7.0000000000000007E-2</v>
      </c>
      <c r="K121" s="53">
        <f t="shared" si="52"/>
        <v>-2.0000000000000004E-2</v>
      </c>
      <c r="L121" s="53">
        <f t="shared" si="52"/>
        <v>-0.02</v>
      </c>
      <c r="M121" s="53">
        <f t="shared" si="52"/>
        <v>-0.02</v>
      </c>
      <c r="N121" s="53">
        <f t="shared" si="52"/>
        <v>-0.02</v>
      </c>
      <c r="O121" s="53">
        <f t="shared" si="52"/>
        <v>-0.02</v>
      </c>
      <c r="P121" s="54">
        <f t="shared" si="52"/>
        <v>1.0000000000000002E-2</v>
      </c>
      <c r="Q121" s="313"/>
      <c r="R121" s="313"/>
      <c r="S121" s="313"/>
      <c r="T121" s="313"/>
      <c r="U121" s="313"/>
      <c r="V121" s="313"/>
      <c r="W121" s="313"/>
      <c r="X121" s="313"/>
      <c r="Y121" s="313"/>
      <c r="Z121" s="313"/>
      <c r="AA121" s="313"/>
      <c r="AB121" s="313"/>
      <c r="AC121" s="314"/>
      <c r="AD121" s="304"/>
    </row>
    <row r="122" spans="1:30" ht="13.5" thickBot="1">
      <c r="A122" s="303"/>
      <c r="B122" s="326"/>
      <c r="C122" s="624"/>
      <c r="D122" s="34" t="s">
        <v>26</v>
      </c>
      <c r="E122" s="55">
        <f>(E120-E117)/E117</f>
        <v>7.1428571428571286E-2</v>
      </c>
      <c r="F122" s="56">
        <f t="shared" ref="F122:P122" si="53">(F120-F117)/F117</f>
        <v>0.2</v>
      </c>
      <c r="G122" s="56">
        <f t="shared" si="53"/>
        <v>0.2777777777777779</v>
      </c>
      <c r="H122" s="57">
        <f t="shared" si="53"/>
        <v>-0.25</v>
      </c>
      <c r="I122" s="56">
        <f t="shared" si="53"/>
        <v>0.28571428571428553</v>
      </c>
      <c r="J122" s="57">
        <f t="shared" si="53"/>
        <v>-0.35000000000000003</v>
      </c>
      <c r="K122" s="57">
        <f t="shared" si="53"/>
        <v>-0.25000000000000006</v>
      </c>
      <c r="L122" s="57">
        <f t="shared" si="53"/>
        <v>-0.5</v>
      </c>
      <c r="M122" s="57">
        <f t="shared" si="53"/>
        <v>-0.5</v>
      </c>
      <c r="N122" s="57">
        <f t="shared" si="53"/>
        <v>-0.5</v>
      </c>
      <c r="O122" s="57">
        <f t="shared" si="53"/>
        <v>-0.5</v>
      </c>
      <c r="P122" s="58">
        <f t="shared" si="53"/>
        <v>0.25000000000000006</v>
      </c>
      <c r="Q122" s="313"/>
      <c r="R122" s="313"/>
      <c r="S122" s="313"/>
      <c r="T122" s="313"/>
      <c r="U122" s="313"/>
      <c r="V122" s="313"/>
      <c r="W122" s="313"/>
      <c r="X122" s="313"/>
      <c r="Y122" s="313"/>
      <c r="Z122" s="313"/>
      <c r="AA122" s="313"/>
      <c r="AB122" s="313"/>
      <c r="AC122" s="314"/>
      <c r="AD122" s="304"/>
    </row>
    <row r="123" spans="1:30">
      <c r="A123" s="303"/>
      <c r="B123" s="326"/>
      <c r="C123" s="618">
        <v>2009</v>
      </c>
      <c r="D123" s="32" t="s">
        <v>27</v>
      </c>
      <c r="E123" s="61">
        <v>0.56999999999999995</v>
      </c>
      <c r="F123" s="62">
        <v>0.31</v>
      </c>
      <c r="G123" s="62">
        <v>0.23</v>
      </c>
      <c r="H123" s="62">
        <v>0.21</v>
      </c>
      <c r="I123" s="62">
        <v>0.17</v>
      </c>
      <c r="J123" s="62">
        <v>0.1</v>
      </c>
      <c r="K123" s="62">
        <v>0.05</v>
      </c>
      <c r="L123" s="62">
        <v>0.03</v>
      </c>
      <c r="M123" s="62">
        <v>0.04</v>
      </c>
      <c r="N123" s="62">
        <v>0.02</v>
      </c>
      <c r="O123" s="62">
        <v>0.01</v>
      </c>
      <c r="P123" s="63">
        <v>0.08</v>
      </c>
      <c r="Q123" s="313"/>
      <c r="R123" s="313"/>
      <c r="S123" s="313"/>
      <c r="T123" s="313"/>
      <c r="U123" s="313"/>
      <c r="V123" s="313"/>
      <c r="W123" s="313"/>
      <c r="X123" s="313"/>
      <c r="Y123" s="313"/>
      <c r="Z123" s="313"/>
      <c r="AA123" s="313"/>
      <c r="AB123" s="313"/>
      <c r="AC123" s="314"/>
      <c r="AD123" s="304"/>
    </row>
    <row r="124" spans="1:30">
      <c r="A124" s="303"/>
      <c r="B124" s="326"/>
      <c r="C124" s="619"/>
      <c r="D124" s="33" t="s">
        <v>25</v>
      </c>
      <c r="E124" s="45">
        <f t="shared" ref="E124:P124" si="54">E123-E120</f>
        <v>-3.0000000000000027E-2</v>
      </c>
      <c r="F124" s="53">
        <f t="shared" si="54"/>
        <v>-4.9999999999999989E-2</v>
      </c>
      <c r="G124" s="52">
        <f t="shared" si="54"/>
        <v>0</v>
      </c>
      <c r="H124" s="52">
        <f t="shared" si="54"/>
        <v>0.03</v>
      </c>
      <c r="I124" s="53">
        <f t="shared" si="54"/>
        <v>-9.9999999999999811E-3</v>
      </c>
      <c r="J124" s="53">
        <f t="shared" si="54"/>
        <v>-0.03</v>
      </c>
      <c r="K124" s="53">
        <f t="shared" si="54"/>
        <v>-9.999999999999995E-3</v>
      </c>
      <c r="L124" s="52">
        <f t="shared" si="54"/>
        <v>9.9999999999999985E-3</v>
      </c>
      <c r="M124" s="52">
        <f t="shared" si="54"/>
        <v>0.02</v>
      </c>
      <c r="N124" s="52">
        <f t="shared" si="54"/>
        <v>0</v>
      </c>
      <c r="O124" s="53">
        <f t="shared" si="54"/>
        <v>-0.01</v>
      </c>
      <c r="P124" s="54">
        <f t="shared" si="54"/>
        <v>0.03</v>
      </c>
      <c r="Q124" s="313"/>
      <c r="R124" s="313"/>
      <c r="S124" s="313"/>
      <c r="T124" s="313"/>
      <c r="U124" s="313"/>
      <c r="V124" s="313"/>
      <c r="W124" s="313"/>
      <c r="X124" s="313"/>
      <c r="Y124" s="313"/>
      <c r="Z124" s="313"/>
      <c r="AA124" s="313"/>
      <c r="AB124" s="313"/>
      <c r="AC124" s="314"/>
      <c r="AD124" s="304"/>
    </row>
    <row r="125" spans="1:30" ht="13.5" thickBot="1">
      <c r="A125" s="303"/>
      <c r="B125" s="326"/>
      <c r="C125" s="624"/>
      <c r="D125" s="34" t="s">
        <v>26</v>
      </c>
      <c r="E125" s="48">
        <f>(E123-E120)/E120</f>
        <v>-5.0000000000000044E-2</v>
      </c>
      <c r="F125" s="57">
        <f t="shared" ref="F125:P125" si="55">(F123-F120)/F120</f>
        <v>-0.13888888888888887</v>
      </c>
      <c r="G125" s="56">
        <f t="shared" si="55"/>
        <v>0</v>
      </c>
      <c r="H125" s="56">
        <f t="shared" si="55"/>
        <v>0.16666666666666666</v>
      </c>
      <c r="I125" s="57">
        <f t="shared" si="55"/>
        <v>-5.5555555555555455E-2</v>
      </c>
      <c r="J125" s="57">
        <f t="shared" si="55"/>
        <v>-0.23076923076923075</v>
      </c>
      <c r="K125" s="57">
        <f t="shared" si="55"/>
        <v>-0.1666666666666666</v>
      </c>
      <c r="L125" s="56">
        <f t="shared" si="55"/>
        <v>0.49999999999999989</v>
      </c>
      <c r="M125" s="56">
        <f t="shared" si="55"/>
        <v>1</v>
      </c>
      <c r="N125" s="56">
        <f t="shared" si="55"/>
        <v>0</v>
      </c>
      <c r="O125" s="57">
        <f t="shared" si="55"/>
        <v>-0.5</v>
      </c>
      <c r="P125" s="58">
        <f t="shared" si="55"/>
        <v>0.6</v>
      </c>
      <c r="Q125" s="313"/>
      <c r="R125" s="313"/>
      <c r="S125" s="313"/>
      <c r="T125" s="313"/>
      <c r="U125" s="313"/>
      <c r="V125" s="313"/>
      <c r="W125" s="313"/>
      <c r="X125" s="313"/>
      <c r="Y125" s="313"/>
      <c r="Z125" s="313"/>
      <c r="AA125" s="313"/>
      <c r="AB125" s="313"/>
      <c r="AC125" s="314"/>
      <c r="AD125" s="304"/>
    </row>
    <row r="126" spans="1:30">
      <c r="A126" s="303"/>
      <c r="B126" s="326"/>
      <c r="C126" s="618">
        <v>2010</v>
      </c>
      <c r="D126" s="32" t="s">
        <v>27</v>
      </c>
      <c r="E126" s="61">
        <v>0.5</v>
      </c>
      <c r="F126" s="62">
        <v>0.32</v>
      </c>
      <c r="G126" s="62">
        <v>0.19</v>
      </c>
      <c r="H126" s="62">
        <v>0.21</v>
      </c>
      <c r="I126" s="62">
        <v>0.12</v>
      </c>
      <c r="J126" s="62">
        <v>0.09</v>
      </c>
      <c r="K126" s="62">
        <v>0.06</v>
      </c>
      <c r="L126" s="62">
        <v>0.03</v>
      </c>
      <c r="M126" s="62">
        <v>0.02</v>
      </c>
      <c r="N126" s="62">
        <v>0.03</v>
      </c>
      <c r="O126" s="62">
        <v>0.04</v>
      </c>
      <c r="P126" s="63">
        <v>0.03</v>
      </c>
      <c r="Q126" s="313"/>
      <c r="R126" s="313"/>
      <c r="S126" s="313"/>
      <c r="T126" s="313"/>
      <c r="U126" s="313"/>
      <c r="V126" s="313"/>
      <c r="W126" s="313"/>
      <c r="X126" s="313"/>
      <c r="Y126" s="313"/>
      <c r="Z126" s="313"/>
      <c r="AA126" s="313"/>
      <c r="AB126" s="313"/>
      <c r="AC126" s="314"/>
      <c r="AD126" s="304"/>
    </row>
    <row r="127" spans="1:30">
      <c r="A127" s="303"/>
      <c r="B127" s="326"/>
      <c r="C127" s="619"/>
      <c r="D127" s="33" t="s">
        <v>25</v>
      </c>
      <c r="E127" s="45">
        <f t="shared" ref="E127:P127" si="56">E126-E123</f>
        <v>-6.9999999999999951E-2</v>
      </c>
      <c r="F127" s="52">
        <f t="shared" si="56"/>
        <v>1.0000000000000009E-2</v>
      </c>
      <c r="G127" s="53">
        <f t="shared" si="56"/>
        <v>-4.0000000000000008E-2</v>
      </c>
      <c r="H127" s="52">
        <f t="shared" si="56"/>
        <v>0</v>
      </c>
      <c r="I127" s="53">
        <f t="shared" si="56"/>
        <v>-5.0000000000000017E-2</v>
      </c>
      <c r="J127" s="53">
        <f t="shared" si="56"/>
        <v>-1.0000000000000009E-2</v>
      </c>
      <c r="K127" s="52">
        <f t="shared" si="56"/>
        <v>9.999999999999995E-3</v>
      </c>
      <c r="L127" s="52">
        <f t="shared" si="56"/>
        <v>0</v>
      </c>
      <c r="M127" s="53">
        <f t="shared" si="56"/>
        <v>-0.02</v>
      </c>
      <c r="N127" s="52">
        <f t="shared" si="56"/>
        <v>9.9999999999999985E-3</v>
      </c>
      <c r="O127" s="52">
        <f t="shared" si="56"/>
        <v>0.03</v>
      </c>
      <c r="P127" s="59">
        <f t="shared" si="56"/>
        <v>-0.05</v>
      </c>
      <c r="Q127" s="313"/>
      <c r="R127" s="313"/>
      <c r="S127" s="313"/>
      <c r="T127" s="313"/>
      <c r="U127" s="313"/>
      <c r="V127" s="313"/>
      <c r="W127" s="313"/>
      <c r="X127" s="313"/>
      <c r="Y127" s="313"/>
      <c r="Z127" s="313"/>
      <c r="AA127" s="313"/>
      <c r="AB127" s="313"/>
      <c r="AC127" s="314"/>
      <c r="AD127" s="304"/>
    </row>
    <row r="128" spans="1:30" ht="13.5" thickBot="1">
      <c r="A128" s="303"/>
      <c r="B128" s="326"/>
      <c r="C128" s="624"/>
      <c r="D128" s="34" t="s">
        <v>26</v>
      </c>
      <c r="E128" s="350">
        <f>(E126-E123)/E123</f>
        <v>-0.12280701754385957</v>
      </c>
      <c r="F128" s="82">
        <f t="shared" ref="F128:P128" si="57">(F126-F123)/F123</f>
        <v>3.2258064516129059E-2</v>
      </c>
      <c r="G128" s="91">
        <f t="shared" si="57"/>
        <v>-0.17391304347826089</v>
      </c>
      <c r="H128" s="82">
        <f t="shared" si="57"/>
        <v>0</v>
      </c>
      <c r="I128" s="91">
        <f t="shared" si="57"/>
        <v>-0.29411764705882359</v>
      </c>
      <c r="J128" s="91">
        <f t="shared" si="57"/>
        <v>-0.10000000000000009</v>
      </c>
      <c r="K128" s="82">
        <f t="shared" si="57"/>
        <v>0.1999999999999999</v>
      </c>
      <c r="L128" s="82">
        <f t="shared" si="57"/>
        <v>0</v>
      </c>
      <c r="M128" s="91">
        <f t="shared" si="57"/>
        <v>-0.5</v>
      </c>
      <c r="N128" s="82">
        <f t="shared" si="57"/>
        <v>0.49999999999999989</v>
      </c>
      <c r="O128" s="82">
        <f t="shared" si="57"/>
        <v>3</v>
      </c>
      <c r="P128" s="351">
        <f t="shared" si="57"/>
        <v>-0.625</v>
      </c>
      <c r="Q128" s="313"/>
      <c r="R128" s="313"/>
      <c r="S128" s="313"/>
      <c r="T128" s="313"/>
      <c r="U128" s="313"/>
      <c r="V128" s="313"/>
      <c r="W128" s="313"/>
      <c r="X128" s="313"/>
      <c r="Y128" s="313"/>
      <c r="Z128" s="313"/>
      <c r="AA128" s="313"/>
      <c r="AB128" s="313"/>
      <c r="AC128" s="314"/>
      <c r="AD128" s="304"/>
    </row>
    <row r="129" spans="1:30">
      <c r="A129" s="303"/>
      <c r="B129" s="326"/>
      <c r="C129" s="618">
        <v>2011</v>
      </c>
      <c r="D129" s="32" t="s">
        <v>27</v>
      </c>
      <c r="E129" s="61">
        <v>0.57999999999999996</v>
      </c>
      <c r="F129" s="62">
        <v>0.41</v>
      </c>
      <c r="G129" s="62">
        <v>0.23</v>
      </c>
      <c r="H129" s="62">
        <v>0.25</v>
      </c>
      <c r="I129" s="62">
        <v>0.19</v>
      </c>
      <c r="J129" s="62">
        <v>0.09</v>
      </c>
      <c r="K129" s="62">
        <v>0.04</v>
      </c>
      <c r="L129" s="62">
        <v>0.02</v>
      </c>
      <c r="M129" s="62">
        <v>0.02</v>
      </c>
      <c r="N129" s="62">
        <v>0.02</v>
      </c>
      <c r="O129" s="62">
        <v>0.04</v>
      </c>
      <c r="P129" s="63">
        <v>0.03</v>
      </c>
      <c r="Q129" s="313"/>
      <c r="R129" s="313"/>
      <c r="S129" s="313"/>
      <c r="T129" s="313"/>
      <c r="U129" s="313"/>
      <c r="V129" s="313"/>
      <c r="W129" s="313"/>
      <c r="X129" s="313"/>
      <c r="Y129" s="313"/>
      <c r="Z129" s="313"/>
      <c r="AA129" s="313"/>
      <c r="AB129" s="313"/>
      <c r="AC129" s="314"/>
      <c r="AD129" s="304"/>
    </row>
    <row r="130" spans="1:30">
      <c r="A130" s="303"/>
      <c r="B130" s="326"/>
      <c r="C130" s="619"/>
      <c r="D130" s="33" t="s">
        <v>25</v>
      </c>
      <c r="E130" s="51">
        <f t="shared" ref="E130:P130" si="58">E129-E126</f>
        <v>7.999999999999996E-2</v>
      </c>
      <c r="F130" s="52">
        <f t="shared" si="58"/>
        <v>8.9999999999999969E-2</v>
      </c>
      <c r="G130" s="52">
        <f t="shared" si="58"/>
        <v>4.0000000000000008E-2</v>
      </c>
      <c r="H130" s="52">
        <f t="shared" si="58"/>
        <v>4.0000000000000008E-2</v>
      </c>
      <c r="I130" s="52">
        <f t="shared" si="58"/>
        <v>7.0000000000000007E-2</v>
      </c>
      <c r="J130" s="52">
        <f t="shared" si="58"/>
        <v>0</v>
      </c>
      <c r="K130" s="52">
        <f t="shared" si="58"/>
        <v>-1.9999999999999997E-2</v>
      </c>
      <c r="L130" s="52">
        <f t="shared" si="58"/>
        <v>-9.9999999999999985E-3</v>
      </c>
      <c r="M130" s="52">
        <f t="shared" si="58"/>
        <v>0</v>
      </c>
      <c r="N130" s="52">
        <f t="shared" si="58"/>
        <v>-9.9999999999999985E-3</v>
      </c>
      <c r="O130" s="52">
        <f t="shared" si="58"/>
        <v>0</v>
      </c>
      <c r="P130" s="54">
        <f t="shared" si="58"/>
        <v>0</v>
      </c>
      <c r="Q130" s="313"/>
      <c r="R130" s="313"/>
      <c r="S130" s="313"/>
      <c r="T130" s="313"/>
      <c r="U130" s="313"/>
      <c r="V130" s="313"/>
      <c r="W130" s="313"/>
      <c r="X130" s="313"/>
      <c r="Y130" s="313"/>
      <c r="Z130" s="313"/>
      <c r="AA130" s="313"/>
      <c r="AB130" s="313"/>
      <c r="AC130" s="314"/>
      <c r="AD130" s="304"/>
    </row>
    <row r="131" spans="1:30" ht="13.5" thickBot="1">
      <c r="A131" s="303"/>
      <c r="B131" s="326"/>
      <c r="C131" s="624"/>
      <c r="D131" s="34" t="s">
        <v>26</v>
      </c>
      <c r="E131" s="88">
        <f>(E129-E126)/E126</f>
        <v>0.15999999999999992</v>
      </c>
      <c r="F131" s="82">
        <f t="shared" ref="F131:P131" si="59">(F129-F126)/F126</f>
        <v>0.28124999999999989</v>
      </c>
      <c r="G131" s="82">
        <f t="shared" si="59"/>
        <v>0.21052631578947373</v>
      </c>
      <c r="H131" s="82">
        <f t="shared" si="59"/>
        <v>0.19047619047619052</v>
      </c>
      <c r="I131" s="82">
        <f t="shared" si="59"/>
        <v>0.58333333333333337</v>
      </c>
      <c r="J131" s="82">
        <f t="shared" si="59"/>
        <v>0</v>
      </c>
      <c r="K131" s="82">
        <f t="shared" si="59"/>
        <v>-0.33333333333333331</v>
      </c>
      <c r="L131" s="82">
        <f t="shared" si="59"/>
        <v>-0.33333333333333331</v>
      </c>
      <c r="M131" s="82">
        <f t="shared" si="59"/>
        <v>0</v>
      </c>
      <c r="N131" s="82">
        <f t="shared" si="59"/>
        <v>-0.33333333333333331</v>
      </c>
      <c r="O131" s="82">
        <f t="shared" si="59"/>
        <v>0</v>
      </c>
      <c r="P131" s="271">
        <f t="shared" si="59"/>
        <v>0</v>
      </c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3"/>
      <c r="AB131" s="313"/>
      <c r="AC131" s="314"/>
      <c r="AD131" s="304"/>
    </row>
    <row r="132" spans="1:30" ht="13.5" thickBot="1">
      <c r="A132" s="303"/>
      <c r="B132" s="331"/>
      <c r="C132" s="332"/>
      <c r="D132" s="332"/>
      <c r="E132" s="332"/>
      <c r="F132" s="332"/>
      <c r="G132" s="332"/>
      <c r="H132" s="332"/>
      <c r="I132" s="332"/>
      <c r="J132" s="332"/>
      <c r="K132" s="332"/>
      <c r="L132" s="332"/>
      <c r="M132" s="332"/>
      <c r="N132" s="332"/>
      <c r="O132" s="332"/>
      <c r="P132" s="332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15"/>
      <c r="AB132" s="315"/>
      <c r="AC132" s="316"/>
      <c r="AD132" s="304"/>
    </row>
    <row r="133" spans="1:30" ht="13.5" thickBot="1">
      <c r="A133" s="303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03"/>
      <c r="M133" s="303"/>
      <c r="N133" s="303"/>
      <c r="O133" s="303"/>
      <c r="P133" s="303"/>
      <c r="Q133" s="304"/>
      <c r="R133" s="304"/>
      <c r="S133" s="304"/>
      <c r="T133" s="304"/>
      <c r="U133" s="304"/>
      <c r="V133" s="304"/>
      <c r="W133" s="304"/>
      <c r="X133" s="304"/>
      <c r="Y133" s="304"/>
      <c r="Z133" s="304"/>
      <c r="AA133" s="304"/>
      <c r="AB133" s="304"/>
      <c r="AC133" s="304"/>
      <c r="AD133" s="304"/>
    </row>
    <row r="134" spans="1:30">
      <c r="A134" s="303"/>
      <c r="B134" s="324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11"/>
      <c r="R134" s="311"/>
      <c r="S134" s="311"/>
      <c r="T134" s="311"/>
      <c r="U134" s="311"/>
      <c r="V134" s="311"/>
      <c r="W134" s="311"/>
      <c r="X134" s="311"/>
      <c r="Y134" s="311"/>
      <c r="Z134" s="311"/>
      <c r="AA134" s="311"/>
      <c r="AB134" s="311"/>
      <c r="AC134" s="312"/>
      <c r="AD134" s="304"/>
    </row>
    <row r="135" spans="1:30" ht="15.75">
      <c r="A135" s="303"/>
      <c r="B135" s="326"/>
      <c r="C135" s="327" t="s">
        <v>28</v>
      </c>
      <c r="D135" s="328"/>
      <c r="E135" s="328"/>
      <c r="F135" s="328"/>
      <c r="G135" s="328"/>
      <c r="H135" s="328"/>
      <c r="I135" s="328"/>
      <c r="J135" s="328"/>
      <c r="K135" s="328"/>
      <c r="L135" s="328"/>
      <c r="M135" s="328"/>
      <c r="N135" s="328"/>
      <c r="O135" s="328"/>
      <c r="P135" s="328"/>
      <c r="Q135" s="313"/>
      <c r="R135" s="313"/>
      <c r="S135" s="313"/>
      <c r="T135" s="313"/>
      <c r="U135" s="313"/>
      <c r="V135" s="313"/>
      <c r="W135" s="313"/>
      <c r="X135" s="313"/>
      <c r="Y135" s="313"/>
      <c r="Z135" s="313"/>
      <c r="AA135" s="313"/>
      <c r="AB135" s="313"/>
      <c r="AC135" s="314"/>
      <c r="AD135" s="304"/>
    </row>
    <row r="136" spans="1:30">
      <c r="A136" s="303"/>
      <c r="B136" s="326"/>
      <c r="C136" s="328"/>
      <c r="D136" s="328"/>
      <c r="E136" s="328"/>
      <c r="F136" s="328"/>
      <c r="G136" s="328"/>
      <c r="H136" s="328"/>
      <c r="I136" s="328"/>
      <c r="J136" s="328"/>
      <c r="K136" s="328"/>
      <c r="L136" s="328"/>
      <c r="M136" s="328"/>
      <c r="N136" s="328"/>
      <c r="O136" s="328"/>
      <c r="P136" s="328"/>
      <c r="Q136" s="313"/>
      <c r="R136" s="313"/>
      <c r="S136" s="313"/>
      <c r="T136" s="313"/>
      <c r="U136" s="313"/>
      <c r="V136" s="313"/>
      <c r="W136" s="313"/>
      <c r="X136" s="313"/>
      <c r="Y136" s="313"/>
      <c r="Z136" s="313"/>
      <c r="AA136" s="313"/>
      <c r="AB136" s="313"/>
      <c r="AC136" s="314"/>
      <c r="AD136" s="304"/>
    </row>
    <row r="137" spans="1:30" ht="15.75" thickBot="1">
      <c r="A137" s="303"/>
      <c r="B137" s="326"/>
      <c r="C137" s="329" t="s">
        <v>22</v>
      </c>
      <c r="D137" s="330"/>
      <c r="E137" s="328"/>
      <c r="F137" s="328"/>
      <c r="G137" s="328"/>
      <c r="H137" s="328"/>
      <c r="I137" s="328"/>
      <c r="J137" s="328"/>
      <c r="K137" s="328"/>
      <c r="L137" s="328"/>
      <c r="M137" s="328"/>
      <c r="N137" s="328"/>
      <c r="O137" s="328"/>
      <c r="P137" s="328"/>
      <c r="Q137" s="313"/>
      <c r="R137" s="313"/>
      <c r="S137" s="313"/>
      <c r="T137" s="313"/>
      <c r="U137" s="313"/>
      <c r="V137" s="313"/>
      <c r="W137" s="313"/>
      <c r="X137" s="313"/>
      <c r="Y137" s="313"/>
      <c r="Z137" s="313"/>
      <c r="AA137" s="313"/>
      <c r="AB137" s="313"/>
      <c r="AC137" s="314"/>
      <c r="AD137" s="304"/>
    </row>
    <row r="138" spans="1:30" ht="13.5" thickBot="1">
      <c r="A138" s="303"/>
      <c r="B138" s="326"/>
      <c r="C138" s="328"/>
      <c r="D138" s="328"/>
      <c r="E138" s="37" t="s">
        <v>6</v>
      </c>
      <c r="F138" s="38" t="s">
        <v>7</v>
      </c>
      <c r="G138" s="38" t="s">
        <v>8</v>
      </c>
      <c r="H138" s="38" t="s">
        <v>9</v>
      </c>
      <c r="I138" s="38" t="s">
        <v>10</v>
      </c>
      <c r="J138" s="38" t="s">
        <v>11</v>
      </c>
      <c r="K138" s="38" t="s">
        <v>0</v>
      </c>
      <c r="L138" s="38" t="s">
        <v>1</v>
      </c>
      <c r="M138" s="38" t="s">
        <v>2</v>
      </c>
      <c r="N138" s="38" t="s">
        <v>3</v>
      </c>
      <c r="O138" s="38" t="s">
        <v>4</v>
      </c>
      <c r="P138" s="39" t="s">
        <v>5</v>
      </c>
      <c r="Q138" s="313"/>
      <c r="R138" s="313"/>
      <c r="S138" s="313"/>
      <c r="T138" s="313"/>
      <c r="U138" s="313"/>
      <c r="V138" s="313"/>
      <c r="W138" s="313"/>
      <c r="X138" s="313"/>
      <c r="Y138" s="313"/>
      <c r="Z138" s="313"/>
      <c r="AA138" s="313"/>
      <c r="AB138" s="313"/>
      <c r="AC138" s="314"/>
      <c r="AD138" s="304"/>
    </row>
    <row r="139" spans="1:30" ht="13.5" thickBot="1">
      <c r="A139" s="303"/>
      <c r="B139" s="326"/>
      <c r="C139" s="27">
        <v>2005</v>
      </c>
      <c r="D139" s="28" t="s">
        <v>27</v>
      </c>
      <c r="E139" s="318">
        <v>0.34</v>
      </c>
      <c r="F139" s="319">
        <v>0.28000000000000003</v>
      </c>
      <c r="G139" s="319">
        <v>0.37</v>
      </c>
      <c r="H139" s="319">
        <v>0.2</v>
      </c>
      <c r="I139" s="319">
        <v>0.19</v>
      </c>
      <c r="J139" s="319">
        <v>0.12</v>
      </c>
      <c r="K139" s="319">
        <v>0.05</v>
      </c>
      <c r="L139" s="319">
        <v>0.05</v>
      </c>
      <c r="M139" s="319">
        <v>0.05</v>
      </c>
      <c r="N139" s="319">
        <v>0.09</v>
      </c>
      <c r="O139" s="319">
        <v>0.06</v>
      </c>
      <c r="P139" s="320">
        <v>7.0000000000000007E-2</v>
      </c>
      <c r="Q139" s="313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4"/>
      <c r="AD139" s="304"/>
    </row>
    <row r="140" spans="1:30">
      <c r="A140" s="303"/>
      <c r="B140" s="326"/>
      <c r="C140" s="621">
        <v>2006</v>
      </c>
      <c r="D140" s="29" t="s">
        <v>27</v>
      </c>
      <c r="E140" s="61">
        <v>0.59</v>
      </c>
      <c r="F140" s="62">
        <v>0.33</v>
      </c>
      <c r="G140" s="62">
        <v>0.39</v>
      </c>
      <c r="H140" s="62">
        <v>0.31</v>
      </c>
      <c r="I140" s="62">
        <v>0.24</v>
      </c>
      <c r="J140" s="62">
        <v>0.14000000000000001</v>
      </c>
      <c r="K140" s="62">
        <v>0.05</v>
      </c>
      <c r="L140" s="62">
        <v>0.04</v>
      </c>
      <c r="M140" s="62">
        <v>0.04</v>
      </c>
      <c r="N140" s="62">
        <v>7.0000000000000007E-2</v>
      </c>
      <c r="O140" s="62">
        <v>0.05</v>
      </c>
      <c r="P140" s="63">
        <v>0.04</v>
      </c>
      <c r="Q140" s="313"/>
      <c r="R140" s="313"/>
      <c r="S140" s="313"/>
      <c r="T140" s="313"/>
      <c r="U140" s="313"/>
      <c r="V140" s="313"/>
      <c r="W140" s="313"/>
      <c r="X140" s="313"/>
      <c r="Y140" s="313"/>
      <c r="Z140" s="313"/>
      <c r="AA140" s="313"/>
      <c r="AB140" s="313"/>
      <c r="AC140" s="314"/>
      <c r="AD140" s="304"/>
    </row>
    <row r="141" spans="1:30">
      <c r="A141" s="303"/>
      <c r="B141" s="326"/>
      <c r="C141" s="622"/>
      <c r="D141" s="30" t="s">
        <v>25</v>
      </c>
      <c r="E141" s="51">
        <f t="shared" ref="E141:P141" si="60">E140-E139</f>
        <v>0.24999999999999994</v>
      </c>
      <c r="F141" s="283">
        <f t="shared" si="60"/>
        <v>4.9999999999999989E-2</v>
      </c>
      <c r="G141" s="283">
        <f t="shared" si="60"/>
        <v>2.0000000000000018E-2</v>
      </c>
      <c r="H141" s="283">
        <f t="shared" si="60"/>
        <v>0.10999999999999999</v>
      </c>
      <c r="I141" s="283">
        <f t="shared" si="60"/>
        <v>4.9999999999999989E-2</v>
      </c>
      <c r="J141" s="283">
        <f t="shared" si="60"/>
        <v>2.0000000000000018E-2</v>
      </c>
      <c r="K141" s="283">
        <f t="shared" si="60"/>
        <v>0</v>
      </c>
      <c r="L141" s="46">
        <f t="shared" si="60"/>
        <v>-1.0000000000000002E-2</v>
      </c>
      <c r="M141" s="46">
        <f t="shared" si="60"/>
        <v>-1.0000000000000002E-2</v>
      </c>
      <c r="N141" s="46">
        <f t="shared" si="60"/>
        <v>-1.999999999999999E-2</v>
      </c>
      <c r="O141" s="46">
        <f t="shared" si="60"/>
        <v>-9.999999999999995E-3</v>
      </c>
      <c r="P141" s="47">
        <f t="shared" si="60"/>
        <v>-3.0000000000000006E-2</v>
      </c>
      <c r="Q141" s="313"/>
      <c r="R141" s="313"/>
      <c r="S141" s="313"/>
      <c r="T141" s="313"/>
      <c r="U141" s="313"/>
      <c r="V141" s="313"/>
      <c r="W141" s="313"/>
      <c r="X141" s="313"/>
      <c r="Y141" s="313"/>
      <c r="Z141" s="313"/>
      <c r="AA141" s="313"/>
      <c r="AB141" s="313"/>
      <c r="AC141" s="314"/>
      <c r="AD141" s="304"/>
    </row>
    <row r="142" spans="1:30" ht="13.5" thickBot="1">
      <c r="A142" s="303"/>
      <c r="B142" s="326"/>
      <c r="C142" s="623"/>
      <c r="D142" s="31" t="s">
        <v>26</v>
      </c>
      <c r="E142" s="55">
        <f>(E140-E139)/E139</f>
        <v>0.73529411764705865</v>
      </c>
      <c r="F142" s="274">
        <f t="shared" ref="F142:P142" si="61">(F140-F139)/F139</f>
        <v>0.17857142857142852</v>
      </c>
      <c r="G142" s="274">
        <f t="shared" si="61"/>
        <v>5.4054054054054106E-2</v>
      </c>
      <c r="H142" s="274">
        <f t="shared" si="61"/>
        <v>0.54999999999999993</v>
      </c>
      <c r="I142" s="274">
        <f t="shared" si="61"/>
        <v>0.26315789473684204</v>
      </c>
      <c r="J142" s="274">
        <f t="shared" si="61"/>
        <v>0.16666666666666682</v>
      </c>
      <c r="K142" s="274">
        <f t="shared" si="61"/>
        <v>0</v>
      </c>
      <c r="L142" s="49">
        <f t="shared" si="61"/>
        <v>-0.20000000000000004</v>
      </c>
      <c r="M142" s="49">
        <f t="shared" si="61"/>
        <v>-0.20000000000000004</v>
      </c>
      <c r="N142" s="49">
        <f t="shared" si="61"/>
        <v>-0.22222222222222213</v>
      </c>
      <c r="O142" s="49">
        <f t="shared" si="61"/>
        <v>-0.1666666666666666</v>
      </c>
      <c r="P142" s="50">
        <f t="shared" si="61"/>
        <v>-0.4285714285714286</v>
      </c>
      <c r="Q142" s="313"/>
      <c r="R142" s="313"/>
      <c r="S142" s="313"/>
      <c r="T142" s="313"/>
      <c r="U142" s="313"/>
      <c r="V142" s="313"/>
      <c r="W142" s="313"/>
      <c r="X142" s="313"/>
      <c r="Y142" s="313"/>
      <c r="Z142" s="313"/>
      <c r="AA142" s="313"/>
      <c r="AB142" s="313"/>
      <c r="AC142" s="314"/>
      <c r="AD142" s="304"/>
    </row>
    <row r="143" spans="1:30">
      <c r="A143" s="303"/>
      <c r="B143" s="326"/>
      <c r="C143" s="618">
        <v>2007</v>
      </c>
      <c r="D143" s="32" t="s">
        <v>27</v>
      </c>
      <c r="E143" s="61">
        <v>0.53</v>
      </c>
      <c r="F143" s="62">
        <v>0.27</v>
      </c>
      <c r="G143" s="62">
        <v>0.3</v>
      </c>
      <c r="H143" s="62">
        <v>0.16</v>
      </c>
      <c r="I143" s="62">
        <v>0.24</v>
      </c>
      <c r="J143" s="62">
        <v>0.09</v>
      </c>
      <c r="K143" s="62">
        <v>0.04</v>
      </c>
      <c r="L143" s="62">
        <v>0.04</v>
      </c>
      <c r="M143" s="62">
        <v>0.04</v>
      </c>
      <c r="N143" s="62">
        <v>0.04</v>
      </c>
      <c r="O143" s="62">
        <v>0.05</v>
      </c>
      <c r="P143" s="63">
        <v>0.04</v>
      </c>
      <c r="Q143" s="313"/>
      <c r="R143" s="313"/>
      <c r="S143" s="313"/>
      <c r="T143" s="313"/>
      <c r="U143" s="313"/>
      <c r="V143" s="313"/>
      <c r="W143" s="313"/>
      <c r="X143" s="313"/>
      <c r="Y143" s="313"/>
      <c r="Z143" s="313"/>
      <c r="AA143" s="313"/>
      <c r="AB143" s="313"/>
      <c r="AC143" s="314"/>
      <c r="AD143" s="304"/>
    </row>
    <row r="144" spans="1:30">
      <c r="A144" s="303"/>
      <c r="B144" s="326"/>
      <c r="C144" s="619"/>
      <c r="D144" s="33" t="s">
        <v>25</v>
      </c>
      <c r="E144" s="45">
        <f t="shared" ref="E144:P144" si="62">E143-E140</f>
        <v>-5.9999999999999942E-2</v>
      </c>
      <c r="F144" s="53">
        <f t="shared" si="62"/>
        <v>-0.06</v>
      </c>
      <c r="G144" s="53">
        <f t="shared" si="62"/>
        <v>-9.0000000000000024E-2</v>
      </c>
      <c r="H144" s="53">
        <f t="shared" si="62"/>
        <v>-0.15</v>
      </c>
      <c r="I144" s="52">
        <f t="shared" si="62"/>
        <v>0</v>
      </c>
      <c r="J144" s="53">
        <f t="shared" si="62"/>
        <v>-5.0000000000000017E-2</v>
      </c>
      <c r="K144" s="53">
        <f t="shared" si="62"/>
        <v>-1.0000000000000002E-2</v>
      </c>
      <c r="L144" s="52">
        <f t="shared" si="62"/>
        <v>0</v>
      </c>
      <c r="M144" s="52">
        <f t="shared" si="62"/>
        <v>0</v>
      </c>
      <c r="N144" s="53">
        <f t="shared" si="62"/>
        <v>-3.0000000000000006E-2</v>
      </c>
      <c r="O144" s="52">
        <f t="shared" si="62"/>
        <v>0</v>
      </c>
      <c r="P144" s="54">
        <f t="shared" si="62"/>
        <v>0</v>
      </c>
      <c r="Q144" s="313"/>
      <c r="R144" s="313"/>
      <c r="S144" s="313"/>
      <c r="T144" s="313"/>
      <c r="U144" s="313"/>
      <c r="V144" s="313"/>
      <c r="W144" s="313"/>
      <c r="X144" s="313"/>
      <c r="Y144" s="313"/>
      <c r="Z144" s="313"/>
      <c r="AA144" s="313"/>
      <c r="AB144" s="313"/>
      <c r="AC144" s="314"/>
      <c r="AD144" s="304"/>
    </row>
    <row r="145" spans="1:30" ht="13.5" thickBot="1">
      <c r="A145" s="303"/>
      <c r="B145" s="326"/>
      <c r="C145" s="624"/>
      <c r="D145" s="34" t="s">
        <v>26</v>
      </c>
      <c r="E145" s="48">
        <f>(E143-E140)/E140</f>
        <v>-0.1016949152542372</v>
      </c>
      <c r="F145" s="57">
        <f t="shared" ref="F145:P145" si="63">(F143-F140)/F140</f>
        <v>-0.1818181818181818</v>
      </c>
      <c r="G145" s="57">
        <f t="shared" si="63"/>
        <v>-0.23076923076923084</v>
      </c>
      <c r="H145" s="57">
        <f t="shared" si="63"/>
        <v>-0.48387096774193544</v>
      </c>
      <c r="I145" s="56">
        <f t="shared" si="63"/>
        <v>0</v>
      </c>
      <c r="J145" s="57">
        <f t="shared" si="63"/>
        <v>-0.35714285714285721</v>
      </c>
      <c r="K145" s="57">
        <f t="shared" si="63"/>
        <v>-0.20000000000000004</v>
      </c>
      <c r="L145" s="56">
        <f t="shared" si="63"/>
        <v>0</v>
      </c>
      <c r="M145" s="56">
        <f t="shared" si="63"/>
        <v>0</v>
      </c>
      <c r="N145" s="57">
        <f t="shared" si="63"/>
        <v>-0.4285714285714286</v>
      </c>
      <c r="O145" s="56">
        <f t="shared" si="63"/>
        <v>0</v>
      </c>
      <c r="P145" s="58">
        <f t="shared" si="63"/>
        <v>0</v>
      </c>
      <c r="Q145" s="313"/>
      <c r="R145" s="313"/>
      <c r="S145" s="313"/>
      <c r="T145" s="313"/>
      <c r="U145" s="313"/>
      <c r="V145" s="313"/>
      <c r="W145" s="313"/>
      <c r="X145" s="313"/>
      <c r="Y145" s="313"/>
      <c r="Z145" s="313"/>
      <c r="AA145" s="313"/>
      <c r="AB145" s="313"/>
      <c r="AC145" s="314"/>
      <c r="AD145" s="304"/>
    </row>
    <row r="146" spans="1:30">
      <c r="A146" s="303"/>
      <c r="B146" s="326"/>
      <c r="C146" s="618">
        <v>2008</v>
      </c>
      <c r="D146" s="32" t="s">
        <v>27</v>
      </c>
      <c r="E146" s="61">
        <v>0.6</v>
      </c>
      <c r="F146" s="62">
        <v>0.33</v>
      </c>
      <c r="G146" s="62">
        <v>0.22</v>
      </c>
      <c r="H146" s="62">
        <v>0.2</v>
      </c>
      <c r="I146" s="62">
        <v>0.16</v>
      </c>
      <c r="J146" s="62">
        <v>7.0000000000000007E-2</v>
      </c>
      <c r="K146" s="62">
        <v>0.04</v>
      </c>
      <c r="L146" s="62">
        <v>0.03</v>
      </c>
      <c r="M146" s="62">
        <v>0.03</v>
      </c>
      <c r="N146" s="62">
        <v>0.03</v>
      </c>
      <c r="O146" s="62">
        <v>0.06</v>
      </c>
      <c r="P146" s="63">
        <v>0.02</v>
      </c>
      <c r="Q146" s="313"/>
      <c r="R146" s="313"/>
      <c r="S146" s="313"/>
      <c r="T146" s="313"/>
      <c r="U146" s="313"/>
      <c r="V146" s="313"/>
      <c r="W146" s="313"/>
      <c r="X146" s="313"/>
      <c r="Y146" s="313"/>
      <c r="Z146" s="313"/>
      <c r="AA146" s="313"/>
      <c r="AB146" s="313"/>
      <c r="AC146" s="314"/>
      <c r="AD146" s="304"/>
    </row>
    <row r="147" spans="1:30">
      <c r="A147" s="303"/>
      <c r="B147" s="326"/>
      <c r="C147" s="619"/>
      <c r="D147" s="33" t="s">
        <v>25</v>
      </c>
      <c r="E147" s="51">
        <f t="shared" ref="E147:P147" si="64">E146-E143</f>
        <v>6.9999999999999951E-2</v>
      </c>
      <c r="F147" s="52">
        <f t="shared" si="64"/>
        <v>0.06</v>
      </c>
      <c r="G147" s="53">
        <f t="shared" si="64"/>
        <v>-7.9999999999999988E-2</v>
      </c>
      <c r="H147" s="52">
        <f t="shared" si="64"/>
        <v>4.0000000000000008E-2</v>
      </c>
      <c r="I147" s="53">
        <f t="shared" si="64"/>
        <v>-7.9999999999999988E-2</v>
      </c>
      <c r="J147" s="53">
        <f t="shared" si="64"/>
        <v>-1.999999999999999E-2</v>
      </c>
      <c r="K147" s="52">
        <f t="shared" si="64"/>
        <v>0</v>
      </c>
      <c r="L147" s="53">
        <f t="shared" si="64"/>
        <v>-1.0000000000000002E-2</v>
      </c>
      <c r="M147" s="53">
        <f t="shared" si="64"/>
        <v>-1.0000000000000002E-2</v>
      </c>
      <c r="N147" s="53">
        <f t="shared" si="64"/>
        <v>-1.0000000000000002E-2</v>
      </c>
      <c r="O147" s="52">
        <f t="shared" si="64"/>
        <v>9.999999999999995E-3</v>
      </c>
      <c r="P147" s="59">
        <f t="shared" si="64"/>
        <v>-0.02</v>
      </c>
      <c r="Q147" s="313"/>
      <c r="R147" s="313"/>
      <c r="S147" s="313"/>
      <c r="T147" s="313"/>
      <c r="U147" s="313"/>
      <c r="V147" s="313"/>
      <c r="W147" s="313"/>
      <c r="X147" s="313"/>
      <c r="Y147" s="313"/>
      <c r="Z147" s="313"/>
      <c r="AA147" s="313"/>
      <c r="AB147" s="313"/>
      <c r="AC147" s="314"/>
      <c r="AD147" s="304"/>
    </row>
    <row r="148" spans="1:30" ht="13.5" thickBot="1">
      <c r="A148" s="303"/>
      <c r="B148" s="326"/>
      <c r="C148" s="624"/>
      <c r="D148" s="34" t="s">
        <v>26</v>
      </c>
      <c r="E148" s="55">
        <f>(E146-E143)/E143</f>
        <v>0.13207547169811309</v>
      </c>
      <c r="F148" s="56">
        <f t="shared" ref="F148:P148" si="65">(F146-F143)/F143</f>
        <v>0.22222222222222221</v>
      </c>
      <c r="G148" s="57">
        <f t="shared" si="65"/>
        <v>-0.26666666666666666</v>
      </c>
      <c r="H148" s="56">
        <f t="shared" si="65"/>
        <v>0.25000000000000006</v>
      </c>
      <c r="I148" s="57">
        <f t="shared" si="65"/>
        <v>-0.33333333333333331</v>
      </c>
      <c r="J148" s="57">
        <f t="shared" si="65"/>
        <v>-0.22222222222222213</v>
      </c>
      <c r="K148" s="56">
        <f t="shared" si="65"/>
        <v>0</v>
      </c>
      <c r="L148" s="57">
        <f t="shared" si="65"/>
        <v>-0.25000000000000006</v>
      </c>
      <c r="M148" s="57">
        <f t="shared" si="65"/>
        <v>-0.25000000000000006</v>
      </c>
      <c r="N148" s="57">
        <f t="shared" si="65"/>
        <v>-0.25000000000000006</v>
      </c>
      <c r="O148" s="56">
        <f t="shared" si="65"/>
        <v>0.1999999999999999</v>
      </c>
      <c r="P148" s="60">
        <f t="shared" si="65"/>
        <v>-0.5</v>
      </c>
      <c r="Q148" s="313"/>
      <c r="R148" s="313"/>
      <c r="S148" s="313"/>
      <c r="T148" s="313"/>
      <c r="U148" s="313"/>
      <c r="V148" s="313"/>
      <c r="W148" s="313"/>
      <c r="X148" s="313"/>
      <c r="Y148" s="313"/>
      <c r="Z148" s="313"/>
      <c r="AA148" s="313"/>
      <c r="AB148" s="313"/>
      <c r="AC148" s="314"/>
      <c r="AD148" s="304"/>
    </row>
    <row r="149" spans="1:30">
      <c r="A149" s="303"/>
      <c r="B149" s="326"/>
      <c r="C149" s="618">
        <v>2009</v>
      </c>
      <c r="D149" s="32" t="s">
        <v>27</v>
      </c>
      <c r="E149" s="61">
        <v>0.49</v>
      </c>
      <c r="F149" s="62">
        <v>0.28999999999999998</v>
      </c>
      <c r="G149" s="62">
        <v>0.27</v>
      </c>
      <c r="H149" s="62">
        <v>0.2</v>
      </c>
      <c r="I149" s="62">
        <v>0.13</v>
      </c>
      <c r="J149" s="62">
        <v>0.06</v>
      </c>
      <c r="K149" s="62">
        <v>0.03</v>
      </c>
      <c r="L149" s="62">
        <v>0.05</v>
      </c>
      <c r="M149" s="62">
        <v>0.03</v>
      </c>
      <c r="N149" s="62">
        <v>0.02</v>
      </c>
      <c r="O149" s="62">
        <v>0.09</v>
      </c>
      <c r="P149" s="63">
        <v>0.02</v>
      </c>
      <c r="Q149" s="313"/>
      <c r="R149" s="313"/>
      <c r="S149" s="313"/>
      <c r="T149" s="313"/>
      <c r="U149" s="313"/>
      <c r="V149" s="313"/>
      <c r="W149" s="313"/>
      <c r="X149" s="313"/>
      <c r="Y149" s="313"/>
      <c r="Z149" s="313"/>
      <c r="AA149" s="313"/>
      <c r="AB149" s="313"/>
      <c r="AC149" s="314"/>
      <c r="AD149" s="304"/>
    </row>
    <row r="150" spans="1:30">
      <c r="A150" s="303"/>
      <c r="B150" s="326"/>
      <c r="C150" s="619"/>
      <c r="D150" s="33" t="s">
        <v>25</v>
      </c>
      <c r="E150" s="45">
        <f t="shared" ref="E150:P150" si="66">E149-E146</f>
        <v>-0.10999999999999999</v>
      </c>
      <c r="F150" s="53">
        <f t="shared" si="66"/>
        <v>-4.0000000000000036E-2</v>
      </c>
      <c r="G150" s="52">
        <f t="shared" si="66"/>
        <v>5.0000000000000017E-2</v>
      </c>
      <c r="H150" s="52">
        <f t="shared" si="66"/>
        <v>0</v>
      </c>
      <c r="I150" s="53">
        <f t="shared" si="66"/>
        <v>-0.03</v>
      </c>
      <c r="J150" s="53">
        <f t="shared" si="66"/>
        <v>-1.0000000000000009E-2</v>
      </c>
      <c r="K150" s="53">
        <f t="shared" si="66"/>
        <v>-1.0000000000000002E-2</v>
      </c>
      <c r="L150" s="52">
        <f t="shared" si="66"/>
        <v>2.0000000000000004E-2</v>
      </c>
      <c r="M150" s="52">
        <f t="shared" si="66"/>
        <v>0</v>
      </c>
      <c r="N150" s="53">
        <f t="shared" si="66"/>
        <v>-9.9999999999999985E-3</v>
      </c>
      <c r="O150" s="52">
        <f t="shared" si="66"/>
        <v>0.03</v>
      </c>
      <c r="P150" s="54">
        <f t="shared" si="66"/>
        <v>0</v>
      </c>
      <c r="Q150" s="313"/>
      <c r="R150" s="313"/>
      <c r="S150" s="313"/>
      <c r="T150" s="313"/>
      <c r="U150" s="313"/>
      <c r="V150" s="313"/>
      <c r="W150" s="313"/>
      <c r="X150" s="313"/>
      <c r="Y150" s="313"/>
      <c r="Z150" s="313"/>
      <c r="AA150" s="313"/>
      <c r="AB150" s="313"/>
      <c r="AC150" s="314"/>
      <c r="AD150" s="304"/>
    </row>
    <row r="151" spans="1:30" ht="13.5" thickBot="1">
      <c r="A151" s="303"/>
      <c r="B151" s="326"/>
      <c r="C151" s="624"/>
      <c r="D151" s="34" t="s">
        <v>26</v>
      </c>
      <c r="E151" s="48">
        <f>(E149-E146)/E146</f>
        <v>-0.18333333333333332</v>
      </c>
      <c r="F151" s="57">
        <f t="shared" ref="F151:P151" si="67">(F149-F146)/F146</f>
        <v>-0.12121212121212131</v>
      </c>
      <c r="G151" s="56">
        <f t="shared" si="67"/>
        <v>0.22727272727272735</v>
      </c>
      <c r="H151" s="56">
        <f t="shared" si="67"/>
        <v>0</v>
      </c>
      <c r="I151" s="57">
        <f t="shared" si="67"/>
        <v>-0.1875</v>
      </c>
      <c r="J151" s="57">
        <f t="shared" si="67"/>
        <v>-0.14285714285714296</v>
      </c>
      <c r="K151" s="57">
        <f t="shared" si="67"/>
        <v>-0.25000000000000006</v>
      </c>
      <c r="L151" s="56">
        <f t="shared" si="67"/>
        <v>0.66666666666666685</v>
      </c>
      <c r="M151" s="56">
        <f t="shared" si="67"/>
        <v>0</v>
      </c>
      <c r="N151" s="57">
        <f t="shared" si="67"/>
        <v>-0.33333333333333331</v>
      </c>
      <c r="O151" s="56">
        <f t="shared" si="67"/>
        <v>0.5</v>
      </c>
      <c r="P151" s="58">
        <f t="shared" si="67"/>
        <v>0</v>
      </c>
      <c r="Q151" s="313"/>
      <c r="R151" s="313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4"/>
      <c r="AD151" s="304"/>
    </row>
    <row r="152" spans="1:30">
      <c r="A152" s="303"/>
      <c r="B152" s="326"/>
      <c r="C152" s="618">
        <v>2010</v>
      </c>
      <c r="D152" s="32" t="s">
        <v>27</v>
      </c>
      <c r="E152" s="42">
        <v>0.59</v>
      </c>
      <c r="F152" s="43">
        <v>0.26</v>
      </c>
      <c r="G152" s="43">
        <v>0.28999999999999998</v>
      </c>
      <c r="H152" s="43">
        <v>0.17</v>
      </c>
      <c r="I152" s="43">
        <v>0.15</v>
      </c>
      <c r="J152" s="43">
        <v>0.09</v>
      </c>
      <c r="K152" s="43">
        <v>0.03</v>
      </c>
      <c r="L152" s="43">
        <v>0.03</v>
      </c>
      <c r="M152" s="43">
        <v>0.04</v>
      </c>
      <c r="N152" s="43">
        <v>0.04</v>
      </c>
      <c r="O152" s="43">
        <v>0.03</v>
      </c>
      <c r="P152" s="44">
        <v>0.12</v>
      </c>
      <c r="Q152" s="313"/>
      <c r="R152" s="313"/>
      <c r="S152" s="313"/>
      <c r="T152" s="313"/>
      <c r="U152" s="313"/>
      <c r="V152" s="313"/>
      <c r="W152" s="313"/>
      <c r="X152" s="313"/>
      <c r="Y152" s="313"/>
      <c r="Z152" s="313"/>
      <c r="AA152" s="313"/>
      <c r="AB152" s="313"/>
      <c r="AC152" s="314"/>
      <c r="AD152" s="304"/>
    </row>
    <row r="153" spans="1:30">
      <c r="A153" s="303"/>
      <c r="B153" s="326"/>
      <c r="C153" s="619"/>
      <c r="D153" s="33" t="s">
        <v>25</v>
      </c>
      <c r="E153" s="51">
        <f t="shared" ref="E153:P153" si="68">E152-E149</f>
        <v>9.9999999999999978E-2</v>
      </c>
      <c r="F153" s="53">
        <f t="shared" si="68"/>
        <v>-2.9999999999999971E-2</v>
      </c>
      <c r="G153" s="52">
        <f t="shared" si="68"/>
        <v>1.9999999999999962E-2</v>
      </c>
      <c r="H153" s="53">
        <f t="shared" si="68"/>
        <v>-0.03</v>
      </c>
      <c r="I153" s="52">
        <f t="shared" si="68"/>
        <v>1.999999999999999E-2</v>
      </c>
      <c r="J153" s="52">
        <f t="shared" si="68"/>
        <v>0.03</v>
      </c>
      <c r="K153" s="52">
        <f t="shared" si="68"/>
        <v>0</v>
      </c>
      <c r="L153" s="53">
        <f t="shared" si="68"/>
        <v>-2.0000000000000004E-2</v>
      </c>
      <c r="M153" s="52">
        <f t="shared" si="68"/>
        <v>1.0000000000000002E-2</v>
      </c>
      <c r="N153" s="52">
        <f t="shared" si="68"/>
        <v>0.02</v>
      </c>
      <c r="O153" s="53">
        <f t="shared" si="68"/>
        <v>-0.06</v>
      </c>
      <c r="P153" s="54">
        <f t="shared" si="68"/>
        <v>9.9999999999999992E-2</v>
      </c>
      <c r="Q153" s="313"/>
      <c r="R153" s="313"/>
      <c r="S153" s="313"/>
      <c r="T153" s="313"/>
      <c r="U153" s="313"/>
      <c r="V153" s="313"/>
      <c r="W153" s="313"/>
      <c r="X153" s="313"/>
      <c r="Y153" s="313"/>
      <c r="Z153" s="313"/>
      <c r="AA153" s="313"/>
      <c r="AB153" s="313"/>
      <c r="AC153" s="314"/>
      <c r="AD153" s="304"/>
    </row>
    <row r="154" spans="1:30" ht="13.5" thickBot="1">
      <c r="A154" s="303"/>
      <c r="B154" s="326"/>
      <c r="C154" s="624"/>
      <c r="D154" s="34" t="s">
        <v>26</v>
      </c>
      <c r="E154" s="88">
        <f>(E152-E149)/E149</f>
        <v>0.20408163265306117</v>
      </c>
      <c r="F154" s="91">
        <f t="shared" ref="F154:P154" si="69">(F152-F149)/F149</f>
        <v>-0.10344827586206887</v>
      </c>
      <c r="G154" s="82">
        <f t="shared" si="69"/>
        <v>7.4074074074073931E-2</v>
      </c>
      <c r="H154" s="91">
        <f t="shared" si="69"/>
        <v>-0.15</v>
      </c>
      <c r="I154" s="82">
        <f t="shared" si="69"/>
        <v>0.15384615384615377</v>
      </c>
      <c r="J154" s="82">
        <f t="shared" si="69"/>
        <v>0.5</v>
      </c>
      <c r="K154" s="82">
        <f t="shared" si="69"/>
        <v>0</v>
      </c>
      <c r="L154" s="91">
        <f t="shared" si="69"/>
        <v>-0.40000000000000008</v>
      </c>
      <c r="M154" s="82">
        <f t="shared" si="69"/>
        <v>0.33333333333333343</v>
      </c>
      <c r="N154" s="82">
        <f t="shared" si="69"/>
        <v>1</v>
      </c>
      <c r="O154" s="91">
        <f t="shared" si="69"/>
        <v>-0.66666666666666663</v>
      </c>
      <c r="P154" s="271">
        <f t="shared" si="69"/>
        <v>4.9999999999999991</v>
      </c>
      <c r="Q154" s="313"/>
      <c r="R154" s="313"/>
      <c r="S154" s="313"/>
      <c r="T154" s="313"/>
      <c r="U154" s="313"/>
      <c r="V154" s="313"/>
      <c r="W154" s="313"/>
      <c r="X154" s="313"/>
      <c r="Y154" s="313"/>
      <c r="Z154" s="313"/>
      <c r="AA154" s="313"/>
      <c r="AB154" s="313"/>
      <c r="AC154" s="314"/>
      <c r="AD154" s="304"/>
    </row>
    <row r="155" spans="1:30">
      <c r="A155" s="303"/>
      <c r="B155" s="326"/>
      <c r="C155" s="618">
        <v>2011</v>
      </c>
      <c r="D155" s="32" t="s">
        <v>27</v>
      </c>
      <c r="E155" s="42">
        <v>0.6</v>
      </c>
      <c r="F155" s="43">
        <v>0.28999999999999998</v>
      </c>
      <c r="G155" s="43">
        <v>0.28999999999999998</v>
      </c>
      <c r="H155" s="43">
        <v>0.21</v>
      </c>
      <c r="I155" s="43">
        <v>0.11</v>
      </c>
      <c r="J155" s="43">
        <v>0.06</v>
      </c>
      <c r="K155" s="43">
        <v>0.03</v>
      </c>
      <c r="L155" s="43">
        <v>0.02</v>
      </c>
      <c r="M155" s="43">
        <v>0.04</v>
      </c>
      <c r="N155" s="43">
        <v>0.05</v>
      </c>
      <c r="O155" s="43">
        <v>0.03</v>
      </c>
      <c r="P155" s="44">
        <v>0.04</v>
      </c>
      <c r="Q155" s="313"/>
      <c r="R155" s="313"/>
      <c r="S155" s="313"/>
      <c r="T155" s="313"/>
      <c r="U155" s="313"/>
      <c r="V155" s="313"/>
      <c r="W155" s="313"/>
      <c r="X155" s="313"/>
      <c r="Y155" s="313"/>
      <c r="Z155" s="313"/>
      <c r="AA155" s="313"/>
      <c r="AB155" s="313"/>
      <c r="AC155" s="314"/>
      <c r="AD155" s="304"/>
    </row>
    <row r="156" spans="1:30">
      <c r="A156" s="303"/>
      <c r="B156" s="326"/>
      <c r="C156" s="619"/>
      <c r="D156" s="33" t="s">
        <v>25</v>
      </c>
      <c r="E156" s="51">
        <f t="shared" ref="E156:P156" si="70">E155-E152</f>
        <v>1.0000000000000009E-2</v>
      </c>
      <c r="F156" s="52">
        <f t="shared" si="70"/>
        <v>2.9999999999999971E-2</v>
      </c>
      <c r="G156" s="52">
        <f t="shared" si="70"/>
        <v>0</v>
      </c>
      <c r="H156" s="52">
        <f t="shared" si="70"/>
        <v>3.999999999999998E-2</v>
      </c>
      <c r="I156" s="52">
        <f t="shared" si="70"/>
        <v>-3.9999999999999994E-2</v>
      </c>
      <c r="J156" s="52">
        <f t="shared" si="70"/>
        <v>-0.03</v>
      </c>
      <c r="K156" s="52">
        <f t="shared" si="70"/>
        <v>0</v>
      </c>
      <c r="L156" s="52">
        <f t="shared" si="70"/>
        <v>-9.9999999999999985E-3</v>
      </c>
      <c r="M156" s="52">
        <f t="shared" si="70"/>
        <v>0</v>
      </c>
      <c r="N156" s="52">
        <f t="shared" si="70"/>
        <v>1.0000000000000002E-2</v>
      </c>
      <c r="O156" s="52">
        <f t="shared" si="70"/>
        <v>0</v>
      </c>
      <c r="P156" s="54">
        <f t="shared" si="70"/>
        <v>-7.9999999999999988E-2</v>
      </c>
      <c r="Q156" s="313"/>
      <c r="R156" s="313"/>
      <c r="S156" s="313"/>
      <c r="T156" s="313"/>
      <c r="U156" s="313"/>
      <c r="V156" s="313"/>
      <c r="W156" s="313"/>
      <c r="X156" s="313"/>
      <c r="Y156" s="313"/>
      <c r="Z156" s="313"/>
      <c r="AA156" s="313"/>
      <c r="AB156" s="313"/>
      <c r="AC156" s="314"/>
      <c r="AD156" s="304"/>
    </row>
    <row r="157" spans="1:30" ht="13.5" thickBot="1">
      <c r="A157" s="303"/>
      <c r="B157" s="326"/>
      <c r="C157" s="624"/>
      <c r="D157" s="34" t="s">
        <v>26</v>
      </c>
      <c r="E157" s="88">
        <f>(E155-E152)/E152</f>
        <v>1.6949152542372899E-2</v>
      </c>
      <c r="F157" s="82">
        <f t="shared" ref="F157:P157" si="71">(F155-F152)/F152</f>
        <v>0.11538461538461527</v>
      </c>
      <c r="G157" s="82">
        <f t="shared" si="71"/>
        <v>0</v>
      </c>
      <c r="H157" s="82">
        <f t="shared" si="71"/>
        <v>0.23529411764705868</v>
      </c>
      <c r="I157" s="82">
        <f t="shared" si="71"/>
        <v>-0.26666666666666666</v>
      </c>
      <c r="J157" s="82">
        <f t="shared" si="71"/>
        <v>-0.33333333333333331</v>
      </c>
      <c r="K157" s="82">
        <f t="shared" si="71"/>
        <v>0</v>
      </c>
      <c r="L157" s="82">
        <f t="shared" si="71"/>
        <v>-0.33333333333333331</v>
      </c>
      <c r="M157" s="82">
        <f t="shared" si="71"/>
        <v>0</v>
      </c>
      <c r="N157" s="82">
        <f t="shared" si="71"/>
        <v>0.25000000000000006</v>
      </c>
      <c r="O157" s="82">
        <f t="shared" si="71"/>
        <v>0</v>
      </c>
      <c r="P157" s="271">
        <f t="shared" si="71"/>
        <v>-0.66666666666666663</v>
      </c>
      <c r="Q157" s="313"/>
      <c r="R157" s="313"/>
      <c r="S157" s="313"/>
      <c r="T157" s="313"/>
      <c r="U157" s="313"/>
      <c r="V157" s="313"/>
      <c r="W157" s="313"/>
      <c r="X157" s="313"/>
      <c r="Y157" s="313"/>
      <c r="Z157" s="313"/>
      <c r="AA157" s="313"/>
      <c r="AB157" s="313"/>
      <c r="AC157" s="314"/>
      <c r="AD157" s="304"/>
    </row>
    <row r="158" spans="1:30" ht="13.5" thickBot="1">
      <c r="A158" s="303"/>
      <c r="B158" s="331"/>
      <c r="C158" s="332"/>
      <c r="D158" s="332"/>
      <c r="E158" s="332"/>
      <c r="F158" s="332"/>
      <c r="G158" s="332"/>
      <c r="H158" s="332"/>
      <c r="I158" s="332"/>
      <c r="J158" s="332"/>
      <c r="K158" s="332"/>
      <c r="L158" s="332"/>
      <c r="M158" s="332"/>
      <c r="N158" s="332"/>
      <c r="O158" s="332"/>
      <c r="P158" s="332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  <c r="AA158" s="315"/>
      <c r="AB158" s="315"/>
      <c r="AC158" s="316"/>
      <c r="AD158" s="304"/>
    </row>
    <row r="159" spans="1:30" ht="13.5" thickBot="1">
      <c r="A159" s="303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03"/>
      <c r="M159" s="303"/>
      <c r="N159" s="303"/>
      <c r="O159" s="303"/>
      <c r="P159" s="303"/>
      <c r="Q159" s="304"/>
      <c r="R159" s="304"/>
      <c r="S159" s="304"/>
      <c r="T159" s="304"/>
      <c r="U159" s="304"/>
      <c r="V159" s="304"/>
      <c r="W159" s="304"/>
      <c r="X159" s="304"/>
      <c r="Y159" s="304"/>
      <c r="Z159" s="304"/>
      <c r="AA159" s="304"/>
      <c r="AB159" s="304"/>
      <c r="AC159" s="304"/>
      <c r="AD159" s="304"/>
    </row>
    <row r="160" spans="1:30">
      <c r="A160" s="303"/>
      <c r="B160" s="324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25"/>
      <c r="P160" s="325"/>
      <c r="Q160" s="311"/>
      <c r="R160" s="311"/>
      <c r="S160" s="311"/>
      <c r="T160" s="311"/>
      <c r="U160" s="311"/>
      <c r="V160" s="311"/>
      <c r="W160" s="311"/>
      <c r="X160" s="311"/>
      <c r="Y160" s="311"/>
      <c r="Z160" s="311"/>
      <c r="AA160" s="311"/>
      <c r="AB160" s="311"/>
      <c r="AC160" s="312"/>
      <c r="AD160" s="304"/>
    </row>
    <row r="161" spans="1:30" ht="15.75">
      <c r="A161" s="303"/>
      <c r="B161" s="326"/>
      <c r="C161" s="327" t="s">
        <v>29</v>
      </c>
      <c r="D161" s="328"/>
      <c r="E161" s="328"/>
      <c r="F161" s="328"/>
      <c r="G161" s="328"/>
      <c r="H161" s="328"/>
      <c r="I161" s="328"/>
      <c r="J161" s="328"/>
      <c r="K161" s="328"/>
      <c r="L161" s="328"/>
      <c r="M161" s="328"/>
      <c r="N161" s="328"/>
      <c r="O161" s="328"/>
      <c r="P161" s="328"/>
      <c r="Q161" s="313"/>
      <c r="R161" s="313"/>
      <c r="S161" s="313"/>
      <c r="T161" s="313"/>
      <c r="U161" s="313"/>
      <c r="V161" s="313"/>
      <c r="W161" s="313"/>
      <c r="X161" s="313"/>
      <c r="Y161" s="313"/>
      <c r="Z161" s="313"/>
      <c r="AA161" s="313"/>
      <c r="AB161" s="313"/>
      <c r="AC161" s="314"/>
      <c r="AD161" s="304"/>
    </row>
    <row r="162" spans="1:30">
      <c r="A162" s="303"/>
      <c r="B162" s="326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8"/>
      <c r="O162" s="328"/>
      <c r="P162" s="328"/>
      <c r="Q162" s="313"/>
      <c r="R162" s="313"/>
      <c r="S162" s="313"/>
      <c r="T162" s="313"/>
      <c r="U162" s="313"/>
      <c r="V162" s="313"/>
      <c r="W162" s="313"/>
      <c r="X162" s="313"/>
      <c r="Y162" s="313"/>
      <c r="Z162" s="313"/>
      <c r="AA162" s="313"/>
      <c r="AB162" s="313"/>
      <c r="AC162" s="314"/>
      <c r="AD162" s="304"/>
    </row>
    <row r="163" spans="1:30" ht="15.75" thickBot="1">
      <c r="A163" s="303"/>
      <c r="B163" s="326"/>
      <c r="C163" s="329" t="s">
        <v>22</v>
      </c>
      <c r="D163" s="330"/>
      <c r="E163" s="328"/>
      <c r="F163" s="328"/>
      <c r="G163" s="328"/>
      <c r="H163" s="328"/>
      <c r="I163" s="328"/>
      <c r="J163" s="328"/>
      <c r="K163" s="328"/>
      <c r="L163" s="328"/>
      <c r="M163" s="328"/>
      <c r="N163" s="328"/>
      <c r="O163" s="328"/>
      <c r="P163" s="328"/>
      <c r="Q163" s="313"/>
      <c r="R163" s="313"/>
      <c r="S163" s="313"/>
      <c r="T163" s="313"/>
      <c r="U163" s="313"/>
      <c r="V163" s="313"/>
      <c r="W163" s="313"/>
      <c r="X163" s="313"/>
      <c r="Y163" s="313"/>
      <c r="Z163" s="313"/>
      <c r="AA163" s="313"/>
      <c r="AB163" s="313"/>
      <c r="AC163" s="314"/>
      <c r="AD163" s="304"/>
    </row>
    <row r="164" spans="1:30" ht="13.5" thickBot="1">
      <c r="A164" s="303"/>
      <c r="B164" s="326"/>
      <c r="C164" s="328"/>
      <c r="D164" s="328"/>
      <c r="E164" s="37" t="s">
        <v>7</v>
      </c>
      <c r="F164" s="38" t="s">
        <v>8</v>
      </c>
      <c r="G164" s="38" t="s">
        <v>9</v>
      </c>
      <c r="H164" s="38" t="s">
        <v>10</v>
      </c>
      <c r="I164" s="38" t="s">
        <v>11</v>
      </c>
      <c r="J164" s="38" t="s">
        <v>0</v>
      </c>
      <c r="K164" s="38" t="s">
        <v>1</v>
      </c>
      <c r="L164" s="38" t="s">
        <v>2</v>
      </c>
      <c r="M164" s="38" t="s">
        <v>3</v>
      </c>
      <c r="N164" s="38" t="s">
        <v>4</v>
      </c>
      <c r="O164" s="38" t="s">
        <v>5</v>
      </c>
      <c r="P164" s="39" t="s">
        <v>6</v>
      </c>
      <c r="Q164" s="313"/>
      <c r="R164" s="313"/>
      <c r="S164" s="313"/>
      <c r="T164" s="313"/>
      <c r="U164" s="313"/>
      <c r="V164" s="313"/>
      <c r="W164" s="313"/>
      <c r="X164" s="313"/>
      <c r="Y164" s="313"/>
      <c r="Z164" s="313"/>
      <c r="AA164" s="313"/>
      <c r="AB164" s="313"/>
      <c r="AC164" s="314"/>
      <c r="AD164" s="304"/>
    </row>
    <row r="165" spans="1:30" ht="13.5" thickBot="1">
      <c r="A165" s="303"/>
      <c r="B165" s="326"/>
      <c r="C165" s="27">
        <v>2005</v>
      </c>
      <c r="D165" s="28" t="s">
        <v>27</v>
      </c>
      <c r="E165" s="318">
        <v>0.46</v>
      </c>
      <c r="F165" s="319">
        <v>0.42</v>
      </c>
      <c r="G165" s="319">
        <v>0.23</v>
      </c>
      <c r="H165" s="319">
        <v>0.21</v>
      </c>
      <c r="I165" s="319">
        <v>0.13</v>
      </c>
      <c r="J165" s="319">
        <v>0.06</v>
      </c>
      <c r="K165" s="319">
        <v>0.06</v>
      </c>
      <c r="L165" s="319">
        <v>0.05</v>
      </c>
      <c r="M165" s="319">
        <v>0.09</v>
      </c>
      <c r="N165" s="319">
        <v>7.0000000000000007E-2</v>
      </c>
      <c r="O165" s="319">
        <v>7.0000000000000007E-2</v>
      </c>
      <c r="P165" s="320">
        <v>0.05</v>
      </c>
      <c r="Q165" s="313"/>
      <c r="R165" s="313"/>
      <c r="S165" s="313"/>
      <c r="T165" s="313"/>
      <c r="U165" s="313"/>
      <c r="V165" s="313"/>
      <c r="W165" s="313"/>
      <c r="X165" s="313"/>
      <c r="Y165" s="313"/>
      <c r="Z165" s="313"/>
      <c r="AA165" s="313"/>
      <c r="AB165" s="313"/>
      <c r="AC165" s="314"/>
      <c r="AD165" s="304"/>
    </row>
    <row r="166" spans="1:30">
      <c r="A166" s="303"/>
      <c r="B166" s="326"/>
      <c r="C166" s="621">
        <v>2006</v>
      </c>
      <c r="D166" s="29" t="s">
        <v>27</v>
      </c>
      <c r="E166" s="61">
        <v>0.46</v>
      </c>
      <c r="F166" s="62">
        <v>0.44</v>
      </c>
      <c r="G166" s="62">
        <v>0.35</v>
      </c>
      <c r="H166" s="62">
        <v>0.25</v>
      </c>
      <c r="I166" s="62">
        <v>0.14000000000000001</v>
      </c>
      <c r="J166" s="62">
        <v>0.05</v>
      </c>
      <c r="K166" s="62">
        <v>0.05</v>
      </c>
      <c r="L166" s="62">
        <v>0.04</v>
      </c>
      <c r="M166" s="62">
        <v>0.08</v>
      </c>
      <c r="N166" s="62">
        <v>0.06</v>
      </c>
      <c r="O166" s="62">
        <v>0.05</v>
      </c>
      <c r="P166" s="63">
        <v>0.05</v>
      </c>
      <c r="Q166" s="313"/>
      <c r="R166" s="313"/>
      <c r="S166" s="313"/>
      <c r="T166" s="313"/>
      <c r="U166" s="313"/>
      <c r="V166" s="313"/>
      <c r="W166" s="313"/>
      <c r="X166" s="313"/>
      <c r="Y166" s="313"/>
      <c r="Z166" s="313"/>
      <c r="AA166" s="313"/>
      <c r="AB166" s="313"/>
      <c r="AC166" s="314"/>
      <c r="AD166" s="304"/>
    </row>
    <row r="167" spans="1:30">
      <c r="A167" s="303"/>
      <c r="B167" s="326"/>
      <c r="C167" s="622"/>
      <c r="D167" s="30" t="s">
        <v>25</v>
      </c>
      <c r="E167" s="51">
        <f t="shared" ref="E167:P167" si="72">E166-E165</f>
        <v>0</v>
      </c>
      <c r="F167" s="283">
        <f t="shared" si="72"/>
        <v>2.0000000000000018E-2</v>
      </c>
      <c r="G167" s="283">
        <f t="shared" si="72"/>
        <v>0.11999999999999997</v>
      </c>
      <c r="H167" s="283">
        <f t="shared" si="72"/>
        <v>4.0000000000000008E-2</v>
      </c>
      <c r="I167" s="283">
        <f t="shared" si="72"/>
        <v>1.0000000000000009E-2</v>
      </c>
      <c r="J167" s="46">
        <f t="shared" si="72"/>
        <v>-9.999999999999995E-3</v>
      </c>
      <c r="K167" s="46">
        <f t="shared" si="72"/>
        <v>-9.999999999999995E-3</v>
      </c>
      <c r="L167" s="46">
        <f t="shared" si="72"/>
        <v>-1.0000000000000002E-2</v>
      </c>
      <c r="M167" s="46">
        <f t="shared" si="72"/>
        <v>-9.999999999999995E-3</v>
      </c>
      <c r="N167" s="46">
        <f t="shared" si="72"/>
        <v>-1.0000000000000009E-2</v>
      </c>
      <c r="O167" s="46">
        <f t="shared" si="72"/>
        <v>-2.0000000000000004E-2</v>
      </c>
      <c r="P167" s="317">
        <f t="shared" si="72"/>
        <v>0</v>
      </c>
      <c r="Q167" s="313"/>
      <c r="R167" s="313"/>
      <c r="S167" s="313"/>
      <c r="T167" s="313"/>
      <c r="U167" s="313"/>
      <c r="V167" s="313"/>
      <c r="W167" s="313"/>
      <c r="X167" s="313"/>
      <c r="Y167" s="313"/>
      <c r="Z167" s="313"/>
      <c r="AA167" s="313"/>
      <c r="AB167" s="313"/>
      <c r="AC167" s="314"/>
      <c r="AD167" s="304"/>
    </row>
    <row r="168" spans="1:30" ht="13.5" thickBot="1">
      <c r="A168" s="303"/>
      <c r="B168" s="326"/>
      <c r="C168" s="623"/>
      <c r="D168" s="31" t="s">
        <v>26</v>
      </c>
      <c r="E168" s="55">
        <f>(E166-E165)/E165</f>
        <v>0</v>
      </c>
      <c r="F168" s="274">
        <f t="shared" ref="F168:P168" si="73">(F166-F165)/F165</f>
        <v>4.7619047619047665E-2</v>
      </c>
      <c r="G168" s="274">
        <f t="shared" si="73"/>
        <v>0.52173913043478248</v>
      </c>
      <c r="H168" s="274">
        <f t="shared" si="73"/>
        <v>0.19047619047619052</v>
      </c>
      <c r="I168" s="274">
        <f t="shared" si="73"/>
        <v>7.6923076923076983E-2</v>
      </c>
      <c r="J168" s="49">
        <f t="shared" si="73"/>
        <v>-0.1666666666666666</v>
      </c>
      <c r="K168" s="49">
        <f t="shared" si="73"/>
        <v>-0.1666666666666666</v>
      </c>
      <c r="L168" s="49">
        <f t="shared" si="73"/>
        <v>-0.20000000000000004</v>
      </c>
      <c r="M168" s="49">
        <f t="shared" si="73"/>
        <v>-0.11111111111111106</v>
      </c>
      <c r="N168" s="49">
        <f t="shared" si="73"/>
        <v>-0.14285714285714296</v>
      </c>
      <c r="O168" s="49">
        <f t="shared" si="73"/>
        <v>-0.28571428571428575</v>
      </c>
      <c r="P168" s="275">
        <f t="shared" si="73"/>
        <v>0</v>
      </c>
      <c r="Q168" s="313"/>
      <c r="R168" s="313"/>
      <c r="S168" s="313"/>
      <c r="T168" s="313"/>
      <c r="U168" s="313"/>
      <c r="V168" s="313"/>
      <c r="W168" s="313"/>
      <c r="X168" s="313"/>
      <c r="Y168" s="313"/>
      <c r="Z168" s="313"/>
      <c r="AA168" s="313"/>
      <c r="AB168" s="313"/>
      <c r="AC168" s="314"/>
      <c r="AD168" s="304"/>
    </row>
    <row r="169" spans="1:30">
      <c r="A169" s="303"/>
      <c r="B169" s="326"/>
      <c r="C169" s="618">
        <v>2007</v>
      </c>
      <c r="D169" s="32" t="s">
        <v>27</v>
      </c>
      <c r="E169" s="61">
        <v>0.5</v>
      </c>
      <c r="F169" s="62">
        <v>0.36</v>
      </c>
      <c r="G169" s="62">
        <v>0.2</v>
      </c>
      <c r="H169" s="62">
        <v>0.26</v>
      </c>
      <c r="I169" s="62">
        <v>0.12</v>
      </c>
      <c r="J169" s="62">
        <v>0.04</v>
      </c>
      <c r="K169" s="62">
        <v>0.01</v>
      </c>
      <c r="L169" s="62">
        <v>0.01</v>
      </c>
      <c r="M169" s="62">
        <v>0.02</v>
      </c>
      <c r="N169" s="62">
        <v>0.03</v>
      </c>
      <c r="O169" s="62">
        <v>0.01</v>
      </c>
      <c r="P169" s="63">
        <v>0.01</v>
      </c>
      <c r="Q169" s="313"/>
      <c r="R169" s="313"/>
      <c r="S169" s="313"/>
      <c r="T169" s="313"/>
      <c r="U169" s="313"/>
      <c r="V169" s="313"/>
      <c r="W169" s="313"/>
      <c r="X169" s="313"/>
      <c r="Y169" s="313"/>
      <c r="Z169" s="313"/>
      <c r="AA169" s="313"/>
      <c r="AB169" s="313"/>
      <c r="AC169" s="314"/>
      <c r="AD169" s="304"/>
    </row>
    <row r="170" spans="1:30">
      <c r="A170" s="303"/>
      <c r="B170" s="326"/>
      <c r="C170" s="619"/>
      <c r="D170" s="33" t="s">
        <v>25</v>
      </c>
      <c r="E170" s="51">
        <f t="shared" ref="E170:P170" si="74">E169-E166</f>
        <v>3.999999999999998E-2</v>
      </c>
      <c r="F170" s="53">
        <f t="shared" si="74"/>
        <v>-8.0000000000000016E-2</v>
      </c>
      <c r="G170" s="53">
        <f t="shared" si="74"/>
        <v>-0.14999999999999997</v>
      </c>
      <c r="H170" s="52">
        <f t="shared" si="74"/>
        <v>1.0000000000000009E-2</v>
      </c>
      <c r="I170" s="53">
        <f t="shared" si="74"/>
        <v>-2.0000000000000018E-2</v>
      </c>
      <c r="J170" s="53">
        <f t="shared" si="74"/>
        <v>-1.0000000000000002E-2</v>
      </c>
      <c r="K170" s="53">
        <f t="shared" si="74"/>
        <v>-0.04</v>
      </c>
      <c r="L170" s="53">
        <f t="shared" si="74"/>
        <v>-0.03</v>
      </c>
      <c r="M170" s="53">
        <f t="shared" si="74"/>
        <v>-0.06</v>
      </c>
      <c r="N170" s="53">
        <f t="shared" si="74"/>
        <v>-0.03</v>
      </c>
      <c r="O170" s="53">
        <f t="shared" si="74"/>
        <v>-0.04</v>
      </c>
      <c r="P170" s="59">
        <f t="shared" si="74"/>
        <v>-0.04</v>
      </c>
      <c r="Q170" s="313"/>
      <c r="R170" s="313"/>
      <c r="S170" s="313"/>
      <c r="T170" s="313"/>
      <c r="U170" s="313"/>
      <c r="V170" s="313"/>
      <c r="W170" s="313"/>
      <c r="X170" s="313"/>
      <c r="Y170" s="313"/>
      <c r="Z170" s="313"/>
      <c r="AA170" s="313"/>
      <c r="AB170" s="313"/>
      <c r="AC170" s="314"/>
      <c r="AD170" s="304"/>
    </row>
    <row r="171" spans="1:30" ht="13.5" thickBot="1">
      <c r="A171" s="303"/>
      <c r="B171" s="326"/>
      <c r="C171" s="624"/>
      <c r="D171" s="34" t="s">
        <v>26</v>
      </c>
      <c r="E171" s="55">
        <f>(E169-E166)/E166</f>
        <v>8.6956521739130391E-2</v>
      </c>
      <c r="F171" s="57">
        <f t="shared" ref="F171:P171" si="75">(F169-F166)/F166</f>
        <v>-0.18181818181818185</v>
      </c>
      <c r="G171" s="57">
        <f t="shared" si="75"/>
        <v>-0.42857142857142849</v>
      </c>
      <c r="H171" s="56">
        <f t="shared" si="75"/>
        <v>4.0000000000000036E-2</v>
      </c>
      <c r="I171" s="57">
        <f t="shared" si="75"/>
        <v>-0.14285714285714296</v>
      </c>
      <c r="J171" s="57">
        <f t="shared" si="75"/>
        <v>-0.20000000000000004</v>
      </c>
      <c r="K171" s="57">
        <f t="shared" si="75"/>
        <v>-0.79999999999999993</v>
      </c>
      <c r="L171" s="57">
        <f t="shared" si="75"/>
        <v>-0.75</v>
      </c>
      <c r="M171" s="57">
        <f t="shared" si="75"/>
        <v>-0.75</v>
      </c>
      <c r="N171" s="57">
        <f t="shared" si="75"/>
        <v>-0.5</v>
      </c>
      <c r="O171" s="57">
        <f t="shared" si="75"/>
        <v>-0.79999999999999993</v>
      </c>
      <c r="P171" s="60">
        <f t="shared" si="75"/>
        <v>-0.79999999999999993</v>
      </c>
      <c r="Q171" s="313"/>
      <c r="R171" s="313"/>
      <c r="S171" s="313"/>
      <c r="T171" s="313"/>
      <c r="U171" s="313"/>
      <c r="V171" s="313"/>
      <c r="W171" s="313"/>
      <c r="X171" s="313"/>
      <c r="Y171" s="313"/>
      <c r="Z171" s="313"/>
      <c r="AA171" s="313"/>
      <c r="AB171" s="313"/>
      <c r="AC171" s="314"/>
      <c r="AD171" s="304"/>
    </row>
    <row r="172" spans="1:30">
      <c r="A172" s="303"/>
      <c r="B172" s="326"/>
      <c r="C172" s="618">
        <v>2008</v>
      </c>
      <c r="D172" s="32" t="s">
        <v>27</v>
      </c>
      <c r="E172" s="61">
        <v>0.54</v>
      </c>
      <c r="F172" s="62">
        <v>0.32</v>
      </c>
      <c r="G172" s="62">
        <v>0.26</v>
      </c>
      <c r="H172" s="62">
        <v>0.18</v>
      </c>
      <c r="I172" s="62">
        <v>0.09</v>
      </c>
      <c r="J172" s="62">
        <v>0.04</v>
      </c>
      <c r="K172" s="62">
        <v>0.04</v>
      </c>
      <c r="L172" s="62">
        <v>0.04</v>
      </c>
      <c r="M172" s="62">
        <v>0.05</v>
      </c>
      <c r="N172" s="62">
        <v>0.09</v>
      </c>
      <c r="O172" s="62">
        <v>0.03</v>
      </c>
      <c r="P172" s="63">
        <v>0.03</v>
      </c>
      <c r="Q172" s="313"/>
      <c r="R172" s="313"/>
      <c r="S172" s="313"/>
      <c r="T172" s="313"/>
      <c r="U172" s="313"/>
      <c r="V172" s="313"/>
      <c r="W172" s="313"/>
      <c r="X172" s="313"/>
      <c r="Y172" s="313"/>
      <c r="Z172" s="313"/>
      <c r="AA172" s="313"/>
      <c r="AB172" s="313"/>
      <c r="AC172" s="314"/>
      <c r="AD172" s="304"/>
    </row>
    <row r="173" spans="1:30">
      <c r="A173" s="303"/>
      <c r="B173" s="326"/>
      <c r="C173" s="619"/>
      <c r="D173" s="33" t="s">
        <v>25</v>
      </c>
      <c r="E173" s="51">
        <f t="shared" ref="E173:P173" si="76">E172-E169</f>
        <v>4.0000000000000036E-2</v>
      </c>
      <c r="F173" s="53">
        <f t="shared" si="76"/>
        <v>-3.999999999999998E-2</v>
      </c>
      <c r="G173" s="52">
        <f t="shared" si="76"/>
        <v>0.06</v>
      </c>
      <c r="H173" s="53">
        <f t="shared" si="76"/>
        <v>-8.0000000000000016E-2</v>
      </c>
      <c r="I173" s="53">
        <f t="shared" si="76"/>
        <v>-0.03</v>
      </c>
      <c r="J173" s="52">
        <f t="shared" si="76"/>
        <v>0</v>
      </c>
      <c r="K173" s="52">
        <f t="shared" si="76"/>
        <v>0.03</v>
      </c>
      <c r="L173" s="52">
        <f t="shared" si="76"/>
        <v>0.03</v>
      </c>
      <c r="M173" s="52">
        <f t="shared" si="76"/>
        <v>3.0000000000000002E-2</v>
      </c>
      <c r="N173" s="52">
        <f t="shared" si="76"/>
        <v>0.06</v>
      </c>
      <c r="O173" s="52">
        <f t="shared" si="76"/>
        <v>1.9999999999999997E-2</v>
      </c>
      <c r="P173" s="54">
        <f t="shared" si="76"/>
        <v>1.9999999999999997E-2</v>
      </c>
      <c r="Q173" s="313"/>
      <c r="R173" s="313"/>
      <c r="S173" s="313"/>
      <c r="T173" s="313"/>
      <c r="U173" s="313"/>
      <c r="V173" s="313"/>
      <c r="W173" s="313"/>
      <c r="X173" s="313"/>
      <c r="Y173" s="313"/>
      <c r="Z173" s="313"/>
      <c r="AA173" s="313"/>
      <c r="AB173" s="313"/>
      <c r="AC173" s="314"/>
      <c r="AD173" s="304"/>
    </row>
    <row r="174" spans="1:30" ht="13.5" thickBot="1">
      <c r="A174" s="303"/>
      <c r="B174" s="326"/>
      <c r="C174" s="624"/>
      <c r="D174" s="34" t="s">
        <v>26</v>
      </c>
      <c r="E174" s="55">
        <f>(E172-E169)/E169</f>
        <v>8.0000000000000071E-2</v>
      </c>
      <c r="F174" s="57">
        <f t="shared" ref="F174:P174" si="77">(F172-F169)/F169</f>
        <v>-0.11111111111111106</v>
      </c>
      <c r="G174" s="56">
        <f t="shared" si="77"/>
        <v>0.3</v>
      </c>
      <c r="H174" s="57">
        <f t="shared" si="77"/>
        <v>-0.30769230769230776</v>
      </c>
      <c r="I174" s="57">
        <f t="shared" si="77"/>
        <v>-0.25</v>
      </c>
      <c r="J174" s="56">
        <f t="shared" si="77"/>
        <v>0</v>
      </c>
      <c r="K174" s="56">
        <f t="shared" si="77"/>
        <v>3</v>
      </c>
      <c r="L174" s="56">
        <f t="shared" si="77"/>
        <v>3</v>
      </c>
      <c r="M174" s="56">
        <f t="shared" si="77"/>
        <v>1.5</v>
      </c>
      <c r="N174" s="56">
        <f t="shared" si="77"/>
        <v>2</v>
      </c>
      <c r="O174" s="56">
        <f t="shared" si="77"/>
        <v>1.9999999999999996</v>
      </c>
      <c r="P174" s="58">
        <f t="shared" si="77"/>
        <v>1.9999999999999996</v>
      </c>
      <c r="Q174" s="313"/>
      <c r="R174" s="313"/>
      <c r="S174" s="313"/>
      <c r="T174" s="313"/>
      <c r="U174" s="313"/>
      <c r="V174" s="313"/>
      <c r="W174" s="313"/>
      <c r="X174" s="313"/>
      <c r="Y174" s="313"/>
      <c r="Z174" s="313"/>
      <c r="AA174" s="313"/>
      <c r="AB174" s="313"/>
      <c r="AC174" s="314"/>
      <c r="AD174" s="304"/>
    </row>
    <row r="175" spans="1:30">
      <c r="A175" s="303"/>
      <c r="B175" s="326"/>
      <c r="C175" s="618">
        <v>2009</v>
      </c>
      <c r="D175" s="32" t="s">
        <v>27</v>
      </c>
      <c r="E175" s="61">
        <v>0.5</v>
      </c>
      <c r="F175" s="62">
        <v>0.34</v>
      </c>
      <c r="G175" s="62">
        <v>0.28000000000000003</v>
      </c>
      <c r="H175" s="62">
        <v>0.17</v>
      </c>
      <c r="I175" s="62">
        <v>0.09</v>
      </c>
      <c r="J175" s="62">
        <v>0.04</v>
      </c>
      <c r="K175" s="62">
        <v>0.06</v>
      </c>
      <c r="L175" s="62">
        <v>0.05</v>
      </c>
      <c r="M175" s="62">
        <v>0.04</v>
      </c>
      <c r="N175" s="62">
        <v>0.09</v>
      </c>
      <c r="O175" s="62">
        <v>0.03</v>
      </c>
      <c r="P175" s="63">
        <v>0.02</v>
      </c>
      <c r="Q175" s="313"/>
      <c r="R175" s="313"/>
      <c r="S175" s="313"/>
      <c r="T175" s="313"/>
      <c r="U175" s="313"/>
      <c r="V175" s="313"/>
      <c r="W175" s="313"/>
      <c r="X175" s="313"/>
      <c r="Y175" s="313"/>
      <c r="Z175" s="313"/>
      <c r="AA175" s="313"/>
      <c r="AB175" s="313"/>
      <c r="AC175" s="314"/>
      <c r="AD175" s="304"/>
    </row>
    <row r="176" spans="1:30">
      <c r="A176" s="303"/>
      <c r="B176" s="326"/>
      <c r="C176" s="619"/>
      <c r="D176" s="33" t="s">
        <v>25</v>
      </c>
      <c r="E176" s="45">
        <f t="shared" ref="E176:P176" si="78">E175-E172</f>
        <v>-4.0000000000000036E-2</v>
      </c>
      <c r="F176" s="52">
        <f t="shared" si="78"/>
        <v>2.0000000000000018E-2</v>
      </c>
      <c r="G176" s="52">
        <f t="shared" si="78"/>
        <v>2.0000000000000018E-2</v>
      </c>
      <c r="H176" s="53">
        <f t="shared" si="78"/>
        <v>-9.9999999999999811E-3</v>
      </c>
      <c r="I176" s="52">
        <f t="shared" si="78"/>
        <v>0</v>
      </c>
      <c r="J176" s="52">
        <f t="shared" si="78"/>
        <v>0</v>
      </c>
      <c r="K176" s="52">
        <f t="shared" si="78"/>
        <v>1.9999999999999997E-2</v>
      </c>
      <c r="L176" s="52">
        <f t="shared" si="78"/>
        <v>1.0000000000000002E-2</v>
      </c>
      <c r="M176" s="53">
        <f t="shared" si="78"/>
        <v>-1.0000000000000002E-2</v>
      </c>
      <c r="N176" s="52">
        <f t="shared" si="78"/>
        <v>0</v>
      </c>
      <c r="O176" s="52">
        <f t="shared" si="78"/>
        <v>0</v>
      </c>
      <c r="P176" s="59">
        <f t="shared" si="78"/>
        <v>-9.9999999999999985E-3</v>
      </c>
      <c r="Q176" s="313"/>
      <c r="R176" s="313"/>
      <c r="S176" s="313"/>
      <c r="T176" s="313"/>
      <c r="U176" s="313"/>
      <c r="V176" s="313"/>
      <c r="W176" s="313"/>
      <c r="X176" s="313"/>
      <c r="Y176" s="313"/>
      <c r="Z176" s="313"/>
      <c r="AA176" s="313"/>
      <c r="AB176" s="313"/>
      <c r="AC176" s="314"/>
      <c r="AD176" s="304"/>
    </row>
    <row r="177" spans="1:30" ht="13.5" thickBot="1">
      <c r="A177" s="303"/>
      <c r="B177" s="326"/>
      <c r="C177" s="624"/>
      <c r="D177" s="34" t="s">
        <v>26</v>
      </c>
      <c r="E177" s="48">
        <f>(E175-E172)/E172</f>
        <v>-7.4074074074074139E-2</v>
      </c>
      <c r="F177" s="56">
        <f t="shared" ref="F177:P177" si="79">(F175-F172)/F172</f>
        <v>6.2500000000000056E-2</v>
      </c>
      <c r="G177" s="56">
        <f t="shared" si="79"/>
        <v>7.6923076923076983E-2</v>
      </c>
      <c r="H177" s="57">
        <f t="shared" si="79"/>
        <v>-5.5555555555555455E-2</v>
      </c>
      <c r="I177" s="56">
        <f t="shared" si="79"/>
        <v>0</v>
      </c>
      <c r="J177" s="56">
        <f t="shared" si="79"/>
        <v>0</v>
      </c>
      <c r="K177" s="56">
        <f t="shared" si="79"/>
        <v>0.49999999999999989</v>
      </c>
      <c r="L177" s="56">
        <f t="shared" si="79"/>
        <v>0.25000000000000006</v>
      </c>
      <c r="M177" s="57">
        <f t="shared" si="79"/>
        <v>-0.20000000000000004</v>
      </c>
      <c r="N177" s="56">
        <f t="shared" si="79"/>
        <v>0</v>
      </c>
      <c r="O177" s="56">
        <f t="shared" si="79"/>
        <v>0</v>
      </c>
      <c r="P177" s="60">
        <f t="shared" si="79"/>
        <v>-0.33333333333333331</v>
      </c>
      <c r="Q177" s="313"/>
      <c r="R177" s="313"/>
      <c r="S177" s="313"/>
      <c r="T177" s="313"/>
      <c r="U177" s="313"/>
      <c r="V177" s="313"/>
      <c r="W177" s="313"/>
      <c r="X177" s="313"/>
      <c r="Y177" s="313"/>
      <c r="Z177" s="313"/>
      <c r="AA177" s="313"/>
      <c r="AB177" s="313"/>
      <c r="AC177" s="314"/>
      <c r="AD177" s="304"/>
    </row>
    <row r="178" spans="1:30">
      <c r="A178" s="303"/>
      <c r="B178" s="326"/>
      <c r="C178" s="618">
        <v>2010</v>
      </c>
      <c r="D178" s="32" t="s">
        <v>27</v>
      </c>
      <c r="E178" s="42">
        <v>0.48</v>
      </c>
      <c r="F178" s="43">
        <v>0.41</v>
      </c>
      <c r="G178" s="43">
        <v>0.23</v>
      </c>
      <c r="H178" s="43">
        <v>0.18</v>
      </c>
      <c r="I178" s="43">
        <v>0.12</v>
      </c>
      <c r="J178" s="43">
        <v>0.04</v>
      </c>
      <c r="K178" s="43">
        <v>0.04</v>
      </c>
      <c r="L178" s="43">
        <v>0.05</v>
      </c>
      <c r="M178" s="43">
        <v>7.0000000000000007E-2</v>
      </c>
      <c r="N178" s="43">
        <v>0.06</v>
      </c>
      <c r="O178" s="43">
        <v>0.05</v>
      </c>
      <c r="P178" s="44">
        <v>0.02</v>
      </c>
      <c r="Q178" s="313"/>
      <c r="R178" s="313"/>
      <c r="S178" s="313"/>
      <c r="T178" s="313"/>
      <c r="U178" s="313"/>
      <c r="V178" s="313"/>
      <c r="W178" s="313"/>
      <c r="X178" s="313"/>
      <c r="Y178" s="313"/>
      <c r="Z178" s="313"/>
      <c r="AA178" s="313"/>
      <c r="AB178" s="313"/>
      <c r="AC178" s="314"/>
      <c r="AD178" s="304"/>
    </row>
    <row r="179" spans="1:30">
      <c r="A179" s="303"/>
      <c r="B179" s="326"/>
      <c r="C179" s="619"/>
      <c r="D179" s="33" t="s">
        <v>25</v>
      </c>
      <c r="E179" s="45">
        <f t="shared" ref="E179:P179" si="80">E178-E175</f>
        <v>-2.0000000000000018E-2</v>
      </c>
      <c r="F179" s="52">
        <f t="shared" si="80"/>
        <v>6.9999999999999951E-2</v>
      </c>
      <c r="G179" s="53">
        <f t="shared" si="80"/>
        <v>-5.0000000000000017E-2</v>
      </c>
      <c r="H179" s="52">
        <f t="shared" si="80"/>
        <v>9.9999999999999811E-3</v>
      </c>
      <c r="I179" s="52">
        <f t="shared" si="80"/>
        <v>0.03</v>
      </c>
      <c r="J179" s="52">
        <f t="shared" si="80"/>
        <v>0</v>
      </c>
      <c r="K179" s="52">
        <f t="shared" si="80"/>
        <v>-1.9999999999999997E-2</v>
      </c>
      <c r="L179" s="52">
        <f t="shared" si="80"/>
        <v>0</v>
      </c>
      <c r="M179" s="52">
        <f t="shared" si="80"/>
        <v>3.0000000000000006E-2</v>
      </c>
      <c r="N179" s="53">
        <f t="shared" si="80"/>
        <v>-0.03</v>
      </c>
      <c r="O179" s="52">
        <f t="shared" si="80"/>
        <v>2.0000000000000004E-2</v>
      </c>
      <c r="P179" s="54">
        <f t="shared" si="80"/>
        <v>0</v>
      </c>
      <c r="Q179" s="313"/>
      <c r="R179" s="313"/>
      <c r="S179" s="313"/>
      <c r="T179" s="313"/>
      <c r="U179" s="313"/>
      <c r="V179" s="313"/>
      <c r="W179" s="313"/>
      <c r="X179" s="313"/>
      <c r="Y179" s="313"/>
      <c r="Z179" s="313"/>
      <c r="AA179" s="313"/>
      <c r="AB179" s="313"/>
      <c r="AC179" s="314"/>
      <c r="AD179" s="304"/>
    </row>
    <row r="180" spans="1:30" ht="13.5" thickBot="1">
      <c r="A180" s="303"/>
      <c r="B180" s="326"/>
      <c r="C180" s="624"/>
      <c r="D180" s="34" t="s">
        <v>26</v>
      </c>
      <c r="E180" s="88">
        <f>(E178-E175)/E175</f>
        <v>-4.0000000000000036E-2</v>
      </c>
      <c r="F180" s="82">
        <f t="shared" ref="F180:P180" si="81">(F178-F175)/F175</f>
        <v>0.20588235294117632</v>
      </c>
      <c r="G180" s="82">
        <f t="shared" si="81"/>
        <v>-0.1785714285714286</v>
      </c>
      <c r="H180" s="82">
        <f t="shared" si="81"/>
        <v>5.8823529411764594E-2</v>
      </c>
      <c r="I180" s="82">
        <f t="shared" si="81"/>
        <v>0.33333333333333331</v>
      </c>
      <c r="J180" s="82">
        <f t="shared" si="81"/>
        <v>0</v>
      </c>
      <c r="K180" s="82">
        <f t="shared" si="81"/>
        <v>-0.33333333333333331</v>
      </c>
      <c r="L180" s="82">
        <f t="shared" si="81"/>
        <v>0</v>
      </c>
      <c r="M180" s="82">
        <f t="shared" si="81"/>
        <v>0.75000000000000011</v>
      </c>
      <c r="N180" s="82">
        <f t="shared" si="81"/>
        <v>-0.33333333333333331</v>
      </c>
      <c r="O180" s="82">
        <f t="shared" si="81"/>
        <v>0.66666666666666685</v>
      </c>
      <c r="P180" s="271">
        <f t="shared" si="81"/>
        <v>0</v>
      </c>
      <c r="Q180" s="313"/>
      <c r="R180" s="313"/>
      <c r="S180" s="313"/>
      <c r="T180" s="313"/>
      <c r="U180" s="313"/>
      <c r="V180" s="313"/>
      <c r="W180" s="313"/>
      <c r="X180" s="313"/>
      <c r="Y180" s="313"/>
      <c r="Z180" s="313"/>
      <c r="AA180" s="313"/>
      <c r="AB180" s="313"/>
      <c r="AC180" s="314"/>
      <c r="AD180" s="304"/>
    </row>
    <row r="181" spans="1:30">
      <c r="A181" s="303"/>
      <c r="B181" s="326"/>
      <c r="C181" s="618">
        <v>2011</v>
      </c>
      <c r="D181" s="32" t="s">
        <v>27</v>
      </c>
      <c r="E181" s="42">
        <v>0.46</v>
      </c>
      <c r="F181" s="43">
        <v>0.36</v>
      </c>
      <c r="G181" s="43">
        <v>0.25</v>
      </c>
      <c r="H181" s="43">
        <v>0.14000000000000001</v>
      </c>
      <c r="I181" s="43">
        <v>7.0000000000000007E-2</v>
      </c>
      <c r="J181" s="43">
        <v>0.03</v>
      </c>
      <c r="K181" s="43">
        <v>0.03</v>
      </c>
      <c r="L181" s="43">
        <v>0.04</v>
      </c>
      <c r="M181" s="43">
        <v>0.06</v>
      </c>
      <c r="N181" s="43">
        <v>0.05</v>
      </c>
      <c r="O181" s="43">
        <v>0.04</v>
      </c>
      <c r="P181" s="44">
        <v>0.06</v>
      </c>
      <c r="Q181" s="313"/>
      <c r="R181" s="313"/>
      <c r="S181" s="313"/>
      <c r="T181" s="313"/>
      <c r="U181" s="313"/>
      <c r="V181" s="313"/>
      <c r="W181" s="313"/>
      <c r="X181" s="313"/>
      <c r="Y181" s="313"/>
      <c r="Z181" s="313"/>
      <c r="AA181" s="313"/>
      <c r="AB181" s="313"/>
      <c r="AC181" s="314"/>
      <c r="AD181" s="304"/>
    </row>
    <row r="182" spans="1:30">
      <c r="A182" s="303"/>
      <c r="B182" s="326"/>
      <c r="C182" s="619"/>
      <c r="D182" s="33" t="s">
        <v>25</v>
      </c>
      <c r="E182" s="51">
        <f t="shared" ref="E182:P182" si="82">E181-E178</f>
        <v>-1.9999999999999962E-2</v>
      </c>
      <c r="F182" s="52">
        <f t="shared" si="82"/>
        <v>-4.9999999999999989E-2</v>
      </c>
      <c r="G182" s="52">
        <f t="shared" si="82"/>
        <v>1.999999999999999E-2</v>
      </c>
      <c r="H182" s="52">
        <f t="shared" si="82"/>
        <v>-3.999999999999998E-2</v>
      </c>
      <c r="I182" s="52">
        <f t="shared" si="82"/>
        <v>-4.9999999999999989E-2</v>
      </c>
      <c r="J182" s="52">
        <f t="shared" si="82"/>
        <v>-1.0000000000000002E-2</v>
      </c>
      <c r="K182" s="52">
        <f t="shared" si="82"/>
        <v>-1.0000000000000002E-2</v>
      </c>
      <c r="L182" s="52">
        <f t="shared" si="82"/>
        <v>-1.0000000000000002E-2</v>
      </c>
      <c r="M182" s="52">
        <f t="shared" si="82"/>
        <v>-1.0000000000000009E-2</v>
      </c>
      <c r="N182" s="52">
        <f t="shared" si="82"/>
        <v>-9.999999999999995E-3</v>
      </c>
      <c r="O182" s="52">
        <f t="shared" si="82"/>
        <v>-1.0000000000000002E-2</v>
      </c>
      <c r="P182" s="54">
        <f t="shared" si="82"/>
        <v>3.9999999999999994E-2</v>
      </c>
      <c r="Q182" s="313"/>
      <c r="R182" s="313"/>
      <c r="S182" s="313"/>
      <c r="T182" s="313"/>
      <c r="U182" s="313"/>
      <c r="V182" s="313"/>
      <c r="W182" s="313"/>
      <c r="X182" s="313"/>
      <c r="Y182" s="313"/>
      <c r="Z182" s="313"/>
      <c r="AA182" s="313"/>
      <c r="AB182" s="313"/>
      <c r="AC182" s="314"/>
      <c r="AD182" s="304"/>
    </row>
    <row r="183" spans="1:30" ht="13.5" thickBot="1">
      <c r="A183" s="303"/>
      <c r="B183" s="326"/>
      <c r="C183" s="624"/>
      <c r="D183" s="34" t="s">
        <v>26</v>
      </c>
      <c r="E183" s="88">
        <f>(E181-E178)/E178</f>
        <v>-4.1666666666666588E-2</v>
      </c>
      <c r="F183" s="82">
        <f t="shared" ref="F183:P183" si="83">(F181-F178)/F178</f>
        <v>-0.12195121951219511</v>
      </c>
      <c r="G183" s="82">
        <f t="shared" si="83"/>
        <v>8.6956521739130391E-2</v>
      </c>
      <c r="H183" s="82">
        <f t="shared" si="83"/>
        <v>-0.22222222222222213</v>
      </c>
      <c r="I183" s="82">
        <f t="shared" si="83"/>
        <v>-0.41666666666666657</v>
      </c>
      <c r="J183" s="82">
        <f t="shared" si="83"/>
        <v>-0.25000000000000006</v>
      </c>
      <c r="K183" s="82">
        <f t="shared" si="83"/>
        <v>-0.25000000000000006</v>
      </c>
      <c r="L183" s="82">
        <f t="shared" si="83"/>
        <v>-0.20000000000000004</v>
      </c>
      <c r="M183" s="82">
        <f t="shared" si="83"/>
        <v>-0.14285714285714296</v>
      </c>
      <c r="N183" s="82">
        <f t="shared" si="83"/>
        <v>-0.1666666666666666</v>
      </c>
      <c r="O183" s="82">
        <f t="shared" si="83"/>
        <v>-0.20000000000000004</v>
      </c>
      <c r="P183" s="271">
        <f t="shared" si="83"/>
        <v>1.9999999999999996</v>
      </c>
      <c r="Q183" s="313"/>
      <c r="R183" s="313"/>
      <c r="S183" s="313"/>
      <c r="T183" s="313"/>
      <c r="U183" s="313"/>
      <c r="V183" s="313"/>
      <c r="W183" s="313"/>
      <c r="X183" s="313"/>
      <c r="Y183" s="313"/>
      <c r="Z183" s="313"/>
      <c r="AA183" s="313"/>
      <c r="AB183" s="313"/>
      <c r="AC183" s="314"/>
      <c r="AD183" s="304"/>
    </row>
    <row r="184" spans="1:30" ht="13.5" thickBot="1">
      <c r="A184" s="303"/>
      <c r="B184" s="331"/>
      <c r="C184" s="332"/>
      <c r="D184" s="332"/>
      <c r="E184" s="332"/>
      <c r="F184" s="332"/>
      <c r="G184" s="332"/>
      <c r="H184" s="332"/>
      <c r="I184" s="332"/>
      <c r="J184" s="332"/>
      <c r="K184" s="332"/>
      <c r="L184" s="332"/>
      <c r="M184" s="332"/>
      <c r="N184" s="332"/>
      <c r="O184" s="332"/>
      <c r="P184" s="332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15"/>
      <c r="AB184" s="315"/>
      <c r="AC184" s="316"/>
      <c r="AD184" s="304"/>
    </row>
    <row r="185" spans="1:30" ht="13.5" thickBot="1">
      <c r="A185" s="303"/>
      <c r="B185" s="303"/>
      <c r="C185" s="303"/>
      <c r="D185" s="303"/>
      <c r="E185" s="303"/>
      <c r="F185" s="303"/>
      <c r="G185" s="303"/>
      <c r="H185" s="303"/>
      <c r="I185" s="303"/>
      <c r="J185" s="303"/>
      <c r="K185" s="303"/>
      <c r="L185" s="303"/>
      <c r="M185" s="303"/>
      <c r="N185" s="303"/>
      <c r="O185" s="303"/>
      <c r="P185" s="303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304"/>
      <c r="AB185" s="304"/>
      <c r="AC185" s="304"/>
      <c r="AD185" s="304"/>
    </row>
    <row r="186" spans="1:30">
      <c r="A186" s="303"/>
      <c r="B186" s="324"/>
      <c r="C186" s="325"/>
      <c r="D186" s="325"/>
      <c r="E186" s="325"/>
      <c r="F186" s="325"/>
      <c r="G186" s="325"/>
      <c r="H186" s="325"/>
      <c r="I186" s="325"/>
      <c r="J186" s="325"/>
      <c r="K186" s="325"/>
      <c r="L186" s="325"/>
      <c r="M186" s="325"/>
      <c r="N186" s="325"/>
      <c r="O186" s="325"/>
      <c r="P186" s="325"/>
      <c r="Q186" s="311"/>
      <c r="R186" s="311"/>
      <c r="S186" s="311"/>
      <c r="T186" s="311"/>
      <c r="U186" s="311"/>
      <c r="V186" s="311"/>
      <c r="W186" s="311"/>
      <c r="X186" s="311"/>
      <c r="Y186" s="311"/>
      <c r="Z186" s="311"/>
      <c r="AA186" s="311"/>
      <c r="AB186" s="311"/>
      <c r="AC186" s="312"/>
      <c r="AD186" s="304"/>
    </row>
    <row r="187" spans="1:30" ht="15.75">
      <c r="A187" s="303"/>
      <c r="B187" s="326"/>
      <c r="C187" s="327" t="s">
        <v>30</v>
      </c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13"/>
      <c r="R187" s="313"/>
      <c r="S187" s="313"/>
      <c r="T187" s="313"/>
      <c r="U187" s="313"/>
      <c r="V187" s="313"/>
      <c r="W187" s="313"/>
      <c r="X187" s="313"/>
      <c r="Y187" s="313"/>
      <c r="Z187" s="313"/>
      <c r="AA187" s="313"/>
      <c r="AB187" s="313"/>
      <c r="AC187" s="314"/>
      <c r="AD187" s="304"/>
    </row>
    <row r="188" spans="1:30">
      <c r="A188" s="303"/>
      <c r="B188" s="326"/>
      <c r="C188" s="328"/>
      <c r="D188" s="328"/>
      <c r="E188" s="328"/>
      <c r="F188" s="328"/>
      <c r="G188" s="328"/>
      <c r="H188" s="328"/>
      <c r="I188" s="328"/>
      <c r="J188" s="328"/>
      <c r="K188" s="328"/>
      <c r="L188" s="328"/>
      <c r="M188" s="328"/>
      <c r="N188" s="328"/>
      <c r="O188" s="328"/>
      <c r="P188" s="328"/>
      <c r="Q188" s="313"/>
      <c r="R188" s="313"/>
      <c r="S188" s="313"/>
      <c r="T188" s="313"/>
      <c r="U188" s="313"/>
      <c r="V188" s="313"/>
      <c r="W188" s="313"/>
      <c r="X188" s="313"/>
      <c r="Y188" s="313"/>
      <c r="Z188" s="313"/>
      <c r="AA188" s="313"/>
      <c r="AB188" s="313"/>
      <c r="AC188" s="314"/>
      <c r="AD188" s="304"/>
    </row>
    <row r="189" spans="1:30" ht="15.75" thickBot="1">
      <c r="A189" s="303"/>
      <c r="B189" s="326"/>
      <c r="C189" s="329" t="s">
        <v>22</v>
      </c>
      <c r="D189" s="330"/>
      <c r="E189" s="328"/>
      <c r="F189" s="328"/>
      <c r="G189" s="328"/>
      <c r="H189" s="328"/>
      <c r="I189" s="328"/>
      <c r="J189" s="328"/>
      <c r="K189" s="328"/>
      <c r="L189" s="328"/>
      <c r="M189" s="328"/>
      <c r="N189" s="328"/>
      <c r="O189" s="328"/>
      <c r="P189" s="328"/>
      <c r="Q189" s="313"/>
      <c r="R189" s="313"/>
      <c r="S189" s="313"/>
      <c r="T189" s="313"/>
      <c r="U189" s="313"/>
      <c r="V189" s="313"/>
      <c r="W189" s="313"/>
      <c r="X189" s="313"/>
      <c r="Y189" s="313"/>
      <c r="Z189" s="313"/>
      <c r="AA189" s="313"/>
      <c r="AB189" s="313"/>
      <c r="AC189" s="314"/>
      <c r="AD189" s="304"/>
    </row>
    <row r="190" spans="1:30" ht="13.5" thickBot="1">
      <c r="A190" s="303"/>
      <c r="B190" s="326"/>
      <c r="C190" s="328"/>
      <c r="D190" s="328"/>
      <c r="E190" s="37" t="s">
        <v>8</v>
      </c>
      <c r="F190" s="38" t="s">
        <v>9</v>
      </c>
      <c r="G190" s="38" t="s">
        <v>10</v>
      </c>
      <c r="H190" s="38" t="s">
        <v>11</v>
      </c>
      <c r="I190" s="38" t="s">
        <v>0</v>
      </c>
      <c r="J190" s="38" t="s">
        <v>1</v>
      </c>
      <c r="K190" s="38" t="s">
        <v>2</v>
      </c>
      <c r="L190" s="38" t="s">
        <v>3</v>
      </c>
      <c r="M190" s="38" t="s">
        <v>4</v>
      </c>
      <c r="N190" s="38" t="s">
        <v>5</v>
      </c>
      <c r="O190" s="38" t="s">
        <v>6</v>
      </c>
      <c r="P190" s="39" t="s">
        <v>7</v>
      </c>
      <c r="Q190" s="313"/>
      <c r="R190" s="313"/>
      <c r="S190" s="313"/>
      <c r="T190" s="313"/>
      <c r="U190" s="313"/>
      <c r="V190" s="313"/>
      <c r="W190" s="313"/>
      <c r="X190" s="313"/>
      <c r="Y190" s="313"/>
      <c r="Z190" s="313"/>
      <c r="AA190" s="313"/>
      <c r="AB190" s="313"/>
      <c r="AC190" s="314"/>
      <c r="AD190" s="304"/>
    </row>
    <row r="191" spans="1:30" ht="13.5" thickBot="1">
      <c r="A191" s="303"/>
      <c r="B191" s="326"/>
      <c r="C191" s="27">
        <v>2005</v>
      </c>
      <c r="D191" s="28" t="s">
        <v>27</v>
      </c>
      <c r="E191" s="318">
        <v>0.63</v>
      </c>
      <c r="F191" s="319">
        <v>0.33</v>
      </c>
      <c r="G191" s="319">
        <v>0.25</v>
      </c>
      <c r="H191" s="319">
        <v>0.15</v>
      </c>
      <c r="I191" s="319">
        <v>0.06</v>
      </c>
      <c r="J191" s="319">
        <v>0.08</v>
      </c>
      <c r="K191" s="319">
        <v>7.0000000000000007E-2</v>
      </c>
      <c r="L191" s="319">
        <v>0.1</v>
      </c>
      <c r="M191" s="319">
        <v>0.08</v>
      </c>
      <c r="N191" s="319">
        <v>0.09</v>
      </c>
      <c r="O191" s="319">
        <v>0.06</v>
      </c>
      <c r="P191" s="320">
        <v>7.0000000000000007E-2</v>
      </c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4"/>
      <c r="AD191" s="304"/>
    </row>
    <row r="192" spans="1:30">
      <c r="A192" s="303"/>
      <c r="B192" s="326"/>
      <c r="C192" s="621">
        <v>2006</v>
      </c>
      <c r="D192" s="29" t="s">
        <v>27</v>
      </c>
      <c r="E192" s="61">
        <v>0.5</v>
      </c>
      <c r="F192" s="62">
        <v>0.32</v>
      </c>
      <c r="G192" s="62">
        <v>0.21</v>
      </c>
      <c r="H192" s="62">
        <v>0.1</v>
      </c>
      <c r="I192" s="62">
        <v>0.05</v>
      </c>
      <c r="J192" s="62">
        <v>0.05</v>
      </c>
      <c r="K192" s="62">
        <v>0.04</v>
      </c>
      <c r="L192" s="62">
        <v>0.06</v>
      </c>
      <c r="M192" s="62">
        <v>0.06</v>
      </c>
      <c r="N192" s="62">
        <v>0.06</v>
      </c>
      <c r="O192" s="62">
        <v>0.06</v>
      </c>
      <c r="P192" s="63">
        <v>0.04</v>
      </c>
      <c r="Q192" s="313"/>
      <c r="R192" s="313"/>
      <c r="S192" s="313"/>
      <c r="T192" s="313"/>
      <c r="U192" s="313"/>
      <c r="V192" s="313"/>
      <c r="W192" s="313"/>
      <c r="X192" s="313"/>
      <c r="Y192" s="313"/>
      <c r="Z192" s="313"/>
      <c r="AA192" s="313"/>
      <c r="AB192" s="313"/>
      <c r="AC192" s="314"/>
      <c r="AD192" s="304"/>
    </row>
    <row r="193" spans="1:30">
      <c r="A193" s="303"/>
      <c r="B193" s="326"/>
      <c r="C193" s="622"/>
      <c r="D193" s="30" t="s">
        <v>25</v>
      </c>
      <c r="E193" s="45">
        <f t="shared" ref="E193:P193" si="84">E192-E191</f>
        <v>-0.13</v>
      </c>
      <c r="F193" s="46">
        <f t="shared" si="84"/>
        <v>-1.0000000000000009E-2</v>
      </c>
      <c r="G193" s="46">
        <f t="shared" si="84"/>
        <v>-4.0000000000000008E-2</v>
      </c>
      <c r="H193" s="46">
        <f t="shared" si="84"/>
        <v>-4.9999999999999989E-2</v>
      </c>
      <c r="I193" s="46">
        <f t="shared" si="84"/>
        <v>-9.999999999999995E-3</v>
      </c>
      <c r="J193" s="46">
        <f t="shared" si="84"/>
        <v>-0.03</v>
      </c>
      <c r="K193" s="46">
        <f t="shared" si="84"/>
        <v>-3.0000000000000006E-2</v>
      </c>
      <c r="L193" s="46">
        <f t="shared" si="84"/>
        <v>-4.0000000000000008E-2</v>
      </c>
      <c r="M193" s="46">
        <f t="shared" si="84"/>
        <v>-2.0000000000000004E-2</v>
      </c>
      <c r="N193" s="46">
        <f t="shared" si="84"/>
        <v>-0.03</v>
      </c>
      <c r="O193" s="283">
        <f t="shared" si="84"/>
        <v>0</v>
      </c>
      <c r="P193" s="47">
        <f t="shared" si="84"/>
        <v>-3.0000000000000006E-2</v>
      </c>
      <c r="Q193" s="313"/>
      <c r="R193" s="313"/>
      <c r="S193" s="313"/>
      <c r="T193" s="313"/>
      <c r="U193" s="313"/>
      <c r="V193" s="313"/>
      <c r="W193" s="313"/>
      <c r="X193" s="313"/>
      <c r="Y193" s="313"/>
      <c r="Z193" s="313"/>
      <c r="AA193" s="313"/>
      <c r="AB193" s="313"/>
      <c r="AC193" s="314"/>
      <c r="AD193" s="304"/>
    </row>
    <row r="194" spans="1:30" ht="13.5" thickBot="1">
      <c r="A194" s="303"/>
      <c r="B194" s="326"/>
      <c r="C194" s="623"/>
      <c r="D194" s="31" t="s">
        <v>26</v>
      </c>
      <c r="E194" s="48">
        <f>(E192-E191)/E191</f>
        <v>-0.20634920634920637</v>
      </c>
      <c r="F194" s="49">
        <f t="shared" ref="F194:P194" si="85">(F192-F191)/F191</f>
        <v>-3.0303030303030328E-2</v>
      </c>
      <c r="G194" s="49">
        <f t="shared" si="85"/>
        <v>-0.16000000000000003</v>
      </c>
      <c r="H194" s="49">
        <f t="shared" si="85"/>
        <v>-0.33333333333333326</v>
      </c>
      <c r="I194" s="49">
        <f t="shared" si="85"/>
        <v>-0.1666666666666666</v>
      </c>
      <c r="J194" s="49">
        <f t="shared" si="85"/>
        <v>-0.375</v>
      </c>
      <c r="K194" s="49">
        <f t="shared" si="85"/>
        <v>-0.4285714285714286</v>
      </c>
      <c r="L194" s="49">
        <f t="shared" si="85"/>
        <v>-0.40000000000000008</v>
      </c>
      <c r="M194" s="49">
        <f t="shared" si="85"/>
        <v>-0.25000000000000006</v>
      </c>
      <c r="N194" s="49">
        <f t="shared" si="85"/>
        <v>-0.33333333333333331</v>
      </c>
      <c r="O194" s="274">
        <f t="shared" si="85"/>
        <v>0</v>
      </c>
      <c r="P194" s="50">
        <f t="shared" si="85"/>
        <v>-0.4285714285714286</v>
      </c>
      <c r="Q194" s="313"/>
      <c r="R194" s="313"/>
      <c r="S194" s="313"/>
      <c r="T194" s="313"/>
      <c r="U194" s="313"/>
      <c r="V194" s="313"/>
      <c r="W194" s="313"/>
      <c r="X194" s="313"/>
      <c r="Y194" s="313"/>
      <c r="Z194" s="313"/>
      <c r="AA194" s="313"/>
      <c r="AB194" s="313"/>
      <c r="AC194" s="314"/>
      <c r="AD194" s="304"/>
    </row>
    <row r="195" spans="1:30">
      <c r="A195" s="303"/>
      <c r="B195" s="326"/>
      <c r="C195" s="618">
        <v>2007</v>
      </c>
      <c r="D195" s="32" t="s">
        <v>27</v>
      </c>
      <c r="E195" s="61">
        <v>0.63</v>
      </c>
      <c r="F195" s="62">
        <v>0.26</v>
      </c>
      <c r="G195" s="62">
        <v>0.28999999999999998</v>
      </c>
      <c r="H195" s="62">
        <v>0.11</v>
      </c>
      <c r="I195" s="62">
        <v>0.01</v>
      </c>
      <c r="J195" s="62">
        <v>0.02</v>
      </c>
      <c r="K195" s="62">
        <v>0.02</v>
      </c>
      <c r="L195" s="62">
        <v>0.03</v>
      </c>
      <c r="M195" s="62">
        <v>0.03</v>
      </c>
      <c r="N195" s="62">
        <v>0.01</v>
      </c>
      <c r="O195" s="62">
        <v>0.01</v>
      </c>
      <c r="P195" s="63">
        <v>0.02</v>
      </c>
      <c r="Q195" s="313"/>
      <c r="R195" s="313"/>
      <c r="S195" s="313"/>
      <c r="T195" s="313"/>
      <c r="U195" s="313"/>
      <c r="V195" s="313"/>
      <c r="W195" s="313"/>
      <c r="X195" s="313"/>
      <c r="Y195" s="313"/>
      <c r="Z195" s="313"/>
      <c r="AA195" s="313"/>
      <c r="AB195" s="313"/>
      <c r="AC195" s="314"/>
      <c r="AD195" s="304"/>
    </row>
    <row r="196" spans="1:30">
      <c r="A196" s="303"/>
      <c r="B196" s="326"/>
      <c r="C196" s="619"/>
      <c r="D196" s="33" t="s">
        <v>25</v>
      </c>
      <c r="E196" s="51">
        <f t="shared" ref="E196:P196" si="86">E195-E192</f>
        <v>0.13</v>
      </c>
      <c r="F196" s="53">
        <f t="shared" si="86"/>
        <v>-0.06</v>
      </c>
      <c r="G196" s="52">
        <f t="shared" si="86"/>
        <v>7.9999999999999988E-2</v>
      </c>
      <c r="H196" s="52">
        <f t="shared" si="86"/>
        <v>9.999999999999995E-3</v>
      </c>
      <c r="I196" s="53">
        <f t="shared" si="86"/>
        <v>-0.04</v>
      </c>
      <c r="J196" s="53">
        <f t="shared" si="86"/>
        <v>-3.0000000000000002E-2</v>
      </c>
      <c r="K196" s="53">
        <f t="shared" si="86"/>
        <v>-0.02</v>
      </c>
      <c r="L196" s="53">
        <f t="shared" si="86"/>
        <v>-0.03</v>
      </c>
      <c r="M196" s="53">
        <f t="shared" si="86"/>
        <v>-0.03</v>
      </c>
      <c r="N196" s="53">
        <f t="shared" si="86"/>
        <v>-4.9999999999999996E-2</v>
      </c>
      <c r="O196" s="53">
        <f t="shared" si="86"/>
        <v>-4.9999999999999996E-2</v>
      </c>
      <c r="P196" s="59">
        <f t="shared" si="86"/>
        <v>-0.02</v>
      </c>
      <c r="Q196" s="313"/>
      <c r="R196" s="313"/>
      <c r="S196" s="313"/>
      <c r="T196" s="313"/>
      <c r="U196" s="313"/>
      <c r="V196" s="313"/>
      <c r="W196" s="313"/>
      <c r="X196" s="313"/>
      <c r="Y196" s="313"/>
      <c r="Z196" s="313"/>
      <c r="AA196" s="313"/>
      <c r="AB196" s="313"/>
      <c r="AC196" s="314"/>
      <c r="AD196" s="304"/>
    </row>
    <row r="197" spans="1:30" ht="13.5" thickBot="1">
      <c r="A197" s="303"/>
      <c r="B197" s="326"/>
      <c r="C197" s="624"/>
      <c r="D197" s="34" t="s">
        <v>26</v>
      </c>
      <c r="E197" s="55">
        <f>(E195-E192)/E192</f>
        <v>0.26</v>
      </c>
      <c r="F197" s="57">
        <f t="shared" ref="F197:P197" si="87">(F195-F192)/F192</f>
        <v>-0.1875</v>
      </c>
      <c r="G197" s="56">
        <f t="shared" si="87"/>
        <v>0.38095238095238093</v>
      </c>
      <c r="H197" s="56">
        <f t="shared" si="87"/>
        <v>9.999999999999995E-2</v>
      </c>
      <c r="I197" s="57">
        <f t="shared" si="87"/>
        <v>-0.79999999999999993</v>
      </c>
      <c r="J197" s="57">
        <f t="shared" si="87"/>
        <v>-0.6</v>
      </c>
      <c r="K197" s="57">
        <f t="shared" si="87"/>
        <v>-0.5</v>
      </c>
      <c r="L197" s="57">
        <f t="shared" si="87"/>
        <v>-0.5</v>
      </c>
      <c r="M197" s="57">
        <f t="shared" si="87"/>
        <v>-0.5</v>
      </c>
      <c r="N197" s="57">
        <f t="shared" si="87"/>
        <v>-0.83333333333333326</v>
      </c>
      <c r="O197" s="57">
        <f t="shared" si="87"/>
        <v>-0.83333333333333326</v>
      </c>
      <c r="P197" s="60">
        <f t="shared" si="87"/>
        <v>-0.5</v>
      </c>
      <c r="Q197" s="313"/>
      <c r="R197" s="313"/>
      <c r="S197" s="313"/>
      <c r="T197" s="313"/>
      <c r="U197" s="313"/>
      <c r="V197" s="313"/>
      <c r="W197" s="313"/>
      <c r="X197" s="313"/>
      <c r="Y197" s="313"/>
      <c r="Z197" s="313"/>
      <c r="AA197" s="313"/>
      <c r="AB197" s="313"/>
      <c r="AC197" s="314"/>
      <c r="AD197" s="304"/>
    </row>
    <row r="198" spans="1:30">
      <c r="A198" s="303"/>
      <c r="B198" s="326"/>
      <c r="C198" s="618">
        <v>2008</v>
      </c>
      <c r="D198" s="32" t="s">
        <v>27</v>
      </c>
      <c r="E198" s="61">
        <v>0.59</v>
      </c>
      <c r="F198" s="62">
        <v>0.38</v>
      </c>
      <c r="G198" s="62">
        <v>0.21</v>
      </c>
      <c r="H198" s="62">
        <v>0.11</v>
      </c>
      <c r="I198" s="62">
        <v>0.03</v>
      </c>
      <c r="J198" s="62">
        <v>0.06</v>
      </c>
      <c r="K198" s="62">
        <v>0.04</v>
      </c>
      <c r="L198" s="62">
        <v>0.04</v>
      </c>
      <c r="M198" s="62">
        <v>0.09</v>
      </c>
      <c r="N198" s="62">
        <v>0.05</v>
      </c>
      <c r="O198" s="62">
        <v>0.03</v>
      </c>
      <c r="P198" s="63">
        <v>0.03</v>
      </c>
      <c r="Q198" s="313"/>
      <c r="R198" s="313"/>
      <c r="S198" s="313"/>
      <c r="T198" s="313"/>
      <c r="U198" s="313"/>
      <c r="V198" s="313"/>
      <c r="W198" s="313"/>
      <c r="X198" s="313"/>
      <c r="Y198" s="313"/>
      <c r="Z198" s="313"/>
      <c r="AA198" s="313"/>
      <c r="AB198" s="313"/>
      <c r="AC198" s="314"/>
      <c r="AD198" s="304"/>
    </row>
    <row r="199" spans="1:30">
      <c r="A199" s="303"/>
      <c r="B199" s="326"/>
      <c r="C199" s="619"/>
      <c r="D199" s="33" t="s">
        <v>25</v>
      </c>
      <c r="E199" s="45">
        <f t="shared" ref="E199:P199" si="88">E198-E195</f>
        <v>-4.0000000000000036E-2</v>
      </c>
      <c r="F199" s="52">
        <f t="shared" si="88"/>
        <v>0.12</v>
      </c>
      <c r="G199" s="53">
        <f t="shared" si="88"/>
        <v>-7.9999999999999988E-2</v>
      </c>
      <c r="H199" s="52">
        <f t="shared" si="88"/>
        <v>0</v>
      </c>
      <c r="I199" s="52">
        <f t="shared" si="88"/>
        <v>1.9999999999999997E-2</v>
      </c>
      <c r="J199" s="52">
        <f t="shared" si="88"/>
        <v>3.9999999999999994E-2</v>
      </c>
      <c r="K199" s="52">
        <f t="shared" si="88"/>
        <v>0.02</v>
      </c>
      <c r="L199" s="52">
        <f t="shared" si="88"/>
        <v>1.0000000000000002E-2</v>
      </c>
      <c r="M199" s="52">
        <f t="shared" si="88"/>
        <v>0.06</v>
      </c>
      <c r="N199" s="52">
        <f t="shared" si="88"/>
        <v>0.04</v>
      </c>
      <c r="O199" s="52">
        <f t="shared" si="88"/>
        <v>1.9999999999999997E-2</v>
      </c>
      <c r="P199" s="54">
        <f t="shared" si="88"/>
        <v>9.9999999999999985E-3</v>
      </c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4"/>
      <c r="AD199" s="304"/>
    </row>
    <row r="200" spans="1:30" ht="13.5" thickBot="1">
      <c r="A200" s="303"/>
      <c r="B200" s="326"/>
      <c r="C200" s="624"/>
      <c r="D200" s="34" t="s">
        <v>26</v>
      </c>
      <c r="E200" s="48">
        <f>(E198-E195)/E195</f>
        <v>-6.3492063492063544E-2</v>
      </c>
      <c r="F200" s="56">
        <f t="shared" ref="F200:P200" si="89">(F198-F195)/F195</f>
        <v>0.46153846153846151</v>
      </c>
      <c r="G200" s="57">
        <f t="shared" si="89"/>
        <v>-0.27586206896551724</v>
      </c>
      <c r="H200" s="56">
        <f t="shared" si="89"/>
        <v>0</v>
      </c>
      <c r="I200" s="56">
        <f t="shared" si="89"/>
        <v>1.9999999999999996</v>
      </c>
      <c r="J200" s="56">
        <f t="shared" si="89"/>
        <v>1.9999999999999996</v>
      </c>
      <c r="K200" s="56">
        <f t="shared" si="89"/>
        <v>1</v>
      </c>
      <c r="L200" s="56">
        <f t="shared" si="89"/>
        <v>0.33333333333333343</v>
      </c>
      <c r="M200" s="56">
        <f t="shared" si="89"/>
        <v>2</v>
      </c>
      <c r="N200" s="56">
        <f t="shared" si="89"/>
        <v>4</v>
      </c>
      <c r="O200" s="56">
        <f t="shared" si="89"/>
        <v>1.9999999999999996</v>
      </c>
      <c r="P200" s="58">
        <f t="shared" si="89"/>
        <v>0.49999999999999989</v>
      </c>
      <c r="Q200" s="313"/>
      <c r="R200" s="313"/>
      <c r="S200" s="313"/>
      <c r="T200" s="313"/>
      <c r="U200" s="313"/>
      <c r="V200" s="313"/>
      <c r="W200" s="313"/>
      <c r="X200" s="313"/>
      <c r="Y200" s="313"/>
      <c r="Z200" s="313"/>
      <c r="AA200" s="313"/>
      <c r="AB200" s="313"/>
      <c r="AC200" s="314"/>
      <c r="AD200" s="304"/>
    </row>
    <row r="201" spans="1:30">
      <c r="A201" s="303"/>
      <c r="B201" s="326"/>
      <c r="C201" s="618">
        <v>2009</v>
      </c>
      <c r="D201" s="32" t="s">
        <v>27</v>
      </c>
      <c r="E201" s="61">
        <v>0.57999999999999996</v>
      </c>
      <c r="F201" s="62">
        <v>0.33</v>
      </c>
      <c r="G201" s="62">
        <v>0.22</v>
      </c>
      <c r="H201" s="62">
        <v>0.11</v>
      </c>
      <c r="I201" s="62">
        <v>0.04</v>
      </c>
      <c r="J201" s="62">
        <v>0.03</v>
      </c>
      <c r="K201" s="62">
        <v>0.05</v>
      </c>
      <c r="L201" s="62">
        <v>0.06</v>
      </c>
      <c r="M201" s="62">
        <v>0.11</v>
      </c>
      <c r="N201" s="62">
        <v>0.04</v>
      </c>
      <c r="O201" s="62">
        <v>0.05</v>
      </c>
      <c r="P201" s="63">
        <v>7.0000000000000007E-2</v>
      </c>
      <c r="Q201" s="313"/>
      <c r="R201" s="313"/>
      <c r="S201" s="313"/>
      <c r="T201" s="313"/>
      <c r="U201" s="313"/>
      <c r="V201" s="313"/>
      <c r="W201" s="313"/>
      <c r="X201" s="313"/>
      <c r="Y201" s="313"/>
      <c r="Z201" s="313"/>
      <c r="AA201" s="313"/>
      <c r="AB201" s="313"/>
      <c r="AC201" s="314"/>
      <c r="AD201" s="304"/>
    </row>
    <row r="202" spans="1:30">
      <c r="A202" s="303"/>
      <c r="B202" s="326"/>
      <c r="C202" s="619"/>
      <c r="D202" s="33" t="s">
        <v>25</v>
      </c>
      <c r="E202" s="45">
        <f t="shared" ref="E202:P202" si="90">E201-E198</f>
        <v>-1.0000000000000009E-2</v>
      </c>
      <c r="F202" s="53">
        <f t="shared" si="90"/>
        <v>-4.9999999999999989E-2</v>
      </c>
      <c r="G202" s="52">
        <f t="shared" si="90"/>
        <v>1.0000000000000009E-2</v>
      </c>
      <c r="H202" s="52">
        <f t="shared" si="90"/>
        <v>0</v>
      </c>
      <c r="I202" s="52">
        <f t="shared" si="90"/>
        <v>1.0000000000000002E-2</v>
      </c>
      <c r="J202" s="53">
        <f t="shared" si="90"/>
        <v>-0.03</v>
      </c>
      <c r="K202" s="52">
        <f t="shared" si="90"/>
        <v>1.0000000000000002E-2</v>
      </c>
      <c r="L202" s="52">
        <f t="shared" si="90"/>
        <v>1.9999999999999997E-2</v>
      </c>
      <c r="M202" s="52">
        <f t="shared" si="90"/>
        <v>2.0000000000000004E-2</v>
      </c>
      <c r="N202" s="53">
        <f t="shared" si="90"/>
        <v>-1.0000000000000002E-2</v>
      </c>
      <c r="O202" s="52">
        <f t="shared" si="90"/>
        <v>2.0000000000000004E-2</v>
      </c>
      <c r="P202" s="54">
        <f t="shared" si="90"/>
        <v>4.0000000000000008E-2</v>
      </c>
      <c r="Q202" s="313"/>
      <c r="R202" s="313"/>
      <c r="S202" s="313"/>
      <c r="T202" s="313"/>
      <c r="U202" s="313"/>
      <c r="V202" s="313"/>
      <c r="W202" s="313"/>
      <c r="X202" s="313"/>
      <c r="Y202" s="313"/>
      <c r="Z202" s="313"/>
      <c r="AA202" s="313"/>
      <c r="AB202" s="313"/>
      <c r="AC202" s="314"/>
      <c r="AD202" s="304"/>
    </row>
    <row r="203" spans="1:30" ht="13.5" thickBot="1">
      <c r="A203" s="303"/>
      <c r="B203" s="326"/>
      <c r="C203" s="624"/>
      <c r="D203" s="34" t="s">
        <v>26</v>
      </c>
      <c r="E203" s="48">
        <f>(E201-E198)/E198</f>
        <v>-1.6949152542372899E-2</v>
      </c>
      <c r="F203" s="57">
        <f t="shared" ref="F203:P203" si="91">(F201-F198)/F198</f>
        <v>-0.13157894736842102</v>
      </c>
      <c r="G203" s="56">
        <f t="shared" si="91"/>
        <v>4.7619047619047665E-2</v>
      </c>
      <c r="H203" s="56">
        <f t="shared" si="91"/>
        <v>0</v>
      </c>
      <c r="I203" s="56">
        <f t="shared" si="91"/>
        <v>0.33333333333333343</v>
      </c>
      <c r="J203" s="57">
        <f t="shared" si="91"/>
        <v>-0.5</v>
      </c>
      <c r="K203" s="56">
        <f t="shared" si="91"/>
        <v>0.25000000000000006</v>
      </c>
      <c r="L203" s="56">
        <f t="shared" si="91"/>
        <v>0.49999999999999989</v>
      </c>
      <c r="M203" s="56">
        <f t="shared" si="91"/>
        <v>0.22222222222222227</v>
      </c>
      <c r="N203" s="57">
        <f t="shared" si="91"/>
        <v>-0.20000000000000004</v>
      </c>
      <c r="O203" s="56">
        <f t="shared" si="91"/>
        <v>0.66666666666666685</v>
      </c>
      <c r="P203" s="58">
        <f t="shared" si="91"/>
        <v>1.3333333333333337</v>
      </c>
      <c r="Q203" s="313"/>
      <c r="R203" s="313"/>
      <c r="S203" s="313"/>
      <c r="T203" s="313"/>
      <c r="U203" s="313"/>
      <c r="V203" s="313"/>
      <c r="W203" s="313"/>
      <c r="X203" s="313"/>
      <c r="Y203" s="313"/>
      <c r="Z203" s="313"/>
      <c r="AA203" s="313"/>
      <c r="AB203" s="313"/>
      <c r="AC203" s="314"/>
      <c r="AD203" s="304"/>
    </row>
    <row r="204" spans="1:30">
      <c r="A204" s="303"/>
      <c r="B204" s="326"/>
      <c r="C204" s="618">
        <v>2010</v>
      </c>
      <c r="D204" s="32" t="s">
        <v>27</v>
      </c>
      <c r="E204" s="42">
        <v>0.59</v>
      </c>
      <c r="F204" s="43">
        <v>0.28999999999999998</v>
      </c>
      <c r="G204" s="43">
        <v>0.21</v>
      </c>
      <c r="H204" s="43">
        <v>0.13</v>
      </c>
      <c r="I204" s="43">
        <v>0.05</v>
      </c>
      <c r="J204" s="43">
        <v>0.04</v>
      </c>
      <c r="K204" s="43">
        <v>0.05</v>
      </c>
      <c r="L204" s="43">
        <v>7.0000000000000007E-2</v>
      </c>
      <c r="M204" s="43">
        <v>0.06</v>
      </c>
      <c r="N204" s="43">
        <v>0.06</v>
      </c>
      <c r="O204" s="43">
        <v>0.03</v>
      </c>
      <c r="P204" s="44">
        <v>0.03</v>
      </c>
      <c r="Q204" s="313"/>
      <c r="R204" s="313"/>
      <c r="S204" s="313"/>
      <c r="T204" s="313"/>
      <c r="U204" s="313"/>
      <c r="V204" s="313"/>
      <c r="W204" s="313"/>
      <c r="X204" s="313"/>
      <c r="Y204" s="313"/>
      <c r="Z204" s="313"/>
      <c r="AA204" s="313"/>
      <c r="AB204" s="313"/>
      <c r="AC204" s="314"/>
      <c r="AD204" s="304"/>
    </row>
    <row r="205" spans="1:30">
      <c r="A205" s="303"/>
      <c r="B205" s="326"/>
      <c r="C205" s="619"/>
      <c r="D205" s="33" t="s">
        <v>25</v>
      </c>
      <c r="E205" s="51">
        <f t="shared" ref="E205:P205" si="92">E204-E201</f>
        <v>1.0000000000000009E-2</v>
      </c>
      <c r="F205" s="53">
        <f t="shared" si="92"/>
        <v>-4.0000000000000036E-2</v>
      </c>
      <c r="G205" s="53">
        <f t="shared" si="92"/>
        <v>-1.0000000000000009E-2</v>
      </c>
      <c r="H205" s="52">
        <f t="shared" si="92"/>
        <v>2.0000000000000004E-2</v>
      </c>
      <c r="I205" s="52">
        <f t="shared" si="92"/>
        <v>1.0000000000000002E-2</v>
      </c>
      <c r="J205" s="52">
        <f t="shared" si="92"/>
        <v>1.0000000000000002E-2</v>
      </c>
      <c r="K205" s="52">
        <f t="shared" si="92"/>
        <v>0</v>
      </c>
      <c r="L205" s="52">
        <f t="shared" si="92"/>
        <v>1.0000000000000009E-2</v>
      </c>
      <c r="M205" s="53">
        <f t="shared" si="92"/>
        <v>-0.05</v>
      </c>
      <c r="N205" s="52">
        <f t="shared" si="92"/>
        <v>1.9999999999999997E-2</v>
      </c>
      <c r="O205" s="53">
        <f t="shared" si="92"/>
        <v>-2.0000000000000004E-2</v>
      </c>
      <c r="P205" s="59">
        <f t="shared" si="92"/>
        <v>-4.0000000000000008E-2</v>
      </c>
      <c r="Q205" s="313"/>
      <c r="R205" s="313"/>
      <c r="S205" s="313"/>
      <c r="T205" s="313"/>
      <c r="U205" s="313"/>
      <c r="V205" s="313"/>
      <c r="W205" s="313"/>
      <c r="X205" s="313"/>
      <c r="Y205" s="313"/>
      <c r="Z205" s="313"/>
      <c r="AA205" s="313"/>
      <c r="AB205" s="313"/>
      <c r="AC205" s="314"/>
      <c r="AD205" s="304"/>
    </row>
    <row r="206" spans="1:30" ht="13.5" thickBot="1">
      <c r="A206" s="303"/>
      <c r="B206" s="326"/>
      <c r="C206" s="624"/>
      <c r="D206" s="34" t="s">
        <v>26</v>
      </c>
      <c r="E206" s="88">
        <f>(E204-E201)/E201</f>
        <v>1.7241379310344845E-2</v>
      </c>
      <c r="F206" s="82">
        <f t="shared" ref="F206:P206" si="93">(F204-F201)/F201</f>
        <v>-0.12121212121212131</v>
      </c>
      <c r="G206" s="82">
        <f t="shared" si="93"/>
        <v>-4.5454545454545497E-2</v>
      </c>
      <c r="H206" s="82">
        <f t="shared" si="93"/>
        <v>0.18181818181818185</v>
      </c>
      <c r="I206" s="82">
        <f t="shared" si="93"/>
        <v>0.25000000000000006</v>
      </c>
      <c r="J206" s="82">
        <f t="shared" si="93"/>
        <v>0.33333333333333343</v>
      </c>
      <c r="K206" s="82">
        <f t="shared" si="93"/>
        <v>0</v>
      </c>
      <c r="L206" s="82">
        <f t="shared" si="93"/>
        <v>0.16666666666666682</v>
      </c>
      <c r="M206" s="82">
        <f t="shared" si="93"/>
        <v>-0.45454545454545459</v>
      </c>
      <c r="N206" s="82">
        <f t="shared" si="93"/>
        <v>0.49999999999999989</v>
      </c>
      <c r="O206" s="82">
        <f t="shared" si="93"/>
        <v>-0.40000000000000008</v>
      </c>
      <c r="P206" s="271">
        <f t="shared" si="93"/>
        <v>-0.57142857142857151</v>
      </c>
      <c r="Q206" s="313"/>
      <c r="R206" s="313"/>
      <c r="S206" s="313"/>
      <c r="T206" s="313"/>
      <c r="U206" s="313"/>
      <c r="V206" s="313"/>
      <c r="W206" s="313"/>
      <c r="X206" s="313"/>
      <c r="Y206" s="313"/>
      <c r="Z206" s="313"/>
      <c r="AA206" s="313"/>
      <c r="AB206" s="313"/>
      <c r="AC206" s="314"/>
      <c r="AD206" s="304"/>
    </row>
    <row r="207" spans="1:30">
      <c r="A207" s="303"/>
      <c r="B207" s="326"/>
      <c r="C207" s="618">
        <v>2011</v>
      </c>
      <c r="D207" s="32" t="s">
        <v>27</v>
      </c>
      <c r="E207" s="42">
        <v>0.59</v>
      </c>
      <c r="F207" s="43">
        <v>0.35</v>
      </c>
      <c r="G207" s="43">
        <v>0.21</v>
      </c>
      <c r="H207" s="43">
        <v>0.11</v>
      </c>
      <c r="I207" s="43">
        <v>0.04</v>
      </c>
      <c r="J207" s="43">
        <v>0.05</v>
      </c>
      <c r="K207" s="43">
        <v>0.06</v>
      </c>
      <c r="L207" s="43">
        <v>0.08</v>
      </c>
      <c r="M207" s="43">
        <v>0.05</v>
      </c>
      <c r="N207" s="43">
        <v>0.05</v>
      </c>
      <c r="O207" s="43">
        <v>0.06</v>
      </c>
      <c r="P207" s="44">
        <v>0.06</v>
      </c>
      <c r="Q207" s="313"/>
      <c r="R207" s="313"/>
      <c r="S207" s="313"/>
      <c r="T207" s="313"/>
      <c r="U207" s="313"/>
      <c r="V207" s="313"/>
      <c r="W207" s="313"/>
      <c r="X207" s="313"/>
      <c r="Y207" s="313"/>
      <c r="Z207" s="313"/>
      <c r="AA207" s="313"/>
      <c r="AB207" s="313"/>
      <c r="AC207" s="314"/>
      <c r="AD207" s="304"/>
    </row>
    <row r="208" spans="1:30">
      <c r="A208" s="303"/>
      <c r="B208" s="326"/>
      <c r="C208" s="619"/>
      <c r="D208" s="33" t="s">
        <v>25</v>
      </c>
      <c r="E208" s="51">
        <f t="shared" ref="E208:P208" si="94">E207-E204</f>
        <v>0</v>
      </c>
      <c r="F208" s="52">
        <f t="shared" si="94"/>
        <v>0.06</v>
      </c>
      <c r="G208" s="52">
        <f t="shared" si="94"/>
        <v>0</v>
      </c>
      <c r="H208" s="52">
        <f t="shared" si="94"/>
        <v>-2.0000000000000004E-2</v>
      </c>
      <c r="I208" s="52">
        <f t="shared" si="94"/>
        <v>-1.0000000000000002E-2</v>
      </c>
      <c r="J208" s="52">
        <f t="shared" si="94"/>
        <v>1.0000000000000002E-2</v>
      </c>
      <c r="K208" s="52">
        <f t="shared" si="94"/>
        <v>9.999999999999995E-3</v>
      </c>
      <c r="L208" s="52">
        <f t="shared" si="94"/>
        <v>9.999999999999995E-3</v>
      </c>
      <c r="M208" s="52">
        <f t="shared" si="94"/>
        <v>-9.999999999999995E-3</v>
      </c>
      <c r="N208" s="52">
        <f t="shared" si="94"/>
        <v>-9.999999999999995E-3</v>
      </c>
      <c r="O208" s="52">
        <f t="shared" si="94"/>
        <v>0.03</v>
      </c>
      <c r="P208" s="54">
        <f t="shared" si="94"/>
        <v>0.03</v>
      </c>
      <c r="Q208" s="313"/>
      <c r="R208" s="313"/>
      <c r="S208" s="313"/>
      <c r="T208" s="313"/>
      <c r="U208" s="313"/>
      <c r="V208" s="313"/>
      <c r="W208" s="313"/>
      <c r="X208" s="313"/>
      <c r="Y208" s="313"/>
      <c r="Z208" s="313"/>
      <c r="AA208" s="313"/>
      <c r="AB208" s="313"/>
      <c r="AC208" s="314"/>
      <c r="AD208" s="304"/>
    </row>
    <row r="209" spans="1:30" ht="13.5" thickBot="1">
      <c r="A209" s="303"/>
      <c r="B209" s="326"/>
      <c r="C209" s="624"/>
      <c r="D209" s="34" t="s">
        <v>26</v>
      </c>
      <c r="E209" s="88">
        <f>(E207-E204)/E204</f>
        <v>0</v>
      </c>
      <c r="F209" s="82">
        <f t="shared" ref="F209:P209" si="95">(F207-F204)/F204</f>
        <v>0.20689655172413793</v>
      </c>
      <c r="G209" s="82">
        <f t="shared" si="95"/>
        <v>0</v>
      </c>
      <c r="H209" s="82">
        <f t="shared" si="95"/>
        <v>-0.15384615384615388</v>
      </c>
      <c r="I209" s="82">
        <f t="shared" si="95"/>
        <v>-0.20000000000000004</v>
      </c>
      <c r="J209" s="82">
        <f t="shared" si="95"/>
        <v>0.25000000000000006</v>
      </c>
      <c r="K209" s="82">
        <f t="shared" si="95"/>
        <v>0.1999999999999999</v>
      </c>
      <c r="L209" s="82">
        <f t="shared" si="95"/>
        <v>0.14285714285714277</v>
      </c>
      <c r="M209" s="82">
        <f t="shared" si="95"/>
        <v>-0.1666666666666666</v>
      </c>
      <c r="N209" s="82">
        <f t="shared" si="95"/>
        <v>-0.1666666666666666</v>
      </c>
      <c r="O209" s="82">
        <f t="shared" si="95"/>
        <v>1</v>
      </c>
      <c r="P209" s="271">
        <f t="shared" si="95"/>
        <v>1</v>
      </c>
      <c r="Q209" s="313"/>
      <c r="R209" s="313"/>
      <c r="S209" s="313"/>
      <c r="T209" s="313"/>
      <c r="U209" s="313"/>
      <c r="V209" s="313"/>
      <c r="W209" s="313"/>
      <c r="X209" s="313"/>
      <c r="Y209" s="313"/>
      <c r="Z209" s="313"/>
      <c r="AA209" s="313"/>
      <c r="AB209" s="313"/>
      <c r="AC209" s="314"/>
      <c r="AD209" s="304"/>
    </row>
    <row r="210" spans="1:30" ht="13.5" thickBot="1">
      <c r="A210" s="303"/>
      <c r="B210" s="331"/>
      <c r="C210" s="332"/>
      <c r="D210" s="332"/>
      <c r="E210" s="332"/>
      <c r="F210" s="332"/>
      <c r="G210" s="332"/>
      <c r="H210" s="332"/>
      <c r="I210" s="332"/>
      <c r="J210" s="332"/>
      <c r="K210" s="332"/>
      <c r="L210" s="332"/>
      <c r="M210" s="332"/>
      <c r="N210" s="332"/>
      <c r="O210" s="332"/>
      <c r="P210" s="332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15"/>
      <c r="AB210" s="315"/>
      <c r="AC210" s="316"/>
      <c r="AD210" s="304"/>
    </row>
    <row r="211" spans="1:30" ht="13.5" thickBot="1">
      <c r="A211" s="303"/>
      <c r="B211" s="303"/>
      <c r="C211" s="303"/>
      <c r="D211" s="303"/>
      <c r="E211" s="303"/>
      <c r="F211" s="303"/>
      <c r="G211" s="303"/>
      <c r="H211" s="303"/>
      <c r="I211" s="303"/>
      <c r="J211" s="303"/>
      <c r="K211" s="303"/>
      <c r="L211" s="303"/>
      <c r="M211" s="303"/>
      <c r="N211" s="303"/>
      <c r="O211" s="303"/>
      <c r="P211" s="303"/>
      <c r="Q211" s="304"/>
      <c r="R211" s="304"/>
      <c r="S211" s="304"/>
      <c r="T211" s="304"/>
      <c r="U211" s="304"/>
      <c r="V211" s="304"/>
      <c r="W211" s="304"/>
      <c r="X211" s="304"/>
      <c r="Y211" s="304"/>
      <c r="Z211" s="304"/>
      <c r="AA211" s="304"/>
      <c r="AB211" s="304"/>
      <c r="AC211" s="304"/>
      <c r="AD211" s="304"/>
    </row>
    <row r="212" spans="1:30">
      <c r="A212" s="303"/>
      <c r="B212" s="324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25"/>
      <c r="P212" s="325"/>
      <c r="Q212" s="311"/>
      <c r="R212" s="311"/>
      <c r="S212" s="311"/>
      <c r="T212" s="311"/>
      <c r="U212" s="311"/>
      <c r="V212" s="311"/>
      <c r="W212" s="311"/>
      <c r="X212" s="311"/>
      <c r="Y212" s="311"/>
      <c r="Z212" s="311"/>
      <c r="AA212" s="311"/>
      <c r="AB212" s="311"/>
      <c r="AC212" s="312"/>
      <c r="AD212" s="304"/>
    </row>
    <row r="213" spans="1:30" ht="15.75">
      <c r="A213" s="303"/>
      <c r="B213" s="326"/>
      <c r="C213" s="327" t="s">
        <v>31</v>
      </c>
      <c r="D213" s="328"/>
      <c r="E213" s="328"/>
      <c r="F213" s="328"/>
      <c r="G213" s="328"/>
      <c r="H213" s="328"/>
      <c r="I213" s="328"/>
      <c r="J213" s="328"/>
      <c r="K213" s="328"/>
      <c r="L213" s="328"/>
      <c r="M213" s="328"/>
      <c r="N213" s="328"/>
      <c r="O213" s="328"/>
      <c r="P213" s="328"/>
      <c r="Q213" s="313"/>
      <c r="R213" s="313"/>
      <c r="S213" s="313"/>
      <c r="T213" s="313"/>
      <c r="U213" s="313"/>
      <c r="V213" s="313"/>
      <c r="W213" s="313"/>
      <c r="X213" s="313"/>
      <c r="Y213" s="313"/>
      <c r="Z213" s="313"/>
      <c r="AA213" s="313"/>
      <c r="AB213" s="313"/>
      <c r="AC213" s="314"/>
      <c r="AD213" s="304"/>
    </row>
    <row r="214" spans="1:30">
      <c r="A214" s="303"/>
      <c r="B214" s="326"/>
      <c r="C214" s="328"/>
      <c r="D214" s="328"/>
      <c r="E214" s="328"/>
      <c r="F214" s="328"/>
      <c r="G214" s="328"/>
      <c r="H214" s="328"/>
      <c r="I214" s="328"/>
      <c r="J214" s="328"/>
      <c r="K214" s="328"/>
      <c r="L214" s="328"/>
      <c r="M214" s="328"/>
      <c r="N214" s="328"/>
      <c r="O214" s="328"/>
      <c r="P214" s="328"/>
      <c r="Q214" s="313"/>
      <c r="R214" s="313"/>
      <c r="S214" s="313"/>
      <c r="T214" s="313"/>
      <c r="U214" s="313"/>
      <c r="V214" s="313"/>
      <c r="W214" s="313"/>
      <c r="X214" s="313"/>
      <c r="Y214" s="313"/>
      <c r="Z214" s="313"/>
      <c r="AA214" s="313"/>
      <c r="AB214" s="313"/>
      <c r="AC214" s="314"/>
      <c r="AD214" s="304"/>
    </row>
    <row r="215" spans="1:30" ht="15.75" thickBot="1">
      <c r="A215" s="303"/>
      <c r="B215" s="326"/>
      <c r="C215" s="329" t="s">
        <v>22</v>
      </c>
      <c r="D215" s="330"/>
      <c r="E215" s="328"/>
      <c r="F215" s="328"/>
      <c r="G215" s="328"/>
      <c r="H215" s="328"/>
      <c r="I215" s="328"/>
      <c r="J215" s="328"/>
      <c r="K215" s="328"/>
      <c r="L215" s="328"/>
      <c r="M215" s="328"/>
      <c r="N215" s="328"/>
      <c r="O215" s="328"/>
      <c r="P215" s="328"/>
      <c r="Q215" s="313"/>
      <c r="R215" s="313"/>
      <c r="S215" s="313"/>
      <c r="T215" s="313"/>
      <c r="U215" s="313"/>
      <c r="V215" s="313"/>
      <c r="W215" s="313"/>
      <c r="X215" s="313"/>
      <c r="Y215" s="313"/>
      <c r="Z215" s="313"/>
      <c r="AA215" s="313"/>
      <c r="AB215" s="313"/>
      <c r="AC215" s="314"/>
      <c r="AD215" s="304"/>
    </row>
    <row r="216" spans="1:30" ht="13.5" thickBot="1">
      <c r="A216" s="303"/>
      <c r="B216" s="326"/>
      <c r="C216" s="328"/>
      <c r="D216" s="328"/>
      <c r="E216" s="37" t="s">
        <v>9</v>
      </c>
      <c r="F216" s="38" t="s">
        <v>10</v>
      </c>
      <c r="G216" s="38" t="s">
        <v>11</v>
      </c>
      <c r="H216" s="38" t="s">
        <v>0</v>
      </c>
      <c r="I216" s="38" t="s">
        <v>1</v>
      </c>
      <c r="J216" s="38" t="s">
        <v>2</v>
      </c>
      <c r="K216" s="38" t="s">
        <v>3</v>
      </c>
      <c r="L216" s="38" t="s">
        <v>4</v>
      </c>
      <c r="M216" s="38" t="s">
        <v>5</v>
      </c>
      <c r="N216" s="38" t="s">
        <v>6</v>
      </c>
      <c r="O216" s="38" t="s">
        <v>7</v>
      </c>
      <c r="P216" s="39" t="s">
        <v>8</v>
      </c>
      <c r="Q216" s="313"/>
      <c r="R216" s="313"/>
      <c r="S216" s="313"/>
      <c r="T216" s="313"/>
      <c r="U216" s="313"/>
      <c r="V216" s="313"/>
      <c r="W216" s="313"/>
      <c r="X216" s="313"/>
      <c r="Y216" s="313"/>
      <c r="Z216" s="313"/>
      <c r="AA216" s="313"/>
      <c r="AB216" s="313"/>
      <c r="AC216" s="314"/>
      <c r="AD216" s="304"/>
    </row>
    <row r="217" spans="1:30" ht="13.5" thickBot="1">
      <c r="A217" s="303"/>
      <c r="B217" s="326"/>
      <c r="C217" s="27">
        <v>2005</v>
      </c>
      <c r="D217" s="28" t="s">
        <v>27</v>
      </c>
      <c r="E217" s="318">
        <v>0.59</v>
      </c>
      <c r="F217" s="319">
        <v>0.34</v>
      </c>
      <c r="G217" s="319">
        <v>0.19</v>
      </c>
      <c r="H217" s="319">
        <v>0.08</v>
      </c>
      <c r="I217" s="319">
        <v>0.08</v>
      </c>
      <c r="J217" s="319">
        <v>0.09</v>
      </c>
      <c r="K217" s="319">
        <v>0.11</v>
      </c>
      <c r="L217" s="319">
        <v>0.09</v>
      </c>
      <c r="M217" s="319">
        <v>0.09</v>
      </c>
      <c r="N217" s="319">
        <v>0.06</v>
      </c>
      <c r="O217" s="319">
        <v>0.08</v>
      </c>
      <c r="P217" s="320">
        <v>0.1</v>
      </c>
      <c r="Q217" s="313"/>
      <c r="R217" s="313"/>
      <c r="S217" s="313"/>
      <c r="T217" s="313"/>
      <c r="U217" s="313"/>
      <c r="V217" s="313"/>
      <c r="W217" s="313"/>
      <c r="X217" s="313"/>
      <c r="Y217" s="313"/>
      <c r="Z217" s="313"/>
      <c r="AA217" s="313"/>
      <c r="AB217" s="313"/>
      <c r="AC217" s="314"/>
      <c r="AD217" s="304"/>
    </row>
    <row r="218" spans="1:30">
      <c r="A218" s="303"/>
      <c r="B218" s="326"/>
      <c r="C218" s="621">
        <v>2006</v>
      </c>
      <c r="D218" s="29" t="s">
        <v>27</v>
      </c>
      <c r="E218" s="61">
        <v>0.59</v>
      </c>
      <c r="F218" s="62">
        <v>0.4</v>
      </c>
      <c r="G218" s="62">
        <v>0.21</v>
      </c>
      <c r="H218" s="62">
        <v>0.08</v>
      </c>
      <c r="I218" s="62">
        <v>7.0000000000000007E-2</v>
      </c>
      <c r="J218" s="62">
        <v>0.06</v>
      </c>
      <c r="K218" s="62">
        <v>0.09</v>
      </c>
      <c r="L218" s="62">
        <v>0.08</v>
      </c>
      <c r="M218" s="62">
        <v>0.09</v>
      </c>
      <c r="N218" s="62">
        <v>0.08</v>
      </c>
      <c r="O218" s="62">
        <v>0.05</v>
      </c>
      <c r="P218" s="63">
        <v>0.06</v>
      </c>
      <c r="Q218" s="313"/>
      <c r="R218" s="313"/>
      <c r="S218" s="313"/>
      <c r="T218" s="313"/>
      <c r="U218" s="313"/>
      <c r="V218" s="313"/>
      <c r="W218" s="313"/>
      <c r="X218" s="313"/>
      <c r="Y218" s="313"/>
      <c r="Z218" s="313"/>
      <c r="AA218" s="313"/>
      <c r="AB218" s="313"/>
      <c r="AC218" s="314"/>
      <c r="AD218" s="304"/>
    </row>
    <row r="219" spans="1:30">
      <c r="A219" s="303"/>
      <c r="B219" s="326"/>
      <c r="C219" s="622"/>
      <c r="D219" s="30" t="s">
        <v>25</v>
      </c>
      <c r="E219" s="51">
        <f t="shared" ref="E219:P219" si="96">E218-E217</f>
        <v>0</v>
      </c>
      <c r="F219" s="283">
        <f t="shared" si="96"/>
        <v>0.06</v>
      </c>
      <c r="G219" s="283">
        <f t="shared" si="96"/>
        <v>1.999999999999999E-2</v>
      </c>
      <c r="H219" s="283">
        <f t="shared" si="96"/>
        <v>0</v>
      </c>
      <c r="I219" s="321">
        <f t="shared" si="96"/>
        <v>-9.999999999999995E-3</v>
      </c>
      <c r="J219" s="321">
        <f t="shared" si="96"/>
        <v>-0.03</v>
      </c>
      <c r="K219" s="321">
        <f t="shared" si="96"/>
        <v>-2.0000000000000004E-2</v>
      </c>
      <c r="L219" s="321">
        <f t="shared" si="96"/>
        <v>-9.999999999999995E-3</v>
      </c>
      <c r="M219" s="283">
        <f t="shared" si="96"/>
        <v>0</v>
      </c>
      <c r="N219" s="283">
        <f t="shared" si="96"/>
        <v>2.0000000000000004E-2</v>
      </c>
      <c r="O219" s="321">
        <f t="shared" si="96"/>
        <v>-0.03</v>
      </c>
      <c r="P219" s="322">
        <f t="shared" si="96"/>
        <v>-4.0000000000000008E-2</v>
      </c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4"/>
      <c r="AD219" s="304"/>
    </row>
    <row r="220" spans="1:30" ht="13.5" thickBot="1">
      <c r="A220" s="303"/>
      <c r="B220" s="326"/>
      <c r="C220" s="623"/>
      <c r="D220" s="31" t="s">
        <v>26</v>
      </c>
      <c r="E220" s="55">
        <f t="shared" ref="E220:P220" si="97">(E218-E217)/E217</f>
        <v>0</v>
      </c>
      <c r="F220" s="274">
        <f t="shared" si="97"/>
        <v>0.1764705882352941</v>
      </c>
      <c r="G220" s="274">
        <f t="shared" si="97"/>
        <v>0.10526315789473679</v>
      </c>
      <c r="H220" s="274">
        <f t="shared" si="97"/>
        <v>0</v>
      </c>
      <c r="I220" s="278">
        <f t="shared" si="97"/>
        <v>-0.12499999999999993</v>
      </c>
      <c r="J220" s="278">
        <f t="shared" si="97"/>
        <v>-0.33333333333333331</v>
      </c>
      <c r="K220" s="278">
        <f t="shared" si="97"/>
        <v>-0.18181818181818185</v>
      </c>
      <c r="L220" s="278">
        <f t="shared" si="97"/>
        <v>-0.11111111111111106</v>
      </c>
      <c r="M220" s="274">
        <f t="shared" si="97"/>
        <v>0</v>
      </c>
      <c r="N220" s="274">
        <f t="shared" si="97"/>
        <v>0.33333333333333343</v>
      </c>
      <c r="O220" s="278">
        <f t="shared" si="97"/>
        <v>-0.375</v>
      </c>
      <c r="P220" s="279">
        <f t="shared" si="97"/>
        <v>-0.40000000000000008</v>
      </c>
      <c r="Q220" s="313"/>
      <c r="R220" s="313"/>
      <c r="S220" s="313"/>
      <c r="T220" s="313"/>
      <c r="U220" s="313"/>
      <c r="V220" s="313"/>
      <c r="W220" s="313"/>
      <c r="X220" s="313"/>
      <c r="Y220" s="313"/>
      <c r="Z220" s="313"/>
      <c r="AA220" s="313"/>
      <c r="AB220" s="313"/>
      <c r="AC220" s="314"/>
      <c r="AD220" s="304"/>
    </row>
    <row r="221" spans="1:30">
      <c r="A221" s="303"/>
      <c r="B221" s="326"/>
      <c r="C221" s="618">
        <v>2007</v>
      </c>
      <c r="D221" s="32" t="s">
        <v>27</v>
      </c>
      <c r="E221" s="61">
        <v>0.52</v>
      </c>
      <c r="F221" s="62">
        <v>0.4</v>
      </c>
      <c r="G221" s="62">
        <v>0.14000000000000001</v>
      </c>
      <c r="H221" s="62">
        <v>0.02</v>
      </c>
      <c r="I221" s="62">
        <v>0.03</v>
      </c>
      <c r="J221" s="62">
        <v>0.03</v>
      </c>
      <c r="K221" s="62">
        <v>0.03</v>
      </c>
      <c r="L221" s="62">
        <v>0.04</v>
      </c>
      <c r="M221" s="62">
        <v>0.02</v>
      </c>
      <c r="N221" s="62">
        <v>0.02</v>
      </c>
      <c r="O221" s="62">
        <v>0.02</v>
      </c>
      <c r="P221" s="63">
        <v>0.01</v>
      </c>
      <c r="Q221" s="313"/>
      <c r="R221" s="313"/>
      <c r="S221" s="313"/>
      <c r="T221" s="313"/>
      <c r="U221" s="313"/>
      <c r="V221" s="313"/>
      <c r="W221" s="313"/>
      <c r="X221" s="313"/>
      <c r="Y221" s="313"/>
      <c r="Z221" s="313"/>
      <c r="AA221" s="313"/>
      <c r="AB221" s="313"/>
      <c r="AC221" s="314"/>
      <c r="AD221" s="304"/>
    </row>
    <row r="222" spans="1:30">
      <c r="A222" s="303"/>
      <c r="B222" s="326"/>
      <c r="C222" s="619"/>
      <c r="D222" s="33" t="s">
        <v>25</v>
      </c>
      <c r="E222" s="92">
        <f t="shared" ref="E222:P222" si="98">E221-E218</f>
        <v>-6.9999999999999951E-2</v>
      </c>
      <c r="F222" s="52">
        <f t="shared" si="98"/>
        <v>0</v>
      </c>
      <c r="G222" s="93">
        <f t="shared" si="98"/>
        <v>-6.9999999999999979E-2</v>
      </c>
      <c r="H222" s="93">
        <f t="shared" si="98"/>
        <v>-0.06</v>
      </c>
      <c r="I222" s="93">
        <f t="shared" si="98"/>
        <v>-4.0000000000000008E-2</v>
      </c>
      <c r="J222" s="93">
        <f t="shared" si="98"/>
        <v>-0.03</v>
      </c>
      <c r="K222" s="93">
        <f t="shared" si="98"/>
        <v>-0.06</v>
      </c>
      <c r="L222" s="93">
        <f t="shared" si="98"/>
        <v>-0.04</v>
      </c>
      <c r="M222" s="93">
        <f t="shared" si="98"/>
        <v>-6.9999999999999993E-2</v>
      </c>
      <c r="N222" s="93">
        <f t="shared" si="98"/>
        <v>-0.06</v>
      </c>
      <c r="O222" s="93">
        <f t="shared" si="98"/>
        <v>-3.0000000000000002E-2</v>
      </c>
      <c r="P222" s="323">
        <f t="shared" si="98"/>
        <v>-4.9999999999999996E-2</v>
      </c>
      <c r="Q222" s="313"/>
      <c r="R222" s="313"/>
      <c r="S222" s="313"/>
      <c r="T222" s="313"/>
      <c r="U222" s="313"/>
      <c r="V222" s="313"/>
      <c r="W222" s="313"/>
      <c r="X222" s="313"/>
      <c r="Y222" s="313"/>
      <c r="Z222" s="313"/>
      <c r="AA222" s="313"/>
      <c r="AB222" s="313"/>
      <c r="AC222" s="314"/>
      <c r="AD222" s="304"/>
    </row>
    <row r="223" spans="1:30" ht="13.5" thickBot="1">
      <c r="A223" s="303"/>
      <c r="B223" s="326"/>
      <c r="C223" s="624"/>
      <c r="D223" s="34" t="s">
        <v>26</v>
      </c>
      <c r="E223" s="280">
        <f t="shared" ref="E223:P223" si="99">(E221-E218)/E218</f>
        <v>-0.11864406779661009</v>
      </c>
      <c r="F223" s="56">
        <f t="shared" si="99"/>
        <v>0</v>
      </c>
      <c r="G223" s="281">
        <f t="shared" si="99"/>
        <v>-0.33333333333333326</v>
      </c>
      <c r="H223" s="281">
        <f t="shared" si="99"/>
        <v>-0.75</v>
      </c>
      <c r="I223" s="281">
        <f t="shared" si="99"/>
        <v>-0.57142857142857151</v>
      </c>
      <c r="J223" s="281">
        <f t="shared" si="99"/>
        <v>-0.5</v>
      </c>
      <c r="K223" s="281">
        <f t="shared" si="99"/>
        <v>-0.66666666666666663</v>
      </c>
      <c r="L223" s="281">
        <f t="shared" si="99"/>
        <v>-0.5</v>
      </c>
      <c r="M223" s="281">
        <f t="shared" si="99"/>
        <v>-0.77777777777777768</v>
      </c>
      <c r="N223" s="281">
        <f t="shared" si="99"/>
        <v>-0.75</v>
      </c>
      <c r="O223" s="281">
        <f t="shared" si="99"/>
        <v>-0.6</v>
      </c>
      <c r="P223" s="282">
        <f t="shared" si="99"/>
        <v>-0.83333333333333326</v>
      </c>
      <c r="Q223" s="313"/>
      <c r="R223" s="313"/>
      <c r="S223" s="313"/>
      <c r="T223" s="313"/>
      <c r="U223" s="313"/>
      <c r="V223" s="313"/>
      <c r="W223" s="313"/>
      <c r="X223" s="313"/>
      <c r="Y223" s="313"/>
      <c r="Z223" s="313"/>
      <c r="AA223" s="313"/>
      <c r="AB223" s="313"/>
      <c r="AC223" s="314"/>
      <c r="AD223" s="304"/>
    </row>
    <row r="224" spans="1:30">
      <c r="A224" s="303"/>
      <c r="B224" s="326"/>
      <c r="C224" s="618">
        <v>2008</v>
      </c>
      <c r="D224" s="32" t="s">
        <v>27</v>
      </c>
      <c r="E224" s="61">
        <v>0.55000000000000004</v>
      </c>
      <c r="F224" s="62">
        <v>0.32</v>
      </c>
      <c r="G224" s="62">
        <v>0.15</v>
      </c>
      <c r="H224" s="62">
        <v>7.0000000000000007E-2</v>
      </c>
      <c r="I224" s="62">
        <v>0.05</v>
      </c>
      <c r="J224" s="62">
        <v>7.0000000000000007E-2</v>
      </c>
      <c r="K224" s="62">
        <v>7.0000000000000007E-2</v>
      </c>
      <c r="L224" s="62">
        <v>0.12</v>
      </c>
      <c r="M224" s="62">
        <v>0.04</v>
      </c>
      <c r="N224" s="62">
        <v>0.04</v>
      </c>
      <c r="O224" s="62">
        <v>7.0000000000000007E-2</v>
      </c>
      <c r="P224" s="63">
        <v>0.03</v>
      </c>
      <c r="Q224" s="313"/>
      <c r="R224" s="313"/>
      <c r="S224" s="313"/>
      <c r="T224" s="313"/>
      <c r="U224" s="313"/>
      <c r="V224" s="313"/>
      <c r="W224" s="313"/>
      <c r="X224" s="313"/>
      <c r="Y224" s="313"/>
      <c r="Z224" s="313"/>
      <c r="AA224" s="313"/>
      <c r="AB224" s="313"/>
      <c r="AC224" s="314"/>
      <c r="AD224" s="304"/>
    </row>
    <row r="225" spans="1:30">
      <c r="A225" s="303"/>
      <c r="B225" s="326"/>
      <c r="C225" s="619"/>
      <c r="D225" s="33" t="s">
        <v>25</v>
      </c>
      <c r="E225" s="51">
        <f t="shared" ref="E225:P225" si="100">E224-E221</f>
        <v>3.0000000000000027E-2</v>
      </c>
      <c r="F225" s="93">
        <f t="shared" si="100"/>
        <v>-8.0000000000000016E-2</v>
      </c>
      <c r="G225" s="52">
        <f t="shared" si="100"/>
        <v>9.9999999999999811E-3</v>
      </c>
      <c r="H225" s="52">
        <f t="shared" si="100"/>
        <v>0.05</v>
      </c>
      <c r="I225" s="52">
        <f t="shared" si="100"/>
        <v>2.0000000000000004E-2</v>
      </c>
      <c r="J225" s="52">
        <f t="shared" si="100"/>
        <v>4.0000000000000008E-2</v>
      </c>
      <c r="K225" s="52">
        <f t="shared" si="100"/>
        <v>4.0000000000000008E-2</v>
      </c>
      <c r="L225" s="52">
        <f t="shared" si="100"/>
        <v>7.9999999999999988E-2</v>
      </c>
      <c r="M225" s="52">
        <f t="shared" si="100"/>
        <v>0.02</v>
      </c>
      <c r="N225" s="52">
        <f t="shared" si="100"/>
        <v>0.02</v>
      </c>
      <c r="O225" s="52">
        <f t="shared" si="100"/>
        <v>0.05</v>
      </c>
      <c r="P225" s="54">
        <f t="shared" si="100"/>
        <v>1.9999999999999997E-2</v>
      </c>
      <c r="Q225" s="313"/>
      <c r="R225" s="313"/>
      <c r="S225" s="313"/>
      <c r="T225" s="313"/>
      <c r="U225" s="313"/>
      <c r="V225" s="313"/>
      <c r="W225" s="313"/>
      <c r="X225" s="313"/>
      <c r="Y225" s="313"/>
      <c r="Z225" s="313"/>
      <c r="AA225" s="313"/>
      <c r="AB225" s="313"/>
      <c r="AC225" s="314"/>
      <c r="AD225" s="304"/>
    </row>
    <row r="226" spans="1:30" ht="13.5" thickBot="1">
      <c r="A226" s="303"/>
      <c r="B226" s="326"/>
      <c r="C226" s="624"/>
      <c r="D226" s="34" t="s">
        <v>26</v>
      </c>
      <c r="E226" s="55">
        <f t="shared" ref="E226:P226" si="101">(E224-E221)/E221</f>
        <v>5.7692307692307744E-2</v>
      </c>
      <c r="F226" s="281">
        <f t="shared" si="101"/>
        <v>-0.20000000000000004</v>
      </c>
      <c r="G226" s="56">
        <f t="shared" si="101"/>
        <v>7.1428571428571286E-2</v>
      </c>
      <c r="H226" s="56">
        <f t="shared" si="101"/>
        <v>2.5</v>
      </c>
      <c r="I226" s="56">
        <f t="shared" si="101"/>
        <v>0.66666666666666685</v>
      </c>
      <c r="J226" s="56">
        <f t="shared" si="101"/>
        <v>1.3333333333333337</v>
      </c>
      <c r="K226" s="56">
        <f t="shared" si="101"/>
        <v>1.3333333333333337</v>
      </c>
      <c r="L226" s="56">
        <f t="shared" si="101"/>
        <v>1.9999999999999996</v>
      </c>
      <c r="M226" s="56">
        <f t="shared" si="101"/>
        <v>1</v>
      </c>
      <c r="N226" s="56">
        <f t="shared" si="101"/>
        <v>1</v>
      </c>
      <c r="O226" s="56">
        <f t="shared" si="101"/>
        <v>2.5</v>
      </c>
      <c r="P226" s="58">
        <f t="shared" si="101"/>
        <v>1.9999999999999996</v>
      </c>
      <c r="Q226" s="313"/>
      <c r="R226" s="313"/>
      <c r="S226" s="313"/>
      <c r="T226" s="313"/>
      <c r="U226" s="313"/>
      <c r="V226" s="313"/>
      <c r="W226" s="313"/>
      <c r="X226" s="313"/>
      <c r="Y226" s="313"/>
      <c r="Z226" s="313"/>
      <c r="AA226" s="313"/>
      <c r="AB226" s="313"/>
      <c r="AC226" s="314"/>
      <c r="AD226" s="304"/>
    </row>
    <row r="227" spans="1:30">
      <c r="A227" s="303"/>
      <c r="B227" s="326"/>
      <c r="C227" s="618">
        <v>2009</v>
      </c>
      <c r="D227" s="32" t="s">
        <v>27</v>
      </c>
      <c r="E227" s="61">
        <v>0.63</v>
      </c>
      <c r="F227" s="62">
        <v>0.31</v>
      </c>
      <c r="G227" s="62">
        <v>0.17</v>
      </c>
      <c r="H227" s="62">
        <v>7.0000000000000007E-2</v>
      </c>
      <c r="I227" s="62">
        <v>0.09</v>
      </c>
      <c r="J227" s="62">
        <v>0.06</v>
      </c>
      <c r="K227" s="62">
        <v>0.06</v>
      </c>
      <c r="L227" s="62">
        <v>0.11</v>
      </c>
      <c r="M227" s="62">
        <v>7.0000000000000007E-2</v>
      </c>
      <c r="N227" s="62">
        <v>0.03</v>
      </c>
      <c r="O227" s="62">
        <v>0.05</v>
      </c>
      <c r="P227" s="63">
        <v>0.04</v>
      </c>
      <c r="Q227" s="313"/>
      <c r="R227" s="313"/>
      <c r="S227" s="313"/>
      <c r="T227" s="313"/>
      <c r="U227" s="313"/>
      <c r="V227" s="313"/>
      <c r="W227" s="313"/>
      <c r="X227" s="313"/>
      <c r="Y227" s="313"/>
      <c r="Z227" s="313"/>
      <c r="AA227" s="313"/>
      <c r="AB227" s="313"/>
      <c r="AC227" s="314"/>
      <c r="AD227" s="304"/>
    </row>
    <row r="228" spans="1:30">
      <c r="A228" s="303"/>
      <c r="B228" s="326"/>
      <c r="C228" s="619"/>
      <c r="D228" s="33" t="s">
        <v>25</v>
      </c>
      <c r="E228" s="51">
        <f t="shared" ref="E228:P228" si="102">E227-E224</f>
        <v>7.999999999999996E-2</v>
      </c>
      <c r="F228" s="93">
        <f t="shared" si="102"/>
        <v>-1.0000000000000009E-2</v>
      </c>
      <c r="G228" s="52">
        <f t="shared" si="102"/>
        <v>2.0000000000000018E-2</v>
      </c>
      <c r="H228" s="52">
        <f t="shared" si="102"/>
        <v>0</v>
      </c>
      <c r="I228" s="52">
        <f t="shared" si="102"/>
        <v>3.9999999999999994E-2</v>
      </c>
      <c r="J228" s="93">
        <f t="shared" si="102"/>
        <v>-1.0000000000000009E-2</v>
      </c>
      <c r="K228" s="93">
        <f t="shared" si="102"/>
        <v>-1.0000000000000009E-2</v>
      </c>
      <c r="L228" s="93">
        <f t="shared" si="102"/>
        <v>-9.999999999999995E-3</v>
      </c>
      <c r="M228" s="52">
        <f t="shared" si="102"/>
        <v>3.0000000000000006E-2</v>
      </c>
      <c r="N228" s="93">
        <f t="shared" si="102"/>
        <v>-1.0000000000000002E-2</v>
      </c>
      <c r="O228" s="93">
        <f t="shared" si="102"/>
        <v>-2.0000000000000004E-2</v>
      </c>
      <c r="P228" s="54">
        <f t="shared" si="102"/>
        <v>1.0000000000000002E-2</v>
      </c>
      <c r="Q228" s="313"/>
      <c r="R228" s="313"/>
      <c r="S228" s="313"/>
      <c r="T228" s="313"/>
      <c r="U228" s="313"/>
      <c r="V228" s="313"/>
      <c r="W228" s="313"/>
      <c r="X228" s="313"/>
      <c r="Y228" s="313"/>
      <c r="Z228" s="313"/>
      <c r="AA228" s="313"/>
      <c r="AB228" s="313"/>
      <c r="AC228" s="314"/>
      <c r="AD228" s="304"/>
    </row>
    <row r="229" spans="1:30" ht="13.5" thickBot="1">
      <c r="A229" s="303"/>
      <c r="B229" s="326"/>
      <c r="C229" s="624"/>
      <c r="D229" s="34" t="s">
        <v>26</v>
      </c>
      <c r="E229" s="55">
        <f t="shared" ref="E229:P229" si="103">(E227-E224)/E224</f>
        <v>0.14545454545454536</v>
      </c>
      <c r="F229" s="281">
        <f t="shared" si="103"/>
        <v>-3.1250000000000028E-2</v>
      </c>
      <c r="G229" s="56">
        <f t="shared" si="103"/>
        <v>0.13333333333333347</v>
      </c>
      <c r="H229" s="56">
        <f t="shared" si="103"/>
        <v>0</v>
      </c>
      <c r="I229" s="56">
        <f t="shared" si="103"/>
        <v>0.79999999999999982</v>
      </c>
      <c r="J229" s="281">
        <f t="shared" si="103"/>
        <v>-0.14285714285714296</v>
      </c>
      <c r="K229" s="281">
        <f t="shared" si="103"/>
        <v>-0.14285714285714296</v>
      </c>
      <c r="L229" s="281">
        <f t="shared" si="103"/>
        <v>-8.3333333333333301E-2</v>
      </c>
      <c r="M229" s="56">
        <f t="shared" si="103"/>
        <v>0.75000000000000011</v>
      </c>
      <c r="N229" s="281">
        <f t="shared" si="103"/>
        <v>-0.25000000000000006</v>
      </c>
      <c r="O229" s="281">
        <f t="shared" si="103"/>
        <v>-0.28571428571428575</v>
      </c>
      <c r="P229" s="58">
        <f t="shared" si="103"/>
        <v>0.33333333333333343</v>
      </c>
      <c r="Q229" s="313"/>
      <c r="R229" s="313"/>
      <c r="S229" s="313"/>
      <c r="T229" s="313"/>
      <c r="U229" s="313"/>
      <c r="V229" s="313"/>
      <c r="W229" s="313"/>
      <c r="X229" s="313"/>
      <c r="Y229" s="313"/>
      <c r="Z229" s="313"/>
      <c r="AA229" s="313"/>
      <c r="AB229" s="313"/>
      <c r="AC229" s="314"/>
      <c r="AD229" s="304"/>
    </row>
    <row r="230" spans="1:30">
      <c r="A230" s="303"/>
      <c r="B230" s="326"/>
      <c r="C230" s="618">
        <v>2010</v>
      </c>
      <c r="D230" s="32" t="s">
        <v>27</v>
      </c>
      <c r="E230" s="42">
        <v>0.53</v>
      </c>
      <c r="F230" s="43">
        <v>0.33</v>
      </c>
      <c r="G230" s="43">
        <v>0.17</v>
      </c>
      <c r="H230" s="43">
        <v>0.05</v>
      </c>
      <c r="I230" s="43">
        <v>0.06</v>
      </c>
      <c r="J230" s="43">
        <v>7.0000000000000007E-2</v>
      </c>
      <c r="K230" s="43">
        <v>0.1</v>
      </c>
      <c r="L230" s="43">
        <v>0.08</v>
      </c>
      <c r="M230" s="43">
        <v>7.0000000000000007E-2</v>
      </c>
      <c r="N230" s="43">
        <v>0.05</v>
      </c>
      <c r="O230" s="43">
        <v>0.04</v>
      </c>
      <c r="P230" s="44">
        <v>0.04</v>
      </c>
      <c r="Q230" s="313"/>
      <c r="R230" s="313"/>
      <c r="S230" s="313"/>
      <c r="T230" s="313"/>
      <c r="U230" s="313"/>
      <c r="V230" s="313"/>
      <c r="W230" s="313"/>
      <c r="X230" s="313"/>
      <c r="Y230" s="313"/>
      <c r="Z230" s="313"/>
      <c r="AA230" s="313"/>
      <c r="AB230" s="313"/>
      <c r="AC230" s="314"/>
      <c r="AD230" s="304"/>
    </row>
    <row r="231" spans="1:30">
      <c r="A231" s="303"/>
      <c r="B231" s="326"/>
      <c r="C231" s="619"/>
      <c r="D231" s="33" t="s">
        <v>25</v>
      </c>
      <c r="E231" s="51">
        <f t="shared" ref="E231:P231" si="104">E230-E227</f>
        <v>-9.9999999999999978E-2</v>
      </c>
      <c r="F231" s="52">
        <f t="shared" si="104"/>
        <v>2.0000000000000018E-2</v>
      </c>
      <c r="G231" s="52">
        <f t="shared" si="104"/>
        <v>0</v>
      </c>
      <c r="H231" s="52">
        <f t="shared" si="104"/>
        <v>-2.0000000000000004E-2</v>
      </c>
      <c r="I231" s="52">
        <f t="shared" si="104"/>
        <v>-0.03</v>
      </c>
      <c r="J231" s="52">
        <f t="shared" si="104"/>
        <v>1.0000000000000009E-2</v>
      </c>
      <c r="K231" s="52">
        <f t="shared" si="104"/>
        <v>4.0000000000000008E-2</v>
      </c>
      <c r="L231" s="52">
        <f t="shared" si="104"/>
        <v>-0.03</v>
      </c>
      <c r="M231" s="52">
        <f t="shared" si="104"/>
        <v>0</v>
      </c>
      <c r="N231" s="52">
        <f t="shared" si="104"/>
        <v>2.0000000000000004E-2</v>
      </c>
      <c r="O231" s="52">
        <f t="shared" si="104"/>
        <v>-1.0000000000000002E-2</v>
      </c>
      <c r="P231" s="54">
        <f t="shared" si="104"/>
        <v>0</v>
      </c>
      <c r="Q231" s="313"/>
      <c r="R231" s="313"/>
      <c r="S231" s="313"/>
      <c r="T231" s="313"/>
      <c r="U231" s="313"/>
      <c r="V231" s="313"/>
      <c r="W231" s="313"/>
      <c r="X231" s="313"/>
      <c r="Y231" s="313"/>
      <c r="Z231" s="313"/>
      <c r="AA231" s="313"/>
      <c r="AB231" s="313"/>
      <c r="AC231" s="314"/>
      <c r="AD231" s="304"/>
    </row>
    <row r="232" spans="1:30" ht="13.5" thickBot="1">
      <c r="A232" s="303"/>
      <c r="B232" s="326"/>
      <c r="C232" s="624"/>
      <c r="D232" s="34" t="s">
        <v>26</v>
      </c>
      <c r="E232" s="88">
        <f t="shared" ref="E232:P232" si="105">(E230-E227)/E227</f>
        <v>-0.15873015873015869</v>
      </c>
      <c r="F232" s="82">
        <f t="shared" si="105"/>
        <v>6.4516129032258118E-2</v>
      </c>
      <c r="G232" s="82">
        <f t="shared" si="105"/>
        <v>0</v>
      </c>
      <c r="H232" s="82">
        <f t="shared" si="105"/>
        <v>-0.28571428571428575</v>
      </c>
      <c r="I232" s="82">
        <f t="shared" si="105"/>
        <v>-0.33333333333333331</v>
      </c>
      <c r="J232" s="82">
        <f t="shared" si="105"/>
        <v>0.16666666666666682</v>
      </c>
      <c r="K232" s="82">
        <f t="shared" si="105"/>
        <v>0.66666666666666685</v>
      </c>
      <c r="L232" s="82">
        <f t="shared" si="105"/>
        <v>-0.27272727272727271</v>
      </c>
      <c r="M232" s="82">
        <f t="shared" si="105"/>
        <v>0</v>
      </c>
      <c r="N232" s="82">
        <f t="shared" si="105"/>
        <v>0.66666666666666685</v>
      </c>
      <c r="O232" s="82">
        <f t="shared" si="105"/>
        <v>-0.20000000000000004</v>
      </c>
      <c r="P232" s="271">
        <f t="shared" si="105"/>
        <v>0</v>
      </c>
      <c r="Q232" s="313"/>
      <c r="R232" s="313"/>
      <c r="S232" s="313"/>
      <c r="T232" s="313"/>
      <c r="U232" s="313"/>
      <c r="V232" s="313"/>
      <c r="W232" s="313"/>
      <c r="X232" s="313"/>
      <c r="Y232" s="313"/>
      <c r="Z232" s="313"/>
      <c r="AA232" s="313"/>
      <c r="AB232" s="313"/>
      <c r="AC232" s="314"/>
      <c r="AD232" s="304"/>
    </row>
    <row r="233" spans="1:30">
      <c r="A233" s="303"/>
      <c r="B233" s="326"/>
      <c r="C233" s="618">
        <v>2011</v>
      </c>
      <c r="D233" s="32" t="s">
        <v>27</v>
      </c>
      <c r="E233" s="42">
        <v>0.56999999999999995</v>
      </c>
      <c r="F233" s="43">
        <v>0.32</v>
      </c>
      <c r="G233" s="43">
        <v>0.16</v>
      </c>
      <c r="H233" s="43">
        <v>0.06</v>
      </c>
      <c r="I233" s="43">
        <v>0.06</v>
      </c>
      <c r="J233" s="43">
        <v>7.0000000000000007E-2</v>
      </c>
      <c r="K233" s="43">
        <v>0.09</v>
      </c>
      <c r="L233" s="43">
        <v>7.0000000000000007E-2</v>
      </c>
      <c r="M233" s="43">
        <v>0.06</v>
      </c>
      <c r="N233" s="43">
        <v>0.06</v>
      </c>
      <c r="O233" s="43">
        <v>7.0000000000000007E-2</v>
      </c>
      <c r="P233" s="44">
        <v>7.0000000000000007E-2</v>
      </c>
      <c r="Q233" s="313"/>
      <c r="R233" s="313"/>
      <c r="S233" s="313"/>
      <c r="T233" s="313"/>
      <c r="U233" s="313"/>
      <c r="V233" s="313"/>
      <c r="W233" s="313"/>
      <c r="X233" s="313"/>
      <c r="Y233" s="313"/>
      <c r="Z233" s="313"/>
      <c r="AA233" s="313"/>
      <c r="AB233" s="313"/>
      <c r="AC233" s="314"/>
      <c r="AD233" s="304"/>
    </row>
    <row r="234" spans="1:30">
      <c r="A234" s="303"/>
      <c r="B234" s="326"/>
      <c r="C234" s="619"/>
      <c r="D234" s="33" t="s">
        <v>25</v>
      </c>
      <c r="E234" s="51">
        <f t="shared" ref="E234:P234" si="106">E233-E230</f>
        <v>3.9999999999999925E-2</v>
      </c>
      <c r="F234" s="52">
        <f t="shared" si="106"/>
        <v>-1.0000000000000009E-2</v>
      </c>
      <c r="G234" s="52">
        <f t="shared" si="106"/>
        <v>-1.0000000000000009E-2</v>
      </c>
      <c r="H234" s="52">
        <f t="shared" si="106"/>
        <v>9.999999999999995E-3</v>
      </c>
      <c r="I234" s="52">
        <f t="shared" si="106"/>
        <v>0</v>
      </c>
      <c r="J234" s="52">
        <f t="shared" si="106"/>
        <v>0</v>
      </c>
      <c r="K234" s="52">
        <f t="shared" si="106"/>
        <v>-1.0000000000000009E-2</v>
      </c>
      <c r="L234" s="52">
        <f t="shared" si="106"/>
        <v>-9.999999999999995E-3</v>
      </c>
      <c r="M234" s="52">
        <f t="shared" si="106"/>
        <v>-1.0000000000000009E-2</v>
      </c>
      <c r="N234" s="52">
        <f t="shared" si="106"/>
        <v>9.999999999999995E-3</v>
      </c>
      <c r="O234" s="52">
        <f t="shared" si="106"/>
        <v>3.0000000000000006E-2</v>
      </c>
      <c r="P234" s="54">
        <f t="shared" si="106"/>
        <v>3.0000000000000006E-2</v>
      </c>
      <c r="Q234" s="313"/>
      <c r="R234" s="313"/>
      <c r="S234" s="313"/>
      <c r="T234" s="313"/>
      <c r="U234" s="313"/>
      <c r="V234" s="313"/>
      <c r="W234" s="313"/>
      <c r="X234" s="313"/>
      <c r="Y234" s="313"/>
      <c r="Z234" s="313"/>
      <c r="AA234" s="313"/>
      <c r="AB234" s="313"/>
      <c r="AC234" s="314"/>
      <c r="AD234" s="304"/>
    </row>
    <row r="235" spans="1:30" ht="13.5" thickBot="1">
      <c r="A235" s="303"/>
      <c r="B235" s="326"/>
      <c r="C235" s="624"/>
      <c r="D235" s="34" t="s">
        <v>26</v>
      </c>
      <c r="E235" s="88">
        <f t="shared" ref="E235:P235" si="107">(E233-E230)/E230</f>
        <v>7.5471698113207406E-2</v>
      </c>
      <c r="F235" s="82">
        <f t="shared" si="107"/>
        <v>-3.0303030303030328E-2</v>
      </c>
      <c r="G235" s="82">
        <f t="shared" si="107"/>
        <v>-5.8823529411764754E-2</v>
      </c>
      <c r="H235" s="82">
        <f t="shared" si="107"/>
        <v>0.1999999999999999</v>
      </c>
      <c r="I235" s="82">
        <f t="shared" si="107"/>
        <v>0</v>
      </c>
      <c r="J235" s="82">
        <f t="shared" si="107"/>
        <v>0</v>
      </c>
      <c r="K235" s="82">
        <f t="shared" si="107"/>
        <v>-0.10000000000000009</v>
      </c>
      <c r="L235" s="82">
        <f t="shared" si="107"/>
        <v>-0.12499999999999993</v>
      </c>
      <c r="M235" s="82">
        <f t="shared" si="107"/>
        <v>-0.14285714285714296</v>
      </c>
      <c r="N235" s="82">
        <f t="shared" si="107"/>
        <v>0.1999999999999999</v>
      </c>
      <c r="O235" s="82">
        <f t="shared" si="107"/>
        <v>0.75000000000000011</v>
      </c>
      <c r="P235" s="271">
        <f t="shared" si="107"/>
        <v>0.75000000000000011</v>
      </c>
      <c r="Q235" s="313"/>
      <c r="R235" s="313"/>
      <c r="S235" s="313"/>
      <c r="T235" s="313"/>
      <c r="U235" s="313"/>
      <c r="V235" s="313"/>
      <c r="W235" s="313"/>
      <c r="X235" s="313"/>
      <c r="Y235" s="313"/>
      <c r="Z235" s="313"/>
      <c r="AA235" s="313"/>
      <c r="AB235" s="313"/>
      <c r="AC235" s="314"/>
      <c r="AD235" s="304"/>
    </row>
    <row r="236" spans="1:30" ht="13.5" thickBot="1">
      <c r="A236" s="303"/>
      <c r="B236" s="331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  <c r="AA236" s="315"/>
      <c r="AB236" s="315"/>
      <c r="AC236" s="316"/>
      <c r="AD236" s="304"/>
    </row>
    <row r="237" spans="1:30" ht="13.5" thickBot="1">
      <c r="A237" s="303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03"/>
      <c r="M237" s="303"/>
      <c r="N237" s="303"/>
      <c r="O237" s="303"/>
      <c r="P237" s="303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304"/>
      <c r="AB237" s="304"/>
      <c r="AC237" s="304"/>
      <c r="AD237" s="304"/>
    </row>
    <row r="238" spans="1:30">
      <c r="A238" s="303"/>
      <c r="B238" s="324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11"/>
      <c r="R238" s="311"/>
      <c r="S238" s="311"/>
      <c r="T238" s="311"/>
      <c r="U238" s="311"/>
      <c r="V238" s="311"/>
      <c r="W238" s="311"/>
      <c r="X238" s="311"/>
      <c r="Y238" s="311"/>
      <c r="Z238" s="311"/>
      <c r="AA238" s="311"/>
      <c r="AB238" s="311"/>
      <c r="AC238" s="312"/>
      <c r="AD238" s="304"/>
    </row>
    <row r="239" spans="1:30" ht="15.75">
      <c r="A239" s="303"/>
      <c r="B239" s="326"/>
      <c r="C239" s="327" t="s">
        <v>32</v>
      </c>
      <c r="D239" s="328"/>
      <c r="E239" s="328"/>
      <c r="F239" s="328"/>
      <c r="G239" s="328"/>
      <c r="H239" s="328"/>
      <c r="I239" s="328"/>
      <c r="J239" s="328"/>
      <c r="K239" s="328"/>
      <c r="L239" s="328"/>
      <c r="M239" s="328"/>
      <c r="N239" s="328"/>
      <c r="O239" s="328"/>
      <c r="P239" s="328"/>
      <c r="Q239" s="313"/>
      <c r="R239" s="313"/>
      <c r="S239" s="313"/>
      <c r="T239" s="313"/>
      <c r="U239" s="313"/>
      <c r="V239" s="313"/>
      <c r="W239" s="313"/>
      <c r="X239" s="313"/>
      <c r="Y239" s="313"/>
      <c r="Z239" s="313"/>
      <c r="AA239" s="313"/>
      <c r="AB239" s="313"/>
      <c r="AC239" s="314"/>
      <c r="AD239" s="304"/>
    </row>
    <row r="240" spans="1:30">
      <c r="A240" s="303"/>
      <c r="B240" s="326"/>
      <c r="C240" s="328"/>
      <c r="D240" s="328"/>
      <c r="E240" s="328"/>
      <c r="F240" s="328"/>
      <c r="G240" s="328"/>
      <c r="H240" s="328"/>
      <c r="I240" s="328"/>
      <c r="J240" s="328"/>
      <c r="K240" s="328"/>
      <c r="L240" s="328"/>
      <c r="M240" s="328"/>
      <c r="N240" s="328"/>
      <c r="O240" s="328"/>
      <c r="P240" s="328"/>
      <c r="Q240" s="313"/>
      <c r="R240" s="313"/>
      <c r="S240" s="313"/>
      <c r="T240" s="313"/>
      <c r="U240" s="313"/>
      <c r="V240" s="313"/>
      <c r="W240" s="313"/>
      <c r="X240" s="313"/>
      <c r="Y240" s="313"/>
      <c r="Z240" s="313"/>
      <c r="AA240" s="313"/>
      <c r="AB240" s="313"/>
      <c r="AC240" s="314"/>
      <c r="AD240" s="304"/>
    </row>
    <row r="241" spans="1:30" ht="15.75" thickBot="1">
      <c r="A241" s="303"/>
      <c r="B241" s="326"/>
      <c r="C241" s="329" t="s">
        <v>22</v>
      </c>
      <c r="D241" s="330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13"/>
      <c r="R241" s="313"/>
      <c r="S241" s="313"/>
      <c r="T241" s="313"/>
      <c r="U241" s="313"/>
      <c r="V241" s="313"/>
      <c r="W241" s="313"/>
      <c r="X241" s="313"/>
      <c r="Y241" s="313"/>
      <c r="Z241" s="313"/>
      <c r="AA241" s="313"/>
      <c r="AB241" s="313"/>
      <c r="AC241" s="314"/>
      <c r="AD241" s="304"/>
    </row>
    <row r="242" spans="1:30" ht="13.5" thickBot="1">
      <c r="A242" s="303"/>
      <c r="B242" s="326"/>
      <c r="C242" s="328"/>
      <c r="D242" s="328"/>
      <c r="E242" s="37" t="s">
        <v>10</v>
      </c>
      <c r="F242" s="38" t="s">
        <v>11</v>
      </c>
      <c r="G242" s="38" t="s">
        <v>0</v>
      </c>
      <c r="H242" s="38" t="s">
        <v>1</v>
      </c>
      <c r="I242" s="38" t="s">
        <v>2</v>
      </c>
      <c r="J242" s="38" t="s">
        <v>3</v>
      </c>
      <c r="K242" s="38" t="s">
        <v>4</v>
      </c>
      <c r="L242" s="38" t="s">
        <v>5</v>
      </c>
      <c r="M242" s="38" t="s">
        <v>6</v>
      </c>
      <c r="N242" s="38" t="s">
        <v>7</v>
      </c>
      <c r="O242" s="38" t="s">
        <v>8</v>
      </c>
      <c r="P242" s="39" t="s">
        <v>9</v>
      </c>
      <c r="Q242" s="313"/>
      <c r="R242" s="313"/>
      <c r="S242" s="313"/>
      <c r="T242" s="313"/>
      <c r="U242" s="313"/>
      <c r="V242" s="313"/>
      <c r="W242" s="313"/>
      <c r="X242" s="313"/>
      <c r="Y242" s="313"/>
      <c r="Z242" s="313"/>
      <c r="AA242" s="313"/>
      <c r="AB242" s="313"/>
      <c r="AC242" s="314"/>
      <c r="AD242" s="304"/>
    </row>
    <row r="243" spans="1:30" ht="13.5" thickBot="1">
      <c r="A243" s="303"/>
      <c r="B243" s="326"/>
      <c r="C243" s="27">
        <v>2005</v>
      </c>
      <c r="D243" s="28" t="s">
        <v>27</v>
      </c>
      <c r="E243" s="318">
        <v>0.6</v>
      </c>
      <c r="F243" s="319">
        <v>0.28999999999999998</v>
      </c>
      <c r="G243" s="319">
        <v>0.11</v>
      </c>
      <c r="H243" s="319">
        <v>0.11</v>
      </c>
      <c r="I243" s="319">
        <v>0.11</v>
      </c>
      <c r="J243" s="319">
        <v>0.12</v>
      </c>
      <c r="K243" s="319">
        <v>0.08</v>
      </c>
      <c r="L243" s="319">
        <v>0.1</v>
      </c>
      <c r="M243" s="319">
        <v>7.0000000000000007E-2</v>
      </c>
      <c r="N243" s="319">
        <v>0.09</v>
      </c>
      <c r="O243" s="319">
        <v>0.11</v>
      </c>
      <c r="P243" s="320">
        <v>0.06</v>
      </c>
      <c r="Q243" s="313"/>
      <c r="R243" s="313"/>
      <c r="S243" s="313"/>
      <c r="T243" s="313"/>
      <c r="U243" s="313"/>
      <c r="V243" s="313"/>
      <c r="W243" s="313"/>
      <c r="X243" s="313"/>
      <c r="Y243" s="313"/>
      <c r="Z243" s="313"/>
      <c r="AA243" s="313"/>
      <c r="AB243" s="313"/>
      <c r="AC243" s="314"/>
      <c r="AD243" s="304"/>
    </row>
    <row r="244" spans="1:30">
      <c r="A244" s="303"/>
      <c r="B244" s="326"/>
      <c r="C244" s="621">
        <v>2006</v>
      </c>
      <c r="D244" s="29" t="s">
        <v>27</v>
      </c>
      <c r="E244" s="61">
        <v>0.69</v>
      </c>
      <c r="F244" s="62">
        <v>0.32</v>
      </c>
      <c r="G244" s="62">
        <v>0.12</v>
      </c>
      <c r="H244" s="62">
        <v>0.1</v>
      </c>
      <c r="I244" s="62">
        <v>0.08</v>
      </c>
      <c r="J244" s="62">
        <v>0.1</v>
      </c>
      <c r="K244" s="62">
        <v>0.1</v>
      </c>
      <c r="L244" s="62">
        <v>0.08</v>
      </c>
      <c r="M244" s="62">
        <v>7.0000000000000007E-2</v>
      </c>
      <c r="N244" s="62">
        <v>0.05</v>
      </c>
      <c r="O244" s="62">
        <v>0.09</v>
      </c>
      <c r="P244" s="63">
        <v>0.03</v>
      </c>
      <c r="Q244" s="313"/>
      <c r="R244" s="313"/>
      <c r="S244" s="313"/>
      <c r="T244" s="313"/>
      <c r="U244" s="313"/>
      <c r="V244" s="313"/>
      <c r="W244" s="313"/>
      <c r="X244" s="313"/>
      <c r="Y244" s="313"/>
      <c r="Z244" s="313"/>
      <c r="AA244" s="313"/>
      <c r="AB244" s="313"/>
      <c r="AC244" s="314"/>
      <c r="AD244" s="304"/>
    </row>
    <row r="245" spans="1:30">
      <c r="A245" s="303"/>
      <c r="B245" s="326"/>
      <c r="C245" s="622"/>
      <c r="D245" s="30" t="s">
        <v>25</v>
      </c>
      <c r="E245" s="51">
        <f t="shared" ref="E245:P245" si="108">E244-E243</f>
        <v>8.9999999999999969E-2</v>
      </c>
      <c r="F245" s="283">
        <f t="shared" si="108"/>
        <v>3.0000000000000027E-2</v>
      </c>
      <c r="G245" s="283">
        <f t="shared" si="108"/>
        <v>9.999999999999995E-3</v>
      </c>
      <c r="H245" s="46">
        <f t="shared" si="108"/>
        <v>-9.999999999999995E-3</v>
      </c>
      <c r="I245" s="46">
        <f t="shared" si="108"/>
        <v>-0.03</v>
      </c>
      <c r="J245" s="46">
        <f t="shared" si="108"/>
        <v>-1.999999999999999E-2</v>
      </c>
      <c r="K245" s="283">
        <f t="shared" si="108"/>
        <v>2.0000000000000004E-2</v>
      </c>
      <c r="L245" s="46">
        <f t="shared" si="108"/>
        <v>-2.0000000000000004E-2</v>
      </c>
      <c r="M245" s="283">
        <f t="shared" si="108"/>
        <v>0</v>
      </c>
      <c r="N245" s="46">
        <f t="shared" si="108"/>
        <v>-3.9999999999999994E-2</v>
      </c>
      <c r="O245" s="46">
        <f t="shared" si="108"/>
        <v>-2.0000000000000004E-2</v>
      </c>
      <c r="P245" s="47">
        <f t="shared" si="108"/>
        <v>-0.03</v>
      </c>
      <c r="Q245" s="313"/>
      <c r="R245" s="313"/>
      <c r="S245" s="313"/>
      <c r="T245" s="313"/>
      <c r="U245" s="313"/>
      <c r="V245" s="313"/>
      <c r="W245" s="313"/>
      <c r="X245" s="313"/>
      <c r="Y245" s="313"/>
      <c r="Z245" s="313"/>
      <c r="AA245" s="313"/>
      <c r="AB245" s="313"/>
      <c r="AC245" s="314"/>
      <c r="AD245" s="304"/>
    </row>
    <row r="246" spans="1:30" ht="13.5" thickBot="1">
      <c r="A246" s="303"/>
      <c r="B246" s="326"/>
      <c r="C246" s="623"/>
      <c r="D246" s="31" t="s">
        <v>26</v>
      </c>
      <c r="E246" s="55">
        <f>(E244-E243)/E243</f>
        <v>0.14999999999999997</v>
      </c>
      <c r="F246" s="274">
        <f t="shared" ref="F246:P246" si="109">(F244-F243)/F243</f>
        <v>0.10344827586206906</v>
      </c>
      <c r="G246" s="274">
        <f t="shared" si="109"/>
        <v>9.090909090909087E-2</v>
      </c>
      <c r="H246" s="49">
        <f t="shared" si="109"/>
        <v>-9.090909090909087E-2</v>
      </c>
      <c r="I246" s="49">
        <f t="shared" si="109"/>
        <v>-0.27272727272727271</v>
      </c>
      <c r="J246" s="49">
        <f t="shared" si="109"/>
        <v>-0.1666666666666666</v>
      </c>
      <c r="K246" s="274">
        <f t="shared" si="109"/>
        <v>0.25000000000000006</v>
      </c>
      <c r="L246" s="49">
        <f t="shared" si="109"/>
        <v>-0.20000000000000004</v>
      </c>
      <c r="M246" s="274">
        <f t="shared" si="109"/>
        <v>0</v>
      </c>
      <c r="N246" s="49">
        <f t="shared" si="109"/>
        <v>-0.44444444444444442</v>
      </c>
      <c r="O246" s="49">
        <f t="shared" si="109"/>
        <v>-0.18181818181818185</v>
      </c>
      <c r="P246" s="50">
        <f t="shared" si="109"/>
        <v>-0.5</v>
      </c>
      <c r="Q246" s="313"/>
      <c r="R246" s="313"/>
      <c r="S246" s="313"/>
      <c r="T246" s="313"/>
      <c r="U246" s="313"/>
      <c r="V246" s="313"/>
      <c r="W246" s="313"/>
      <c r="X246" s="313"/>
      <c r="Y246" s="313"/>
      <c r="Z246" s="313"/>
      <c r="AA246" s="313"/>
      <c r="AB246" s="313"/>
      <c r="AC246" s="314"/>
      <c r="AD246" s="304"/>
    </row>
    <row r="247" spans="1:30">
      <c r="A247" s="303"/>
      <c r="B247" s="326"/>
      <c r="C247" s="618">
        <v>2007</v>
      </c>
      <c r="D247" s="32" t="s">
        <v>27</v>
      </c>
      <c r="E247" s="61">
        <v>0.61</v>
      </c>
      <c r="F247" s="62">
        <v>0.25</v>
      </c>
      <c r="G247" s="62">
        <v>0.05</v>
      </c>
      <c r="H247" s="62">
        <v>0.05</v>
      </c>
      <c r="I247" s="62">
        <v>0.05</v>
      </c>
      <c r="J247" s="62">
        <v>0.04</v>
      </c>
      <c r="K247" s="62">
        <v>0.05</v>
      </c>
      <c r="L247" s="62">
        <v>0.03</v>
      </c>
      <c r="M247" s="62">
        <v>0.03</v>
      </c>
      <c r="N247" s="62">
        <v>0.03</v>
      </c>
      <c r="O247" s="62">
        <v>0.03</v>
      </c>
      <c r="P247" s="63">
        <v>0.03</v>
      </c>
      <c r="Q247" s="313"/>
      <c r="R247" s="313"/>
      <c r="S247" s="313"/>
      <c r="T247" s="313"/>
      <c r="U247" s="313"/>
      <c r="V247" s="313"/>
      <c r="W247" s="313"/>
      <c r="X247" s="313"/>
      <c r="Y247" s="313"/>
      <c r="Z247" s="313"/>
      <c r="AA247" s="313"/>
      <c r="AB247" s="313"/>
      <c r="AC247" s="314"/>
      <c r="AD247" s="304"/>
    </row>
    <row r="248" spans="1:30">
      <c r="A248" s="303"/>
      <c r="B248" s="326"/>
      <c r="C248" s="619"/>
      <c r="D248" s="33" t="s">
        <v>25</v>
      </c>
      <c r="E248" s="45">
        <f t="shared" ref="E248:P248" si="110">E247-E244</f>
        <v>-7.999999999999996E-2</v>
      </c>
      <c r="F248" s="53">
        <f t="shared" si="110"/>
        <v>-7.0000000000000007E-2</v>
      </c>
      <c r="G248" s="53">
        <f t="shared" si="110"/>
        <v>-6.9999999999999993E-2</v>
      </c>
      <c r="H248" s="53">
        <f t="shared" si="110"/>
        <v>-0.05</v>
      </c>
      <c r="I248" s="53">
        <f t="shared" si="110"/>
        <v>-0.03</v>
      </c>
      <c r="J248" s="53">
        <f t="shared" si="110"/>
        <v>-6.0000000000000005E-2</v>
      </c>
      <c r="K248" s="53">
        <f t="shared" si="110"/>
        <v>-0.05</v>
      </c>
      <c r="L248" s="53">
        <f t="shared" si="110"/>
        <v>-0.05</v>
      </c>
      <c r="M248" s="53">
        <f t="shared" si="110"/>
        <v>-4.0000000000000008E-2</v>
      </c>
      <c r="N248" s="53">
        <f t="shared" si="110"/>
        <v>-2.0000000000000004E-2</v>
      </c>
      <c r="O248" s="53">
        <f t="shared" si="110"/>
        <v>-0.06</v>
      </c>
      <c r="P248" s="54">
        <f t="shared" si="110"/>
        <v>0</v>
      </c>
      <c r="Q248" s="313"/>
      <c r="R248" s="313"/>
      <c r="S248" s="313"/>
      <c r="T248" s="313"/>
      <c r="U248" s="313"/>
      <c r="V248" s="313"/>
      <c r="W248" s="313"/>
      <c r="X248" s="313"/>
      <c r="Y248" s="313"/>
      <c r="Z248" s="313"/>
      <c r="AA248" s="313"/>
      <c r="AB248" s="313"/>
      <c r="AC248" s="314"/>
      <c r="AD248" s="304"/>
    </row>
    <row r="249" spans="1:30" ht="13.5" thickBot="1">
      <c r="A249" s="303"/>
      <c r="B249" s="326"/>
      <c r="C249" s="624"/>
      <c r="D249" s="34" t="s">
        <v>26</v>
      </c>
      <c r="E249" s="48">
        <f>(E247-E244)/E244</f>
        <v>-0.11594202898550719</v>
      </c>
      <c r="F249" s="57">
        <f t="shared" ref="F249:P249" si="111">(F247-F244)/F244</f>
        <v>-0.21875000000000003</v>
      </c>
      <c r="G249" s="57">
        <f t="shared" si="111"/>
        <v>-0.58333333333333326</v>
      </c>
      <c r="H249" s="57">
        <f t="shared" si="111"/>
        <v>-0.5</v>
      </c>
      <c r="I249" s="57">
        <f t="shared" si="111"/>
        <v>-0.375</v>
      </c>
      <c r="J249" s="57">
        <f t="shared" si="111"/>
        <v>-0.6</v>
      </c>
      <c r="K249" s="57">
        <f t="shared" si="111"/>
        <v>-0.5</v>
      </c>
      <c r="L249" s="57">
        <f t="shared" si="111"/>
        <v>-0.625</v>
      </c>
      <c r="M249" s="57">
        <f t="shared" si="111"/>
        <v>-0.57142857142857151</v>
      </c>
      <c r="N249" s="57">
        <f t="shared" si="111"/>
        <v>-0.40000000000000008</v>
      </c>
      <c r="O249" s="57">
        <f t="shared" si="111"/>
        <v>-0.66666666666666663</v>
      </c>
      <c r="P249" s="58">
        <f t="shared" si="111"/>
        <v>0</v>
      </c>
      <c r="Q249" s="313"/>
      <c r="R249" s="313"/>
      <c r="S249" s="313"/>
      <c r="T249" s="313"/>
      <c r="U249" s="313"/>
      <c r="V249" s="313"/>
      <c r="W249" s="313"/>
      <c r="X249" s="313"/>
      <c r="Y249" s="313"/>
      <c r="Z249" s="313"/>
      <c r="AA249" s="313"/>
      <c r="AB249" s="313"/>
      <c r="AC249" s="314"/>
      <c r="AD249" s="304"/>
    </row>
    <row r="250" spans="1:30">
      <c r="A250" s="303"/>
      <c r="B250" s="326"/>
      <c r="C250" s="618">
        <v>2008</v>
      </c>
      <c r="D250" s="32" t="s">
        <v>27</v>
      </c>
      <c r="E250" s="61">
        <v>0.59</v>
      </c>
      <c r="F250" s="62">
        <v>0.26</v>
      </c>
      <c r="G250" s="62">
        <v>0.1</v>
      </c>
      <c r="H250" s="62">
        <v>0.08</v>
      </c>
      <c r="I250" s="62">
        <v>0.09</v>
      </c>
      <c r="J250" s="62">
        <v>0.1</v>
      </c>
      <c r="K250" s="62">
        <v>0.17</v>
      </c>
      <c r="L250" s="62">
        <v>0.09</v>
      </c>
      <c r="M250" s="62">
        <v>7.0000000000000007E-2</v>
      </c>
      <c r="N250" s="62">
        <v>0.1</v>
      </c>
      <c r="O250" s="62">
        <v>0.06</v>
      </c>
      <c r="P250" s="63">
        <v>0.04</v>
      </c>
      <c r="Q250" s="313"/>
      <c r="R250" s="313"/>
      <c r="S250" s="313"/>
      <c r="T250" s="313"/>
      <c r="U250" s="313"/>
      <c r="V250" s="313"/>
      <c r="W250" s="313"/>
      <c r="X250" s="313"/>
      <c r="Y250" s="313"/>
      <c r="Z250" s="313"/>
      <c r="AA250" s="313"/>
      <c r="AB250" s="313"/>
      <c r="AC250" s="314"/>
      <c r="AD250" s="304"/>
    </row>
    <row r="251" spans="1:30">
      <c r="A251" s="303"/>
      <c r="B251" s="326"/>
      <c r="C251" s="619"/>
      <c r="D251" s="33" t="s">
        <v>25</v>
      </c>
      <c r="E251" s="45">
        <f t="shared" ref="E251:P251" si="112">E250-E247</f>
        <v>-2.0000000000000018E-2</v>
      </c>
      <c r="F251" s="52">
        <f t="shared" si="112"/>
        <v>1.0000000000000009E-2</v>
      </c>
      <c r="G251" s="52">
        <f t="shared" si="112"/>
        <v>0.05</v>
      </c>
      <c r="H251" s="52">
        <f t="shared" si="112"/>
        <v>0.03</v>
      </c>
      <c r="I251" s="52">
        <f t="shared" si="112"/>
        <v>3.9999999999999994E-2</v>
      </c>
      <c r="J251" s="52">
        <f t="shared" si="112"/>
        <v>6.0000000000000005E-2</v>
      </c>
      <c r="K251" s="52">
        <f t="shared" si="112"/>
        <v>0.12000000000000001</v>
      </c>
      <c r="L251" s="52">
        <f t="shared" si="112"/>
        <v>0.06</v>
      </c>
      <c r="M251" s="52">
        <f t="shared" si="112"/>
        <v>4.0000000000000008E-2</v>
      </c>
      <c r="N251" s="52">
        <f t="shared" si="112"/>
        <v>7.0000000000000007E-2</v>
      </c>
      <c r="O251" s="52">
        <f t="shared" si="112"/>
        <v>0.03</v>
      </c>
      <c r="P251" s="54">
        <f t="shared" si="112"/>
        <v>1.0000000000000002E-2</v>
      </c>
      <c r="Q251" s="313"/>
      <c r="R251" s="313"/>
      <c r="S251" s="313"/>
      <c r="T251" s="313"/>
      <c r="U251" s="313"/>
      <c r="V251" s="313"/>
      <c r="W251" s="313"/>
      <c r="X251" s="313"/>
      <c r="Y251" s="313"/>
      <c r="Z251" s="313"/>
      <c r="AA251" s="313"/>
      <c r="AB251" s="313"/>
      <c r="AC251" s="314"/>
      <c r="AD251" s="304"/>
    </row>
    <row r="252" spans="1:30" ht="13.5" thickBot="1">
      <c r="A252" s="303"/>
      <c r="B252" s="326"/>
      <c r="C252" s="624"/>
      <c r="D252" s="34" t="s">
        <v>26</v>
      </c>
      <c r="E252" s="48">
        <f>(E250-E247)/E247</f>
        <v>-3.2786885245901669E-2</v>
      </c>
      <c r="F252" s="56">
        <f t="shared" ref="F252:P252" si="113">(F250-F247)/F247</f>
        <v>4.0000000000000036E-2</v>
      </c>
      <c r="G252" s="56">
        <f t="shared" si="113"/>
        <v>1</v>
      </c>
      <c r="H252" s="56">
        <f t="shared" si="113"/>
        <v>0.6</v>
      </c>
      <c r="I252" s="56">
        <f t="shared" si="113"/>
        <v>0.79999999999999982</v>
      </c>
      <c r="J252" s="56">
        <f t="shared" si="113"/>
        <v>1.5</v>
      </c>
      <c r="K252" s="56">
        <f t="shared" si="113"/>
        <v>2.4</v>
      </c>
      <c r="L252" s="56">
        <f t="shared" si="113"/>
        <v>2</v>
      </c>
      <c r="M252" s="56">
        <f t="shared" si="113"/>
        <v>1.3333333333333337</v>
      </c>
      <c r="N252" s="56">
        <f t="shared" si="113"/>
        <v>2.3333333333333335</v>
      </c>
      <c r="O252" s="56">
        <f t="shared" si="113"/>
        <v>1</v>
      </c>
      <c r="P252" s="58">
        <f t="shared" si="113"/>
        <v>0.33333333333333343</v>
      </c>
      <c r="Q252" s="313"/>
      <c r="R252" s="313"/>
      <c r="S252" s="313"/>
      <c r="T252" s="313"/>
      <c r="U252" s="313"/>
      <c r="V252" s="313"/>
      <c r="W252" s="313"/>
      <c r="X252" s="313"/>
      <c r="Y252" s="313"/>
      <c r="Z252" s="313"/>
      <c r="AA252" s="313"/>
      <c r="AB252" s="313"/>
      <c r="AC252" s="314"/>
      <c r="AD252" s="304"/>
    </row>
    <row r="253" spans="1:30">
      <c r="A253" s="303"/>
      <c r="B253" s="326"/>
      <c r="C253" s="618">
        <v>2009</v>
      </c>
      <c r="D253" s="32" t="s">
        <v>27</v>
      </c>
      <c r="E253" s="61">
        <v>0.59</v>
      </c>
      <c r="F253" s="62">
        <v>0.28000000000000003</v>
      </c>
      <c r="G253" s="62">
        <v>0.12</v>
      </c>
      <c r="H253" s="62">
        <v>0.14000000000000001</v>
      </c>
      <c r="I253" s="62">
        <v>0.1</v>
      </c>
      <c r="J253" s="62">
        <v>0.09</v>
      </c>
      <c r="K253" s="62">
        <v>0.14000000000000001</v>
      </c>
      <c r="L253" s="62">
        <v>0.09</v>
      </c>
      <c r="M253" s="62">
        <v>0.05</v>
      </c>
      <c r="N253" s="62">
        <v>0.06</v>
      </c>
      <c r="O253" s="62">
        <v>0.05</v>
      </c>
      <c r="P253" s="63">
        <v>0.04</v>
      </c>
      <c r="Q253" s="313"/>
      <c r="R253" s="313"/>
      <c r="S253" s="313"/>
      <c r="T253" s="313"/>
      <c r="U253" s="313"/>
      <c r="V253" s="313"/>
      <c r="W253" s="313"/>
      <c r="X253" s="313"/>
      <c r="Y253" s="313"/>
      <c r="Z253" s="313"/>
      <c r="AA253" s="313"/>
      <c r="AB253" s="313"/>
      <c r="AC253" s="314"/>
      <c r="AD253" s="304"/>
    </row>
    <row r="254" spans="1:30">
      <c r="A254" s="303"/>
      <c r="B254" s="326"/>
      <c r="C254" s="619"/>
      <c r="D254" s="33" t="s">
        <v>25</v>
      </c>
      <c r="E254" s="51">
        <f t="shared" ref="E254:P254" si="114">E253-E250</f>
        <v>0</v>
      </c>
      <c r="F254" s="52">
        <f t="shared" si="114"/>
        <v>2.0000000000000018E-2</v>
      </c>
      <c r="G254" s="52">
        <f t="shared" si="114"/>
        <v>1.999999999999999E-2</v>
      </c>
      <c r="H254" s="52">
        <f t="shared" si="114"/>
        <v>6.0000000000000012E-2</v>
      </c>
      <c r="I254" s="52">
        <f t="shared" si="114"/>
        <v>1.0000000000000009E-2</v>
      </c>
      <c r="J254" s="53">
        <f t="shared" si="114"/>
        <v>-1.0000000000000009E-2</v>
      </c>
      <c r="K254" s="53">
        <f t="shared" si="114"/>
        <v>-0.03</v>
      </c>
      <c r="L254" s="52">
        <f t="shared" si="114"/>
        <v>0</v>
      </c>
      <c r="M254" s="53">
        <f t="shared" si="114"/>
        <v>-2.0000000000000004E-2</v>
      </c>
      <c r="N254" s="53">
        <f t="shared" si="114"/>
        <v>-4.0000000000000008E-2</v>
      </c>
      <c r="O254" s="53">
        <f t="shared" si="114"/>
        <v>-9.999999999999995E-3</v>
      </c>
      <c r="P254" s="54">
        <f t="shared" si="114"/>
        <v>0</v>
      </c>
      <c r="Q254" s="313"/>
      <c r="R254" s="313"/>
      <c r="S254" s="313"/>
      <c r="T254" s="313"/>
      <c r="U254" s="313"/>
      <c r="V254" s="313"/>
      <c r="W254" s="313"/>
      <c r="X254" s="313"/>
      <c r="Y254" s="313"/>
      <c r="Z254" s="313"/>
      <c r="AA254" s="313"/>
      <c r="AB254" s="313"/>
      <c r="AC254" s="314"/>
      <c r="AD254" s="304"/>
    </row>
    <row r="255" spans="1:30" ht="13.5" thickBot="1">
      <c r="A255" s="303"/>
      <c r="B255" s="326"/>
      <c r="C255" s="624"/>
      <c r="D255" s="34" t="s">
        <v>26</v>
      </c>
      <c r="E255" s="55">
        <f>(E253-E250)/E250</f>
        <v>0</v>
      </c>
      <c r="F255" s="56">
        <f t="shared" ref="F255:P255" si="115">(F253-F250)/F250</f>
        <v>7.6923076923076983E-2</v>
      </c>
      <c r="G255" s="56">
        <f t="shared" si="115"/>
        <v>0.1999999999999999</v>
      </c>
      <c r="H255" s="56">
        <f t="shared" si="115"/>
        <v>0.75000000000000011</v>
      </c>
      <c r="I255" s="56">
        <f t="shared" si="115"/>
        <v>0.11111111111111122</v>
      </c>
      <c r="J255" s="57">
        <f t="shared" si="115"/>
        <v>-0.10000000000000009</v>
      </c>
      <c r="K255" s="57">
        <f t="shared" si="115"/>
        <v>-0.1764705882352941</v>
      </c>
      <c r="L255" s="56">
        <f t="shared" si="115"/>
        <v>0</v>
      </c>
      <c r="M255" s="57">
        <f t="shared" si="115"/>
        <v>-0.28571428571428575</v>
      </c>
      <c r="N255" s="57">
        <f t="shared" si="115"/>
        <v>-0.40000000000000008</v>
      </c>
      <c r="O255" s="57">
        <f t="shared" si="115"/>
        <v>-0.1666666666666666</v>
      </c>
      <c r="P255" s="58">
        <f t="shared" si="115"/>
        <v>0</v>
      </c>
      <c r="Q255" s="313"/>
      <c r="R255" s="313"/>
      <c r="S255" s="313"/>
      <c r="T255" s="313"/>
      <c r="U255" s="313"/>
      <c r="V255" s="313"/>
      <c r="W255" s="313"/>
      <c r="X255" s="313"/>
      <c r="Y255" s="313"/>
      <c r="Z255" s="313"/>
      <c r="AA255" s="313"/>
      <c r="AB255" s="313"/>
      <c r="AC255" s="314"/>
      <c r="AD255" s="304"/>
    </row>
    <row r="256" spans="1:30">
      <c r="A256" s="303"/>
      <c r="B256" s="326"/>
      <c r="C256" s="618">
        <v>2010</v>
      </c>
      <c r="D256" s="32" t="s">
        <v>27</v>
      </c>
      <c r="E256" s="42">
        <v>0.57999999999999996</v>
      </c>
      <c r="F256" s="43">
        <v>0.26</v>
      </c>
      <c r="G256" s="43">
        <v>7.0000000000000007E-2</v>
      </c>
      <c r="H256" s="43">
        <v>0.08</v>
      </c>
      <c r="I256" s="43">
        <v>0.1</v>
      </c>
      <c r="J256" s="43">
        <v>0.12</v>
      </c>
      <c r="K256" s="43">
        <v>0.1</v>
      </c>
      <c r="L256" s="43">
        <v>0.08</v>
      </c>
      <c r="M256" s="43">
        <v>7.0000000000000007E-2</v>
      </c>
      <c r="N256" s="43">
        <v>7.0000000000000007E-2</v>
      </c>
      <c r="O256" s="43">
        <v>7.0000000000000007E-2</v>
      </c>
      <c r="P256" s="44">
        <v>0.06</v>
      </c>
      <c r="Q256" s="313"/>
      <c r="R256" s="313"/>
      <c r="S256" s="313"/>
      <c r="T256" s="313"/>
      <c r="U256" s="313"/>
      <c r="V256" s="313"/>
      <c r="W256" s="313"/>
      <c r="X256" s="313"/>
      <c r="Y256" s="313"/>
      <c r="Z256" s="313"/>
      <c r="AA256" s="313"/>
      <c r="AB256" s="313"/>
      <c r="AC256" s="314"/>
      <c r="AD256" s="304"/>
    </row>
    <row r="257" spans="1:30">
      <c r="A257" s="303"/>
      <c r="B257" s="326"/>
      <c r="C257" s="619"/>
      <c r="D257" s="33" t="s">
        <v>25</v>
      </c>
      <c r="E257" s="45">
        <f t="shared" ref="E257:P257" si="116">E256-E253</f>
        <v>-1.0000000000000009E-2</v>
      </c>
      <c r="F257" s="53">
        <f t="shared" si="116"/>
        <v>-2.0000000000000018E-2</v>
      </c>
      <c r="G257" s="53">
        <f t="shared" si="116"/>
        <v>-4.9999999999999989E-2</v>
      </c>
      <c r="H257" s="53">
        <f t="shared" si="116"/>
        <v>-6.0000000000000012E-2</v>
      </c>
      <c r="I257" s="52">
        <f t="shared" si="116"/>
        <v>0</v>
      </c>
      <c r="J257" s="52">
        <f t="shared" si="116"/>
        <v>0.03</v>
      </c>
      <c r="K257" s="53">
        <f t="shared" si="116"/>
        <v>-4.0000000000000008E-2</v>
      </c>
      <c r="L257" s="53">
        <f t="shared" si="116"/>
        <v>-9.999999999999995E-3</v>
      </c>
      <c r="M257" s="52">
        <f t="shared" si="116"/>
        <v>2.0000000000000004E-2</v>
      </c>
      <c r="N257" s="52">
        <f t="shared" si="116"/>
        <v>1.0000000000000009E-2</v>
      </c>
      <c r="O257" s="52">
        <f t="shared" si="116"/>
        <v>2.0000000000000004E-2</v>
      </c>
      <c r="P257" s="54">
        <f t="shared" si="116"/>
        <v>1.9999999999999997E-2</v>
      </c>
      <c r="Q257" s="313"/>
      <c r="R257" s="313"/>
      <c r="S257" s="313"/>
      <c r="T257" s="313"/>
      <c r="U257" s="313"/>
      <c r="V257" s="313"/>
      <c r="W257" s="313"/>
      <c r="X257" s="313"/>
      <c r="Y257" s="313"/>
      <c r="Z257" s="313"/>
      <c r="AA257" s="313"/>
      <c r="AB257" s="313"/>
      <c r="AC257" s="314"/>
      <c r="AD257" s="304"/>
    </row>
    <row r="258" spans="1:30" ht="13.5" thickBot="1">
      <c r="A258" s="303"/>
      <c r="B258" s="326"/>
      <c r="C258" s="624"/>
      <c r="D258" s="34" t="s">
        <v>26</v>
      </c>
      <c r="E258" s="350">
        <f>(E256-E253)/E253</f>
        <v>-1.6949152542372899E-2</v>
      </c>
      <c r="F258" s="91">
        <f t="shared" ref="F258:P258" si="117">(F256-F253)/F253</f>
        <v>-7.142857142857148E-2</v>
      </c>
      <c r="G258" s="91">
        <f t="shared" si="117"/>
        <v>-0.41666666666666657</v>
      </c>
      <c r="H258" s="91">
        <f t="shared" si="117"/>
        <v>-0.4285714285714286</v>
      </c>
      <c r="I258" s="82">
        <f t="shared" si="117"/>
        <v>0</v>
      </c>
      <c r="J258" s="82">
        <f t="shared" si="117"/>
        <v>0.33333333333333331</v>
      </c>
      <c r="K258" s="91">
        <f t="shared" si="117"/>
        <v>-0.28571428571428575</v>
      </c>
      <c r="L258" s="91">
        <f t="shared" si="117"/>
        <v>-0.11111111111111106</v>
      </c>
      <c r="M258" s="82">
        <f t="shared" si="117"/>
        <v>0.40000000000000008</v>
      </c>
      <c r="N258" s="82">
        <f t="shared" si="117"/>
        <v>0.16666666666666682</v>
      </c>
      <c r="O258" s="82">
        <f t="shared" si="117"/>
        <v>0.40000000000000008</v>
      </c>
      <c r="P258" s="271">
        <f t="shared" si="117"/>
        <v>0.49999999999999989</v>
      </c>
      <c r="Q258" s="313"/>
      <c r="R258" s="313"/>
      <c r="S258" s="313"/>
      <c r="T258" s="313"/>
      <c r="U258" s="313"/>
      <c r="V258" s="313"/>
      <c r="W258" s="313"/>
      <c r="X258" s="313"/>
      <c r="Y258" s="313"/>
      <c r="Z258" s="313"/>
      <c r="AA258" s="313"/>
      <c r="AB258" s="313"/>
      <c r="AC258" s="314"/>
      <c r="AD258" s="304"/>
    </row>
    <row r="259" spans="1:30">
      <c r="A259" s="303"/>
      <c r="B259" s="326"/>
      <c r="C259" s="618">
        <v>2011</v>
      </c>
      <c r="D259" s="32" t="s">
        <v>27</v>
      </c>
      <c r="E259" s="42">
        <v>0.57999999999999996</v>
      </c>
      <c r="F259" s="43">
        <v>0.31</v>
      </c>
      <c r="G259" s="43">
        <v>0.12</v>
      </c>
      <c r="H259" s="43">
        <v>0.12</v>
      </c>
      <c r="I259" s="43">
        <v>0.12</v>
      </c>
      <c r="J259" s="43">
        <v>0.11</v>
      </c>
      <c r="K259" s="43">
        <v>0.08</v>
      </c>
      <c r="L259" s="43">
        <v>0.1</v>
      </c>
      <c r="M259" s="43">
        <v>0.08</v>
      </c>
      <c r="N259" s="43">
        <v>7.0000000000000007E-2</v>
      </c>
      <c r="O259" s="43">
        <v>0.05</v>
      </c>
      <c r="P259" s="44">
        <v>0.02</v>
      </c>
      <c r="Q259" s="313"/>
      <c r="R259" s="313"/>
      <c r="S259" s="313"/>
      <c r="T259" s="313"/>
      <c r="U259" s="313"/>
      <c r="V259" s="313"/>
      <c r="W259" s="313"/>
      <c r="X259" s="313"/>
      <c r="Y259" s="313"/>
      <c r="Z259" s="313"/>
      <c r="AA259" s="313"/>
      <c r="AB259" s="313"/>
      <c r="AC259" s="314"/>
      <c r="AD259" s="304"/>
    </row>
    <row r="260" spans="1:30">
      <c r="A260" s="303"/>
      <c r="B260" s="326"/>
      <c r="C260" s="619"/>
      <c r="D260" s="33" t="s">
        <v>25</v>
      </c>
      <c r="E260" s="51">
        <f t="shared" ref="E260:P260" si="118">E259-E256</f>
        <v>0</v>
      </c>
      <c r="F260" s="52">
        <f t="shared" si="118"/>
        <v>4.9999999999999989E-2</v>
      </c>
      <c r="G260" s="52">
        <f t="shared" si="118"/>
        <v>4.9999999999999989E-2</v>
      </c>
      <c r="H260" s="52">
        <f t="shared" si="118"/>
        <v>3.9999999999999994E-2</v>
      </c>
      <c r="I260" s="52">
        <f t="shared" si="118"/>
        <v>1.999999999999999E-2</v>
      </c>
      <c r="J260" s="52">
        <f t="shared" si="118"/>
        <v>-9.999999999999995E-3</v>
      </c>
      <c r="K260" s="52">
        <f t="shared" si="118"/>
        <v>-2.0000000000000004E-2</v>
      </c>
      <c r="L260" s="52">
        <f t="shared" si="118"/>
        <v>2.0000000000000004E-2</v>
      </c>
      <c r="M260" s="52">
        <f t="shared" si="118"/>
        <v>9.999999999999995E-3</v>
      </c>
      <c r="N260" s="52">
        <f t="shared" si="118"/>
        <v>0</v>
      </c>
      <c r="O260" s="52">
        <f t="shared" si="118"/>
        <v>-2.0000000000000004E-2</v>
      </c>
      <c r="P260" s="54">
        <f t="shared" si="118"/>
        <v>-3.9999999999999994E-2</v>
      </c>
      <c r="Q260" s="313"/>
      <c r="R260" s="313"/>
      <c r="S260" s="313"/>
      <c r="T260" s="313"/>
      <c r="U260" s="313"/>
      <c r="V260" s="313"/>
      <c r="W260" s="313"/>
      <c r="X260" s="313"/>
      <c r="Y260" s="313"/>
      <c r="Z260" s="313"/>
      <c r="AA260" s="313"/>
      <c r="AB260" s="313"/>
      <c r="AC260" s="314"/>
      <c r="AD260" s="304"/>
    </row>
    <row r="261" spans="1:30" ht="13.5" thickBot="1">
      <c r="A261" s="303"/>
      <c r="B261" s="326"/>
      <c r="C261" s="624"/>
      <c r="D261" s="34" t="s">
        <v>26</v>
      </c>
      <c r="E261" s="88">
        <f>(E259-E256)/E256</f>
        <v>0</v>
      </c>
      <c r="F261" s="82">
        <f t="shared" ref="F261:P261" si="119">(F259-F256)/F256</f>
        <v>0.19230769230769226</v>
      </c>
      <c r="G261" s="82">
        <f t="shared" si="119"/>
        <v>0.71428571428571408</v>
      </c>
      <c r="H261" s="82">
        <f t="shared" si="119"/>
        <v>0.49999999999999989</v>
      </c>
      <c r="I261" s="82">
        <f t="shared" si="119"/>
        <v>0.1999999999999999</v>
      </c>
      <c r="J261" s="82">
        <f t="shared" si="119"/>
        <v>-8.3333333333333301E-2</v>
      </c>
      <c r="K261" s="82">
        <f t="shared" si="119"/>
        <v>-0.20000000000000004</v>
      </c>
      <c r="L261" s="82">
        <f t="shared" si="119"/>
        <v>0.25000000000000006</v>
      </c>
      <c r="M261" s="82">
        <f t="shared" si="119"/>
        <v>0.14285714285714277</v>
      </c>
      <c r="N261" s="82">
        <f t="shared" si="119"/>
        <v>0</v>
      </c>
      <c r="O261" s="82">
        <f t="shared" si="119"/>
        <v>-0.28571428571428575</v>
      </c>
      <c r="P261" s="271">
        <f t="shared" si="119"/>
        <v>-0.66666666666666663</v>
      </c>
      <c r="Q261" s="313"/>
      <c r="R261" s="313"/>
      <c r="S261" s="313"/>
      <c r="T261" s="313"/>
      <c r="U261" s="313"/>
      <c r="V261" s="313"/>
      <c r="W261" s="313"/>
      <c r="X261" s="313"/>
      <c r="Y261" s="313"/>
      <c r="Z261" s="313"/>
      <c r="AA261" s="313"/>
      <c r="AB261" s="313"/>
      <c r="AC261" s="314"/>
      <c r="AD261" s="304"/>
    </row>
    <row r="262" spans="1:30" ht="13.5" thickBot="1">
      <c r="A262" s="303"/>
      <c r="B262" s="331"/>
      <c r="C262" s="332"/>
      <c r="D262" s="332"/>
      <c r="E262" s="332"/>
      <c r="F262" s="332"/>
      <c r="G262" s="332"/>
      <c r="H262" s="332"/>
      <c r="I262" s="332"/>
      <c r="J262" s="332"/>
      <c r="K262" s="332"/>
      <c r="L262" s="332"/>
      <c r="M262" s="332"/>
      <c r="N262" s="332"/>
      <c r="O262" s="332"/>
      <c r="P262" s="332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15"/>
      <c r="AB262" s="315"/>
      <c r="AC262" s="316"/>
      <c r="AD262" s="304"/>
    </row>
    <row r="263" spans="1:30" ht="13.5" thickBot="1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03"/>
      <c r="M263" s="303"/>
      <c r="N263" s="303"/>
      <c r="O263" s="303"/>
      <c r="P263" s="303"/>
      <c r="Q263" s="304"/>
      <c r="R263" s="304"/>
      <c r="S263" s="304"/>
      <c r="T263" s="304"/>
      <c r="U263" s="304"/>
      <c r="V263" s="304"/>
      <c r="W263" s="304"/>
      <c r="X263" s="304"/>
      <c r="Y263" s="304"/>
      <c r="Z263" s="304"/>
      <c r="AA263" s="304"/>
      <c r="AB263" s="304"/>
      <c r="AC263" s="304"/>
      <c r="AD263" s="304"/>
    </row>
    <row r="264" spans="1:30">
      <c r="A264" s="303"/>
      <c r="B264" s="324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25"/>
      <c r="P264" s="325"/>
      <c r="Q264" s="311"/>
      <c r="R264" s="311"/>
      <c r="S264" s="311"/>
      <c r="T264" s="311"/>
      <c r="U264" s="311"/>
      <c r="V264" s="311"/>
      <c r="W264" s="311"/>
      <c r="X264" s="311"/>
      <c r="Y264" s="311"/>
      <c r="Z264" s="311"/>
      <c r="AA264" s="311"/>
      <c r="AB264" s="311"/>
      <c r="AC264" s="312"/>
      <c r="AD264" s="304"/>
    </row>
    <row r="265" spans="1:30" ht="15.75">
      <c r="A265" s="303"/>
      <c r="B265" s="326"/>
      <c r="C265" s="327" t="s">
        <v>33</v>
      </c>
      <c r="D265" s="328"/>
      <c r="E265" s="328"/>
      <c r="F265" s="328"/>
      <c r="G265" s="328"/>
      <c r="H265" s="328"/>
      <c r="I265" s="328"/>
      <c r="J265" s="328"/>
      <c r="K265" s="328"/>
      <c r="L265" s="328"/>
      <c r="M265" s="328"/>
      <c r="N265" s="328"/>
      <c r="O265" s="328"/>
      <c r="P265" s="328"/>
      <c r="Q265" s="313"/>
      <c r="R265" s="313"/>
      <c r="S265" s="313"/>
      <c r="T265" s="313"/>
      <c r="U265" s="313"/>
      <c r="V265" s="313"/>
      <c r="W265" s="313"/>
      <c r="X265" s="313"/>
      <c r="Y265" s="313"/>
      <c r="Z265" s="313"/>
      <c r="AA265" s="313"/>
      <c r="AB265" s="313"/>
      <c r="AC265" s="314"/>
      <c r="AD265" s="304"/>
    </row>
    <row r="266" spans="1:30">
      <c r="A266" s="303"/>
      <c r="B266" s="326"/>
      <c r="C266" s="328"/>
      <c r="D266" s="328"/>
      <c r="E266" s="328"/>
      <c r="F266" s="328"/>
      <c r="G266" s="328"/>
      <c r="H266" s="328"/>
      <c r="I266" s="328"/>
      <c r="J266" s="328"/>
      <c r="K266" s="328"/>
      <c r="L266" s="328"/>
      <c r="M266" s="328"/>
      <c r="N266" s="328"/>
      <c r="O266" s="328"/>
      <c r="P266" s="328"/>
      <c r="Q266" s="313"/>
      <c r="R266" s="313"/>
      <c r="S266" s="313"/>
      <c r="T266" s="313"/>
      <c r="U266" s="313"/>
      <c r="V266" s="313"/>
      <c r="W266" s="313"/>
      <c r="X266" s="313"/>
      <c r="Y266" s="313"/>
      <c r="Z266" s="313"/>
      <c r="AA266" s="313"/>
      <c r="AB266" s="313"/>
      <c r="AC266" s="314"/>
      <c r="AD266" s="304"/>
    </row>
    <row r="267" spans="1:30" ht="15.75" thickBot="1">
      <c r="A267" s="303"/>
      <c r="B267" s="326"/>
      <c r="C267" s="329" t="s">
        <v>22</v>
      </c>
      <c r="D267" s="330"/>
      <c r="E267" s="328"/>
      <c r="F267" s="328"/>
      <c r="G267" s="328"/>
      <c r="H267" s="328"/>
      <c r="I267" s="328"/>
      <c r="J267" s="328"/>
      <c r="K267" s="328"/>
      <c r="L267" s="328"/>
      <c r="M267" s="328"/>
      <c r="N267" s="328"/>
      <c r="O267" s="328"/>
      <c r="P267" s="328"/>
      <c r="Q267" s="313"/>
      <c r="R267" s="313"/>
      <c r="S267" s="313"/>
      <c r="T267" s="313"/>
      <c r="U267" s="313"/>
      <c r="V267" s="313"/>
      <c r="W267" s="313"/>
      <c r="X267" s="313"/>
      <c r="Y267" s="313"/>
      <c r="Z267" s="313"/>
      <c r="AA267" s="313"/>
      <c r="AB267" s="313"/>
      <c r="AC267" s="314"/>
      <c r="AD267" s="304"/>
    </row>
    <row r="268" spans="1:30" ht="13.5" thickBot="1">
      <c r="A268" s="303"/>
      <c r="B268" s="326"/>
      <c r="C268" s="328"/>
      <c r="D268" s="328"/>
      <c r="E268" s="37" t="s">
        <v>11</v>
      </c>
      <c r="F268" s="38" t="s">
        <v>0</v>
      </c>
      <c r="G268" s="38" t="s">
        <v>1</v>
      </c>
      <c r="H268" s="38" t="s">
        <v>2</v>
      </c>
      <c r="I268" s="38" t="s">
        <v>3</v>
      </c>
      <c r="J268" s="38" t="s">
        <v>4</v>
      </c>
      <c r="K268" s="38" t="s">
        <v>5</v>
      </c>
      <c r="L268" s="38" t="s">
        <v>6</v>
      </c>
      <c r="M268" s="38" t="s">
        <v>7</v>
      </c>
      <c r="N268" s="38" t="s">
        <v>8</v>
      </c>
      <c r="O268" s="38" t="s">
        <v>9</v>
      </c>
      <c r="P268" s="39" t="s">
        <v>10</v>
      </c>
      <c r="Q268" s="313"/>
      <c r="R268" s="313"/>
      <c r="S268" s="313"/>
      <c r="T268" s="313"/>
      <c r="U268" s="313"/>
      <c r="V268" s="313"/>
      <c r="W268" s="313"/>
      <c r="X268" s="313"/>
      <c r="Y268" s="313"/>
      <c r="Z268" s="313"/>
      <c r="AA268" s="313"/>
      <c r="AB268" s="313"/>
      <c r="AC268" s="314"/>
      <c r="AD268" s="304"/>
    </row>
    <row r="269" spans="1:30" ht="13.5" thickBot="1">
      <c r="A269" s="303"/>
      <c r="B269" s="326"/>
      <c r="C269" s="27">
        <v>2005</v>
      </c>
      <c r="D269" s="28" t="s">
        <v>27</v>
      </c>
      <c r="E269" s="318">
        <v>0.51</v>
      </c>
      <c r="F269" s="319">
        <v>0.18</v>
      </c>
      <c r="G269" s="319">
        <v>0.16</v>
      </c>
      <c r="H269" s="319">
        <v>0.13</v>
      </c>
      <c r="I269" s="319">
        <v>0.15</v>
      </c>
      <c r="J269" s="319">
        <v>0.1</v>
      </c>
      <c r="K269" s="319">
        <v>0.12</v>
      </c>
      <c r="L269" s="319">
        <v>0.08</v>
      </c>
      <c r="M269" s="319">
        <v>0.1</v>
      </c>
      <c r="N269" s="319">
        <v>0.1</v>
      </c>
      <c r="O269" s="319">
        <v>0.08</v>
      </c>
      <c r="P269" s="320">
        <v>0.05</v>
      </c>
      <c r="Q269" s="313"/>
      <c r="R269" s="313"/>
      <c r="S269" s="313"/>
      <c r="T269" s="313"/>
      <c r="U269" s="313"/>
      <c r="V269" s="313"/>
      <c r="W269" s="313"/>
      <c r="X269" s="313"/>
      <c r="Y269" s="313"/>
      <c r="Z269" s="313"/>
      <c r="AA269" s="313"/>
      <c r="AB269" s="313"/>
      <c r="AC269" s="314"/>
      <c r="AD269" s="304"/>
    </row>
    <row r="270" spans="1:30">
      <c r="A270" s="303"/>
      <c r="B270" s="326"/>
      <c r="C270" s="621">
        <v>2006</v>
      </c>
      <c r="D270" s="29" t="s">
        <v>27</v>
      </c>
      <c r="E270" s="61">
        <v>0.54</v>
      </c>
      <c r="F270" s="62">
        <v>0.16</v>
      </c>
      <c r="G270" s="62">
        <v>0.14000000000000001</v>
      </c>
      <c r="H270" s="62">
        <v>0.11</v>
      </c>
      <c r="I270" s="62">
        <v>0.14000000000000001</v>
      </c>
      <c r="J270" s="62">
        <v>0.11</v>
      </c>
      <c r="K270" s="62">
        <v>0.09</v>
      </c>
      <c r="L270" s="62">
        <v>0.08</v>
      </c>
      <c r="M270" s="62">
        <v>0.06</v>
      </c>
      <c r="N270" s="62">
        <v>0.09</v>
      </c>
      <c r="O270" s="62">
        <v>0.04</v>
      </c>
      <c r="P270" s="63">
        <v>7.0000000000000007E-2</v>
      </c>
      <c r="Q270" s="313"/>
      <c r="R270" s="313"/>
      <c r="S270" s="313"/>
      <c r="T270" s="313"/>
      <c r="U270" s="313"/>
      <c r="V270" s="313"/>
      <c r="W270" s="313"/>
      <c r="X270" s="313"/>
      <c r="Y270" s="313"/>
      <c r="Z270" s="313"/>
      <c r="AA270" s="313"/>
      <c r="AB270" s="313"/>
      <c r="AC270" s="314"/>
      <c r="AD270" s="304"/>
    </row>
    <row r="271" spans="1:30">
      <c r="A271" s="303"/>
      <c r="B271" s="326"/>
      <c r="C271" s="622"/>
      <c r="D271" s="30" t="s">
        <v>25</v>
      </c>
      <c r="E271" s="51">
        <f t="shared" ref="E271:P271" si="120">E270-E269</f>
        <v>3.0000000000000027E-2</v>
      </c>
      <c r="F271" s="46">
        <f t="shared" si="120"/>
        <v>-1.999999999999999E-2</v>
      </c>
      <c r="G271" s="46">
        <f t="shared" si="120"/>
        <v>-1.999999999999999E-2</v>
      </c>
      <c r="H271" s="46">
        <f t="shared" si="120"/>
        <v>-2.0000000000000004E-2</v>
      </c>
      <c r="I271" s="46">
        <f t="shared" si="120"/>
        <v>-9.9999999999999811E-3</v>
      </c>
      <c r="J271" s="283">
        <f t="shared" si="120"/>
        <v>9.999999999999995E-3</v>
      </c>
      <c r="K271" s="46">
        <f t="shared" si="120"/>
        <v>-0.03</v>
      </c>
      <c r="L271" s="283">
        <f t="shared" si="120"/>
        <v>0</v>
      </c>
      <c r="M271" s="46">
        <f t="shared" si="120"/>
        <v>-4.0000000000000008E-2</v>
      </c>
      <c r="N271" s="46">
        <f t="shared" si="120"/>
        <v>-1.0000000000000009E-2</v>
      </c>
      <c r="O271" s="46">
        <f t="shared" si="120"/>
        <v>-0.04</v>
      </c>
      <c r="P271" s="317">
        <f t="shared" si="120"/>
        <v>2.0000000000000004E-2</v>
      </c>
      <c r="Q271" s="313"/>
      <c r="R271" s="313"/>
      <c r="S271" s="313"/>
      <c r="T271" s="313"/>
      <c r="U271" s="313"/>
      <c r="V271" s="313"/>
      <c r="W271" s="313"/>
      <c r="X271" s="313"/>
      <c r="Y271" s="313"/>
      <c r="Z271" s="313"/>
      <c r="AA271" s="313"/>
      <c r="AB271" s="313"/>
      <c r="AC271" s="314"/>
      <c r="AD271" s="304"/>
    </row>
    <row r="272" spans="1:30" ht="13.5" thickBot="1">
      <c r="A272" s="303"/>
      <c r="B272" s="326"/>
      <c r="C272" s="623"/>
      <c r="D272" s="31" t="s">
        <v>26</v>
      </c>
      <c r="E272" s="55">
        <f>(E270-E269)/E269</f>
        <v>5.8823529411764754E-2</v>
      </c>
      <c r="F272" s="49">
        <f t="shared" ref="F272:P272" si="121">(F270-F269)/F269</f>
        <v>-0.11111111111111106</v>
      </c>
      <c r="G272" s="49">
        <f t="shared" si="121"/>
        <v>-0.12499999999999993</v>
      </c>
      <c r="H272" s="49">
        <f t="shared" si="121"/>
        <v>-0.15384615384615388</v>
      </c>
      <c r="I272" s="49">
        <f t="shared" si="121"/>
        <v>-6.6666666666666541E-2</v>
      </c>
      <c r="J272" s="274">
        <f t="shared" si="121"/>
        <v>9.999999999999995E-2</v>
      </c>
      <c r="K272" s="49">
        <f t="shared" si="121"/>
        <v>-0.25</v>
      </c>
      <c r="L272" s="274">
        <f t="shared" si="121"/>
        <v>0</v>
      </c>
      <c r="M272" s="49">
        <f t="shared" si="121"/>
        <v>-0.40000000000000008</v>
      </c>
      <c r="N272" s="49">
        <f t="shared" si="121"/>
        <v>-0.10000000000000009</v>
      </c>
      <c r="O272" s="49">
        <f t="shared" si="121"/>
        <v>-0.5</v>
      </c>
      <c r="P272" s="275">
        <f t="shared" si="121"/>
        <v>0.40000000000000008</v>
      </c>
      <c r="Q272" s="313"/>
      <c r="R272" s="313"/>
      <c r="S272" s="313"/>
      <c r="T272" s="313"/>
      <c r="U272" s="313"/>
      <c r="V272" s="313"/>
      <c r="W272" s="313"/>
      <c r="X272" s="313"/>
      <c r="Y272" s="313"/>
      <c r="Z272" s="313"/>
      <c r="AA272" s="313"/>
      <c r="AB272" s="313"/>
      <c r="AC272" s="314"/>
      <c r="AD272" s="304"/>
    </row>
    <row r="273" spans="1:30">
      <c r="A273" s="303"/>
      <c r="B273" s="326"/>
      <c r="C273" s="618">
        <v>2007</v>
      </c>
      <c r="D273" s="32" t="s">
        <v>27</v>
      </c>
      <c r="E273" s="61">
        <v>0.51</v>
      </c>
      <c r="F273" s="62">
        <v>0.15</v>
      </c>
      <c r="G273" s="62">
        <v>0.08</v>
      </c>
      <c r="H273" s="62">
        <v>7.0000000000000007E-2</v>
      </c>
      <c r="I273" s="62">
        <v>0.06</v>
      </c>
      <c r="J273" s="62">
        <v>7.0000000000000007E-2</v>
      </c>
      <c r="K273" s="62">
        <v>0.04</v>
      </c>
      <c r="L273" s="62">
        <v>0.04</v>
      </c>
      <c r="M273" s="62">
        <v>0.03</v>
      </c>
      <c r="N273" s="62">
        <v>0.03</v>
      </c>
      <c r="O273" s="62">
        <v>0.03</v>
      </c>
      <c r="P273" s="63">
        <v>0.01</v>
      </c>
      <c r="Q273" s="313"/>
      <c r="R273" s="313"/>
      <c r="S273" s="313"/>
      <c r="T273" s="313"/>
      <c r="U273" s="313"/>
      <c r="V273" s="313"/>
      <c r="W273" s="313"/>
      <c r="X273" s="313"/>
      <c r="Y273" s="313"/>
      <c r="Z273" s="313"/>
      <c r="AA273" s="313"/>
      <c r="AB273" s="313"/>
      <c r="AC273" s="314"/>
      <c r="AD273" s="304"/>
    </row>
    <row r="274" spans="1:30">
      <c r="A274" s="303"/>
      <c r="B274" s="326"/>
      <c r="C274" s="619"/>
      <c r="D274" s="33" t="s">
        <v>25</v>
      </c>
      <c r="E274" s="45">
        <f t="shared" ref="E274:P274" si="122">E273-E270</f>
        <v>-3.0000000000000027E-2</v>
      </c>
      <c r="F274" s="53">
        <f t="shared" si="122"/>
        <v>-1.0000000000000009E-2</v>
      </c>
      <c r="G274" s="53">
        <f t="shared" si="122"/>
        <v>-6.0000000000000012E-2</v>
      </c>
      <c r="H274" s="53">
        <f t="shared" si="122"/>
        <v>-3.9999999999999994E-2</v>
      </c>
      <c r="I274" s="53">
        <f t="shared" si="122"/>
        <v>-8.0000000000000016E-2</v>
      </c>
      <c r="J274" s="53">
        <f t="shared" si="122"/>
        <v>-3.9999999999999994E-2</v>
      </c>
      <c r="K274" s="53">
        <f t="shared" si="122"/>
        <v>-4.9999999999999996E-2</v>
      </c>
      <c r="L274" s="53">
        <f t="shared" si="122"/>
        <v>-0.04</v>
      </c>
      <c r="M274" s="53">
        <f t="shared" si="122"/>
        <v>-0.03</v>
      </c>
      <c r="N274" s="53">
        <f t="shared" si="122"/>
        <v>-0.06</v>
      </c>
      <c r="O274" s="53">
        <f t="shared" si="122"/>
        <v>-1.0000000000000002E-2</v>
      </c>
      <c r="P274" s="59">
        <f t="shared" si="122"/>
        <v>-6.0000000000000005E-2</v>
      </c>
      <c r="Q274" s="313"/>
      <c r="R274" s="313"/>
      <c r="S274" s="313"/>
      <c r="T274" s="313"/>
      <c r="U274" s="313"/>
      <c r="V274" s="313"/>
      <c r="W274" s="313"/>
      <c r="X274" s="313"/>
      <c r="Y274" s="313"/>
      <c r="Z274" s="313"/>
      <c r="AA274" s="313"/>
      <c r="AB274" s="313"/>
      <c r="AC274" s="314"/>
      <c r="AD274" s="304"/>
    </row>
    <row r="275" spans="1:30" ht="13.5" thickBot="1">
      <c r="A275" s="303"/>
      <c r="B275" s="326"/>
      <c r="C275" s="624"/>
      <c r="D275" s="34" t="s">
        <v>26</v>
      </c>
      <c r="E275" s="48">
        <f>(E273-E270)/E270</f>
        <v>-5.5555555555555601E-2</v>
      </c>
      <c r="F275" s="57">
        <f t="shared" ref="F275:P275" si="123">(F273-F270)/F270</f>
        <v>-6.2500000000000056E-2</v>
      </c>
      <c r="G275" s="57">
        <f t="shared" si="123"/>
        <v>-0.4285714285714286</v>
      </c>
      <c r="H275" s="57">
        <f t="shared" si="123"/>
        <v>-0.36363636363636359</v>
      </c>
      <c r="I275" s="57">
        <f t="shared" si="123"/>
        <v>-0.57142857142857151</v>
      </c>
      <c r="J275" s="57">
        <f t="shared" si="123"/>
        <v>-0.36363636363636359</v>
      </c>
      <c r="K275" s="57">
        <f t="shared" si="123"/>
        <v>-0.55555555555555558</v>
      </c>
      <c r="L275" s="57">
        <f t="shared" si="123"/>
        <v>-0.5</v>
      </c>
      <c r="M275" s="57">
        <f t="shared" si="123"/>
        <v>-0.5</v>
      </c>
      <c r="N275" s="57">
        <f t="shared" si="123"/>
        <v>-0.66666666666666663</v>
      </c>
      <c r="O275" s="57">
        <f t="shared" si="123"/>
        <v>-0.25000000000000006</v>
      </c>
      <c r="P275" s="60">
        <f t="shared" si="123"/>
        <v>-0.8571428571428571</v>
      </c>
      <c r="Q275" s="313"/>
      <c r="R275" s="313"/>
      <c r="S275" s="313"/>
      <c r="T275" s="313"/>
      <c r="U275" s="313"/>
      <c r="V275" s="313"/>
      <c r="W275" s="313"/>
      <c r="X275" s="313"/>
      <c r="Y275" s="313"/>
      <c r="Z275" s="313"/>
      <c r="AA275" s="313"/>
      <c r="AB275" s="313"/>
      <c r="AC275" s="314"/>
      <c r="AD275" s="304"/>
    </row>
    <row r="276" spans="1:30">
      <c r="A276" s="303"/>
      <c r="B276" s="326"/>
      <c r="C276" s="618">
        <v>2008</v>
      </c>
      <c r="D276" s="32" t="s">
        <v>27</v>
      </c>
      <c r="E276" s="61">
        <v>0.48</v>
      </c>
      <c r="F276" s="62">
        <v>0.14000000000000001</v>
      </c>
      <c r="G276" s="62">
        <v>0.13</v>
      </c>
      <c r="H276" s="62">
        <v>0.12</v>
      </c>
      <c r="I276" s="62">
        <v>0.13</v>
      </c>
      <c r="J276" s="62">
        <v>0.19</v>
      </c>
      <c r="K276" s="62">
        <v>0.11</v>
      </c>
      <c r="L276" s="62">
        <v>0.08</v>
      </c>
      <c r="M276" s="62">
        <v>0.11</v>
      </c>
      <c r="N276" s="62">
        <v>0.08</v>
      </c>
      <c r="O276" s="62">
        <v>0.04</v>
      </c>
      <c r="P276" s="63">
        <v>0.02</v>
      </c>
      <c r="Q276" s="313"/>
      <c r="R276" s="313"/>
      <c r="S276" s="313"/>
      <c r="T276" s="313"/>
      <c r="U276" s="313"/>
      <c r="V276" s="313"/>
      <c r="W276" s="313"/>
      <c r="X276" s="313"/>
      <c r="Y276" s="313"/>
      <c r="Z276" s="313"/>
      <c r="AA276" s="313"/>
      <c r="AB276" s="313"/>
      <c r="AC276" s="314"/>
      <c r="AD276" s="304"/>
    </row>
    <row r="277" spans="1:30">
      <c r="A277" s="303"/>
      <c r="B277" s="326"/>
      <c r="C277" s="619"/>
      <c r="D277" s="33" t="s">
        <v>25</v>
      </c>
      <c r="E277" s="45">
        <f t="shared" ref="E277:P277" si="124">E276-E273</f>
        <v>-3.0000000000000027E-2</v>
      </c>
      <c r="F277" s="53">
        <f t="shared" si="124"/>
        <v>-9.9999999999999811E-3</v>
      </c>
      <c r="G277" s="52">
        <f t="shared" si="124"/>
        <v>0.05</v>
      </c>
      <c r="H277" s="52">
        <f t="shared" si="124"/>
        <v>4.9999999999999989E-2</v>
      </c>
      <c r="I277" s="52">
        <f t="shared" si="124"/>
        <v>7.0000000000000007E-2</v>
      </c>
      <c r="J277" s="52">
        <f t="shared" si="124"/>
        <v>0.12</v>
      </c>
      <c r="K277" s="52">
        <f t="shared" si="124"/>
        <v>7.0000000000000007E-2</v>
      </c>
      <c r="L277" s="52">
        <f t="shared" si="124"/>
        <v>0.04</v>
      </c>
      <c r="M277" s="52">
        <f t="shared" si="124"/>
        <v>0.08</v>
      </c>
      <c r="N277" s="52">
        <f t="shared" si="124"/>
        <v>0.05</v>
      </c>
      <c r="O277" s="52">
        <f t="shared" si="124"/>
        <v>1.0000000000000002E-2</v>
      </c>
      <c r="P277" s="54">
        <f t="shared" si="124"/>
        <v>0.01</v>
      </c>
      <c r="Q277" s="313"/>
      <c r="R277" s="313"/>
      <c r="S277" s="313"/>
      <c r="T277" s="313"/>
      <c r="U277" s="313"/>
      <c r="V277" s="313"/>
      <c r="W277" s="313"/>
      <c r="X277" s="313"/>
      <c r="Y277" s="313"/>
      <c r="Z277" s="313"/>
      <c r="AA277" s="313"/>
      <c r="AB277" s="313"/>
      <c r="AC277" s="314"/>
      <c r="AD277" s="304"/>
    </row>
    <row r="278" spans="1:30" ht="13.5" thickBot="1">
      <c r="A278" s="303"/>
      <c r="B278" s="326"/>
      <c r="C278" s="624"/>
      <c r="D278" s="34" t="s">
        <v>26</v>
      </c>
      <c r="E278" s="48">
        <f>(E276-E273)/E273</f>
        <v>-5.8823529411764754E-2</v>
      </c>
      <c r="F278" s="57">
        <f t="shared" ref="F278:P278" si="125">(F276-F273)/F273</f>
        <v>-6.6666666666666541E-2</v>
      </c>
      <c r="G278" s="56">
        <f t="shared" si="125"/>
        <v>0.625</v>
      </c>
      <c r="H278" s="56">
        <f t="shared" si="125"/>
        <v>0.71428571428571408</v>
      </c>
      <c r="I278" s="56">
        <f t="shared" si="125"/>
        <v>1.1666666666666667</v>
      </c>
      <c r="J278" s="56">
        <f t="shared" si="125"/>
        <v>1.714285714285714</v>
      </c>
      <c r="K278" s="56">
        <f t="shared" si="125"/>
        <v>1.7500000000000002</v>
      </c>
      <c r="L278" s="56">
        <f t="shared" si="125"/>
        <v>1</v>
      </c>
      <c r="M278" s="56">
        <f t="shared" si="125"/>
        <v>2.666666666666667</v>
      </c>
      <c r="N278" s="56">
        <f t="shared" si="125"/>
        <v>1.6666666666666667</v>
      </c>
      <c r="O278" s="56">
        <f t="shared" si="125"/>
        <v>0.33333333333333343</v>
      </c>
      <c r="P278" s="58">
        <f t="shared" si="125"/>
        <v>1</v>
      </c>
      <c r="Q278" s="313"/>
      <c r="R278" s="313"/>
      <c r="S278" s="313"/>
      <c r="T278" s="313"/>
      <c r="U278" s="313"/>
      <c r="V278" s="313"/>
      <c r="W278" s="313"/>
      <c r="X278" s="313"/>
      <c r="Y278" s="313"/>
      <c r="Z278" s="313"/>
      <c r="AA278" s="313"/>
      <c r="AB278" s="313"/>
      <c r="AC278" s="314"/>
      <c r="AD278" s="304"/>
    </row>
    <row r="279" spans="1:30">
      <c r="A279" s="303"/>
      <c r="B279" s="326"/>
      <c r="C279" s="618">
        <v>2009</v>
      </c>
      <c r="D279" s="32" t="s">
        <v>27</v>
      </c>
      <c r="E279" s="61">
        <v>0.51</v>
      </c>
      <c r="F279" s="62">
        <v>0.18</v>
      </c>
      <c r="G279" s="62">
        <v>0.21</v>
      </c>
      <c r="H279" s="62">
        <v>0.14000000000000001</v>
      </c>
      <c r="I279" s="62">
        <v>0.11</v>
      </c>
      <c r="J279" s="62">
        <v>0.15</v>
      </c>
      <c r="K279" s="62">
        <v>0.13</v>
      </c>
      <c r="L279" s="62">
        <v>0.06</v>
      </c>
      <c r="M279" s="62">
        <v>7.0000000000000007E-2</v>
      </c>
      <c r="N279" s="62">
        <v>7.0000000000000007E-2</v>
      </c>
      <c r="O279" s="62">
        <v>0.05</v>
      </c>
      <c r="P279" s="63">
        <v>0.03</v>
      </c>
      <c r="Q279" s="313"/>
      <c r="R279" s="313"/>
      <c r="S279" s="313"/>
      <c r="T279" s="313"/>
      <c r="U279" s="313"/>
      <c r="V279" s="313"/>
      <c r="W279" s="313"/>
      <c r="X279" s="313"/>
      <c r="Y279" s="313"/>
      <c r="Z279" s="313"/>
      <c r="AA279" s="313"/>
      <c r="AB279" s="313"/>
      <c r="AC279" s="314"/>
      <c r="AD279" s="304"/>
    </row>
    <row r="280" spans="1:30">
      <c r="A280" s="303"/>
      <c r="B280" s="326"/>
      <c r="C280" s="619"/>
      <c r="D280" s="33" t="s">
        <v>25</v>
      </c>
      <c r="E280" s="51">
        <f t="shared" ref="E280:P280" si="126">E279-E276</f>
        <v>3.0000000000000027E-2</v>
      </c>
      <c r="F280" s="52">
        <f t="shared" si="126"/>
        <v>3.999999999999998E-2</v>
      </c>
      <c r="G280" s="52">
        <f t="shared" si="126"/>
        <v>7.9999999999999988E-2</v>
      </c>
      <c r="H280" s="52">
        <f t="shared" si="126"/>
        <v>2.0000000000000018E-2</v>
      </c>
      <c r="I280" s="53">
        <f t="shared" si="126"/>
        <v>-2.0000000000000004E-2</v>
      </c>
      <c r="J280" s="53">
        <f t="shared" si="126"/>
        <v>-4.0000000000000008E-2</v>
      </c>
      <c r="K280" s="52">
        <f t="shared" si="126"/>
        <v>2.0000000000000004E-2</v>
      </c>
      <c r="L280" s="53">
        <f t="shared" si="126"/>
        <v>-2.0000000000000004E-2</v>
      </c>
      <c r="M280" s="53">
        <f t="shared" si="126"/>
        <v>-3.9999999999999994E-2</v>
      </c>
      <c r="N280" s="53">
        <f t="shared" si="126"/>
        <v>-9.999999999999995E-3</v>
      </c>
      <c r="O280" s="52">
        <f t="shared" si="126"/>
        <v>1.0000000000000002E-2</v>
      </c>
      <c r="P280" s="54">
        <f t="shared" si="126"/>
        <v>9.9999999999999985E-3</v>
      </c>
      <c r="Q280" s="313"/>
      <c r="R280" s="313"/>
      <c r="S280" s="313"/>
      <c r="T280" s="313"/>
      <c r="U280" s="313"/>
      <c r="V280" s="313"/>
      <c r="W280" s="313"/>
      <c r="X280" s="313"/>
      <c r="Y280" s="313"/>
      <c r="Z280" s="313"/>
      <c r="AA280" s="313"/>
      <c r="AB280" s="313"/>
      <c r="AC280" s="314"/>
      <c r="AD280" s="304"/>
    </row>
    <row r="281" spans="1:30" ht="13.5" thickBot="1">
      <c r="A281" s="303"/>
      <c r="B281" s="326"/>
      <c r="C281" s="624"/>
      <c r="D281" s="34" t="s">
        <v>26</v>
      </c>
      <c r="E281" s="55">
        <f>(E279-E276)/E276</f>
        <v>6.2500000000000056E-2</v>
      </c>
      <c r="F281" s="56">
        <f t="shared" ref="F281:P281" si="127">(F279-F276)/F276</f>
        <v>0.28571428571428553</v>
      </c>
      <c r="G281" s="56">
        <f t="shared" si="127"/>
        <v>0.61538461538461531</v>
      </c>
      <c r="H281" s="56">
        <f t="shared" si="127"/>
        <v>0.16666666666666682</v>
      </c>
      <c r="I281" s="57">
        <f t="shared" si="127"/>
        <v>-0.15384615384615388</v>
      </c>
      <c r="J281" s="57">
        <f t="shared" si="127"/>
        <v>-0.21052631578947373</v>
      </c>
      <c r="K281" s="56">
        <f t="shared" si="127"/>
        <v>0.18181818181818185</v>
      </c>
      <c r="L281" s="57">
        <f t="shared" si="127"/>
        <v>-0.25000000000000006</v>
      </c>
      <c r="M281" s="57">
        <f t="shared" si="127"/>
        <v>-0.36363636363636359</v>
      </c>
      <c r="N281" s="57">
        <f t="shared" si="127"/>
        <v>-0.12499999999999993</v>
      </c>
      <c r="O281" s="56">
        <f t="shared" si="127"/>
        <v>0.25000000000000006</v>
      </c>
      <c r="P281" s="58">
        <f t="shared" si="127"/>
        <v>0.49999999999999989</v>
      </c>
      <c r="Q281" s="313"/>
      <c r="R281" s="313"/>
      <c r="S281" s="313"/>
      <c r="T281" s="313"/>
      <c r="U281" s="313"/>
      <c r="V281" s="313"/>
      <c r="W281" s="313"/>
      <c r="X281" s="313"/>
      <c r="Y281" s="313"/>
      <c r="Z281" s="313"/>
      <c r="AA281" s="313"/>
      <c r="AB281" s="313"/>
      <c r="AC281" s="314"/>
      <c r="AD281" s="304"/>
    </row>
    <row r="282" spans="1:30">
      <c r="A282" s="303"/>
      <c r="B282" s="326"/>
      <c r="C282" s="618">
        <v>2010</v>
      </c>
      <c r="D282" s="32" t="s">
        <v>27</v>
      </c>
      <c r="E282" s="42">
        <v>0.48</v>
      </c>
      <c r="F282" s="43">
        <v>0.12</v>
      </c>
      <c r="G282" s="43">
        <v>0.11</v>
      </c>
      <c r="H282" s="43">
        <v>0.13</v>
      </c>
      <c r="I282" s="43">
        <v>0.15</v>
      </c>
      <c r="J282" s="43">
        <v>0.15</v>
      </c>
      <c r="K282" s="43">
        <v>0.11</v>
      </c>
      <c r="L282" s="43">
        <v>0.09</v>
      </c>
      <c r="M282" s="43">
        <v>0.08</v>
      </c>
      <c r="N282" s="43">
        <v>0.08</v>
      </c>
      <c r="O282" s="43">
        <v>7.0000000000000007E-2</v>
      </c>
      <c r="P282" s="44">
        <v>0.02</v>
      </c>
      <c r="Q282" s="313"/>
      <c r="R282" s="313"/>
      <c r="S282" s="313"/>
      <c r="T282" s="313"/>
      <c r="U282" s="313"/>
      <c r="V282" s="313"/>
      <c r="W282" s="313"/>
      <c r="X282" s="313"/>
      <c r="Y282" s="313"/>
      <c r="Z282" s="313"/>
      <c r="AA282" s="313"/>
      <c r="AB282" s="313"/>
      <c r="AC282" s="314"/>
      <c r="AD282" s="304"/>
    </row>
    <row r="283" spans="1:30">
      <c r="A283" s="303"/>
      <c r="B283" s="326"/>
      <c r="C283" s="619"/>
      <c r="D283" s="33" t="s">
        <v>25</v>
      </c>
      <c r="E283" s="45">
        <f t="shared" ref="E283:P283" si="128">E282-E279</f>
        <v>-3.0000000000000027E-2</v>
      </c>
      <c r="F283" s="53">
        <f t="shared" si="128"/>
        <v>-0.06</v>
      </c>
      <c r="G283" s="53">
        <f t="shared" si="128"/>
        <v>-9.9999999999999992E-2</v>
      </c>
      <c r="H283" s="53">
        <f t="shared" si="128"/>
        <v>-1.0000000000000009E-2</v>
      </c>
      <c r="I283" s="52">
        <f t="shared" si="128"/>
        <v>3.9999999999999994E-2</v>
      </c>
      <c r="J283" s="52">
        <f t="shared" si="128"/>
        <v>0</v>
      </c>
      <c r="K283" s="53">
        <f t="shared" si="128"/>
        <v>-2.0000000000000004E-2</v>
      </c>
      <c r="L283" s="52">
        <f t="shared" si="128"/>
        <v>0.03</v>
      </c>
      <c r="M283" s="52">
        <f t="shared" si="128"/>
        <v>9.999999999999995E-3</v>
      </c>
      <c r="N283" s="52">
        <f t="shared" si="128"/>
        <v>9.999999999999995E-3</v>
      </c>
      <c r="O283" s="52">
        <f t="shared" si="128"/>
        <v>2.0000000000000004E-2</v>
      </c>
      <c r="P283" s="59">
        <f t="shared" si="128"/>
        <v>-9.9999999999999985E-3</v>
      </c>
      <c r="Q283" s="313"/>
      <c r="R283" s="313"/>
      <c r="S283" s="313"/>
      <c r="T283" s="313"/>
      <c r="U283" s="313"/>
      <c r="V283" s="313"/>
      <c r="W283" s="313"/>
      <c r="X283" s="313"/>
      <c r="Y283" s="313"/>
      <c r="Z283" s="313"/>
      <c r="AA283" s="313"/>
      <c r="AB283" s="313"/>
      <c r="AC283" s="314"/>
      <c r="AD283" s="304"/>
    </row>
    <row r="284" spans="1:30" ht="13.5" thickBot="1">
      <c r="A284" s="303"/>
      <c r="B284" s="326"/>
      <c r="C284" s="624"/>
      <c r="D284" s="34" t="s">
        <v>26</v>
      </c>
      <c r="E284" s="88">
        <f>(E282-E279)/E279</f>
        <v>-5.8823529411764754E-2</v>
      </c>
      <c r="F284" s="82">
        <f t="shared" ref="F284:P284" si="129">(F282-F279)/F279</f>
        <v>-0.33333333333333331</v>
      </c>
      <c r="G284" s="82">
        <f t="shared" si="129"/>
        <v>-0.47619047619047616</v>
      </c>
      <c r="H284" s="82">
        <f t="shared" si="129"/>
        <v>-7.142857142857148E-2</v>
      </c>
      <c r="I284" s="82">
        <f t="shared" si="129"/>
        <v>0.36363636363636359</v>
      </c>
      <c r="J284" s="82">
        <f t="shared" si="129"/>
        <v>0</v>
      </c>
      <c r="K284" s="82">
        <f t="shared" si="129"/>
        <v>-0.15384615384615388</v>
      </c>
      <c r="L284" s="82">
        <f t="shared" si="129"/>
        <v>0.5</v>
      </c>
      <c r="M284" s="82">
        <f t="shared" si="129"/>
        <v>0.14285714285714277</v>
      </c>
      <c r="N284" s="82">
        <f t="shared" si="129"/>
        <v>0.14285714285714277</v>
      </c>
      <c r="O284" s="82">
        <f t="shared" si="129"/>
        <v>0.40000000000000008</v>
      </c>
      <c r="P284" s="271">
        <f t="shared" si="129"/>
        <v>-0.33333333333333331</v>
      </c>
      <c r="Q284" s="313"/>
      <c r="R284" s="313"/>
      <c r="S284" s="313"/>
      <c r="T284" s="313"/>
      <c r="U284" s="313"/>
      <c r="V284" s="313"/>
      <c r="W284" s="313"/>
      <c r="X284" s="313"/>
      <c r="Y284" s="313"/>
      <c r="Z284" s="313"/>
      <c r="AA284" s="313"/>
      <c r="AB284" s="313"/>
      <c r="AC284" s="314"/>
      <c r="AD284" s="304"/>
    </row>
    <row r="285" spans="1:30">
      <c r="A285" s="303"/>
      <c r="B285" s="326"/>
      <c r="C285" s="618">
        <v>2011</v>
      </c>
      <c r="D285" s="32" t="s">
        <v>27</v>
      </c>
      <c r="E285" s="42">
        <v>0.5</v>
      </c>
      <c r="F285" s="43">
        <v>0.16</v>
      </c>
      <c r="G285" s="43">
        <v>0.15</v>
      </c>
      <c r="H285" s="43">
        <v>0.15</v>
      </c>
      <c r="I285" s="43">
        <v>0.14000000000000001</v>
      </c>
      <c r="J285" s="43">
        <v>0.12</v>
      </c>
      <c r="K285" s="43">
        <v>0.13</v>
      </c>
      <c r="L285" s="43">
        <v>0.2</v>
      </c>
      <c r="M285" s="43">
        <v>0.13</v>
      </c>
      <c r="N285" s="43">
        <v>0.13</v>
      </c>
      <c r="O285" s="43">
        <v>0.04</v>
      </c>
      <c r="P285" s="44">
        <v>0.01</v>
      </c>
      <c r="Q285" s="313"/>
      <c r="R285" s="313"/>
      <c r="S285" s="313"/>
      <c r="T285" s="313"/>
      <c r="U285" s="313"/>
      <c r="V285" s="313"/>
      <c r="W285" s="313"/>
      <c r="X285" s="313"/>
      <c r="Y285" s="313"/>
      <c r="Z285" s="313"/>
      <c r="AA285" s="313"/>
      <c r="AB285" s="313"/>
      <c r="AC285" s="314"/>
      <c r="AD285" s="304"/>
    </row>
    <row r="286" spans="1:30">
      <c r="A286" s="303"/>
      <c r="B286" s="326"/>
      <c r="C286" s="619"/>
      <c r="D286" s="33" t="s">
        <v>25</v>
      </c>
      <c r="E286" s="51">
        <f t="shared" ref="E286:P286" si="130">E285-E282</f>
        <v>2.0000000000000018E-2</v>
      </c>
      <c r="F286" s="52">
        <f t="shared" si="130"/>
        <v>4.0000000000000008E-2</v>
      </c>
      <c r="G286" s="52">
        <f t="shared" si="130"/>
        <v>3.9999999999999994E-2</v>
      </c>
      <c r="H286" s="52">
        <f t="shared" si="130"/>
        <v>1.999999999999999E-2</v>
      </c>
      <c r="I286" s="52">
        <f t="shared" si="130"/>
        <v>-9.9999999999999811E-3</v>
      </c>
      <c r="J286" s="52">
        <f t="shared" si="130"/>
        <v>-0.03</v>
      </c>
      <c r="K286" s="52">
        <f t="shared" si="130"/>
        <v>2.0000000000000004E-2</v>
      </c>
      <c r="L286" s="52">
        <f t="shared" si="130"/>
        <v>0.11000000000000001</v>
      </c>
      <c r="M286" s="52">
        <f t="shared" si="130"/>
        <v>0.05</v>
      </c>
      <c r="N286" s="52">
        <f t="shared" si="130"/>
        <v>0.05</v>
      </c>
      <c r="O286" s="52">
        <f t="shared" si="130"/>
        <v>-3.0000000000000006E-2</v>
      </c>
      <c r="P286" s="54">
        <f t="shared" si="130"/>
        <v>-0.01</v>
      </c>
      <c r="Q286" s="313"/>
      <c r="R286" s="313"/>
      <c r="S286" s="313"/>
      <c r="T286" s="313"/>
      <c r="U286" s="313"/>
      <c r="V286" s="313"/>
      <c r="W286" s="313"/>
      <c r="X286" s="313"/>
      <c r="Y286" s="313"/>
      <c r="Z286" s="313"/>
      <c r="AA286" s="313"/>
      <c r="AB286" s="313"/>
      <c r="AC286" s="314"/>
      <c r="AD286" s="304"/>
    </row>
    <row r="287" spans="1:30" ht="13.5" thickBot="1">
      <c r="A287" s="303"/>
      <c r="B287" s="326"/>
      <c r="C287" s="624"/>
      <c r="D287" s="34" t="s">
        <v>26</v>
      </c>
      <c r="E287" s="88">
        <f>(E285-E282)/E282</f>
        <v>4.1666666666666706E-2</v>
      </c>
      <c r="F287" s="82">
        <f t="shared" ref="F287:P287" si="131">(F285-F282)/F282</f>
        <v>0.33333333333333343</v>
      </c>
      <c r="G287" s="82">
        <f t="shared" si="131"/>
        <v>0.36363636363636359</v>
      </c>
      <c r="H287" s="82">
        <f t="shared" si="131"/>
        <v>0.15384615384615377</v>
      </c>
      <c r="I287" s="82">
        <f t="shared" si="131"/>
        <v>-6.6666666666666541E-2</v>
      </c>
      <c r="J287" s="82">
        <f t="shared" si="131"/>
        <v>-0.2</v>
      </c>
      <c r="K287" s="82">
        <f t="shared" si="131"/>
        <v>0.18181818181818185</v>
      </c>
      <c r="L287" s="82">
        <f t="shared" si="131"/>
        <v>1.2222222222222223</v>
      </c>
      <c r="M287" s="82">
        <f t="shared" si="131"/>
        <v>0.625</v>
      </c>
      <c r="N287" s="82">
        <f t="shared" si="131"/>
        <v>0.625</v>
      </c>
      <c r="O287" s="82">
        <f t="shared" si="131"/>
        <v>-0.4285714285714286</v>
      </c>
      <c r="P287" s="271">
        <f t="shared" si="131"/>
        <v>-0.5</v>
      </c>
      <c r="Q287" s="313"/>
      <c r="R287" s="313"/>
      <c r="S287" s="313"/>
      <c r="T287" s="313"/>
      <c r="U287" s="313"/>
      <c r="V287" s="313"/>
      <c r="W287" s="313"/>
      <c r="X287" s="313"/>
      <c r="Y287" s="313"/>
      <c r="Z287" s="313"/>
      <c r="AA287" s="313"/>
      <c r="AB287" s="313"/>
      <c r="AC287" s="314"/>
      <c r="AD287" s="304"/>
    </row>
    <row r="288" spans="1:30" ht="13.5" thickBot="1">
      <c r="A288" s="303"/>
      <c r="B288" s="331"/>
      <c r="C288" s="332"/>
      <c r="D288" s="332"/>
      <c r="E288" s="332"/>
      <c r="F288" s="332"/>
      <c r="G288" s="332"/>
      <c r="H288" s="332"/>
      <c r="I288" s="332"/>
      <c r="J288" s="332"/>
      <c r="K288" s="332"/>
      <c r="L288" s="332"/>
      <c r="M288" s="332"/>
      <c r="N288" s="332"/>
      <c r="O288" s="332"/>
      <c r="P288" s="332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  <c r="AA288" s="315"/>
      <c r="AB288" s="315"/>
      <c r="AC288" s="316"/>
      <c r="AD288" s="304"/>
    </row>
    <row r="289" spans="1:30" ht="13.5" thickBot="1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03"/>
      <c r="M289" s="303"/>
      <c r="N289" s="303"/>
      <c r="O289" s="303"/>
      <c r="P289" s="303"/>
      <c r="Q289" s="304"/>
      <c r="R289" s="304"/>
      <c r="S289" s="304"/>
      <c r="T289" s="304"/>
      <c r="U289" s="304"/>
      <c r="V289" s="304"/>
      <c r="W289" s="304"/>
      <c r="X289" s="304"/>
      <c r="Y289" s="304"/>
      <c r="Z289" s="304"/>
      <c r="AA289" s="304"/>
      <c r="AB289" s="304"/>
      <c r="AC289" s="304"/>
      <c r="AD289" s="304"/>
    </row>
    <row r="290" spans="1:30">
      <c r="A290" s="303"/>
      <c r="B290" s="324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11"/>
      <c r="R290" s="311"/>
      <c r="S290" s="311"/>
      <c r="T290" s="311"/>
      <c r="U290" s="311"/>
      <c r="V290" s="311"/>
      <c r="W290" s="311"/>
      <c r="X290" s="311"/>
      <c r="Y290" s="311"/>
      <c r="Z290" s="311"/>
      <c r="AA290" s="311"/>
      <c r="AB290" s="311"/>
      <c r="AC290" s="312"/>
      <c r="AD290" s="304"/>
    </row>
    <row r="291" spans="1:30" ht="15.75">
      <c r="A291" s="303"/>
      <c r="B291" s="326"/>
      <c r="C291" s="327" t="s">
        <v>34</v>
      </c>
      <c r="D291" s="328"/>
      <c r="E291" s="328"/>
      <c r="F291" s="328"/>
      <c r="G291" s="328"/>
      <c r="H291" s="328"/>
      <c r="I291" s="328"/>
      <c r="J291" s="328"/>
      <c r="K291" s="328"/>
      <c r="L291" s="328"/>
      <c r="M291" s="328"/>
      <c r="N291" s="328"/>
      <c r="O291" s="328"/>
      <c r="P291" s="328"/>
      <c r="Q291" s="313"/>
      <c r="R291" s="313"/>
      <c r="S291" s="313"/>
      <c r="T291" s="313"/>
      <c r="U291" s="313"/>
      <c r="V291" s="313"/>
      <c r="W291" s="313"/>
      <c r="X291" s="313"/>
      <c r="Y291" s="313"/>
      <c r="Z291" s="313"/>
      <c r="AA291" s="313"/>
      <c r="AB291" s="313"/>
      <c r="AC291" s="314"/>
      <c r="AD291" s="304"/>
    </row>
    <row r="292" spans="1:30">
      <c r="A292" s="303"/>
      <c r="B292" s="326"/>
      <c r="C292" s="328"/>
      <c r="D292" s="328"/>
      <c r="E292" s="328"/>
      <c r="F292" s="328"/>
      <c r="G292" s="328"/>
      <c r="H292" s="328"/>
      <c r="I292" s="328"/>
      <c r="J292" s="328"/>
      <c r="K292" s="328"/>
      <c r="L292" s="328"/>
      <c r="M292" s="328"/>
      <c r="N292" s="328"/>
      <c r="O292" s="328"/>
      <c r="P292" s="328"/>
      <c r="Q292" s="313"/>
      <c r="R292" s="313"/>
      <c r="S292" s="313"/>
      <c r="T292" s="313"/>
      <c r="U292" s="313"/>
      <c r="V292" s="313"/>
      <c r="W292" s="313"/>
      <c r="X292" s="313"/>
      <c r="Y292" s="313"/>
      <c r="Z292" s="313"/>
      <c r="AA292" s="313"/>
      <c r="AB292" s="313"/>
      <c r="AC292" s="314"/>
      <c r="AD292" s="304"/>
    </row>
    <row r="293" spans="1:30" ht="15.75" thickBot="1">
      <c r="A293" s="303"/>
      <c r="B293" s="326"/>
      <c r="C293" s="329" t="s">
        <v>22</v>
      </c>
      <c r="D293" s="330"/>
      <c r="E293" s="328"/>
      <c r="F293" s="328"/>
      <c r="G293" s="328"/>
      <c r="H293" s="328"/>
      <c r="I293" s="328"/>
      <c r="J293" s="328"/>
      <c r="K293" s="328"/>
      <c r="L293" s="328"/>
      <c r="M293" s="328"/>
      <c r="N293" s="328"/>
      <c r="O293" s="328"/>
      <c r="P293" s="328"/>
      <c r="Q293" s="313"/>
      <c r="R293" s="313"/>
      <c r="S293" s="313"/>
      <c r="T293" s="313"/>
      <c r="U293" s="313"/>
      <c r="V293" s="313"/>
      <c r="W293" s="313"/>
      <c r="X293" s="313"/>
      <c r="Y293" s="313"/>
      <c r="Z293" s="313"/>
      <c r="AA293" s="313"/>
      <c r="AB293" s="313"/>
      <c r="AC293" s="314"/>
      <c r="AD293" s="304"/>
    </row>
    <row r="294" spans="1:30" ht="13.5" thickBot="1">
      <c r="A294" s="303"/>
      <c r="B294" s="326"/>
      <c r="C294" s="328"/>
      <c r="D294" s="328"/>
      <c r="E294" s="37" t="s">
        <v>0</v>
      </c>
      <c r="F294" s="38" t="s">
        <v>1</v>
      </c>
      <c r="G294" s="38" t="s">
        <v>2</v>
      </c>
      <c r="H294" s="38" t="s">
        <v>3</v>
      </c>
      <c r="I294" s="38" t="s">
        <v>4</v>
      </c>
      <c r="J294" s="38" t="s">
        <v>5</v>
      </c>
      <c r="K294" s="38" t="s">
        <v>6</v>
      </c>
      <c r="L294" s="38" t="s">
        <v>7</v>
      </c>
      <c r="M294" s="38" t="s">
        <v>8</v>
      </c>
      <c r="N294" s="38" t="s">
        <v>9</v>
      </c>
      <c r="O294" s="38" t="s">
        <v>10</v>
      </c>
      <c r="P294" s="39" t="s">
        <v>11</v>
      </c>
      <c r="Q294" s="313"/>
      <c r="R294" s="313"/>
      <c r="S294" s="313"/>
      <c r="T294" s="313"/>
      <c r="U294" s="313"/>
      <c r="V294" s="313"/>
      <c r="W294" s="313"/>
      <c r="X294" s="313"/>
      <c r="Y294" s="313"/>
      <c r="Z294" s="313"/>
      <c r="AA294" s="313"/>
      <c r="AB294" s="313"/>
      <c r="AC294" s="314"/>
      <c r="AD294" s="304"/>
    </row>
    <row r="295" spans="1:30" ht="13.5" thickBot="1">
      <c r="A295" s="303"/>
      <c r="B295" s="326"/>
      <c r="C295" s="27">
        <v>2005</v>
      </c>
      <c r="D295" s="28" t="s">
        <v>27</v>
      </c>
      <c r="E295" s="318">
        <v>0.37</v>
      </c>
      <c r="F295" s="319">
        <v>0.25</v>
      </c>
      <c r="G295" s="319">
        <v>0.17</v>
      </c>
      <c r="H295" s="319">
        <v>0.24</v>
      </c>
      <c r="I295" s="319">
        <v>0.14000000000000001</v>
      </c>
      <c r="J295" s="319">
        <v>0.17</v>
      </c>
      <c r="K295" s="319">
        <v>0.12</v>
      </c>
      <c r="L295" s="319">
        <v>0.12</v>
      </c>
      <c r="M295" s="319">
        <v>0.15</v>
      </c>
      <c r="N295" s="319">
        <v>0.11</v>
      </c>
      <c r="O295" s="319">
        <v>0.1</v>
      </c>
      <c r="P295" s="320">
        <v>0.05</v>
      </c>
      <c r="Q295" s="313"/>
      <c r="R295" s="313"/>
      <c r="S295" s="313"/>
      <c r="T295" s="313"/>
      <c r="U295" s="313"/>
      <c r="V295" s="313"/>
      <c r="W295" s="313"/>
      <c r="X295" s="313"/>
      <c r="Y295" s="313"/>
      <c r="Z295" s="313"/>
      <c r="AA295" s="313"/>
      <c r="AB295" s="313"/>
      <c r="AC295" s="314"/>
      <c r="AD295" s="304"/>
    </row>
    <row r="296" spans="1:30">
      <c r="A296" s="303"/>
      <c r="B296" s="326"/>
      <c r="C296" s="621">
        <v>2006</v>
      </c>
      <c r="D296" s="29" t="s">
        <v>27</v>
      </c>
      <c r="E296" s="61">
        <v>0.4</v>
      </c>
      <c r="F296" s="62">
        <v>0.25</v>
      </c>
      <c r="G296" s="62">
        <v>0.2</v>
      </c>
      <c r="H296" s="62">
        <v>0.19</v>
      </c>
      <c r="I296" s="62">
        <v>0.14000000000000001</v>
      </c>
      <c r="J296" s="62">
        <v>0.15</v>
      </c>
      <c r="K296" s="62">
        <v>0.1</v>
      </c>
      <c r="L296" s="62">
        <v>7.0000000000000007E-2</v>
      </c>
      <c r="M296" s="62">
        <v>0.12</v>
      </c>
      <c r="N296" s="62">
        <v>0.06</v>
      </c>
      <c r="O296" s="62">
        <v>0.1</v>
      </c>
      <c r="P296" s="63">
        <v>0.06</v>
      </c>
      <c r="Q296" s="313"/>
      <c r="R296" s="313"/>
      <c r="S296" s="313"/>
      <c r="T296" s="313"/>
      <c r="U296" s="313"/>
      <c r="V296" s="313"/>
      <c r="W296" s="313"/>
      <c r="X296" s="313"/>
      <c r="Y296" s="313"/>
      <c r="Z296" s="313"/>
      <c r="AA296" s="313"/>
      <c r="AB296" s="313"/>
      <c r="AC296" s="314"/>
      <c r="AD296" s="304"/>
    </row>
    <row r="297" spans="1:30">
      <c r="A297" s="303"/>
      <c r="B297" s="326"/>
      <c r="C297" s="622"/>
      <c r="D297" s="30" t="s">
        <v>25</v>
      </c>
      <c r="E297" s="51">
        <f t="shared" ref="E297:P297" si="132">E296-E295</f>
        <v>3.0000000000000027E-2</v>
      </c>
      <c r="F297" s="283">
        <f t="shared" si="132"/>
        <v>0</v>
      </c>
      <c r="G297" s="283">
        <f t="shared" si="132"/>
        <v>0.03</v>
      </c>
      <c r="H297" s="46">
        <f t="shared" si="132"/>
        <v>-4.9999999999999989E-2</v>
      </c>
      <c r="I297" s="283">
        <f t="shared" si="132"/>
        <v>0</v>
      </c>
      <c r="J297" s="46">
        <f t="shared" si="132"/>
        <v>-2.0000000000000018E-2</v>
      </c>
      <c r="K297" s="46">
        <f t="shared" si="132"/>
        <v>-1.999999999999999E-2</v>
      </c>
      <c r="L297" s="46">
        <f t="shared" si="132"/>
        <v>-4.9999999999999989E-2</v>
      </c>
      <c r="M297" s="46">
        <f t="shared" si="132"/>
        <v>-0.03</v>
      </c>
      <c r="N297" s="46">
        <f t="shared" si="132"/>
        <v>-0.05</v>
      </c>
      <c r="O297" s="283">
        <f t="shared" si="132"/>
        <v>0</v>
      </c>
      <c r="P297" s="317">
        <f t="shared" si="132"/>
        <v>9.999999999999995E-3</v>
      </c>
      <c r="Q297" s="313"/>
      <c r="R297" s="313"/>
      <c r="S297" s="313"/>
      <c r="T297" s="313"/>
      <c r="U297" s="313"/>
      <c r="V297" s="313"/>
      <c r="W297" s="313"/>
      <c r="X297" s="313"/>
      <c r="Y297" s="313"/>
      <c r="Z297" s="313"/>
      <c r="AA297" s="313"/>
      <c r="AB297" s="313"/>
      <c r="AC297" s="314"/>
      <c r="AD297" s="304"/>
    </row>
    <row r="298" spans="1:30" ht="13.5" thickBot="1">
      <c r="A298" s="303"/>
      <c r="B298" s="326"/>
      <c r="C298" s="623"/>
      <c r="D298" s="31" t="s">
        <v>26</v>
      </c>
      <c r="E298" s="55">
        <f>(E296-E295)/E295</f>
        <v>8.1081081081081155E-2</v>
      </c>
      <c r="F298" s="274">
        <f t="shared" ref="F298:P298" si="133">(F296-F295)/F295</f>
        <v>0</v>
      </c>
      <c r="G298" s="274">
        <f t="shared" si="133"/>
        <v>0.1764705882352941</v>
      </c>
      <c r="H298" s="49">
        <f t="shared" si="133"/>
        <v>-0.20833333333333329</v>
      </c>
      <c r="I298" s="274">
        <f t="shared" si="133"/>
        <v>0</v>
      </c>
      <c r="J298" s="49">
        <f t="shared" si="133"/>
        <v>-0.11764705882352951</v>
      </c>
      <c r="K298" s="49">
        <f t="shared" si="133"/>
        <v>-0.1666666666666666</v>
      </c>
      <c r="L298" s="49">
        <f t="shared" si="133"/>
        <v>-0.41666666666666657</v>
      </c>
      <c r="M298" s="49">
        <f t="shared" si="133"/>
        <v>-0.2</v>
      </c>
      <c r="N298" s="49">
        <f t="shared" si="133"/>
        <v>-0.45454545454545459</v>
      </c>
      <c r="O298" s="274">
        <f t="shared" si="133"/>
        <v>0</v>
      </c>
      <c r="P298" s="275">
        <f t="shared" si="133"/>
        <v>0.1999999999999999</v>
      </c>
      <c r="Q298" s="313"/>
      <c r="R298" s="313"/>
      <c r="S298" s="313"/>
      <c r="T298" s="313"/>
      <c r="U298" s="313"/>
      <c r="V298" s="313"/>
      <c r="W298" s="313"/>
      <c r="X298" s="313"/>
      <c r="Y298" s="313"/>
      <c r="Z298" s="313"/>
      <c r="AA298" s="313"/>
      <c r="AB298" s="313"/>
      <c r="AC298" s="314"/>
      <c r="AD298" s="304"/>
    </row>
    <row r="299" spans="1:30">
      <c r="A299" s="303"/>
      <c r="B299" s="326"/>
      <c r="C299" s="618">
        <v>2007</v>
      </c>
      <c r="D299" s="32" t="s">
        <v>27</v>
      </c>
      <c r="E299" s="61">
        <v>0.35</v>
      </c>
      <c r="F299" s="62">
        <v>0.15</v>
      </c>
      <c r="G299" s="62">
        <v>0.13</v>
      </c>
      <c r="H299" s="62">
        <v>0.08</v>
      </c>
      <c r="I299" s="62">
        <v>0.09</v>
      </c>
      <c r="J299" s="62">
        <v>0.06</v>
      </c>
      <c r="K299" s="62">
        <v>0.06</v>
      </c>
      <c r="L299" s="62">
        <v>0.04</v>
      </c>
      <c r="M299" s="62">
        <v>0.04</v>
      </c>
      <c r="N299" s="62">
        <v>0.04</v>
      </c>
      <c r="O299" s="62">
        <v>0.01</v>
      </c>
      <c r="P299" s="63">
        <v>0</v>
      </c>
      <c r="Q299" s="313"/>
      <c r="R299" s="313"/>
      <c r="S299" s="313"/>
      <c r="T299" s="313"/>
      <c r="U299" s="313"/>
      <c r="V299" s="313"/>
      <c r="W299" s="313"/>
      <c r="X299" s="313"/>
      <c r="Y299" s="313"/>
      <c r="Z299" s="313"/>
      <c r="AA299" s="313"/>
      <c r="AB299" s="313"/>
      <c r="AC299" s="314"/>
      <c r="AD299" s="304"/>
    </row>
    <row r="300" spans="1:30">
      <c r="A300" s="303"/>
      <c r="B300" s="326"/>
      <c r="C300" s="619"/>
      <c r="D300" s="33" t="s">
        <v>25</v>
      </c>
      <c r="E300" s="45">
        <f t="shared" ref="E300:P300" si="134">E299-E296</f>
        <v>-5.0000000000000044E-2</v>
      </c>
      <c r="F300" s="53">
        <f t="shared" si="134"/>
        <v>-0.1</v>
      </c>
      <c r="G300" s="53">
        <f t="shared" si="134"/>
        <v>-7.0000000000000007E-2</v>
      </c>
      <c r="H300" s="53">
        <f t="shared" si="134"/>
        <v>-0.11</v>
      </c>
      <c r="I300" s="53">
        <f t="shared" si="134"/>
        <v>-5.0000000000000017E-2</v>
      </c>
      <c r="J300" s="53">
        <f t="shared" si="134"/>
        <v>-0.09</v>
      </c>
      <c r="K300" s="53">
        <f t="shared" si="134"/>
        <v>-4.0000000000000008E-2</v>
      </c>
      <c r="L300" s="53">
        <f t="shared" si="134"/>
        <v>-3.0000000000000006E-2</v>
      </c>
      <c r="M300" s="53">
        <f t="shared" si="134"/>
        <v>-7.9999999999999988E-2</v>
      </c>
      <c r="N300" s="53">
        <f t="shared" si="134"/>
        <v>-1.9999999999999997E-2</v>
      </c>
      <c r="O300" s="53">
        <f t="shared" si="134"/>
        <v>-9.0000000000000011E-2</v>
      </c>
      <c r="P300" s="59">
        <f t="shared" si="134"/>
        <v>-0.06</v>
      </c>
      <c r="Q300" s="313"/>
      <c r="R300" s="313"/>
      <c r="S300" s="313"/>
      <c r="T300" s="313"/>
      <c r="U300" s="313"/>
      <c r="V300" s="313"/>
      <c r="W300" s="313"/>
      <c r="X300" s="313"/>
      <c r="Y300" s="313"/>
      <c r="Z300" s="313"/>
      <c r="AA300" s="313"/>
      <c r="AB300" s="313"/>
      <c r="AC300" s="314"/>
      <c r="AD300" s="304"/>
    </row>
    <row r="301" spans="1:30" ht="13.5" thickBot="1">
      <c r="A301" s="303"/>
      <c r="B301" s="326"/>
      <c r="C301" s="624"/>
      <c r="D301" s="34" t="s">
        <v>26</v>
      </c>
      <c r="E301" s="48">
        <f>(E299-E296)/E296</f>
        <v>-0.12500000000000011</v>
      </c>
      <c r="F301" s="57">
        <f t="shared" ref="F301:P301" si="135">(F299-F296)/F296</f>
        <v>-0.4</v>
      </c>
      <c r="G301" s="57">
        <f t="shared" si="135"/>
        <v>-0.35000000000000003</v>
      </c>
      <c r="H301" s="57">
        <f t="shared" si="135"/>
        <v>-0.57894736842105265</v>
      </c>
      <c r="I301" s="57">
        <f t="shared" si="135"/>
        <v>-0.35714285714285721</v>
      </c>
      <c r="J301" s="57">
        <f t="shared" si="135"/>
        <v>-0.6</v>
      </c>
      <c r="K301" s="57">
        <f t="shared" si="135"/>
        <v>-0.40000000000000008</v>
      </c>
      <c r="L301" s="57">
        <f t="shared" si="135"/>
        <v>-0.4285714285714286</v>
      </c>
      <c r="M301" s="57">
        <f t="shared" si="135"/>
        <v>-0.66666666666666663</v>
      </c>
      <c r="N301" s="57">
        <f t="shared" si="135"/>
        <v>-0.33333333333333331</v>
      </c>
      <c r="O301" s="57">
        <f t="shared" si="135"/>
        <v>-0.9</v>
      </c>
      <c r="P301" s="60">
        <f t="shared" si="135"/>
        <v>-1</v>
      </c>
      <c r="Q301" s="313"/>
      <c r="R301" s="313"/>
      <c r="S301" s="313"/>
      <c r="T301" s="313"/>
      <c r="U301" s="313"/>
      <c r="V301" s="313"/>
      <c r="W301" s="313"/>
      <c r="X301" s="313"/>
      <c r="Y301" s="313"/>
      <c r="Z301" s="313"/>
      <c r="AA301" s="313"/>
      <c r="AB301" s="313"/>
      <c r="AC301" s="314"/>
      <c r="AD301" s="304"/>
    </row>
    <row r="302" spans="1:30">
      <c r="A302" s="303"/>
      <c r="B302" s="326"/>
      <c r="C302" s="618">
        <v>2008</v>
      </c>
      <c r="D302" s="32" t="s">
        <v>27</v>
      </c>
      <c r="E302" s="61">
        <v>0.35</v>
      </c>
      <c r="F302" s="62">
        <v>0.21</v>
      </c>
      <c r="G302" s="62">
        <v>0.19</v>
      </c>
      <c r="H302" s="62">
        <v>0.17</v>
      </c>
      <c r="I302" s="62">
        <v>0.23</v>
      </c>
      <c r="J302" s="62">
        <v>0.15</v>
      </c>
      <c r="K302" s="62">
        <v>0.11</v>
      </c>
      <c r="L302" s="62">
        <v>0.12</v>
      </c>
      <c r="M302" s="62">
        <v>0.1</v>
      </c>
      <c r="N302" s="62">
        <v>7.0000000000000007E-2</v>
      </c>
      <c r="O302" s="62">
        <v>0.05</v>
      </c>
      <c r="P302" s="63">
        <v>0.03</v>
      </c>
      <c r="Q302" s="313"/>
      <c r="R302" s="313"/>
      <c r="S302" s="313"/>
      <c r="T302" s="313"/>
      <c r="U302" s="313"/>
      <c r="V302" s="313"/>
      <c r="W302" s="313"/>
      <c r="X302" s="313"/>
      <c r="Y302" s="313"/>
      <c r="Z302" s="313"/>
      <c r="AA302" s="313"/>
      <c r="AB302" s="313"/>
      <c r="AC302" s="314"/>
      <c r="AD302" s="304"/>
    </row>
    <row r="303" spans="1:30">
      <c r="A303" s="303"/>
      <c r="B303" s="326"/>
      <c r="C303" s="619"/>
      <c r="D303" s="33" t="s">
        <v>25</v>
      </c>
      <c r="E303" s="51">
        <f t="shared" ref="E303:P303" si="136">E302-E299</f>
        <v>0</v>
      </c>
      <c r="F303" s="52">
        <f t="shared" si="136"/>
        <v>0.06</v>
      </c>
      <c r="G303" s="52">
        <f t="shared" si="136"/>
        <v>0.06</v>
      </c>
      <c r="H303" s="52">
        <f t="shared" si="136"/>
        <v>9.0000000000000011E-2</v>
      </c>
      <c r="I303" s="52">
        <f t="shared" si="136"/>
        <v>0.14000000000000001</v>
      </c>
      <c r="J303" s="52">
        <f t="shared" si="136"/>
        <v>0.09</v>
      </c>
      <c r="K303" s="52">
        <f t="shared" si="136"/>
        <v>0.05</v>
      </c>
      <c r="L303" s="52">
        <f t="shared" si="136"/>
        <v>7.9999999999999988E-2</v>
      </c>
      <c r="M303" s="52">
        <f t="shared" si="136"/>
        <v>6.0000000000000005E-2</v>
      </c>
      <c r="N303" s="52">
        <f t="shared" si="136"/>
        <v>3.0000000000000006E-2</v>
      </c>
      <c r="O303" s="52">
        <f t="shared" si="136"/>
        <v>0.04</v>
      </c>
      <c r="P303" s="54">
        <f t="shared" si="136"/>
        <v>0.03</v>
      </c>
      <c r="Q303" s="313"/>
      <c r="R303" s="313"/>
      <c r="S303" s="313"/>
      <c r="T303" s="313"/>
      <c r="U303" s="313"/>
      <c r="V303" s="313"/>
      <c r="W303" s="313"/>
      <c r="X303" s="313"/>
      <c r="Y303" s="313"/>
      <c r="Z303" s="313"/>
      <c r="AA303" s="313"/>
      <c r="AB303" s="313"/>
      <c r="AC303" s="314"/>
      <c r="AD303" s="304"/>
    </row>
    <row r="304" spans="1:30" ht="13.5" thickBot="1">
      <c r="A304" s="303"/>
      <c r="B304" s="326"/>
      <c r="C304" s="624"/>
      <c r="D304" s="34" t="s">
        <v>26</v>
      </c>
      <c r="E304" s="55">
        <f>(E302-E299)/E299</f>
        <v>0</v>
      </c>
      <c r="F304" s="56">
        <f t="shared" ref="F304:P304" si="137">(F302-F299)/F299</f>
        <v>0.4</v>
      </c>
      <c r="G304" s="56">
        <f t="shared" si="137"/>
        <v>0.46153846153846151</v>
      </c>
      <c r="H304" s="56">
        <f t="shared" si="137"/>
        <v>1.125</v>
      </c>
      <c r="I304" s="56">
        <f t="shared" si="137"/>
        <v>1.5555555555555558</v>
      </c>
      <c r="J304" s="56">
        <f t="shared" si="137"/>
        <v>1.5</v>
      </c>
      <c r="K304" s="56">
        <f t="shared" si="137"/>
        <v>0.83333333333333337</v>
      </c>
      <c r="L304" s="56">
        <f t="shared" si="137"/>
        <v>1.9999999999999996</v>
      </c>
      <c r="M304" s="56">
        <f t="shared" si="137"/>
        <v>1.5</v>
      </c>
      <c r="N304" s="56">
        <f t="shared" si="137"/>
        <v>0.75000000000000011</v>
      </c>
      <c r="O304" s="56">
        <f t="shared" si="137"/>
        <v>4</v>
      </c>
      <c r="P304" s="58" t="e">
        <f t="shared" si="137"/>
        <v>#DIV/0!</v>
      </c>
      <c r="Q304" s="313"/>
      <c r="R304" s="313"/>
      <c r="S304" s="313"/>
      <c r="T304" s="313"/>
      <c r="U304" s="313"/>
      <c r="V304" s="313"/>
      <c r="W304" s="313"/>
      <c r="X304" s="313"/>
      <c r="Y304" s="313"/>
      <c r="Z304" s="313"/>
      <c r="AA304" s="313"/>
      <c r="AB304" s="313"/>
      <c r="AC304" s="314"/>
      <c r="AD304" s="304"/>
    </row>
    <row r="305" spans="1:30">
      <c r="A305" s="303"/>
      <c r="B305" s="326"/>
      <c r="C305" s="618">
        <v>2009</v>
      </c>
      <c r="D305" s="32" t="s">
        <v>27</v>
      </c>
      <c r="E305" s="61">
        <v>0.41</v>
      </c>
      <c r="F305" s="62">
        <v>0.31</v>
      </c>
      <c r="G305" s="62">
        <v>0.2</v>
      </c>
      <c r="H305" s="62">
        <v>0.14000000000000001</v>
      </c>
      <c r="I305" s="62">
        <v>0.19</v>
      </c>
      <c r="J305" s="62">
        <v>0.14000000000000001</v>
      </c>
      <c r="K305" s="62">
        <v>7.0000000000000007E-2</v>
      </c>
      <c r="L305" s="62">
        <v>7.0000000000000007E-2</v>
      </c>
      <c r="M305" s="62">
        <v>0.09</v>
      </c>
      <c r="N305" s="62">
        <v>0.06</v>
      </c>
      <c r="O305" s="62">
        <v>0.04</v>
      </c>
      <c r="P305" s="63">
        <v>0.03</v>
      </c>
      <c r="Q305" s="313"/>
      <c r="R305" s="313"/>
      <c r="S305" s="313"/>
      <c r="T305" s="313"/>
      <c r="U305" s="313"/>
      <c r="V305" s="313"/>
      <c r="W305" s="313"/>
      <c r="X305" s="313"/>
      <c r="Y305" s="313"/>
      <c r="Z305" s="313"/>
      <c r="AA305" s="313"/>
      <c r="AB305" s="313"/>
      <c r="AC305" s="314"/>
      <c r="AD305" s="304"/>
    </row>
    <row r="306" spans="1:30">
      <c r="A306" s="303"/>
      <c r="B306" s="326"/>
      <c r="C306" s="619"/>
      <c r="D306" s="33" t="s">
        <v>25</v>
      </c>
      <c r="E306" s="51">
        <f t="shared" ref="E306:P306" si="138">E305-E302</f>
        <v>0.06</v>
      </c>
      <c r="F306" s="52">
        <f t="shared" si="138"/>
        <v>0.1</v>
      </c>
      <c r="G306" s="52">
        <f t="shared" si="138"/>
        <v>1.0000000000000009E-2</v>
      </c>
      <c r="H306" s="53">
        <f t="shared" si="138"/>
        <v>-0.03</v>
      </c>
      <c r="I306" s="53">
        <f t="shared" si="138"/>
        <v>-4.0000000000000008E-2</v>
      </c>
      <c r="J306" s="53">
        <f t="shared" si="138"/>
        <v>-9.9999999999999811E-3</v>
      </c>
      <c r="K306" s="53">
        <f t="shared" si="138"/>
        <v>-3.9999999999999994E-2</v>
      </c>
      <c r="L306" s="53">
        <f t="shared" si="138"/>
        <v>-4.9999999999999989E-2</v>
      </c>
      <c r="M306" s="53">
        <f t="shared" si="138"/>
        <v>-1.0000000000000009E-2</v>
      </c>
      <c r="N306" s="53">
        <f t="shared" si="138"/>
        <v>-1.0000000000000009E-2</v>
      </c>
      <c r="O306" s="53">
        <f t="shared" si="138"/>
        <v>-1.0000000000000002E-2</v>
      </c>
      <c r="P306" s="54">
        <f t="shared" si="138"/>
        <v>0</v>
      </c>
      <c r="Q306" s="313"/>
      <c r="R306" s="313"/>
      <c r="S306" s="313"/>
      <c r="T306" s="313"/>
      <c r="U306" s="313"/>
      <c r="V306" s="313"/>
      <c r="W306" s="313"/>
      <c r="X306" s="313"/>
      <c r="Y306" s="313"/>
      <c r="Z306" s="313"/>
      <c r="AA306" s="313"/>
      <c r="AB306" s="313"/>
      <c r="AC306" s="314"/>
      <c r="AD306" s="304"/>
    </row>
    <row r="307" spans="1:30" ht="13.5" thickBot="1">
      <c r="A307" s="303"/>
      <c r="B307" s="326"/>
      <c r="C307" s="624"/>
      <c r="D307" s="34" t="s">
        <v>26</v>
      </c>
      <c r="E307" s="55">
        <f>(E305-E302)/E302</f>
        <v>0.17142857142857143</v>
      </c>
      <c r="F307" s="56">
        <f t="shared" ref="F307:P307" si="139">(F305-F302)/F302</f>
        <v>0.47619047619047622</v>
      </c>
      <c r="G307" s="56">
        <f t="shared" si="139"/>
        <v>5.2631578947368467E-2</v>
      </c>
      <c r="H307" s="57">
        <f t="shared" si="139"/>
        <v>-0.1764705882352941</v>
      </c>
      <c r="I307" s="57">
        <f t="shared" si="139"/>
        <v>-0.17391304347826089</v>
      </c>
      <c r="J307" s="57">
        <f t="shared" si="139"/>
        <v>-6.6666666666666541E-2</v>
      </c>
      <c r="K307" s="57">
        <f t="shared" si="139"/>
        <v>-0.36363636363636359</v>
      </c>
      <c r="L307" s="57">
        <f t="shared" si="139"/>
        <v>-0.41666666666666657</v>
      </c>
      <c r="M307" s="57">
        <f t="shared" si="139"/>
        <v>-0.10000000000000009</v>
      </c>
      <c r="N307" s="57">
        <f t="shared" si="139"/>
        <v>-0.14285714285714296</v>
      </c>
      <c r="O307" s="57">
        <f t="shared" si="139"/>
        <v>-0.20000000000000004</v>
      </c>
      <c r="P307" s="58">
        <f t="shared" si="139"/>
        <v>0</v>
      </c>
      <c r="Q307" s="313"/>
      <c r="R307" s="313"/>
      <c r="S307" s="313"/>
      <c r="T307" s="313"/>
      <c r="U307" s="313"/>
      <c r="V307" s="313"/>
      <c r="W307" s="313"/>
      <c r="X307" s="313"/>
      <c r="Y307" s="313"/>
      <c r="Z307" s="313"/>
      <c r="AA307" s="313"/>
      <c r="AB307" s="313"/>
      <c r="AC307" s="314"/>
      <c r="AD307" s="304"/>
    </row>
    <row r="308" spans="1:30">
      <c r="A308" s="303"/>
      <c r="B308" s="326"/>
      <c r="C308" s="618">
        <v>2010</v>
      </c>
      <c r="D308" s="32" t="s">
        <v>27</v>
      </c>
      <c r="E308" s="42">
        <v>0.34</v>
      </c>
      <c r="F308" s="43">
        <v>0.2</v>
      </c>
      <c r="G308" s="43">
        <v>0.17</v>
      </c>
      <c r="H308" s="43">
        <v>0.2</v>
      </c>
      <c r="I308" s="43">
        <v>0.25</v>
      </c>
      <c r="J308" s="43">
        <v>0.13</v>
      </c>
      <c r="K308" s="43">
        <v>0.11</v>
      </c>
      <c r="L308" s="43">
        <v>0.08</v>
      </c>
      <c r="M308" s="43">
        <v>0.11</v>
      </c>
      <c r="N308" s="43">
        <v>0.08</v>
      </c>
      <c r="O308" s="43">
        <v>0.03</v>
      </c>
      <c r="P308" s="44">
        <v>0.02</v>
      </c>
      <c r="Q308" s="313"/>
      <c r="R308" s="313"/>
      <c r="S308" s="313"/>
      <c r="T308" s="313"/>
      <c r="U308" s="313"/>
      <c r="V308" s="313"/>
      <c r="W308" s="313"/>
      <c r="X308" s="313"/>
      <c r="Y308" s="313"/>
      <c r="Z308" s="313"/>
      <c r="AA308" s="313"/>
      <c r="AB308" s="313"/>
      <c r="AC308" s="314"/>
      <c r="AD308" s="304"/>
    </row>
    <row r="309" spans="1:30">
      <c r="A309" s="303"/>
      <c r="B309" s="326"/>
      <c r="C309" s="619"/>
      <c r="D309" s="33" t="s">
        <v>25</v>
      </c>
      <c r="E309" s="45">
        <f t="shared" ref="E309:P309" si="140">E308-E305</f>
        <v>-6.9999999999999951E-2</v>
      </c>
      <c r="F309" s="53">
        <f t="shared" si="140"/>
        <v>-0.10999999999999999</v>
      </c>
      <c r="G309" s="53">
        <f t="shared" si="140"/>
        <v>-0.03</v>
      </c>
      <c r="H309" s="52">
        <f t="shared" si="140"/>
        <v>0.06</v>
      </c>
      <c r="I309" s="52">
        <f t="shared" si="140"/>
        <v>0.06</v>
      </c>
      <c r="J309" s="53">
        <f t="shared" si="140"/>
        <v>-1.0000000000000009E-2</v>
      </c>
      <c r="K309" s="52">
        <f t="shared" si="140"/>
        <v>3.9999999999999994E-2</v>
      </c>
      <c r="L309" s="52">
        <f t="shared" si="140"/>
        <v>9.999999999999995E-3</v>
      </c>
      <c r="M309" s="52">
        <f t="shared" si="140"/>
        <v>2.0000000000000004E-2</v>
      </c>
      <c r="N309" s="52">
        <f t="shared" si="140"/>
        <v>2.0000000000000004E-2</v>
      </c>
      <c r="O309" s="53">
        <f t="shared" si="140"/>
        <v>-1.0000000000000002E-2</v>
      </c>
      <c r="P309" s="59">
        <f t="shared" si="140"/>
        <v>-9.9999999999999985E-3</v>
      </c>
      <c r="Q309" s="313"/>
      <c r="R309" s="313"/>
      <c r="S309" s="313"/>
      <c r="T309" s="313"/>
      <c r="U309" s="313"/>
      <c r="V309" s="313"/>
      <c r="W309" s="313"/>
      <c r="X309" s="313"/>
      <c r="Y309" s="313"/>
      <c r="Z309" s="313"/>
      <c r="AA309" s="313"/>
      <c r="AB309" s="313"/>
      <c r="AC309" s="314"/>
      <c r="AD309" s="304"/>
    </row>
    <row r="310" spans="1:30" ht="13.5" thickBot="1">
      <c r="A310" s="303"/>
      <c r="B310" s="326"/>
      <c r="C310" s="624"/>
      <c r="D310" s="34" t="s">
        <v>26</v>
      </c>
      <c r="E310" s="350">
        <f>(E308-E305)/E305</f>
        <v>-0.17073170731707307</v>
      </c>
      <c r="F310" s="91">
        <f t="shared" ref="F310:P310" si="141">(F308-F305)/F305</f>
        <v>-0.35483870967741932</v>
      </c>
      <c r="G310" s="91">
        <f t="shared" si="141"/>
        <v>-0.15</v>
      </c>
      <c r="H310" s="82">
        <f t="shared" si="141"/>
        <v>0.42857142857142849</v>
      </c>
      <c r="I310" s="82">
        <f t="shared" si="141"/>
        <v>0.31578947368421051</v>
      </c>
      <c r="J310" s="91">
        <f t="shared" si="141"/>
        <v>-7.142857142857148E-2</v>
      </c>
      <c r="K310" s="82">
        <f t="shared" si="141"/>
        <v>0.57142857142857129</v>
      </c>
      <c r="L310" s="82">
        <f t="shared" si="141"/>
        <v>0.14285714285714277</v>
      </c>
      <c r="M310" s="82">
        <f t="shared" si="141"/>
        <v>0.22222222222222227</v>
      </c>
      <c r="N310" s="82">
        <f t="shared" si="141"/>
        <v>0.33333333333333343</v>
      </c>
      <c r="O310" s="91">
        <f t="shared" si="141"/>
        <v>-0.25000000000000006</v>
      </c>
      <c r="P310" s="351">
        <f t="shared" si="141"/>
        <v>-0.33333333333333331</v>
      </c>
      <c r="Q310" s="313"/>
      <c r="R310" s="313"/>
      <c r="S310" s="313"/>
      <c r="T310" s="313"/>
      <c r="U310" s="313"/>
      <c r="V310" s="313"/>
      <c r="W310" s="313"/>
      <c r="X310" s="313"/>
      <c r="Y310" s="313"/>
      <c r="Z310" s="313"/>
      <c r="AA310" s="313"/>
      <c r="AB310" s="313"/>
      <c r="AC310" s="314"/>
      <c r="AD310" s="304"/>
    </row>
    <row r="311" spans="1:30">
      <c r="A311" s="303"/>
      <c r="B311" s="326"/>
      <c r="C311" s="618">
        <v>2011</v>
      </c>
      <c r="D311" s="32" t="s">
        <v>27</v>
      </c>
      <c r="E311" s="42">
        <v>0.38</v>
      </c>
      <c r="F311" s="43">
        <v>0.24</v>
      </c>
      <c r="G311" s="43">
        <v>0.2</v>
      </c>
      <c r="H311" s="43">
        <v>0.18</v>
      </c>
      <c r="I311" s="43">
        <v>0.15</v>
      </c>
      <c r="J311" s="43">
        <v>0.16</v>
      </c>
      <c r="K311" s="43">
        <v>0.21</v>
      </c>
      <c r="L311" s="43">
        <v>0.14000000000000001</v>
      </c>
      <c r="M311" s="43">
        <v>0.15</v>
      </c>
      <c r="N311" s="43">
        <v>0.05</v>
      </c>
      <c r="O311" s="43">
        <v>0.05</v>
      </c>
      <c r="P311" s="44">
        <v>0.03</v>
      </c>
      <c r="Q311" s="313"/>
      <c r="R311" s="313"/>
      <c r="S311" s="313"/>
      <c r="T311" s="313"/>
      <c r="U311" s="313"/>
      <c r="V311" s="313"/>
      <c r="W311" s="313"/>
      <c r="X311" s="313"/>
      <c r="Y311" s="313"/>
      <c r="Z311" s="313"/>
      <c r="AA311" s="313"/>
      <c r="AB311" s="313"/>
      <c r="AC311" s="314"/>
      <c r="AD311" s="304"/>
    </row>
    <row r="312" spans="1:30">
      <c r="A312" s="303"/>
      <c r="B312" s="326"/>
      <c r="C312" s="619"/>
      <c r="D312" s="33" t="s">
        <v>25</v>
      </c>
      <c r="E312" s="51">
        <f t="shared" ref="E312:P312" si="142">E311-E308</f>
        <v>3.999999999999998E-2</v>
      </c>
      <c r="F312" s="52">
        <f t="shared" si="142"/>
        <v>3.999999999999998E-2</v>
      </c>
      <c r="G312" s="52">
        <f t="shared" si="142"/>
        <v>0.03</v>
      </c>
      <c r="H312" s="52">
        <f t="shared" si="142"/>
        <v>-2.0000000000000018E-2</v>
      </c>
      <c r="I312" s="52">
        <f t="shared" si="142"/>
        <v>-0.1</v>
      </c>
      <c r="J312" s="52">
        <f t="shared" si="142"/>
        <v>0.03</v>
      </c>
      <c r="K312" s="52">
        <f t="shared" si="142"/>
        <v>9.9999999999999992E-2</v>
      </c>
      <c r="L312" s="52">
        <f t="shared" si="142"/>
        <v>6.0000000000000012E-2</v>
      </c>
      <c r="M312" s="52">
        <f t="shared" si="142"/>
        <v>3.9999999999999994E-2</v>
      </c>
      <c r="N312" s="52">
        <f t="shared" si="142"/>
        <v>-0.03</v>
      </c>
      <c r="O312" s="52">
        <f t="shared" si="142"/>
        <v>2.0000000000000004E-2</v>
      </c>
      <c r="P312" s="54">
        <f t="shared" si="142"/>
        <v>9.9999999999999985E-3</v>
      </c>
      <c r="Q312" s="313"/>
      <c r="R312" s="313"/>
      <c r="S312" s="313"/>
      <c r="T312" s="313"/>
      <c r="U312" s="313"/>
      <c r="V312" s="313"/>
      <c r="W312" s="313"/>
      <c r="X312" s="313"/>
      <c r="Y312" s="313"/>
      <c r="Z312" s="313"/>
      <c r="AA312" s="313"/>
      <c r="AB312" s="313"/>
      <c r="AC312" s="314"/>
      <c r="AD312" s="304"/>
    </row>
    <row r="313" spans="1:30" ht="13.5" thickBot="1">
      <c r="A313" s="303"/>
      <c r="B313" s="326"/>
      <c r="C313" s="624"/>
      <c r="D313" s="34" t="s">
        <v>26</v>
      </c>
      <c r="E313" s="88">
        <f>(E311-E308)/E308</f>
        <v>0.11764705882352934</v>
      </c>
      <c r="F313" s="82">
        <f t="shared" ref="F313:P313" si="143">(F311-F308)/F308</f>
        <v>0.1999999999999999</v>
      </c>
      <c r="G313" s="82">
        <f t="shared" si="143"/>
        <v>0.1764705882352941</v>
      </c>
      <c r="H313" s="82">
        <f t="shared" si="143"/>
        <v>-0.10000000000000009</v>
      </c>
      <c r="I313" s="82">
        <f t="shared" si="143"/>
        <v>-0.4</v>
      </c>
      <c r="J313" s="82">
        <f t="shared" si="143"/>
        <v>0.23076923076923075</v>
      </c>
      <c r="K313" s="82">
        <f t="shared" si="143"/>
        <v>0.90909090909090906</v>
      </c>
      <c r="L313" s="82">
        <f t="shared" si="143"/>
        <v>0.75000000000000011</v>
      </c>
      <c r="M313" s="82">
        <f t="shared" si="143"/>
        <v>0.36363636363636359</v>
      </c>
      <c r="N313" s="82">
        <f t="shared" si="143"/>
        <v>-0.375</v>
      </c>
      <c r="O313" s="82">
        <f t="shared" si="143"/>
        <v>0.66666666666666685</v>
      </c>
      <c r="P313" s="271">
        <f t="shared" si="143"/>
        <v>0.49999999999999989</v>
      </c>
      <c r="Q313" s="313"/>
      <c r="R313" s="313"/>
      <c r="S313" s="313"/>
      <c r="T313" s="313"/>
      <c r="U313" s="313"/>
      <c r="V313" s="313"/>
      <c r="W313" s="313"/>
      <c r="X313" s="313"/>
      <c r="Y313" s="313"/>
      <c r="Z313" s="313"/>
      <c r="AA313" s="313"/>
      <c r="AB313" s="313"/>
      <c r="AC313" s="314"/>
      <c r="AD313" s="304"/>
    </row>
    <row r="314" spans="1:30" ht="13.5" thickBot="1">
      <c r="A314" s="303"/>
      <c r="B314" s="331"/>
      <c r="C314" s="332"/>
      <c r="D314" s="332"/>
      <c r="E314" s="332"/>
      <c r="F314" s="332"/>
      <c r="G314" s="332"/>
      <c r="H314" s="332"/>
      <c r="I314" s="332"/>
      <c r="J314" s="332"/>
      <c r="K314" s="332"/>
      <c r="L314" s="332"/>
      <c r="M314" s="332"/>
      <c r="N314" s="332"/>
      <c r="O314" s="332"/>
      <c r="P314" s="332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  <c r="AA314" s="315"/>
      <c r="AB314" s="315"/>
      <c r="AC314" s="316"/>
      <c r="AD314" s="304"/>
    </row>
    <row r="315" spans="1:30" s="1" customFormat="1">
      <c r="A315" s="303"/>
      <c r="B315" s="303"/>
      <c r="C315" s="303"/>
      <c r="D315" s="303"/>
      <c r="E315" s="303"/>
      <c r="F315" s="303"/>
      <c r="G315" s="303"/>
      <c r="H315" s="303"/>
      <c r="I315" s="303"/>
      <c r="J315" s="303"/>
      <c r="K315" s="303"/>
      <c r="L315" s="303"/>
      <c r="M315" s="303"/>
      <c r="N315" s="303"/>
      <c r="O315" s="303"/>
      <c r="P315" s="303"/>
      <c r="Q315" s="304"/>
      <c r="R315" s="304"/>
      <c r="S315" s="304"/>
      <c r="T315" s="304"/>
      <c r="U315" s="304"/>
      <c r="V315" s="304"/>
      <c r="W315" s="304"/>
      <c r="X315" s="304"/>
      <c r="Y315" s="304"/>
      <c r="Z315" s="304"/>
      <c r="AA315" s="304"/>
      <c r="AB315" s="304"/>
      <c r="AC315" s="304"/>
      <c r="AD315" s="304"/>
    </row>
    <row r="316" spans="1:30" s="1" customFormat="1">
      <c r="A316" s="303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03"/>
      <c r="M316" s="303"/>
      <c r="N316" s="303"/>
      <c r="O316" s="303"/>
      <c r="P316" s="303"/>
      <c r="Q316" s="304"/>
      <c r="R316" s="304"/>
      <c r="S316" s="304"/>
      <c r="T316" s="304"/>
      <c r="U316" s="304"/>
      <c r="V316" s="304"/>
      <c r="W316" s="304"/>
      <c r="X316" s="304"/>
      <c r="Y316" s="304"/>
      <c r="Z316" s="304"/>
      <c r="AA316" s="304"/>
      <c r="AB316" s="304"/>
      <c r="AC316" s="304"/>
      <c r="AD316" s="304"/>
    </row>
  </sheetData>
  <mergeCells count="72">
    <mergeCell ref="C207:C209"/>
    <mergeCell ref="C233:C235"/>
    <mergeCell ref="C259:C261"/>
    <mergeCell ref="C285:C287"/>
    <mergeCell ref="C311:C313"/>
    <mergeCell ref="C282:C284"/>
    <mergeCell ref="C296:C298"/>
    <mergeCell ref="C276:C278"/>
    <mergeCell ref="C279:C281"/>
    <mergeCell ref="C305:C307"/>
    <mergeCell ref="C244:C246"/>
    <mergeCell ref="C270:C272"/>
    <mergeCell ref="C273:C275"/>
    <mergeCell ref="C253:C255"/>
    <mergeCell ref="C256:C258"/>
    <mergeCell ref="C247:C249"/>
    <mergeCell ref="C308:C310"/>
    <mergeCell ref="C299:C301"/>
    <mergeCell ref="C302:C304"/>
    <mergeCell ref="C250:C252"/>
    <mergeCell ref="C218:C220"/>
    <mergeCell ref="C221:C223"/>
    <mergeCell ref="C230:C232"/>
    <mergeCell ref="C224:C226"/>
    <mergeCell ref="C227:C229"/>
    <mergeCell ref="C198:C200"/>
    <mergeCell ref="C178:C180"/>
    <mergeCell ref="C192:C194"/>
    <mergeCell ref="C201:C203"/>
    <mergeCell ref="C204:C206"/>
    <mergeCell ref="C181:C183"/>
    <mergeCell ref="C175:C177"/>
    <mergeCell ref="C166:C168"/>
    <mergeCell ref="C169:C171"/>
    <mergeCell ref="C155:C157"/>
    <mergeCell ref="C195:C197"/>
    <mergeCell ref="C149:C151"/>
    <mergeCell ref="C152:C154"/>
    <mergeCell ref="C143:C145"/>
    <mergeCell ref="C146:C148"/>
    <mergeCell ref="C172:C174"/>
    <mergeCell ref="C140:C142"/>
    <mergeCell ref="C120:C122"/>
    <mergeCell ref="C123:C125"/>
    <mergeCell ref="C103:C105"/>
    <mergeCell ref="C129:C131"/>
    <mergeCell ref="C114:C116"/>
    <mergeCell ref="C117:C119"/>
    <mergeCell ref="C97:C99"/>
    <mergeCell ref="C100:C102"/>
    <mergeCell ref="C126:C128"/>
    <mergeCell ref="C91:C93"/>
    <mergeCell ref="C94:C96"/>
    <mergeCell ref="C74:C76"/>
    <mergeCell ref="C88:C90"/>
    <mergeCell ref="C77:C79"/>
    <mergeCell ref="C51:C53"/>
    <mergeCell ref="C68:C70"/>
    <mergeCell ref="C71:C73"/>
    <mergeCell ref="C62:C64"/>
    <mergeCell ref="C65:C67"/>
    <mergeCell ref="C25:C27"/>
    <mergeCell ref="C48:C50"/>
    <mergeCell ref="C36:C38"/>
    <mergeCell ref="C39:C41"/>
    <mergeCell ref="C42:C44"/>
    <mergeCell ref="C45:C47"/>
    <mergeCell ref="C22:C24"/>
    <mergeCell ref="C10:C12"/>
    <mergeCell ref="C13:C15"/>
    <mergeCell ref="C16:C18"/>
    <mergeCell ref="C19:C21"/>
  </mergeCells>
  <phoneticPr fontId="1" type="noConversion"/>
  <pageMargins left="0.75" right="0.75" top="1" bottom="1" header="0.5" footer="0.5"/>
  <pageSetup paperSize="9" orientation="portrait" r:id="rId1"/>
  <headerFooter alignWithMargins="0"/>
  <ignoredErrors>
    <ignoredError sqref="E12:P12 E15:P15 E18:P18 E21:P21 E24:P24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33" sqref="L33"/>
    </sheetView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Occupancy Summary</vt:lpstr>
      <vt:lpstr>Occupancy detail</vt:lpstr>
      <vt:lpstr>Revenue</vt:lpstr>
      <vt:lpstr>Forward Bookings</vt:lpstr>
      <vt:lpstr>Sheet1</vt:lpstr>
      <vt:lpstr>'Occupancy Summary'!Print_Area</vt:lpstr>
    </vt:vector>
  </TitlesOfParts>
  <Company>Gateshead Council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davidj</dc:creator>
  <cp:lastModifiedBy>ithomas</cp:lastModifiedBy>
  <cp:lastPrinted>2011-04-14T08:53:13Z</cp:lastPrinted>
  <dcterms:created xsi:type="dcterms:W3CDTF">2009-06-23T08:10:24Z</dcterms:created>
  <dcterms:modified xsi:type="dcterms:W3CDTF">2012-01-16T17:03:42Z</dcterms:modified>
</cp:coreProperties>
</file>