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2" sheetId="1" r:id="rId4"/>
    <sheet state="visible" name="Лист1" sheetId="2" r:id="rId5"/>
    <sheet state="visible" name="Лист3" sheetId="3" r:id="rId6"/>
  </sheets>
  <definedNames/>
  <calcPr/>
</workbook>
</file>

<file path=xl/sharedStrings.xml><?xml version="1.0" encoding="utf-8"?>
<sst xmlns="http://schemas.openxmlformats.org/spreadsheetml/2006/main" count="101" uniqueCount="36">
  <si>
    <t>xi</t>
  </si>
  <si>
    <t>Задание № 1</t>
  </si>
  <si>
    <t>mi</t>
  </si>
  <si>
    <t>mx</t>
  </si>
  <si>
    <t>wx</t>
  </si>
  <si>
    <t>n</t>
  </si>
  <si>
    <t xml:space="preserve">ЗАДАНИЕ №2 </t>
  </si>
  <si>
    <t>Число интервалов</t>
  </si>
  <si>
    <t>Длина интервала</t>
  </si>
  <si>
    <t>х min</t>
  </si>
  <si>
    <t>k</t>
  </si>
  <si>
    <t>x max</t>
  </si>
  <si>
    <t>a1</t>
  </si>
  <si>
    <t>a2</t>
  </si>
  <si>
    <t>Δ</t>
  </si>
  <si>
    <t xml:space="preserve">Вариационный ряд </t>
  </si>
  <si>
    <t>[4;5,6)</t>
  </si>
  <si>
    <t>[5,6;7,2)</t>
  </si>
  <si>
    <t>[7,2;8,8)</t>
  </si>
  <si>
    <t>[8,8;10,4)</t>
  </si>
  <si>
    <t>[10,4;12)</t>
  </si>
  <si>
    <t>[12;13,6)</t>
  </si>
  <si>
    <t>[13,6;15,2)</t>
  </si>
  <si>
    <t>ai</t>
  </si>
  <si>
    <t>wi</t>
  </si>
  <si>
    <t>pi</t>
  </si>
  <si>
    <t>ЗАДАНИЕ №3.2</t>
  </si>
  <si>
    <t>[4,97;5,08)</t>
  </si>
  <si>
    <t>[5,08;5,19)</t>
  </si>
  <si>
    <t>[5,19;5,30)</t>
  </si>
  <si>
    <t>[5,30;5,41)</t>
  </si>
  <si>
    <t>[5,41;5,52)</t>
  </si>
  <si>
    <t>[5,52;5,63)</t>
  </si>
  <si>
    <t>[5,63;5,74)</t>
  </si>
  <si>
    <t>[5,74;5,85)</t>
  </si>
  <si>
    <t>Задание № 3.1.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</si>
</sst>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4.0"/>
      <color theme="1"/>
      <name val="&quot;Times New Roman&quot;"/>
    </font>
    <font>
      <sz val="11.0"/>
      <color theme="1"/>
      <name val="Calibri"/>
    </font>
    <font>
      <sz val="24.0"/>
      <color theme="1"/>
      <name val="Times New Roman"/>
    </font>
    <font>
      <b/>
      <sz val="14.0"/>
      <color theme="1"/>
      <name val="Times New Roman"/>
    </font>
    <font/>
    <font>
      <sz val="14.0"/>
      <color theme="1"/>
      <name val="Times New Roman"/>
    </font>
    <font>
      <sz val="14.0"/>
      <color rgb="FF000000"/>
      <name val="Times New Roman"/>
    </font>
    <font>
      <sz val="12.0"/>
      <color rgb="FF000000"/>
      <name val="&quot;Times New Roman&quot;"/>
    </font>
    <font>
      <sz val="12.0"/>
      <color rgb="FF000000"/>
      <name val="Calibri"/>
    </font>
    <font>
      <sz val="11.0"/>
      <color rgb="FF000000"/>
      <name val="Times New Roman"/>
    </font>
    <font>
      <sz val="14.0"/>
      <color rgb="FF000000"/>
      <name val="&quot;Times New Roman&quot;"/>
    </font>
    <font>
      <sz val="11.0"/>
      <color rgb="FF000000"/>
      <name val="Calibri"/>
    </font>
    <font>
      <sz val="18.0"/>
      <color theme="1"/>
      <name val="Times New Roman"/>
    </font>
  </fonts>
  <fills count="7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A9D08E"/>
        <bgColor rgb="FFA9D08E"/>
      </patternFill>
    </fill>
    <fill>
      <patternFill patternType="solid">
        <fgColor rgb="FFE2EFDA"/>
        <bgColor rgb="FFE2EFDA"/>
      </patternFill>
    </fill>
    <fill>
      <patternFill patternType="solid">
        <fgColor rgb="FFD8D2FA"/>
        <bgColor rgb="FFD8D2FA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2" fillId="0" fontId="1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3" fillId="2" fontId="1" numFmtId="0" xfId="0" applyAlignment="1" applyBorder="1" applyFont="1">
      <alignment horizontal="center" shrinkToFit="0" vertical="bottom" wrapText="1"/>
    </xf>
    <xf borderId="4" fillId="0" fontId="1" numFmtId="0" xfId="0" applyAlignment="1" applyBorder="1" applyFont="1">
      <alignment horizontal="center" shrinkToFit="0" vertical="bottom" wrapText="1"/>
    </xf>
    <xf borderId="3" fillId="2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 vertical="bottom"/>
    </xf>
    <xf borderId="5" fillId="0" fontId="2" numFmtId="0" xfId="0" applyAlignment="1" applyBorder="1" applyFont="1">
      <alignment vertical="bottom"/>
    </xf>
    <xf borderId="3" fillId="3" fontId="1" numFmtId="0" xfId="0" applyAlignment="1" applyBorder="1" applyFill="1" applyFont="1">
      <alignment horizontal="center" vertical="bottom"/>
    </xf>
    <xf borderId="0" fillId="0" fontId="2" numFmtId="0" xfId="0" applyAlignment="1" applyFont="1">
      <alignment readingOrder="0" vertical="bottom"/>
    </xf>
    <xf borderId="6" fillId="0" fontId="4" numFmtId="0" xfId="0" applyAlignment="1" applyBorder="1" applyFont="1">
      <alignment horizontal="center" readingOrder="0"/>
    </xf>
    <xf borderId="7" fillId="0" fontId="5" numFmtId="0" xfId="0" applyBorder="1" applyFont="1"/>
    <xf borderId="2" fillId="0" fontId="5" numFmtId="0" xfId="0" applyBorder="1" applyFont="1"/>
    <xf borderId="0" fillId="0" fontId="6" numFmtId="0" xfId="0" applyAlignment="1" applyFont="1">
      <alignment horizontal="center" readingOrder="0"/>
    </xf>
    <xf borderId="0" fillId="0" fontId="6" numFmtId="0" xfId="0" applyFont="1"/>
    <xf borderId="1" fillId="0" fontId="7" numFmtId="0" xfId="0" applyAlignment="1" applyBorder="1" applyFont="1">
      <alignment horizontal="left" readingOrder="0" shrinkToFit="0" wrapText="1"/>
    </xf>
    <xf borderId="1" fillId="0" fontId="6" numFmtId="0" xfId="0" applyAlignment="1" applyBorder="1" applyFont="1">
      <alignment horizontal="left" shrinkToFit="0" vertical="top" wrapText="1"/>
    </xf>
    <xf borderId="1" fillId="0" fontId="6" numFmtId="0" xfId="0" applyAlignment="1" applyBorder="1" applyFont="1">
      <alignment horizontal="center" readingOrder="0"/>
    </xf>
    <xf borderId="0" fillId="0" fontId="6" numFmtId="0" xfId="0" applyAlignment="1" applyFont="1">
      <alignment horizontal="center"/>
    </xf>
    <xf borderId="0" fillId="0" fontId="6" numFmtId="0" xfId="0" applyAlignment="1" applyFont="1">
      <alignment readingOrder="0"/>
    </xf>
    <xf borderId="1" fillId="4" fontId="8" numFmtId="0" xfId="0" applyAlignment="1" applyBorder="1" applyFill="1" applyFont="1">
      <alignment horizontal="center" readingOrder="0" shrinkToFit="0" wrapText="0"/>
    </xf>
    <xf borderId="2" fillId="0" fontId="8" numFmtId="0" xfId="0" applyAlignment="1" applyBorder="1" applyFont="1">
      <alignment horizontal="center" readingOrder="0" shrinkToFit="0" wrapText="0"/>
    </xf>
    <xf borderId="2" fillId="0" fontId="9" numFmtId="0" xfId="0" applyAlignment="1" applyBorder="1" applyFont="1">
      <alignment horizontal="center" readingOrder="0" shrinkToFit="0" wrapText="0"/>
    </xf>
    <xf borderId="3" fillId="4" fontId="8" numFmtId="0" xfId="0" applyAlignment="1" applyBorder="1" applyFont="1">
      <alignment horizontal="center" readingOrder="0" shrinkToFit="0" wrapText="0"/>
    </xf>
    <xf borderId="4" fillId="0" fontId="8" numFmtId="0" xfId="0" applyAlignment="1" applyBorder="1" applyFont="1">
      <alignment horizontal="center" readingOrder="0" shrinkToFit="0" wrapText="0"/>
    </xf>
    <xf borderId="1" fillId="0" fontId="10" numFmtId="0" xfId="0" applyAlignment="1" applyBorder="1" applyFont="1">
      <alignment horizontal="left" readingOrder="0" shrinkToFit="0" vertical="bottom" wrapText="0"/>
    </xf>
    <xf borderId="1" fillId="0" fontId="8" numFmtId="0" xfId="0" applyAlignment="1" applyBorder="1" applyFont="1">
      <alignment horizontal="center" readingOrder="0"/>
    </xf>
    <xf borderId="4" fillId="0" fontId="9" numFmtId="0" xfId="0" applyAlignment="1" applyBorder="1" applyFont="1">
      <alignment horizontal="center" readingOrder="0" shrinkToFit="0" wrapText="0"/>
    </xf>
    <xf borderId="1" fillId="0" fontId="7" numFmtId="0" xfId="0" applyAlignment="1" applyBorder="1" applyFont="1">
      <alignment readingOrder="0" vertical="bottom"/>
    </xf>
    <xf borderId="1" fillId="0" fontId="6" numFmtId="0" xfId="0" applyBorder="1" applyFont="1"/>
    <xf borderId="1" fillId="0" fontId="6" numFmtId="0" xfId="0" applyAlignment="1" applyBorder="1" applyFont="1">
      <alignment readingOrder="0"/>
    </xf>
    <xf borderId="6" fillId="0" fontId="6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/>
    </xf>
    <xf borderId="2" fillId="0" fontId="7" numFmtId="0" xfId="0" applyAlignment="1" applyBorder="1" applyFont="1">
      <alignment horizontal="center" readingOrder="0" shrinkToFit="0" wrapText="0"/>
    </xf>
    <xf borderId="1" fillId="0" fontId="7" numFmtId="0" xfId="0" applyAlignment="1" applyBorder="1" applyFont="1">
      <alignment horizontal="center" readingOrder="0" shrinkToFit="0" wrapText="0"/>
    </xf>
    <xf borderId="1" fillId="5" fontId="11" numFmtId="0" xfId="0" applyAlignment="1" applyBorder="1" applyFill="1" applyFont="1">
      <alignment horizontal="center" readingOrder="0" vertical="bottom"/>
    </xf>
    <xf borderId="2" fillId="0" fontId="11" numFmtId="0" xfId="0" applyAlignment="1" applyBorder="1" applyFont="1">
      <alignment horizontal="center" readingOrder="0" vertical="bottom"/>
    </xf>
    <xf borderId="0" fillId="0" fontId="11" numFmtId="0" xfId="0" applyAlignment="1" applyFont="1">
      <alignment horizontal="center" shrinkToFit="0" vertical="bottom" wrapText="0"/>
    </xf>
    <xf borderId="0" fillId="0" fontId="12" numFmtId="0" xfId="0" applyAlignment="1" applyFont="1">
      <alignment shrinkToFit="0" vertical="bottom" wrapText="0"/>
    </xf>
    <xf borderId="0" fillId="0" fontId="13" numFmtId="0" xfId="0" applyAlignment="1" applyFont="1">
      <alignment readingOrder="0"/>
    </xf>
    <xf borderId="3" fillId="5" fontId="11" numFmtId="0" xfId="0" applyAlignment="1" applyBorder="1" applyFont="1">
      <alignment horizontal="center" readingOrder="0" vertical="bottom"/>
    </xf>
    <xf borderId="4" fillId="0" fontId="11" numFmtId="0" xfId="0" applyAlignment="1" applyBorder="1" applyFont="1">
      <alignment horizontal="center" readingOrder="0" vertical="bottom"/>
    </xf>
    <xf borderId="3" fillId="5" fontId="11" numFmtId="0" xfId="0" applyAlignment="1" applyBorder="1" applyFont="1">
      <alignment horizontal="center" readingOrder="0" shrinkToFit="0" vertical="bottom" wrapText="0"/>
    </xf>
    <xf borderId="4" fillId="0" fontId="11" numFmtId="0" xfId="0" applyAlignment="1" applyBorder="1" applyFont="1">
      <alignment horizontal="center" readingOrder="0" shrinkToFit="0" vertical="bottom" wrapText="0"/>
    </xf>
    <xf borderId="1" fillId="6" fontId="11" numFmtId="0" xfId="0" applyAlignment="1" applyBorder="1" applyFill="1" applyFont="1">
      <alignment horizontal="center" readingOrder="0" shrinkToFit="0" vertical="bottom" wrapText="0"/>
    </xf>
    <xf borderId="2" fillId="0" fontId="11" numFmtId="0" xfId="0" applyAlignment="1" applyBorder="1" applyFont="1">
      <alignment horizontal="center" readingOrder="0" shrinkToFit="0" vertical="bottom" wrapText="0"/>
    </xf>
    <xf borderId="3" fillId="6" fontId="11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Полигон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'Лист1'!$B$14:$H$14</c:f>
            </c:strRef>
          </c:cat>
          <c:val>
            <c:numRef>
              <c:f>'Лист1'!$B$15:$H$15</c:f>
              <c:numCache/>
            </c:numRef>
          </c:val>
          <c:smooth val="0"/>
        </c:ser>
        <c:axId val="1010989957"/>
        <c:axId val="202209598"/>
      </c:lineChart>
      <c:catAx>
        <c:axId val="10109899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209598"/>
      </c:catAx>
      <c:valAx>
        <c:axId val="2022095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09899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Эмпирическая функция распределения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'Лист1'!$B$17:$I$17</c:f>
            </c:strRef>
          </c:cat>
          <c:val>
            <c:numRef>
              <c:f>'Лист1'!$B$18:$I$18</c:f>
              <c:numCache/>
            </c:numRef>
          </c:val>
          <c:smooth val="0"/>
        </c:ser>
        <c:axId val="1440090482"/>
        <c:axId val="96095866"/>
      </c:lineChart>
      <c:catAx>
        <c:axId val="14400904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095866"/>
      </c:catAx>
      <c:valAx>
        <c:axId val="960958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00904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Эмпирическая плотность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'Лист1'!$B$20:$H$20</c:f>
            </c:strRef>
          </c:cat>
          <c:val>
            <c:numRef>
              <c:f>'Лист1'!$B$21:$H$21</c:f>
              <c:numCache/>
            </c:numRef>
          </c:val>
        </c:ser>
        <c:axId val="237332519"/>
        <c:axId val="1591253487"/>
      </c:barChart>
      <c:catAx>
        <c:axId val="237332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1253487"/>
      </c:catAx>
      <c:valAx>
        <c:axId val="15912534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73325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Полигон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'Лист1'!$B$87:$I$87</c:f>
            </c:strRef>
          </c:cat>
          <c:val>
            <c:numRef>
              <c:f>'Лист1'!$B$88:$I$88</c:f>
              <c:numCache/>
            </c:numRef>
          </c:val>
          <c:smooth val="0"/>
        </c:ser>
        <c:axId val="2027233153"/>
        <c:axId val="603853051"/>
      </c:lineChart>
      <c:catAx>
        <c:axId val="20272331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3853051"/>
      </c:catAx>
      <c:valAx>
        <c:axId val="6038530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72331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Эмпирическая функция распределения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'Лист1'!$B$91:$J$91</c:f>
            </c:strRef>
          </c:cat>
          <c:val>
            <c:numRef>
              <c:f>'Лист1'!$B$92:$J$92</c:f>
              <c:numCache/>
            </c:numRef>
          </c:val>
          <c:smooth val="0"/>
        </c:ser>
        <c:axId val="417231085"/>
        <c:axId val="1953426990"/>
      </c:lineChart>
      <c:catAx>
        <c:axId val="4172310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3426990"/>
      </c:catAx>
      <c:valAx>
        <c:axId val="19534269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72310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Эмпирическая плотность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'Лист1'!$B$94:$I$94</c:f>
            </c:strRef>
          </c:cat>
          <c:val>
            <c:numRef>
              <c:f>'Лист1'!$B$95:$I$95</c:f>
              <c:numCache/>
            </c:numRef>
          </c:val>
        </c:ser>
        <c:axId val="534587209"/>
        <c:axId val="907915970"/>
      </c:barChart>
      <c:catAx>
        <c:axId val="5345872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7915970"/>
      </c:catAx>
      <c:valAx>
        <c:axId val="9079159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45872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image" Target="../media/image5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6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962025</xdr:colOff>
      <xdr:row>0</xdr:row>
      <xdr:rowOff>9525</xdr:rowOff>
    </xdr:from>
    <xdr:ext cx="6705600" cy="3867150"/>
    <xdr:pic>
      <xdr:nvPicPr>
        <xdr:cNvPr id="0" name="image3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923925</xdr:colOff>
      <xdr:row>18</xdr:row>
      <xdr:rowOff>228600</xdr:rowOff>
    </xdr:from>
    <xdr:ext cx="6705600" cy="3781425"/>
    <xdr:pic>
      <xdr:nvPicPr>
        <xdr:cNvPr id="0" name="image4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923925</xdr:colOff>
      <xdr:row>1</xdr:row>
      <xdr:rowOff>247650</xdr:rowOff>
    </xdr:from>
    <xdr:ext cx="6791325" cy="3867150"/>
    <xdr:pic>
      <xdr:nvPicPr>
        <xdr:cNvPr id="0" name="image5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23</xdr:row>
      <xdr:rowOff>47625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1847850</xdr:colOff>
      <xdr:row>23</xdr:row>
      <xdr:rowOff>47625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42</xdr:row>
      <xdr:rowOff>190500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9525</xdr:colOff>
      <xdr:row>97</xdr:row>
      <xdr:rowOff>9525</xdr:rowOff>
    </xdr:from>
    <xdr:ext cx="5715000" cy="3533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0</xdr:colOff>
      <xdr:row>97</xdr:row>
      <xdr:rowOff>9525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117</xdr:row>
      <xdr:rowOff>0</xdr:rowOff>
    </xdr:from>
    <xdr:ext cx="5715000" cy="35337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876300</xdr:colOff>
      <xdr:row>21</xdr:row>
      <xdr:rowOff>257175</xdr:rowOff>
    </xdr:from>
    <xdr:ext cx="7667625" cy="3971925"/>
    <xdr:pic>
      <xdr:nvPicPr>
        <xdr:cNvPr id="0" name="image2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866775</xdr:colOff>
      <xdr:row>1</xdr:row>
      <xdr:rowOff>238125</xdr:rowOff>
    </xdr:from>
    <xdr:ext cx="7686675" cy="4371975"/>
    <xdr:pic>
      <xdr:nvPicPr>
        <xdr:cNvPr id="0" name="image6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933450</xdr:colOff>
      <xdr:row>1</xdr:row>
      <xdr:rowOff>257175</xdr:rowOff>
    </xdr:from>
    <xdr:ext cx="7658100" cy="4343400"/>
    <xdr:pic>
      <xdr:nvPicPr>
        <xdr:cNvPr id="0" name="image1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v>0.0</v>
      </c>
      <c r="C1" s="2">
        <v>1.0</v>
      </c>
      <c r="D1" s="2">
        <v>2.0</v>
      </c>
      <c r="E1" s="2">
        <v>3.0</v>
      </c>
      <c r="F1" s="2">
        <v>4.0</v>
      </c>
      <c r="G1" s="2">
        <v>5.0</v>
      </c>
      <c r="H1" s="3"/>
      <c r="I1" s="3"/>
      <c r="J1" s="4" t="s">
        <v>1</v>
      </c>
      <c r="K1" s="3"/>
      <c r="L1" s="3"/>
      <c r="M1" s="3"/>
      <c r="N1" s="3"/>
      <c r="O1" s="3"/>
      <c r="P1" s="3"/>
      <c r="Q1" s="3"/>
    </row>
    <row r="2">
      <c r="A2" s="5" t="s">
        <v>2</v>
      </c>
      <c r="B2" s="6">
        <v>6.0</v>
      </c>
      <c r="C2" s="6">
        <v>7.0</v>
      </c>
      <c r="D2" s="6">
        <v>3.0</v>
      </c>
      <c r="E2" s="6">
        <v>5.0</v>
      </c>
      <c r="F2" s="6">
        <v>3.0</v>
      </c>
      <c r="G2" s="6">
        <v>0.0</v>
      </c>
      <c r="H2" s="3"/>
      <c r="I2" s="3"/>
      <c r="J2" s="3"/>
      <c r="K2" s="3"/>
      <c r="L2" s="3"/>
      <c r="M2" s="3"/>
      <c r="N2" s="3"/>
      <c r="O2" s="3"/>
      <c r="P2" s="3"/>
      <c r="Q2" s="3"/>
    </row>
    <row r="3">
      <c r="A3" s="7" t="s">
        <v>3</v>
      </c>
      <c r="B3" s="8">
        <v>0.0</v>
      </c>
      <c r="C3" s="8">
        <v>6.0</v>
      </c>
      <c r="D3" s="8">
        <v>13.0</v>
      </c>
      <c r="E3" s="8">
        <v>16.0</v>
      </c>
      <c r="F3" s="8">
        <v>21.0</v>
      </c>
      <c r="G3" s="8">
        <v>24.0</v>
      </c>
      <c r="H3" s="3"/>
      <c r="I3" s="3"/>
      <c r="J3" s="3"/>
      <c r="K3" s="3"/>
      <c r="L3" s="3"/>
      <c r="M3" s="3"/>
      <c r="N3" s="3"/>
      <c r="O3" s="3"/>
      <c r="P3" s="3"/>
      <c r="Q3" s="3"/>
    </row>
    <row r="4">
      <c r="A4" s="7" t="s">
        <v>4</v>
      </c>
      <c r="B4" s="8">
        <f t="shared" ref="B4:G4" si="1">B3/$B$5</f>
        <v>0</v>
      </c>
      <c r="C4" s="8">
        <f t="shared" si="1"/>
        <v>0.25</v>
      </c>
      <c r="D4" s="8">
        <f t="shared" si="1"/>
        <v>0.5416666667</v>
      </c>
      <c r="E4" s="8">
        <f t="shared" si="1"/>
        <v>0.6666666667</v>
      </c>
      <c r="F4" s="8">
        <f t="shared" si="1"/>
        <v>0.875</v>
      </c>
      <c r="G4" s="8">
        <f t="shared" si="1"/>
        <v>1</v>
      </c>
      <c r="H4" s="3"/>
      <c r="I4" s="3"/>
      <c r="J4" s="3"/>
      <c r="K4" s="3"/>
      <c r="L4" s="3"/>
      <c r="M4" s="3"/>
      <c r="N4" s="3"/>
      <c r="O4" s="3"/>
      <c r="P4" s="3"/>
      <c r="Q4" s="3"/>
    </row>
    <row r="5">
      <c r="A5" s="7" t="s">
        <v>5</v>
      </c>
      <c r="B5" s="8">
        <v>24.0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>
      <c r="A6" s="9"/>
      <c r="B6" s="9"/>
      <c r="C6" s="9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>
      <c r="A7" s="10" t="s">
        <v>3</v>
      </c>
      <c r="B7" s="8">
        <v>-1.0</v>
      </c>
      <c r="C7" s="8">
        <v>0.0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>
      <c r="A8" s="10" t="s">
        <v>4</v>
      </c>
      <c r="B8" s="8">
        <v>0.0</v>
      </c>
      <c r="C8" s="8">
        <v>0.0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>
      <c r="A9" s="9"/>
      <c r="B9" s="9"/>
      <c r="C9" s="9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>
      <c r="A10" s="10" t="s">
        <v>3</v>
      </c>
      <c r="B10" s="8">
        <v>0.0</v>
      </c>
      <c r="C10" s="8">
        <v>6.0</v>
      </c>
      <c r="D10" s="3"/>
      <c r="E10" s="3"/>
      <c r="F10" s="3"/>
      <c r="G10" s="11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>
      <c r="A11" s="10" t="s">
        <v>4</v>
      </c>
      <c r="B11" s="8">
        <v>0.25</v>
      </c>
      <c r="C11" s="8">
        <v>0.25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>
      <c r="A12" s="9"/>
      <c r="B12" s="9"/>
      <c r="C12" s="9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>
      <c r="A13" s="10" t="s">
        <v>3</v>
      </c>
      <c r="B13" s="8">
        <v>6.0</v>
      </c>
      <c r="C13" s="8">
        <v>13.0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>
      <c r="A14" s="10" t="s">
        <v>4</v>
      </c>
      <c r="B14" s="8">
        <f>D4</f>
        <v>0.5416666667</v>
      </c>
      <c r="C14" s="8">
        <f>D4</f>
        <v>0.5416666667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>
      <c r="A15" s="9"/>
      <c r="B15" s="9"/>
      <c r="C15" s="9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>
      <c r="A16" s="10" t="s">
        <v>3</v>
      </c>
      <c r="B16" s="8">
        <v>13.0</v>
      </c>
      <c r="C16" s="8">
        <v>16.0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>
      <c r="A17" s="10" t="s">
        <v>4</v>
      </c>
      <c r="B17" s="8">
        <f>E4</f>
        <v>0.6666666667</v>
      </c>
      <c r="C17" s="8">
        <f>E4</f>
        <v>0.6666666667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>
      <c r="A18" s="9"/>
      <c r="B18" s="9"/>
      <c r="C18" s="9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>
      <c r="A19" s="10" t="s">
        <v>3</v>
      </c>
      <c r="B19" s="8">
        <v>16.0</v>
      </c>
      <c r="C19" s="8">
        <v>21.0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>
      <c r="A20" s="10" t="s">
        <v>4</v>
      </c>
      <c r="B20" s="8">
        <f>F4</f>
        <v>0.875</v>
      </c>
      <c r="C20" s="8">
        <f>F4</f>
        <v>0.875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>
      <c r="A21" s="9"/>
      <c r="B21" s="9"/>
      <c r="C21" s="9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>
      <c r="A22" s="10" t="s">
        <v>3</v>
      </c>
      <c r="B22" s="8">
        <v>21.0</v>
      </c>
      <c r="C22" s="8">
        <v>24.0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>
      <c r="A23" s="10" t="s">
        <v>4</v>
      </c>
      <c r="B23" s="8">
        <f>G4</f>
        <v>1</v>
      </c>
      <c r="C23" s="8">
        <f>G4</f>
        <v>1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15.13"/>
    <col customWidth="1" min="3" max="3" width="15.25"/>
    <col customWidth="1" min="4" max="4" width="17.63"/>
    <col customWidth="1" min="5" max="5" width="24.38"/>
    <col customWidth="1" min="6" max="6" width="16.25"/>
    <col customWidth="1" min="7" max="7" width="15.5"/>
    <col customWidth="1" min="8" max="8" width="19.25"/>
    <col customWidth="1" min="11" max="11" width="20.63"/>
  </cols>
  <sheetData>
    <row r="1" ht="27.75" customHeight="1">
      <c r="A1" s="12" t="s">
        <v>6</v>
      </c>
      <c r="B1" s="13"/>
      <c r="C1" s="13"/>
      <c r="D1" s="14"/>
      <c r="E1" s="15"/>
      <c r="F1" s="15"/>
      <c r="G1" s="15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7">
        <v>12.0</v>
      </c>
      <c r="B2" s="17">
        <v>6.0</v>
      </c>
      <c r="C2" s="17">
        <v>8.0</v>
      </c>
      <c r="D2" s="17">
        <v>6.0</v>
      </c>
      <c r="E2" s="17">
        <v>10.0</v>
      </c>
      <c r="F2" s="17">
        <v>11.0</v>
      </c>
      <c r="G2" s="17">
        <v>7.0</v>
      </c>
      <c r="H2" s="17">
        <v>10.0</v>
      </c>
      <c r="I2" s="17">
        <v>12.0</v>
      </c>
      <c r="J2" s="17">
        <v>8.0</v>
      </c>
      <c r="K2" s="17">
        <v>7.0</v>
      </c>
      <c r="L2" s="17">
        <v>7.0</v>
      </c>
      <c r="M2" s="17">
        <v>6.0</v>
      </c>
      <c r="N2" s="17">
        <v>7.0</v>
      </c>
      <c r="O2" s="17">
        <v>8.0</v>
      </c>
      <c r="P2" s="17">
        <v>6.0</v>
      </c>
      <c r="Q2" s="17">
        <v>11.0</v>
      </c>
      <c r="R2" s="17">
        <v>9.0</v>
      </c>
      <c r="S2" s="17">
        <v>11.0</v>
      </c>
      <c r="T2" s="16"/>
      <c r="U2" s="16"/>
      <c r="V2" s="16"/>
      <c r="W2" s="16"/>
      <c r="X2" s="16"/>
      <c r="Y2" s="16"/>
      <c r="Z2" s="16"/>
    </row>
    <row r="3">
      <c r="A3" s="17">
        <v>9.0</v>
      </c>
      <c r="B3" s="17">
        <v>10.0</v>
      </c>
      <c r="C3" s="17">
        <v>11.0</v>
      </c>
      <c r="D3" s="17">
        <v>9.0</v>
      </c>
      <c r="E3" s="17">
        <v>10.0</v>
      </c>
      <c r="F3" s="17">
        <v>7.0</v>
      </c>
      <c r="G3" s="17">
        <v>8.0</v>
      </c>
      <c r="H3" s="17">
        <v>8.0</v>
      </c>
      <c r="I3" s="17">
        <v>8.0</v>
      </c>
      <c r="J3" s="17">
        <v>11.0</v>
      </c>
      <c r="K3" s="17">
        <v>9.0</v>
      </c>
      <c r="L3" s="17">
        <v>8.0</v>
      </c>
      <c r="M3" s="17">
        <v>7.0</v>
      </c>
      <c r="N3" s="17">
        <v>5.0</v>
      </c>
      <c r="O3" s="17">
        <v>9.0</v>
      </c>
      <c r="P3" s="17">
        <v>7.0</v>
      </c>
      <c r="Q3" s="17">
        <v>7.0</v>
      </c>
      <c r="R3" s="17">
        <v>14.0</v>
      </c>
      <c r="S3" s="17">
        <v>11.0</v>
      </c>
      <c r="T3" s="16"/>
      <c r="U3" s="16"/>
      <c r="V3" s="16"/>
      <c r="W3" s="16"/>
      <c r="X3" s="16"/>
      <c r="Y3" s="16"/>
      <c r="Z3" s="16"/>
    </row>
    <row r="4">
      <c r="A4" s="17">
        <v>9.0</v>
      </c>
      <c r="B4" s="17">
        <v>8.0</v>
      </c>
      <c r="C4" s="17">
        <v>7.0</v>
      </c>
      <c r="D4" s="17">
        <v>4.0</v>
      </c>
      <c r="E4" s="17">
        <v>7.0</v>
      </c>
      <c r="F4" s="17">
        <v>5.0</v>
      </c>
      <c r="G4" s="17">
        <v>5.0</v>
      </c>
      <c r="H4" s="17">
        <v>10.0</v>
      </c>
      <c r="I4" s="17">
        <v>7.0</v>
      </c>
      <c r="J4" s="17">
        <v>7.0</v>
      </c>
      <c r="K4" s="17">
        <v>5.0</v>
      </c>
      <c r="L4" s="17">
        <v>8.0</v>
      </c>
      <c r="M4" s="17">
        <v>10.0</v>
      </c>
      <c r="N4" s="17">
        <v>10.0</v>
      </c>
      <c r="O4" s="17">
        <v>15.0</v>
      </c>
      <c r="P4" s="17">
        <v>10.0</v>
      </c>
      <c r="Q4" s="17">
        <v>10.0</v>
      </c>
      <c r="R4" s="17">
        <v>13.0</v>
      </c>
      <c r="S4" s="17">
        <v>12.0</v>
      </c>
      <c r="T4" s="16"/>
      <c r="U4" s="16"/>
      <c r="V4" s="16"/>
      <c r="W4" s="16"/>
      <c r="X4" s="16"/>
      <c r="Y4" s="16"/>
      <c r="Z4" s="16"/>
    </row>
    <row r="5">
      <c r="A5" s="17">
        <v>11.0</v>
      </c>
      <c r="B5" s="17">
        <v>15.0</v>
      </c>
      <c r="C5" s="17">
        <v>6.0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6"/>
      <c r="U5" s="16"/>
      <c r="V5" s="16"/>
      <c r="W5" s="16"/>
      <c r="X5" s="16"/>
      <c r="Y5" s="16"/>
      <c r="Z5" s="16"/>
    </row>
    <row r="6">
      <c r="A6" s="19" t="s">
        <v>5</v>
      </c>
      <c r="B6" s="19">
        <v>60.0</v>
      </c>
      <c r="C6" s="20"/>
      <c r="D6" s="20"/>
      <c r="E6" s="20"/>
      <c r="F6" s="20"/>
      <c r="G6" s="20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5"/>
      <c r="C7" s="20"/>
      <c r="D7" s="15" t="s">
        <v>7</v>
      </c>
      <c r="F7" s="20"/>
      <c r="G7" s="15" t="s">
        <v>8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5" t="s">
        <v>9</v>
      </c>
      <c r="B8" s="15">
        <f>D4</f>
        <v>4</v>
      </c>
      <c r="C8" s="20"/>
      <c r="D8" s="15" t="s">
        <v>10</v>
      </c>
      <c r="E8" s="20">
        <f>1+1.4*(ln(B6))</f>
        <v>6.732082387</v>
      </c>
      <c r="F8" s="20"/>
      <c r="G8" s="15" t="s">
        <v>10</v>
      </c>
      <c r="H8" s="15">
        <v>7.0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5" t="s">
        <v>11</v>
      </c>
      <c r="B9" s="15">
        <f>B5</f>
        <v>15</v>
      </c>
      <c r="C9" s="16"/>
      <c r="D9" s="16"/>
      <c r="E9" s="16"/>
      <c r="F9" s="16"/>
      <c r="G9" s="21" t="s">
        <v>12</v>
      </c>
      <c r="H9" s="21">
        <v>4.0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6"/>
      <c r="B10" s="16"/>
      <c r="C10" s="16"/>
      <c r="D10" s="16"/>
      <c r="E10" s="16"/>
      <c r="F10" s="16"/>
      <c r="G10" s="21" t="s">
        <v>13</v>
      </c>
      <c r="H10" s="21">
        <v>15.0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6"/>
      <c r="B11" s="16"/>
      <c r="C11" s="16"/>
      <c r="D11" s="16"/>
      <c r="E11" s="16"/>
      <c r="F11" s="16"/>
      <c r="G11" s="21" t="s">
        <v>14</v>
      </c>
      <c r="H11" s="16">
        <f>(H10-H9)/H8</f>
        <v>1.571428571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21" t="s">
        <v>15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22" t="s">
        <v>0</v>
      </c>
      <c r="B14" s="23" t="s">
        <v>16</v>
      </c>
      <c r="C14" s="23" t="s">
        <v>17</v>
      </c>
      <c r="D14" s="23" t="s">
        <v>18</v>
      </c>
      <c r="E14" s="23" t="s">
        <v>19</v>
      </c>
      <c r="F14" s="23" t="s">
        <v>20</v>
      </c>
      <c r="G14" s="23" t="s">
        <v>21</v>
      </c>
      <c r="H14" s="24" t="s">
        <v>22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25" t="s">
        <v>2</v>
      </c>
      <c r="B15" s="26">
        <f>COUNTIF(A2:O5,4)+COUNTIF(A2:O5,5)</f>
        <v>5</v>
      </c>
      <c r="C15" s="26">
        <f>COUNTIF(B2:P5,6)+COUNTIF(B2:P5,7)</f>
        <v>16</v>
      </c>
      <c r="D15" s="26">
        <f>COUNTIF(A2:O5,8)</f>
        <v>9</v>
      </c>
      <c r="E15" s="26">
        <f>COUNTIF(A2:O5,9)+COUNTIF(A2:O5,10)</f>
        <v>12</v>
      </c>
      <c r="F15" s="26">
        <v>7.0</v>
      </c>
      <c r="G15" s="26">
        <v>4.0</v>
      </c>
      <c r="H15" s="26">
        <v>3.0</v>
      </c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27" t="s">
        <v>23</v>
      </c>
      <c r="B17" s="28">
        <v>4.0</v>
      </c>
      <c r="C17" s="28">
        <v>5.6</v>
      </c>
      <c r="D17" s="28">
        <v>7.2</v>
      </c>
      <c r="E17" s="28">
        <v>8.8</v>
      </c>
      <c r="F17" s="28">
        <v>10.4</v>
      </c>
      <c r="G17" s="28">
        <v>12.0</v>
      </c>
      <c r="H17" s="28">
        <v>13.6</v>
      </c>
      <c r="I17" s="28">
        <v>15.0</v>
      </c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27" t="s">
        <v>24</v>
      </c>
      <c r="B18" s="28">
        <v>0.0</v>
      </c>
      <c r="C18" s="28">
        <f t="shared" ref="C18:I18" si="1">SUM($B$15:B15)/60</f>
        <v>0.08333333333</v>
      </c>
      <c r="D18" s="28">
        <f t="shared" si="1"/>
        <v>0.35</v>
      </c>
      <c r="E18" s="28">
        <f t="shared" si="1"/>
        <v>0.5</v>
      </c>
      <c r="F18" s="28">
        <f t="shared" si="1"/>
        <v>0.7</v>
      </c>
      <c r="G18" s="28">
        <f t="shared" si="1"/>
        <v>0.8166666667</v>
      </c>
      <c r="H18" s="28">
        <f t="shared" si="1"/>
        <v>0.8833333333</v>
      </c>
      <c r="I18" s="28">
        <f t="shared" si="1"/>
        <v>0.9333333333</v>
      </c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22" t="s">
        <v>0</v>
      </c>
      <c r="B20" s="23" t="s">
        <v>16</v>
      </c>
      <c r="C20" s="23" t="s">
        <v>17</v>
      </c>
      <c r="D20" s="23" t="s">
        <v>18</v>
      </c>
      <c r="E20" s="23" t="s">
        <v>19</v>
      </c>
      <c r="F20" s="23" t="s">
        <v>20</v>
      </c>
      <c r="G20" s="23" t="s">
        <v>21</v>
      </c>
      <c r="H20" s="24" t="s">
        <v>22</v>
      </c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27" t="s">
        <v>25</v>
      </c>
      <c r="B21" s="29">
        <f t="shared" ref="B21:H21" si="2">B15/(60*$H$11)</f>
        <v>0.05303030303</v>
      </c>
      <c r="C21" s="29">
        <f t="shared" si="2"/>
        <v>0.1696969697</v>
      </c>
      <c r="D21" s="29">
        <f t="shared" si="2"/>
        <v>0.09545454545</v>
      </c>
      <c r="E21" s="29">
        <f t="shared" si="2"/>
        <v>0.1272727273</v>
      </c>
      <c r="F21" s="29">
        <f t="shared" si="2"/>
        <v>0.07424242424</v>
      </c>
      <c r="G21" s="29">
        <f t="shared" si="2"/>
        <v>0.04242424242</v>
      </c>
      <c r="H21" s="29">
        <f t="shared" si="2"/>
        <v>0.03181818182</v>
      </c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24.75" customHeight="1">
      <c r="A64" s="12" t="s">
        <v>26</v>
      </c>
      <c r="B64" s="13"/>
      <c r="C64" s="13"/>
      <c r="D64" s="14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30">
        <v>5.56</v>
      </c>
      <c r="B66" s="30">
        <v>5.43</v>
      </c>
      <c r="C66" s="30">
        <v>5.47</v>
      </c>
      <c r="D66" s="30">
        <v>5.47</v>
      </c>
      <c r="E66" s="30">
        <v>5.33</v>
      </c>
      <c r="F66" s="30">
        <v>5.37</v>
      </c>
      <c r="G66" s="30">
        <v>5.43</v>
      </c>
      <c r="H66" s="30">
        <v>5.54</v>
      </c>
      <c r="I66" s="30">
        <v>5.61</v>
      </c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30">
        <v>5.33</v>
      </c>
      <c r="B67" s="30">
        <v>5.43</v>
      </c>
      <c r="C67" s="30">
        <v>5.61</v>
      </c>
      <c r="D67" s="30">
        <v>5.11</v>
      </c>
      <c r="E67" s="30">
        <v>5.43</v>
      </c>
      <c r="F67" s="30">
        <v>5.33</v>
      </c>
      <c r="G67" s="30">
        <v>5.54</v>
      </c>
      <c r="H67" s="30">
        <v>5.33</v>
      </c>
      <c r="I67" s="30">
        <v>5.11</v>
      </c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30">
        <v>5.54</v>
      </c>
      <c r="B68" s="30">
        <v>5.43</v>
      </c>
      <c r="C68" s="30">
        <v>5.33</v>
      </c>
      <c r="D68" s="30">
        <v>5.54</v>
      </c>
      <c r="E68" s="30">
        <v>5.43</v>
      </c>
      <c r="F68" s="30">
        <v>5.43</v>
      </c>
      <c r="G68" s="30">
        <v>5.43</v>
      </c>
      <c r="H68" s="30">
        <v>5.33</v>
      </c>
      <c r="I68" s="30">
        <v>5.11</v>
      </c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30">
        <v>5.43</v>
      </c>
      <c r="B69" s="30">
        <v>5.43</v>
      </c>
      <c r="C69" s="30">
        <v>5.43</v>
      </c>
      <c r="D69" s="30">
        <v>5.33</v>
      </c>
      <c r="E69" s="30">
        <v>5.4</v>
      </c>
      <c r="F69" s="30">
        <v>5.43</v>
      </c>
      <c r="G69" s="30">
        <v>5.47</v>
      </c>
      <c r="H69" s="30">
        <v>5.68</v>
      </c>
      <c r="I69" s="30">
        <v>5.47</v>
      </c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30">
        <v>5.43</v>
      </c>
      <c r="B70" s="30">
        <v>5.68</v>
      </c>
      <c r="C70" s="30">
        <v>5.21</v>
      </c>
      <c r="D70" s="30">
        <v>5.33</v>
      </c>
      <c r="E70" s="30">
        <v>5.58</v>
      </c>
      <c r="F70" s="30">
        <v>5.47</v>
      </c>
      <c r="G70" s="30">
        <v>5.47</v>
      </c>
      <c r="H70" s="30">
        <v>5.21</v>
      </c>
      <c r="I70" s="30">
        <v>5.54</v>
      </c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30">
        <v>5.64</v>
      </c>
      <c r="B71" s="30">
        <v>5.47</v>
      </c>
      <c r="C71" s="30">
        <v>5.27</v>
      </c>
      <c r="D71" s="30">
        <v>5.27</v>
      </c>
      <c r="E71" s="30">
        <v>5.37</v>
      </c>
      <c r="F71" s="30">
        <v>5.33</v>
      </c>
      <c r="G71" s="30">
        <v>5.47</v>
      </c>
      <c r="H71" s="30">
        <v>5.47</v>
      </c>
      <c r="I71" s="30">
        <v>5.54</v>
      </c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30">
        <v>5.4</v>
      </c>
      <c r="B72" s="30">
        <v>5.58</v>
      </c>
      <c r="C72" s="30">
        <v>5.47</v>
      </c>
      <c r="D72" s="30">
        <v>5.27</v>
      </c>
      <c r="E72" s="30">
        <v>5.05</v>
      </c>
      <c r="F72" s="30">
        <v>5.79</v>
      </c>
      <c r="G72" s="30">
        <v>5.79</v>
      </c>
      <c r="H72" s="30">
        <v>5.64</v>
      </c>
      <c r="I72" s="30">
        <v>5.64</v>
      </c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30">
        <v>5.71</v>
      </c>
      <c r="B73" s="30">
        <v>5.85</v>
      </c>
      <c r="C73" s="30">
        <v>5.47</v>
      </c>
      <c r="D73" s="30">
        <v>5.47</v>
      </c>
      <c r="E73" s="30">
        <v>5.43</v>
      </c>
      <c r="F73" s="30">
        <v>5.47</v>
      </c>
      <c r="G73" s="30">
        <v>5.54</v>
      </c>
      <c r="H73" s="30">
        <v>5.64</v>
      </c>
      <c r="I73" s="30">
        <v>5.64</v>
      </c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30">
        <v>5.79</v>
      </c>
      <c r="B74" s="30">
        <v>5.03</v>
      </c>
      <c r="C74" s="30">
        <v>5.33</v>
      </c>
      <c r="D74" s="30">
        <v>5.68</v>
      </c>
      <c r="E74" s="30">
        <v>5.43</v>
      </c>
      <c r="F74" s="30">
        <v>5.61</v>
      </c>
      <c r="G74" s="30">
        <v>5.54</v>
      </c>
      <c r="H74" s="30">
        <v>5.64</v>
      </c>
      <c r="I74" s="30">
        <v>5.54</v>
      </c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30">
        <v>5.39</v>
      </c>
      <c r="B75" s="30">
        <v>5.33</v>
      </c>
      <c r="C75" s="30">
        <v>5.21</v>
      </c>
      <c r="D75" s="30">
        <v>5.68</v>
      </c>
      <c r="E75" s="30">
        <v>5.54</v>
      </c>
      <c r="F75" s="30">
        <v>5.33</v>
      </c>
      <c r="G75" s="30">
        <v>5.21</v>
      </c>
      <c r="H75" s="30">
        <v>5.21</v>
      </c>
      <c r="I75" s="30">
        <v>5.81</v>
      </c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30">
        <v>5.27</v>
      </c>
      <c r="B76" s="30">
        <v>5.64</v>
      </c>
      <c r="C76" s="30">
        <v>5.27</v>
      </c>
      <c r="D76" s="30">
        <v>5.27</v>
      </c>
      <c r="E76" s="30">
        <v>5.33</v>
      </c>
      <c r="F76" s="30">
        <v>5.37</v>
      </c>
      <c r="G76" s="30">
        <v>5.27</v>
      </c>
      <c r="H76" s="30">
        <v>5.54</v>
      </c>
      <c r="I76" s="30">
        <v>5.54</v>
      </c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30">
        <v>5.47</v>
      </c>
      <c r="B77" s="31"/>
      <c r="C77" s="31"/>
      <c r="D77" s="31"/>
      <c r="E77" s="31"/>
      <c r="F77" s="31"/>
      <c r="G77" s="31"/>
      <c r="H77" s="31"/>
      <c r="I77" s="31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16"/>
      <c r="C78" s="16"/>
      <c r="D78" s="16"/>
      <c r="E78" s="16"/>
      <c r="F78" s="32" t="s">
        <v>5</v>
      </c>
      <c r="G78" s="32">
        <v>100.0</v>
      </c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9" t="s">
        <v>9</v>
      </c>
      <c r="B80" s="19">
        <f>MIN(A66:I77)</f>
        <v>5.03</v>
      </c>
      <c r="C80" s="16"/>
      <c r="D80" s="33" t="s">
        <v>7</v>
      </c>
      <c r="E80" s="14"/>
      <c r="F80" s="16"/>
      <c r="G80" s="15" t="s">
        <v>8</v>
      </c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>
      <c r="A81" s="19" t="s">
        <v>11</v>
      </c>
      <c r="B81" s="19">
        <f>MAX(A66:I77)</f>
        <v>5.85</v>
      </c>
      <c r="C81" s="16"/>
      <c r="D81" s="19" t="s">
        <v>10</v>
      </c>
      <c r="E81" s="34">
        <f>1+3.322*log(100,10)</f>
        <v>7.644</v>
      </c>
      <c r="F81" s="16"/>
      <c r="G81" s="15" t="s">
        <v>10</v>
      </c>
      <c r="H81" s="15">
        <v>7.0</v>
      </c>
      <c r="I81" s="16"/>
      <c r="J81" s="21">
        <v>0.11</v>
      </c>
      <c r="K81" s="21">
        <f>0.12-H84</f>
        <v>0.002857142857</v>
      </c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16"/>
      <c r="C82" s="16"/>
      <c r="D82" s="16"/>
      <c r="E82" s="16"/>
      <c r="F82" s="16"/>
      <c r="G82" s="21" t="s">
        <v>12</v>
      </c>
      <c r="H82" s="21">
        <v>5.03</v>
      </c>
      <c r="I82" s="16"/>
      <c r="J82" s="16"/>
      <c r="K82" s="16">
        <f>H81*J81</f>
        <v>0.77</v>
      </c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16"/>
      <c r="C83" s="16"/>
      <c r="D83" s="16"/>
      <c r="E83" s="16"/>
      <c r="F83" s="16"/>
      <c r="G83" s="21" t="s">
        <v>13</v>
      </c>
      <c r="H83" s="21">
        <v>5.85</v>
      </c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16"/>
      <c r="C84" s="16"/>
      <c r="D84" s="16"/>
      <c r="E84" s="16"/>
      <c r="F84" s="16"/>
      <c r="G84" s="21" t="s">
        <v>14</v>
      </c>
      <c r="H84" s="16">
        <f>(H83-H82)/H81</f>
        <v>0.1171428571</v>
      </c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22" t="s">
        <v>0</v>
      </c>
      <c r="B87" s="35" t="s">
        <v>27</v>
      </c>
      <c r="C87" s="35" t="s">
        <v>28</v>
      </c>
      <c r="D87" s="35" t="s">
        <v>29</v>
      </c>
      <c r="E87" s="35" t="s">
        <v>30</v>
      </c>
      <c r="F87" s="35" t="s">
        <v>31</v>
      </c>
      <c r="G87" s="35" t="s">
        <v>32</v>
      </c>
      <c r="H87" s="36" t="s">
        <v>33</v>
      </c>
      <c r="I87" s="19" t="s">
        <v>34</v>
      </c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25" t="s">
        <v>2</v>
      </c>
      <c r="B88" s="26">
        <f>COUNTIF(A66:I77,4.97)+COUNTIF(A66:I77,5.03)+COUNTIF(A66:I77,5.04)+COUNTIF(A66:I77,5.05)+COUNTIF(A66:I77,5.06)+COUNTIF(A66:I77,5.07)</f>
        <v>2</v>
      </c>
      <c r="C88" s="26">
        <f>COUNTIF(A66:I77,5.08)+COUNTIF(A66:I77,5.09)+COUNTIF(A66:I77,5.1)+COUNTIF(A66:I77,5.11)+COUNTIF(A66:I77,5.12)+COUNTIF(A66:I77,5.13)+COUNTIF(A66:I77,5.14)+COUNTIF(A66:I77,5.15)+COUNTIF(A66:I77,5.16)+COUNTIF(A66:I77,5.17)+COUNTIF(A66:I77,5.18)</f>
        <v>3</v>
      </c>
      <c r="D88" s="26">
        <f>COUNTIF(A75:O78,5.19)+COUNTIF(A66:I77,5.2)+COUNTIF(A66:I77,5.21)+COUNTIF(A66:I77,5.22)+COUNTIF(A66:I77,5.23)+COUNTIF(A66:I77,5.24)+COUNTIF(A66:I77,5.25)+COUNTIF(A66:I77,5.26)+COUNTIF(A66:I77,5.27)+COUNTIF(A66:I77,5.28)+COUNTIF(A66:I77,5.29)</f>
        <v>12</v>
      </c>
      <c r="E88" s="26">
        <f>COUNTIF(A75:O78,5.3)+COUNTIF(A66:I77,5.31)+COUNTIF(A66:I77,5.32)+COUNTIF(A66:I77,5.33)+COUNTIF(A66:I77,5.34)+COUNTIF(A66:I77,5.35)+COUNTIF(A66:I77,5.36)+COUNTIF(A66:I77,5.37)+COUNTIF(A66:I77,5.38)+COUNTIF(A66:I77,5.39)+COUNTIF(A66:I77,5.4)</f>
        <v>19</v>
      </c>
      <c r="F88" s="26">
        <f>COUNTIF(A75:O78,5.41)+COUNTIF(A66:I77,5.42)+COUNTIF(A66:I77,5.43)+COUNTIF(A66:I77,5.44)+COUNTIF(A66:I77,5.45)+COUNTIF(A66:I77,5.46)+COUNTIF(A66:I77,5.47)+COUNTIF(A66:I77,5.48)+COUNTIF(A66:I77,5.49)+COUNTIF(A66:I77,5.5)+COUNTIF(A66:I77,5.51)</f>
        <v>29</v>
      </c>
      <c r="G88" s="26">
        <f>COUNTIF(A75:O78,5.52)+COUNTIF(A66:I77,5.53)+COUNTIF(A66:I77,5.54)+COUNTIF(A66:I77,5.55)+COUNTIF(A66:I77,5.56)+COUNTIF(A66:I77,5.57)+COUNTIF(A66:I77,5.58)+COUNTIF(A66:I77,5.59)+COUNTIF(A66:I77,5.6)+COUNTIF(A66:I77,5.61)+COUNTIF(A66:I77,5.62)</f>
        <v>18</v>
      </c>
      <c r="H88" s="26">
        <f>COUNTIF(A75:O78,5.63)+COUNTIF(A66:I77,5.64)+COUNTIF(A66:I77,5.65)+COUNTIF(A66:I77,5.66)+COUNTIF(A66:I77,5.67)+COUNTIF(A66:I77,5.68)+COUNTIF(A66:I77,5.69)+COUNTIF(A66:I77,5.7)+COUNTIF(A66:I77,5.71)+COUNTIF(A66:I77,5.72)+COUNTIF(A66:I77,5.73)</f>
        <v>12</v>
      </c>
      <c r="I88" s="31">
        <f>COUNTIF(A75:O78,5.74)+COUNTIF(A66:I77,5.75)+COUNTIF(A66:I77,5.76)+COUNTIF(A66:I77,5.77)+COUNTIF(A66:I77,5.78)+COUNTIF(A66:I77,5.79)+COUNTIF(A66:I77,5.8)+COUNTIF(A66:I77,5.81)+COUNTIF(A66:I77,5.82)+COUNTIF(A66:I77,5.83)+COUNTIF(A66:I77,5.84)+COUNTIF(A66:I77,5.85)</f>
        <v>5</v>
      </c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32" t="s">
        <v>23</v>
      </c>
      <c r="B91" s="32">
        <v>4.97</v>
      </c>
      <c r="C91" s="32">
        <v>5.08</v>
      </c>
      <c r="D91" s="32">
        <v>5.19</v>
      </c>
      <c r="E91" s="32">
        <v>5.3</v>
      </c>
      <c r="F91" s="32">
        <v>5.41</v>
      </c>
      <c r="G91" s="32">
        <v>5.52</v>
      </c>
      <c r="H91" s="32">
        <v>5.63</v>
      </c>
      <c r="I91" s="32">
        <v>5.74</v>
      </c>
      <c r="J91" s="32">
        <v>5.85</v>
      </c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32" t="s">
        <v>24</v>
      </c>
      <c r="B92" s="31">
        <f>0</f>
        <v>0</v>
      </c>
      <c r="C92" s="31">
        <f t="shared" ref="C92:J92" si="3">SUM($B$88:B88)/100</f>
        <v>0.02</v>
      </c>
      <c r="D92" s="31">
        <f t="shared" si="3"/>
        <v>0.05</v>
      </c>
      <c r="E92" s="31">
        <f t="shared" si="3"/>
        <v>0.17</v>
      </c>
      <c r="F92" s="31">
        <f t="shared" si="3"/>
        <v>0.36</v>
      </c>
      <c r="G92" s="31">
        <f t="shared" si="3"/>
        <v>0.65</v>
      </c>
      <c r="H92" s="31">
        <f t="shared" si="3"/>
        <v>0.83</v>
      </c>
      <c r="I92" s="31">
        <f t="shared" si="3"/>
        <v>0.95</v>
      </c>
      <c r="J92" s="31">
        <f t="shared" si="3"/>
        <v>1</v>
      </c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22" t="s">
        <v>0</v>
      </c>
      <c r="B94" s="35" t="s">
        <v>27</v>
      </c>
      <c r="C94" s="35" t="s">
        <v>28</v>
      </c>
      <c r="D94" s="35" t="s">
        <v>29</v>
      </c>
      <c r="E94" s="35" t="s">
        <v>30</v>
      </c>
      <c r="F94" s="35" t="s">
        <v>31</v>
      </c>
      <c r="G94" s="35" t="s">
        <v>32</v>
      </c>
      <c r="H94" s="36" t="s">
        <v>33</v>
      </c>
      <c r="I94" s="19" t="s">
        <v>34</v>
      </c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25" t="s">
        <v>25</v>
      </c>
      <c r="B95" s="26">
        <f t="shared" ref="B95:I95" si="4">B88/($G$78*$H$84)</f>
        <v>0.1707317073</v>
      </c>
      <c r="C95" s="26">
        <f t="shared" si="4"/>
        <v>0.256097561</v>
      </c>
      <c r="D95" s="26">
        <f t="shared" si="4"/>
        <v>1.024390244</v>
      </c>
      <c r="E95" s="26">
        <f t="shared" si="4"/>
        <v>1.62195122</v>
      </c>
      <c r="F95" s="26">
        <f t="shared" si="4"/>
        <v>2.475609756</v>
      </c>
      <c r="G95" s="26">
        <f t="shared" si="4"/>
        <v>1.536585366</v>
      </c>
      <c r="H95" s="26">
        <f t="shared" si="4"/>
        <v>1.024390244</v>
      </c>
      <c r="I95" s="26">
        <f t="shared" si="4"/>
        <v>0.4268292683</v>
      </c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8">
    <mergeCell ref="A1:D1"/>
    <mergeCell ref="A7:B7"/>
    <mergeCell ref="D7:E7"/>
    <mergeCell ref="G7:H7"/>
    <mergeCell ref="A13:B13"/>
    <mergeCell ref="A64:D64"/>
    <mergeCell ref="D80:E80"/>
    <mergeCell ref="G80:H80"/>
  </mergeCells>
  <conditionalFormatting sqref="E8 E81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7" t="s">
        <v>0</v>
      </c>
      <c r="B1" s="38">
        <v>44.0</v>
      </c>
      <c r="C1" s="38">
        <v>46.0</v>
      </c>
      <c r="D1" s="38">
        <v>48.0</v>
      </c>
      <c r="E1" s="38">
        <v>50.0</v>
      </c>
      <c r="F1" s="38">
        <v>52.0</v>
      </c>
      <c r="G1" s="38">
        <v>54.0</v>
      </c>
      <c r="H1" s="39"/>
      <c r="I1" s="40"/>
      <c r="J1" s="41" t="s">
        <v>35</v>
      </c>
    </row>
    <row r="2">
      <c r="A2" s="42" t="s">
        <v>2</v>
      </c>
      <c r="B2" s="43">
        <v>3.0</v>
      </c>
      <c r="C2" s="43">
        <v>1.0</v>
      </c>
      <c r="D2" s="43">
        <v>2.0</v>
      </c>
      <c r="E2" s="43">
        <v>2.0</v>
      </c>
      <c r="F2" s="43">
        <v>1.0</v>
      </c>
      <c r="G2" s="43">
        <v>2.0</v>
      </c>
      <c r="H2" s="39"/>
      <c r="I2" s="40"/>
    </row>
    <row r="3">
      <c r="A3" s="44" t="s">
        <v>3</v>
      </c>
      <c r="B3" s="45">
        <v>0.0</v>
      </c>
      <c r="C3" s="45">
        <v>3.0</v>
      </c>
      <c r="D3" s="45">
        <v>4.0</v>
      </c>
      <c r="E3" s="45">
        <v>6.0</v>
      </c>
      <c r="F3" s="45">
        <v>8.0</v>
      </c>
      <c r="G3" s="45">
        <v>10.0</v>
      </c>
      <c r="H3" s="39"/>
      <c r="I3" s="40"/>
    </row>
    <row r="4">
      <c r="A4" s="44" t="s">
        <v>4</v>
      </c>
      <c r="B4" s="45">
        <v>0.0</v>
      </c>
      <c r="C4" s="45">
        <v>0.3</v>
      </c>
      <c r="D4" s="45">
        <v>0.4</v>
      </c>
      <c r="E4" s="45">
        <v>0.6</v>
      </c>
      <c r="F4" s="45">
        <v>0.8</v>
      </c>
      <c r="G4" s="45">
        <v>1.0</v>
      </c>
      <c r="H4" s="39"/>
      <c r="I4" s="40"/>
    </row>
    <row r="5">
      <c r="A5" s="44" t="s">
        <v>5</v>
      </c>
      <c r="B5" s="45">
        <v>10.0</v>
      </c>
      <c r="C5" s="39"/>
      <c r="D5" s="39"/>
      <c r="E5" s="39"/>
      <c r="F5" s="39"/>
      <c r="G5" s="39"/>
      <c r="H5" s="39"/>
      <c r="I5" s="40"/>
    </row>
    <row r="6">
      <c r="A6" s="39"/>
      <c r="B6" s="39"/>
      <c r="C6" s="39"/>
      <c r="D6" s="39"/>
      <c r="E6" s="39"/>
      <c r="F6" s="39"/>
      <c r="G6" s="39"/>
      <c r="H6" s="39"/>
      <c r="I6" s="40"/>
    </row>
    <row r="7">
      <c r="A7" s="46" t="s">
        <v>3</v>
      </c>
      <c r="B7" s="47">
        <v>-1.0</v>
      </c>
      <c r="C7" s="47">
        <v>0.0</v>
      </c>
      <c r="D7" s="39"/>
      <c r="E7" s="39"/>
      <c r="F7" s="39"/>
      <c r="G7" s="39"/>
      <c r="H7" s="39"/>
      <c r="I7" s="40"/>
    </row>
    <row r="8">
      <c r="A8" s="48" t="s">
        <v>4</v>
      </c>
      <c r="B8" s="45">
        <v>0.0</v>
      </c>
      <c r="C8" s="45">
        <v>0.0</v>
      </c>
      <c r="D8" s="39"/>
      <c r="E8" s="39"/>
      <c r="F8" s="39"/>
      <c r="G8" s="39"/>
      <c r="H8" s="39"/>
      <c r="I8" s="40"/>
    </row>
    <row r="9">
      <c r="A9" s="39"/>
      <c r="B9" s="39"/>
      <c r="C9" s="39"/>
      <c r="D9" s="39"/>
      <c r="E9" s="39"/>
      <c r="F9" s="39"/>
      <c r="G9" s="39"/>
      <c r="H9" s="39"/>
      <c r="I9" s="40"/>
    </row>
    <row r="10">
      <c r="A10" s="46" t="s">
        <v>3</v>
      </c>
      <c r="B10" s="47">
        <v>0.0</v>
      </c>
      <c r="C10" s="47">
        <v>3.0</v>
      </c>
      <c r="D10" s="39"/>
      <c r="E10" s="39"/>
      <c r="F10" s="39"/>
      <c r="G10" s="39"/>
      <c r="H10" s="39"/>
      <c r="I10" s="40"/>
    </row>
    <row r="11">
      <c r="A11" s="48" t="s">
        <v>4</v>
      </c>
      <c r="B11" s="45">
        <v>0.3</v>
      </c>
      <c r="C11" s="45">
        <v>0.3</v>
      </c>
      <c r="D11" s="39"/>
      <c r="E11" s="39"/>
      <c r="F11" s="39"/>
      <c r="G11" s="39"/>
      <c r="H11" s="39"/>
      <c r="I11" s="40"/>
    </row>
    <row r="12">
      <c r="A12" s="39"/>
      <c r="B12" s="39"/>
      <c r="C12" s="39"/>
      <c r="D12" s="39"/>
      <c r="E12" s="39"/>
      <c r="F12" s="39"/>
      <c r="G12" s="39"/>
      <c r="H12" s="39"/>
      <c r="I12" s="40"/>
    </row>
    <row r="13">
      <c r="A13" s="46" t="s">
        <v>3</v>
      </c>
      <c r="B13" s="47">
        <v>3.0</v>
      </c>
      <c r="C13" s="47">
        <v>4.0</v>
      </c>
      <c r="D13" s="39"/>
      <c r="E13" s="39"/>
      <c r="F13" s="39"/>
      <c r="G13" s="39"/>
      <c r="H13" s="39"/>
      <c r="I13" s="40"/>
    </row>
    <row r="14">
      <c r="A14" s="48" t="s">
        <v>4</v>
      </c>
      <c r="B14" s="45">
        <v>0.4</v>
      </c>
      <c r="C14" s="45">
        <v>0.4</v>
      </c>
      <c r="D14" s="39"/>
      <c r="E14" s="39"/>
      <c r="F14" s="39"/>
      <c r="G14" s="39"/>
      <c r="H14" s="39"/>
      <c r="I14" s="40"/>
    </row>
    <row r="15">
      <c r="A15" s="39"/>
      <c r="B15" s="39"/>
      <c r="C15" s="39"/>
      <c r="D15" s="39"/>
      <c r="E15" s="39"/>
      <c r="F15" s="39"/>
      <c r="G15" s="39"/>
      <c r="H15" s="39"/>
      <c r="I15" s="40"/>
    </row>
    <row r="16">
      <c r="A16" s="46" t="s">
        <v>3</v>
      </c>
      <c r="B16" s="47">
        <v>4.0</v>
      </c>
      <c r="C16" s="47">
        <v>6.0</v>
      </c>
      <c r="D16" s="39"/>
      <c r="E16" s="39"/>
      <c r="F16" s="39"/>
      <c r="G16" s="39"/>
      <c r="H16" s="39"/>
      <c r="I16" s="40"/>
    </row>
    <row r="17">
      <c r="A17" s="48" t="s">
        <v>4</v>
      </c>
      <c r="B17" s="45">
        <v>0.6</v>
      </c>
      <c r="C17" s="45">
        <v>0.6</v>
      </c>
      <c r="D17" s="39"/>
      <c r="E17" s="39"/>
      <c r="F17" s="39"/>
      <c r="G17" s="39"/>
      <c r="H17" s="39"/>
      <c r="I17" s="40"/>
    </row>
    <row r="18">
      <c r="A18" s="39"/>
      <c r="B18" s="39"/>
      <c r="C18" s="39"/>
      <c r="D18" s="39"/>
      <c r="E18" s="39"/>
      <c r="F18" s="39"/>
      <c r="G18" s="39"/>
      <c r="H18" s="39"/>
      <c r="I18" s="40"/>
    </row>
    <row r="19">
      <c r="A19" s="46" t="s">
        <v>3</v>
      </c>
      <c r="B19" s="47">
        <v>6.0</v>
      </c>
      <c r="C19" s="47">
        <v>8.0</v>
      </c>
      <c r="D19" s="39"/>
      <c r="E19" s="39"/>
      <c r="F19" s="39"/>
      <c r="G19" s="39"/>
      <c r="H19" s="39"/>
      <c r="I19" s="40"/>
    </row>
    <row r="20">
      <c r="A20" s="48" t="s">
        <v>4</v>
      </c>
      <c r="B20" s="45">
        <v>0.8</v>
      </c>
      <c r="C20" s="45">
        <v>0.8</v>
      </c>
      <c r="D20" s="39"/>
      <c r="E20" s="39"/>
      <c r="F20" s="39"/>
      <c r="G20" s="39"/>
      <c r="H20" s="39"/>
      <c r="I20" s="40"/>
    </row>
    <row r="21">
      <c r="A21" s="39"/>
      <c r="B21" s="39"/>
      <c r="C21" s="39"/>
      <c r="D21" s="39"/>
      <c r="E21" s="39"/>
      <c r="F21" s="39"/>
      <c r="G21" s="39"/>
      <c r="H21" s="39"/>
      <c r="I21" s="40"/>
    </row>
    <row r="22">
      <c r="A22" s="46" t="s">
        <v>3</v>
      </c>
      <c r="B22" s="47">
        <v>8.0</v>
      </c>
      <c r="C22" s="47">
        <v>10.0</v>
      </c>
      <c r="D22" s="39"/>
      <c r="E22" s="39"/>
      <c r="F22" s="39"/>
      <c r="G22" s="39"/>
      <c r="H22" s="39"/>
      <c r="I22" s="40"/>
    </row>
    <row r="23">
      <c r="A23" s="48" t="s">
        <v>4</v>
      </c>
      <c r="B23" s="45">
        <v>1.0</v>
      </c>
      <c r="C23" s="45">
        <v>1.0</v>
      </c>
      <c r="D23" s="39"/>
      <c r="E23" s="39"/>
      <c r="F23" s="39"/>
      <c r="G23" s="39"/>
      <c r="H23" s="39"/>
      <c r="I23" s="40"/>
    </row>
    <row r="24">
      <c r="A24" s="39"/>
      <c r="B24" s="39"/>
      <c r="C24" s="39"/>
      <c r="D24" s="39"/>
      <c r="E24" s="39"/>
      <c r="F24" s="39"/>
      <c r="G24" s="39"/>
      <c r="H24" s="39"/>
      <c r="I24" s="40"/>
    </row>
    <row r="25">
      <c r="A25" s="39"/>
      <c r="B25" s="39"/>
      <c r="C25" s="39"/>
      <c r="D25" s="39"/>
      <c r="E25" s="39"/>
      <c r="F25" s="39"/>
      <c r="G25" s="39"/>
      <c r="H25" s="39"/>
      <c r="I25" s="40"/>
    </row>
    <row r="26">
      <c r="A26" s="40"/>
      <c r="B26" s="40"/>
      <c r="C26" s="40"/>
      <c r="D26" s="40"/>
      <c r="E26" s="40"/>
      <c r="F26" s="40"/>
      <c r="G26" s="40"/>
      <c r="H26" s="40"/>
      <c r="I26" s="40"/>
    </row>
    <row r="27">
      <c r="A27" s="40"/>
      <c r="B27" s="40"/>
      <c r="C27" s="40"/>
      <c r="D27" s="40"/>
      <c r="E27" s="40"/>
      <c r="F27" s="40"/>
      <c r="G27" s="40"/>
      <c r="H27" s="40"/>
      <c r="I27" s="40"/>
    </row>
    <row r="28">
      <c r="A28" s="40"/>
      <c r="B28" s="40"/>
      <c r="C28" s="40"/>
      <c r="D28" s="40"/>
      <c r="E28" s="40"/>
      <c r="F28" s="40"/>
      <c r="G28" s="40"/>
      <c r="H28" s="40"/>
      <c r="I28" s="40"/>
    </row>
    <row r="29">
      <c r="A29" s="40"/>
      <c r="B29" s="40"/>
      <c r="C29" s="40"/>
      <c r="D29" s="40"/>
      <c r="E29" s="40"/>
      <c r="F29" s="40"/>
      <c r="G29" s="40"/>
      <c r="H29" s="40"/>
      <c r="I29" s="40"/>
    </row>
  </sheetData>
  <drawing r:id="rId1"/>
</worksheet>
</file>