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</sheets>
  <definedNames/>
  <calcPr/>
  <extLst>
    <ext uri="GoogleSheetsCustomDataVersion1">
      <go:sheetsCustomData xmlns:go="http://customooxmlschemas.google.com/" r:id="rId7" roundtripDataSignature="AMtx7mg11wh54BLqlTmmc2zYQ+RRDQ9OZg=="/>
    </ext>
  </extLst>
</workbook>
</file>

<file path=xl/sharedStrings.xml><?xml version="1.0" encoding="utf-8"?>
<sst xmlns="http://schemas.openxmlformats.org/spreadsheetml/2006/main" count="50" uniqueCount="36">
  <si>
    <t>Сумма затрат предприятий на проивзодство, тыс. руб.</t>
  </si>
  <si>
    <r>
      <rPr>
        <rFont val="Calibri"/>
        <color theme="1"/>
        <sz val="11.0"/>
      </rPr>
      <t>Количество предприятий, f</t>
    </r>
    <r>
      <rPr>
        <rFont val="Calibri"/>
        <color theme="1"/>
        <sz val="11.0"/>
        <vertAlign val="subscript"/>
      </rPr>
      <t>i</t>
    </r>
  </si>
  <si>
    <r>
      <rPr>
        <rFont val="Calibri"/>
        <color theme="1"/>
        <sz val="11.0"/>
      </rPr>
      <t>Середина интервала, x</t>
    </r>
    <r>
      <rPr>
        <rFont val="Calibri"/>
        <color theme="1"/>
        <sz val="11.0"/>
        <vertAlign val="subscript"/>
      </rPr>
      <t>i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</si>
  <si>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bscript"/>
      </rPr>
      <t>i</t>
    </r>
    <r>
      <rPr>
        <rFont val="Calibri"/>
        <color theme="1"/>
        <sz val="11.0"/>
      </rPr>
      <t>*f</t>
    </r>
    <r>
      <rPr>
        <rFont val="Calibri"/>
        <color theme="1"/>
        <sz val="11.0"/>
        <vertAlign val="subscript"/>
      </rPr>
      <t>i</t>
    </r>
  </si>
  <si>
    <r>
      <rPr>
        <rFont val="Calibri"/>
        <color theme="1"/>
        <sz val="11.0"/>
      </rPr>
      <t>x</t>
    </r>
    <r>
      <rPr>
        <rFont val="Calibri"/>
        <color theme="1"/>
        <sz val="11.0"/>
        <vertAlign val="superscript"/>
      </rPr>
      <t>-</t>
    </r>
  </si>
  <si>
    <t>(xi-x-)2</t>
  </si>
  <si>
    <r>
      <rPr>
        <rFont val="Calibri"/>
        <color theme="1"/>
        <sz val="11.0"/>
      </rPr>
      <t>(x</t>
    </r>
    <r>
      <rPr>
        <rFont val="Calibri"/>
        <color theme="1"/>
        <sz val="11.0"/>
        <vertAlign val="subscript"/>
      </rPr>
      <t>i</t>
    </r>
    <r>
      <rPr>
        <rFont val="Calibri"/>
        <color theme="1"/>
        <sz val="11.0"/>
      </rPr>
      <t>-x</t>
    </r>
    <r>
      <rPr>
        <rFont val="Calibri"/>
        <color theme="1"/>
        <sz val="11.0"/>
        <vertAlign val="superscript"/>
      </rPr>
      <t>-</t>
    </r>
    <r>
      <rPr>
        <rFont val="Calibri"/>
        <color theme="1"/>
        <sz val="11.0"/>
      </rPr>
      <t>)</t>
    </r>
    <r>
      <rPr>
        <rFont val="Calibri"/>
        <color theme="1"/>
        <sz val="11.0"/>
        <vertAlign val="superscript"/>
      </rPr>
      <t>2</t>
    </r>
    <r>
      <rPr>
        <rFont val="Calibri"/>
        <color theme="1"/>
        <sz val="11.0"/>
      </rPr>
      <t>*f</t>
    </r>
    <r>
      <rPr>
        <rFont val="Calibri"/>
        <color theme="1"/>
        <sz val="11.0"/>
        <vertAlign val="subscript"/>
      </rPr>
      <t>i</t>
    </r>
  </si>
  <si>
    <t>σ</t>
  </si>
  <si>
    <r>
      <rPr>
        <rFont val="Calibri"/>
        <color theme="1"/>
        <sz val="11.0"/>
      </rPr>
      <t>t</t>
    </r>
    <r>
      <rPr>
        <rFont val="Calibri"/>
        <color theme="1"/>
        <sz val="11.0"/>
        <vertAlign val="subscript"/>
      </rPr>
      <t>i</t>
    </r>
  </si>
  <si>
    <r>
      <rPr>
        <rFont val="Calibri"/>
        <color theme="1"/>
        <sz val="11.0"/>
      </rPr>
      <t>ϕ</t>
    </r>
    <r>
      <rPr>
        <rFont val="Calibri"/>
        <color theme="1"/>
        <sz val="11.0"/>
      </rPr>
      <t>(t)</t>
    </r>
  </si>
  <si>
    <t>N</t>
  </si>
  <si>
    <t>d</t>
  </si>
  <si>
    <r>
      <rPr>
        <rFont val="Calibri"/>
        <color theme="1"/>
        <sz val="11.0"/>
      </rPr>
      <t>f</t>
    </r>
    <r>
      <rPr>
        <rFont val="Calibri"/>
        <color theme="1"/>
        <sz val="11.0"/>
        <vertAlign val="subscript"/>
      </rPr>
      <t>m</t>
    </r>
  </si>
  <si>
    <t>Fi</t>
  </si>
  <si>
    <t>Fm</t>
  </si>
  <si>
    <t>Di</t>
  </si>
  <si>
    <r>
      <rPr>
        <rFont val="Calibri"/>
        <color theme="1"/>
        <sz val="11.0"/>
      </rPr>
      <t>D</t>
    </r>
    <r>
      <rPr>
        <rFont val="Calibri"/>
        <color theme="1"/>
        <sz val="11.0"/>
        <vertAlign val="subscript"/>
      </rPr>
      <t>max</t>
    </r>
  </si>
  <si>
    <t>λ</t>
  </si>
  <si>
    <t>А</t>
  </si>
  <si>
    <t xml:space="preserve"> </t>
  </si>
  <si>
    <t>30-40</t>
  </si>
  <si>
    <t>40-50</t>
  </si>
  <si>
    <t>50-60</t>
  </si>
  <si>
    <t>60-70</t>
  </si>
  <si>
    <t>70-80</t>
  </si>
  <si>
    <t>80-90</t>
  </si>
  <si>
    <t>90-100</t>
  </si>
  <si>
    <t>100-110</t>
  </si>
  <si>
    <t>110-120</t>
  </si>
  <si>
    <t>120-130</t>
  </si>
  <si>
    <t>130-140</t>
  </si>
  <si>
    <t>140-150</t>
  </si>
  <si>
    <t>150-160</t>
  </si>
  <si>
    <t>160-170</t>
  </si>
  <si>
    <t>ИТОГ</t>
  </si>
  <si>
    <t xml:space="preserve"> 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</si>
</sst>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1" fillId="3" fontId="1" numFmtId="0" xfId="0" applyAlignment="1" applyBorder="1" applyFill="1" applyFont="1">
      <alignment horizontal="center" vertical="center"/>
    </xf>
    <xf borderId="1" fillId="3" fontId="2" numFmtId="0" xfId="0" applyAlignment="1" applyBorder="1" applyFon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1" fillId="3" fontId="2" numFmtId="2" xfId="0" applyAlignment="1" applyBorder="1" applyFont="1" applyNumberFormat="1">
      <alignment horizontal="center" vertical="center"/>
    </xf>
    <xf borderId="1" fillId="3" fontId="2" numFmtId="165" xfId="0" applyAlignment="1" applyBorder="1" applyFont="1" applyNumberFormat="1">
      <alignment horizontal="center" vertical="center"/>
    </xf>
    <xf borderId="1" fillId="3" fontId="2" numFmtId="1" xfId="0" applyAlignment="1" applyBorder="1" applyFont="1" applyNumberFormat="1">
      <alignment horizontal="center" vertical="center"/>
    </xf>
    <xf borderId="1" fillId="3" fontId="1" numFmtId="1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12.71"/>
    <col customWidth="1" min="3" max="3" width="10.29"/>
    <col customWidth="1" min="4" max="5" width="8.71"/>
    <col customWidth="1" min="6" max="6" width="14.0"/>
    <col customWidth="1" min="7" max="7" width="13.57"/>
    <col customWidth="1" min="8" max="16" width="8.71"/>
    <col customWidth="1" min="17" max="17" width="6.29"/>
    <col customWidth="1" min="18" max="18" width="13.71"/>
    <col customWidth="1" min="19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4.25" customHeight="1">
      <c r="A2" s="4" t="s">
        <v>18</v>
      </c>
      <c r="B2" s="4">
        <v>1.0</v>
      </c>
      <c r="C2" s="4">
        <v>2.0</v>
      </c>
      <c r="D2" s="4"/>
      <c r="E2" s="4"/>
      <c r="F2" s="4"/>
      <c r="G2" s="4"/>
      <c r="H2" s="4"/>
      <c r="I2" s="4">
        <v>3.0</v>
      </c>
      <c r="J2" s="4">
        <v>4.0</v>
      </c>
      <c r="K2" s="4"/>
      <c r="L2" s="4"/>
      <c r="M2" s="4">
        <v>5.0</v>
      </c>
      <c r="N2" s="4">
        <v>6.0</v>
      </c>
      <c r="O2" s="4">
        <v>7.0</v>
      </c>
      <c r="P2" s="4">
        <v>8.0</v>
      </c>
      <c r="Q2" s="4" t="s">
        <v>19</v>
      </c>
      <c r="R2" s="4">
        <v>9.0</v>
      </c>
    </row>
    <row r="3" ht="14.25" customHeight="1">
      <c r="A3" s="5" t="s">
        <v>20</v>
      </c>
      <c r="B3" s="5">
        <v>2.0</v>
      </c>
      <c r="C3" s="5">
        <v>35.0</v>
      </c>
      <c r="D3" s="5">
        <f t="shared" ref="D3:D16" si="1">B3*C3</f>
        <v>70</v>
      </c>
      <c r="E3" s="6">
        <f>(SUM(D3:D16))/SUM(B3:B16)</f>
        <v>97.22222222</v>
      </c>
      <c r="F3" s="5">
        <f t="shared" ref="F3:F16" si="2">POWER(C3-$E$3,2)</f>
        <v>3871.604938</v>
      </c>
      <c r="G3" s="5">
        <f t="shared" ref="G3:G16" si="3">F3*B3</f>
        <v>7743.209877</v>
      </c>
      <c r="H3" s="6">
        <f>SQRT((SUM(G3:G16))/(SUM(B3:B16)))</f>
        <v>29.63773037</v>
      </c>
      <c r="I3" s="7">
        <f t="shared" ref="I3:I16" si="4">(C3-$E$3)/$H$3</f>
        <v>-2.099426017</v>
      </c>
      <c r="J3" s="8">
        <f t="shared" ref="J3:J16" si="5">(1/SQRT(2*3.1415))*(POWER(2.7182,(-I3*I3)/2))</f>
        <v>0.04404020798</v>
      </c>
      <c r="K3" s="5">
        <f>SUM(B3:B16)</f>
        <v>108</v>
      </c>
      <c r="L3" s="5">
        <v>10.0</v>
      </c>
      <c r="M3" s="9">
        <f t="shared" ref="M3:M16" si="6">J3*(($K$3*$L$3)/$H$3)</f>
        <v>1.604826821</v>
      </c>
      <c r="N3" s="5">
        <f>B3</f>
        <v>2</v>
      </c>
      <c r="O3" s="9">
        <f>SUM(M3)</f>
        <v>1.604826821</v>
      </c>
      <c r="P3" s="9">
        <f t="shared" ref="P3:P12" si="7">N3-O3</f>
        <v>0.3951731789</v>
      </c>
      <c r="Q3" s="9">
        <f>MAX(P3:P16)</f>
        <v>3.17113855</v>
      </c>
      <c r="R3" s="5">
        <f>Q3/SQRT(K3)</f>
        <v>0.3051429493</v>
      </c>
    </row>
    <row r="4" ht="14.25" customHeight="1">
      <c r="A4" s="5" t="s">
        <v>21</v>
      </c>
      <c r="B4" s="5">
        <v>4.0</v>
      </c>
      <c r="C4" s="5">
        <v>45.0</v>
      </c>
      <c r="D4" s="5">
        <f t="shared" si="1"/>
        <v>180</v>
      </c>
      <c r="E4" s="5"/>
      <c r="F4" s="5">
        <f t="shared" si="2"/>
        <v>2727.160494</v>
      </c>
      <c r="G4" s="5">
        <f t="shared" si="3"/>
        <v>10908.64198</v>
      </c>
      <c r="H4" s="5"/>
      <c r="I4" s="7">
        <f t="shared" si="4"/>
        <v>-1.762018264</v>
      </c>
      <c r="J4" s="8">
        <f t="shared" si="5"/>
        <v>0.0844807791</v>
      </c>
      <c r="K4" s="5"/>
      <c r="L4" s="5"/>
      <c r="M4" s="9">
        <f t="shared" si="6"/>
        <v>3.078482741</v>
      </c>
      <c r="N4" s="5">
        <f>SUM(B3:B4)</f>
        <v>6</v>
      </c>
      <c r="O4" s="9">
        <f>SUM(M3:M4)</f>
        <v>4.683309562</v>
      </c>
      <c r="P4" s="9">
        <f t="shared" si="7"/>
        <v>1.316690438</v>
      </c>
      <c r="Q4" s="5"/>
      <c r="R4" s="5"/>
    </row>
    <row r="5" ht="14.25" customHeight="1">
      <c r="A5" s="5" t="s">
        <v>22</v>
      </c>
      <c r="B5" s="5">
        <v>6.0</v>
      </c>
      <c r="C5" s="5">
        <v>55.0</v>
      </c>
      <c r="D5" s="5">
        <f t="shared" si="1"/>
        <v>330</v>
      </c>
      <c r="E5" s="5"/>
      <c r="F5" s="5">
        <f t="shared" si="2"/>
        <v>1782.716049</v>
      </c>
      <c r="G5" s="5">
        <f t="shared" si="3"/>
        <v>10696.2963</v>
      </c>
      <c r="H5" s="5"/>
      <c r="I5" s="7">
        <f t="shared" si="4"/>
        <v>-1.424610511</v>
      </c>
      <c r="J5" s="8">
        <f t="shared" si="5"/>
        <v>0.1446192585</v>
      </c>
      <c r="K5" s="5"/>
      <c r="L5" s="5"/>
      <c r="M5" s="9">
        <f t="shared" si="6"/>
        <v>5.269931173</v>
      </c>
      <c r="N5" s="5">
        <f>SUM(B3:B5)</f>
        <v>12</v>
      </c>
      <c r="O5" s="9">
        <f>SUM(M3:M5)</f>
        <v>9.953240734</v>
      </c>
      <c r="P5" s="9">
        <f t="shared" si="7"/>
        <v>2.046759266</v>
      </c>
      <c r="Q5" s="5"/>
      <c r="R5" s="5"/>
    </row>
    <row r="6" ht="14.25" customHeight="1">
      <c r="A6" s="5" t="s">
        <v>23</v>
      </c>
      <c r="B6" s="5">
        <v>8.0</v>
      </c>
      <c r="C6" s="5">
        <v>65.0</v>
      </c>
      <c r="D6" s="5">
        <f t="shared" si="1"/>
        <v>520</v>
      </c>
      <c r="E6" s="5"/>
      <c r="F6" s="5">
        <f t="shared" si="2"/>
        <v>1038.271605</v>
      </c>
      <c r="G6" s="5">
        <f t="shared" si="3"/>
        <v>8306.17284</v>
      </c>
      <c r="H6" s="5"/>
      <c r="I6" s="7">
        <f t="shared" si="4"/>
        <v>-1.087202759</v>
      </c>
      <c r="J6" s="8">
        <f t="shared" si="5"/>
        <v>0.2209296587</v>
      </c>
      <c r="K6" s="5"/>
      <c r="L6" s="5"/>
      <c r="M6" s="9">
        <f t="shared" si="6"/>
        <v>8.050685001</v>
      </c>
      <c r="N6" s="5">
        <f>SUM(B3:B6)</f>
        <v>20</v>
      </c>
      <c r="O6" s="9">
        <f>SUM(M3:M6)</f>
        <v>18.00392574</v>
      </c>
      <c r="P6" s="9">
        <f t="shared" si="7"/>
        <v>1.996074265</v>
      </c>
      <c r="Q6" s="5"/>
      <c r="R6" s="5"/>
    </row>
    <row r="7" ht="14.25" customHeight="1">
      <c r="A7" s="5" t="s">
        <v>24</v>
      </c>
      <c r="B7" s="5">
        <v>11.0</v>
      </c>
      <c r="C7" s="5">
        <v>75.0</v>
      </c>
      <c r="D7" s="5">
        <f t="shared" si="1"/>
        <v>825</v>
      </c>
      <c r="E7" s="5"/>
      <c r="F7" s="5">
        <f t="shared" si="2"/>
        <v>493.8271605</v>
      </c>
      <c r="G7" s="5">
        <f t="shared" si="3"/>
        <v>5432.098765</v>
      </c>
      <c r="H7" s="5"/>
      <c r="I7" s="7">
        <f t="shared" si="4"/>
        <v>-0.749795006</v>
      </c>
      <c r="J7" s="8">
        <f t="shared" si="5"/>
        <v>0.301190718</v>
      </c>
      <c r="K7" s="5"/>
      <c r="L7" s="5"/>
      <c r="M7" s="9">
        <f t="shared" si="6"/>
        <v>10.975401</v>
      </c>
      <c r="N7" s="5">
        <f>SUM(B3:B7)</f>
        <v>31</v>
      </c>
      <c r="O7" s="9">
        <f>SUM(M3:M7)</f>
        <v>28.97932673</v>
      </c>
      <c r="P7" s="9">
        <f t="shared" si="7"/>
        <v>2.020673269</v>
      </c>
      <c r="Q7" s="5"/>
      <c r="R7" s="5"/>
    </row>
    <row r="8" ht="14.25" customHeight="1">
      <c r="A8" s="5" t="s">
        <v>25</v>
      </c>
      <c r="B8" s="5">
        <v>14.0</v>
      </c>
      <c r="C8" s="5">
        <v>85.0</v>
      </c>
      <c r="D8" s="5">
        <f t="shared" si="1"/>
        <v>1190</v>
      </c>
      <c r="E8" s="5"/>
      <c r="F8" s="5">
        <f t="shared" si="2"/>
        <v>149.382716</v>
      </c>
      <c r="G8" s="5">
        <f t="shared" si="3"/>
        <v>2091.358025</v>
      </c>
      <c r="H8" s="5"/>
      <c r="I8" s="7">
        <f t="shared" si="4"/>
        <v>-0.4123872533</v>
      </c>
      <c r="J8" s="8">
        <f t="shared" si="5"/>
        <v>0.3664281391</v>
      </c>
      <c r="K8" s="5"/>
      <c r="L8" s="5"/>
      <c r="M8" s="9">
        <f t="shared" si="6"/>
        <v>13.35265505</v>
      </c>
      <c r="N8" s="5">
        <f>SUM(B3:B8)</f>
        <v>45</v>
      </c>
      <c r="O8" s="9">
        <f>SUM(M3:M8)</f>
        <v>42.33198178</v>
      </c>
      <c r="P8" s="9">
        <f t="shared" si="7"/>
        <v>2.668018217</v>
      </c>
      <c r="Q8" s="5"/>
      <c r="R8" s="5"/>
    </row>
    <row r="9" ht="14.25" customHeight="1">
      <c r="A9" s="5" t="s">
        <v>26</v>
      </c>
      <c r="B9" s="5">
        <v>15.0</v>
      </c>
      <c r="C9" s="5">
        <v>95.0</v>
      </c>
      <c r="D9" s="5">
        <f t="shared" si="1"/>
        <v>1425</v>
      </c>
      <c r="E9" s="5"/>
      <c r="F9" s="5">
        <f t="shared" si="2"/>
        <v>4.938271605</v>
      </c>
      <c r="G9" s="5">
        <f t="shared" si="3"/>
        <v>74.07407407</v>
      </c>
      <c r="H9" s="5"/>
      <c r="I9" s="7">
        <f t="shared" si="4"/>
        <v>-0.0749795006</v>
      </c>
      <c r="J9" s="8">
        <f t="shared" si="5"/>
        <v>0.3978283434</v>
      </c>
      <c r="K9" s="5"/>
      <c r="L9" s="5"/>
      <c r="M9" s="9">
        <f t="shared" si="6"/>
        <v>14.49687967</v>
      </c>
      <c r="N9" s="5">
        <f>SUM(B3:B9)</f>
        <v>60</v>
      </c>
      <c r="O9" s="9">
        <f>SUM(M3:M9)</f>
        <v>56.82886145</v>
      </c>
      <c r="P9" s="9">
        <f t="shared" si="7"/>
        <v>3.17113855</v>
      </c>
      <c r="Q9" s="5"/>
      <c r="R9" s="5"/>
    </row>
    <row r="10" ht="14.25" customHeight="1">
      <c r="A10" s="5" t="s">
        <v>27</v>
      </c>
      <c r="B10" s="5">
        <v>13.0</v>
      </c>
      <c r="C10" s="5">
        <v>105.0</v>
      </c>
      <c r="D10" s="5">
        <f t="shared" si="1"/>
        <v>1365</v>
      </c>
      <c r="E10" s="5"/>
      <c r="F10" s="5">
        <f t="shared" si="2"/>
        <v>60.49382716</v>
      </c>
      <c r="G10" s="5">
        <f t="shared" si="3"/>
        <v>786.4197531</v>
      </c>
      <c r="H10" s="5"/>
      <c r="I10" s="7">
        <f t="shared" si="4"/>
        <v>0.2624282521</v>
      </c>
      <c r="J10" s="8">
        <f t="shared" si="5"/>
        <v>0.3854448937</v>
      </c>
      <c r="K10" s="5"/>
      <c r="L10" s="5"/>
      <c r="M10" s="9">
        <f t="shared" si="6"/>
        <v>14.0456263</v>
      </c>
      <c r="N10" s="5">
        <f>SUM(B3:B10)</f>
        <v>73</v>
      </c>
      <c r="O10" s="9">
        <f>SUM(M3:M10)</f>
        <v>70.87448775</v>
      </c>
      <c r="P10" s="9">
        <f t="shared" si="7"/>
        <v>2.125512252</v>
      </c>
      <c r="Q10" s="5"/>
      <c r="R10" s="5"/>
    </row>
    <row r="11" ht="14.25" customHeight="1">
      <c r="A11" s="5" t="s">
        <v>28</v>
      </c>
      <c r="B11" s="5">
        <v>11.0</v>
      </c>
      <c r="C11" s="5">
        <v>115.0</v>
      </c>
      <c r="D11" s="5">
        <f t="shared" si="1"/>
        <v>1265</v>
      </c>
      <c r="E11" s="5"/>
      <c r="F11" s="5">
        <f t="shared" si="2"/>
        <v>316.0493827</v>
      </c>
      <c r="G11" s="5">
        <f t="shared" si="3"/>
        <v>3476.54321</v>
      </c>
      <c r="H11" s="5"/>
      <c r="I11" s="7">
        <f t="shared" si="4"/>
        <v>0.5998360048</v>
      </c>
      <c r="J11" s="8">
        <f t="shared" si="5"/>
        <v>0.3332641076</v>
      </c>
      <c r="K11" s="5"/>
      <c r="L11" s="5"/>
      <c r="M11" s="9">
        <f t="shared" si="6"/>
        <v>12.14415651</v>
      </c>
      <c r="N11" s="5">
        <f>SUM(B3:B11)</f>
        <v>84</v>
      </c>
      <c r="O11" s="9">
        <f>SUM(M3:M11)</f>
        <v>83.01864426</v>
      </c>
      <c r="P11" s="9">
        <f t="shared" si="7"/>
        <v>0.9813557429</v>
      </c>
      <c r="Q11" s="5"/>
      <c r="R11" s="5"/>
    </row>
    <row r="12" ht="14.25" customHeight="1">
      <c r="A12" s="5" t="s">
        <v>29</v>
      </c>
      <c r="B12" s="5">
        <v>8.0</v>
      </c>
      <c r="C12" s="5">
        <v>125.0</v>
      </c>
      <c r="D12" s="5">
        <f t="shared" si="1"/>
        <v>1000</v>
      </c>
      <c r="E12" s="5"/>
      <c r="F12" s="5">
        <f t="shared" si="2"/>
        <v>771.6049383</v>
      </c>
      <c r="G12" s="5">
        <f t="shared" si="3"/>
        <v>6172.839506</v>
      </c>
      <c r="H12" s="5"/>
      <c r="I12" s="7">
        <f t="shared" si="4"/>
        <v>0.9372437574</v>
      </c>
      <c r="J12" s="8">
        <f t="shared" si="5"/>
        <v>0.2571428543</v>
      </c>
      <c r="K12" s="5"/>
      <c r="L12" s="5"/>
      <c r="M12" s="9">
        <f t="shared" si="6"/>
        <v>9.370295198</v>
      </c>
      <c r="N12" s="5">
        <f>SUM(B3:B12)</f>
        <v>92</v>
      </c>
      <c r="O12" s="9">
        <f>SUM(M3:M12)</f>
        <v>92.38893946</v>
      </c>
      <c r="P12" s="9">
        <f t="shared" si="7"/>
        <v>-0.3889394555</v>
      </c>
      <c r="Q12" s="5"/>
      <c r="R12" s="5"/>
    </row>
    <row r="13" ht="14.25" customHeight="1">
      <c r="A13" s="5" t="s">
        <v>30</v>
      </c>
      <c r="B13" s="5">
        <v>6.0</v>
      </c>
      <c r="C13" s="5">
        <v>135.0</v>
      </c>
      <c r="D13" s="5">
        <f t="shared" si="1"/>
        <v>810</v>
      </c>
      <c r="E13" s="5"/>
      <c r="F13" s="5">
        <f t="shared" si="2"/>
        <v>1427.160494</v>
      </c>
      <c r="G13" s="5">
        <f t="shared" si="3"/>
        <v>8562.962963</v>
      </c>
      <c r="H13" s="5"/>
      <c r="I13" s="7">
        <f t="shared" si="4"/>
        <v>1.27465151</v>
      </c>
      <c r="J13" s="8">
        <f t="shared" si="5"/>
        <v>0.1770598323</v>
      </c>
      <c r="K13" s="5"/>
      <c r="L13" s="5"/>
      <c r="M13" s="9">
        <f t="shared" si="6"/>
        <v>6.452066893</v>
      </c>
      <c r="N13" s="5">
        <f>SUM(B3:B13)</f>
        <v>98</v>
      </c>
      <c r="O13" s="9">
        <f>SUM(M3:M13)</f>
        <v>98.84100635</v>
      </c>
      <c r="P13" s="9">
        <f>ABS(N13-O13)</f>
        <v>0.8410063482</v>
      </c>
      <c r="Q13" s="5"/>
      <c r="R13" s="5"/>
    </row>
    <row r="14" ht="14.25" customHeight="1">
      <c r="A14" s="5" t="s">
        <v>31</v>
      </c>
      <c r="B14" s="5">
        <v>5.0</v>
      </c>
      <c r="C14" s="5">
        <v>145.0</v>
      </c>
      <c r="D14" s="5">
        <f t="shared" si="1"/>
        <v>725</v>
      </c>
      <c r="E14" s="5"/>
      <c r="F14" s="5">
        <f t="shared" si="2"/>
        <v>2282.716049</v>
      </c>
      <c r="G14" s="5">
        <f t="shared" si="3"/>
        <v>11413.58025</v>
      </c>
      <c r="H14" s="5"/>
      <c r="I14" s="7">
        <f t="shared" si="4"/>
        <v>1.612059263</v>
      </c>
      <c r="J14" s="8">
        <f t="shared" si="5"/>
        <v>0.1087991013</v>
      </c>
      <c r="K14" s="5"/>
      <c r="L14" s="5"/>
      <c r="M14" s="9">
        <f t="shared" si="6"/>
        <v>3.964643309</v>
      </c>
      <c r="N14" s="5">
        <f>SUM(B3:B14)</f>
        <v>103</v>
      </c>
      <c r="O14" s="9">
        <f>SUM(M3:M14)</f>
        <v>102.8056497</v>
      </c>
      <c r="P14" s="9">
        <f t="shared" ref="P14:P16" si="8">N14-O14</f>
        <v>0.1943503431</v>
      </c>
      <c r="Q14" s="5"/>
      <c r="R14" s="5"/>
    </row>
    <row r="15" ht="14.25" customHeight="1">
      <c r="A15" s="5" t="s">
        <v>32</v>
      </c>
      <c r="B15" s="5">
        <v>3.0</v>
      </c>
      <c r="C15" s="5">
        <v>155.0</v>
      </c>
      <c r="D15" s="5">
        <f t="shared" si="1"/>
        <v>465</v>
      </c>
      <c r="E15" s="5"/>
      <c r="F15" s="5">
        <f t="shared" si="2"/>
        <v>3338.271605</v>
      </c>
      <c r="G15" s="5">
        <f t="shared" si="3"/>
        <v>10014.81481</v>
      </c>
      <c r="H15" s="5"/>
      <c r="I15" s="7">
        <f t="shared" si="4"/>
        <v>1.949467015</v>
      </c>
      <c r="J15" s="8">
        <f t="shared" si="5"/>
        <v>0.05966096017</v>
      </c>
      <c r="K15" s="5"/>
      <c r="L15" s="5"/>
      <c r="M15" s="9">
        <f t="shared" si="6"/>
        <v>2.174047613</v>
      </c>
      <c r="N15" s="5">
        <f>SUM(B3:B15)</f>
        <v>106</v>
      </c>
      <c r="O15" s="9">
        <f>SUM(M3:M15)</f>
        <v>104.9796973</v>
      </c>
      <c r="P15" s="9">
        <f t="shared" si="8"/>
        <v>1.02030273</v>
      </c>
      <c r="Q15" s="5"/>
      <c r="R15" s="5"/>
    </row>
    <row r="16" ht="14.25" customHeight="1">
      <c r="A16" s="5" t="s">
        <v>33</v>
      </c>
      <c r="B16" s="5">
        <v>2.0</v>
      </c>
      <c r="C16" s="5">
        <v>165.0</v>
      </c>
      <c r="D16" s="5">
        <f t="shared" si="1"/>
        <v>330</v>
      </c>
      <c r="E16" s="5"/>
      <c r="F16" s="5">
        <f t="shared" si="2"/>
        <v>4593.82716</v>
      </c>
      <c r="G16" s="5">
        <f t="shared" si="3"/>
        <v>9187.654321</v>
      </c>
      <c r="H16" s="5"/>
      <c r="I16" s="7">
        <f t="shared" si="4"/>
        <v>2.286874768</v>
      </c>
      <c r="J16" s="8">
        <f t="shared" si="5"/>
        <v>0.02919542758</v>
      </c>
      <c r="K16" s="5"/>
      <c r="L16" s="5"/>
      <c r="M16" s="9">
        <f t="shared" si="6"/>
        <v>1.06388247</v>
      </c>
      <c r="N16" s="5">
        <f>SUM(B3:B16)</f>
        <v>108</v>
      </c>
      <c r="O16" s="9">
        <f>SUM(M3:M16)</f>
        <v>106.0435797</v>
      </c>
      <c r="P16" s="9">
        <f t="shared" si="8"/>
        <v>1.95642026</v>
      </c>
      <c r="Q16" s="5"/>
      <c r="R16" s="5"/>
    </row>
    <row r="17" ht="14.25" customHeight="1">
      <c r="A17" s="2" t="s">
        <v>34</v>
      </c>
      <c r="B17" s="4">
        <v>108.0</v>
      </c>
      <c r="C17" s="4" t="s">
        <v>35</v>
      </c>
      <c r="D17" s="4" t="s">
        <v>35</v>
      </c>
      <c r="E17" s="4" t="s">
        <v>35</v>
      </c>
      <c r="F17" s="4" t="s">
        <v>35</v>
      </c>
      <c r="G17" s="4" t="s">
        <v>35</v>
      </c>
      <c r="H17" s="4" t="s">
        <v>35</v>
      </c>
      <c r="I17" s="4" t="s">
        <v>35</v>
      </c>
      <c r="J17" s="4" t="s">
        <v>35</v>
      </c>
      <c r="K17" s="4" t="s">
        <v>35</v>
      </c>
      <c r="L17" s="4" t="s">
        <v>35</v>
      </c>
      <c r="M17" s="10">
        <f>SUM(M3:M16)</f>
        <v>106.0435797</v>
      </c>
      <c r="N17" s="4" t="s">
        <v>35</v>
      </c>
      <c r="O17" s="4" t="s">
        <v>35</v>
      </c>
      <c r="P17" s="4" t="s">
        <v>35</v>
      </c>
      <c r="Q17" s="4" t="s">
        <v>35</v>
      </c>
      <c r="R17" s="4" t="s">
        <v>35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