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ob+fq/Ekgv7dziR38CJ7Nx8DQzK0ZjTY3YLFTubega8="/>
    </ext>
  </extLst>
</workbook>
</file>

<file path=xl/sharedStrings.xml><?xml version="1.0" encoding="utf-8"?>
<sst xmlns="http://schemas.openxmlformats.org/spreadsheetml/2006/main" count="9" uniqueCount="9">
  <si>
    <t>S</t>
  </si>
  <si>
    <t>Bedrooms</t>
  </si>
  <si>
    <t>Bathroom</t>
  </si>
  <si>
    <t>Year of construction</t>
  </si>
  <si>
    <t>Distance to school</t>
  </si>
  <si>
    <t>Distance to store</t>
  </si>
  <si>
    <t>Pool</t>
  </si>
  <si>
    <t>Garage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</si>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</sst>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Times New Roman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2.63"/>
    <col customWidth="1" min="3" max="3" width="17.5"/>
    <col customWidth="1" min="4" max="4" width="22.88"/>
    <col customWidth="1" min="5" max="5" width="23.75"/>
    <col customWidth="1" min="6" max="6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>
        <f>150</f>
        <v>150</v>
      </c>
      <c r="B2" s="3">
        <f>3</f>
        <v>3</v>
      </c>
      <c r="C2" s="3">
        <f>2</f>
        <v>2</v>
      </c>
      <c r="D2" s="3">
        <f>1998</f>
        <v>1998</v>
      </c>
      <c r="E2" s="3">
        <f>500</f>
        <v>500</v>
      </c>
      <c r="F2" s="3">
        <f>300</f>
        <v>300</v>
      </c>
      <c r="G2" s="3">
        <f>0</f>
        <v>0</v>
      </c>
      <c r="H2" s="3">
        <f>1</f>
        <v>1</v>
      </c>
      <c r="I2" s="3">
        <f>250000</f>
        <v>250000</v>
      </c>
    </row>
    <row r="3" ht="15.75" customHeight="1">
      <c r="A3" s="3">
        <f>200</f>
        <v>200</v>
      </c>
      <c r="B3" s="3">
        <f>4</f>
        <v>4</v>
      </c>
      <c r="C3" s="3">
        <f>3</f>
        <v>3</v>
      </c>
      <c r="D3" s="3">
        <f>2005</f>
        <v>2005</v>
      </c>
      <c r="E3" s="3">
        <f>800</f>
        <v>800</v>
      </c>
      <c r="F3" s="3">
        <f>500</f>
        <v>500</v>
      </c>
      <c r="G3" s="3">
        <f>1</f>
        <v>1</v>
      </c>
      <c r="H3" s="3">
        <f>2</f>
        <v>2</v>
      </c>
      <c r="I3" s="3">
        <f>350000</f>
        <v>350000</v>
      </c>
    </row>
    <row r="4" ht="15.75" customHeight="1">
      <c r="A4" s="3">
        <f>120</f>
        <v>120</v>
      </c>
      <c r="B4" s="3">
        <f>2</f>
        <v>2</v>
      </c>
      <c r="C4" s="3">
        <f>1</f>
        <v>1</v>
      </c>
      <c r="D4" s="3">
        <f>1970</f>
        <v>1970</v>
      </c>
      <c r="E4" s="3">
        <f>300</f>
        <v>300</v>
      </c>
      <c r="F4" s="3">
        <f>200</f>
        <v>200</v>
      </c>
      <c r="G4" s="3">
        <f t="shared" ref="G4:H4" si="1">0</f>
        <v>0</v>
      </c>
      <c r="H4" s="3">
        <f t="shared" si="1"/>
        <v>0</v>
      </c>
      <c r="I4" s="3">
        <f>180000</f>
        <v>180000</v>
      </c>
    </row>
    <row r="5" ht="15.75" customHeight="1">
      <c r="A5" s="3">
        <f>180</f>
        <v>180</v>
      </c>
      <c r="B5" s="3">
        <f>3</f>
        <v>3</v>
      </c>
      <c r="C5" s="3">
        <f>2</f>
        <v>2</v>
      </c>
      <c r="D5" s="3">
        <f>1995</f>
        <v>1995</v>
      </c>
      <c r="E5" s="3">
        <f>600</f>
        <v>600</v>
      </c>
      <c r="F5" s="3">
        <f>400</f>
        <v>400</v>
      </c>
      <c r="G5" s="3">
        <f t="shared" ref="G5:H5" si="2">1</f>
        <v>1</v>
      </c>
      <c r="H5" s="3">
        <f t="shared" si="2"/>
        <v>1</v>
      </c>
      <c r="I5" s="3">
        <f>280000</f>
        <v>280000</v>
      </c>
    </row>
    <row r="6" ht="15.75" customHeight="1">
      <c r="A6" s="3">
        <f>220</f>
        <v>220</v>
      </c>
      <c r="B6" s="3">
        <f>4</f>
        <v>4</v>
      </c>
      <c r="C6" s="3">
        <f>3</f>
        <v>3</v>
      </c>
      <c r="D6" s="3">
        <f>2010</f>
        <v>2010</v>
      </c>
      <c r="E6" s="3">
        <f>1000</f>
        <v>1000</v>
      </c>
      <c r="F6" s="3">
        <f>700</f>
        <v>700</v>
      </c>
      <c r="G6" s="3">
        <f>1</f>
        <v>1</v>
      </c>
      <c r="H6" s="3">
        <f>2</f>
        <v>2</v>
      </c>
      <c r="I6" s="3">
        <f>410000</f>
        <v>410000</v>
      </c>
    </row>
    <row r="7" ht="15.75" customHeight="1">
      <c r="A7" s="3">
        <f>130</f>
        <v>130</v>
      </c>
      <c r="B7" s="3">
        <f>2</f>
        <v>2</v>
      </c>
      <c r="C7" s="3">
        <f>1</f>
        <v>1</v>
      </c>
      <c r="D7" s="3">
        <f>1985</f>
        <v>1985</v>
      </c>
      <c r="E7" s="3">
        <f>400</f>
        <v>400</v>
      </c>
      <c r="F7" s="3">
        <f>250</f>
        <v>250</v>
      </c>
      <c r="G7" s="3">
        <f>0</f>
        <v>0</v>
      </c>
      <c r="H7" s="3">
        <f>1</f>
        <v>1</v>
      </c>
      <c r="I7" s="3">
        <f>200000</f>
        <v>200000</v>
      </c>
    </row>
    <row r="8" ht="15.75" customHeight="1">
      <c r="A8" s="3">
        <f>250</f>
        <v>250</v>
      </c>
      <c r="B8" s="3">
        <f>4</f>
        <v>4</v>
      </c>
      <c r="C8" s="3">
        <f>3</f>
        <v>3</v>
      </c>
      <c r="D8" s="3">
        <f>2008</f>
        <v>2008</v>
      </c>
      <c r="E8" s="3">
        <f>900</f>
        <v>900</v>
      </c>
      <c r="F8" s="3">
        <f>600</f>
        <v>600</v>
      </c>
      <c r="G8" s="3">
        <f>1</f>
        <v>1</v>
      </c>
      <c r="H8" s="3">
        <f>2</f>
        <v>2</v>
      </c>
      <c r="I8" s="3">
        <f>380000</f>
        <v>380000</v>
      </c>
    </row>
    <row r="9" ht="15.75" customHeight="1">
      <c r="A9" s="3">
        <f>160</f>
        <v>160</v>
      </c>
      <c r="B9" s="3">
        <f t="shared" ref="B9:B10" si="3">3</f>
        <v>3</v>
      </c>
      <c r="C9" s="3">
        <f t="shared" ref="C9:C10" si="4">2</f>
        <v>2</v>
      </c>
      <c r="D9" s="3">
        <f>2000</f>
        <v>2000</v>
      </c>
      <c r="E9" s="3">
        <f>550</f>
        <v>550</v>
      </c>
      <c r="F9" s="3">
        <f>350</f>
        <v>350</v>
      </c>
      <c r="G9" s="3">
        <f>0</f>
        <v>0</v>
      </c>
      <c r="H9" s="3">
        <f>1</f>
        <v>1</v>
      </c>
      <c r="I9" s="3">
        <f>260000</f>
        <v>260000</v>
      </c>
    </row>
    <row r="10" ht="15.75" customHeight="1">
      <c r="A10" s="3">
        <f>190</f>
        <v>190</v>
      </c>
      <c r="B10" s="3">
        <f t="shared" si="3"/>
        <v>3</v>
      </c>
      <c r="C10" s="3">
        <f t="shared" si="4"/>
        <v>2</v>
      </c>
      <c r="D10" s="3">
        <f>1997</f>
        <v>1997</v>
      </c>
      <c r="E10" s="3">
        <f>650</f>
        <v>650</v>
      </c>
      <c r="F10" s="3">
        <f>450</f>
        <v>450</v>
      </c>
      <c r="G10" s="3">
        <f>1</f>
        <v>1</v>
      </c>
      <c r="H10" s="3">
        <f>2</f>
        <v>2</v>
      </c>
      <c r="I10" s="3">
        <f>320000</f>
        <v>320000</v>
      </c>
    </row>
    <row r="11" ht="15.75" customHeight="1">
      <c r="A11" s="3">
        <f>140</f>
        <v>140</v>
      </c>
      <c r="B11" s="3">
        <f>2</f>
        <v>2</v>
      </c>
      <c r="C11" s="3">
        <f>1</f>
        <v>1</v>
      </c>
      <c r="D11" s="3">
        <f>1982</f>
        <v>1982</v>
      </c>
      <c r="E11" s="3">
        <f>350</f>
        <v>350</v>
      </c>
      <c r="F11" s="3">
        <f>300</f>
        <v>300</v>
      </c>
      <c r="G11" s="3">
        <f>0</f>
        <v>0</v>
      </c>
      <c r="H11" s="3">
        <f>1</f>
        <v>1</v>
      </c>
      <c r="I11" s="3">
        <f>190000</f>
        <v>190000</v>
      </c>
    </row>
    <row r="12" ht="15.75" customHeight="1">
      <c r="A12" s="3">
        <f>230</f>
        <v>230</v>
      </c>
      <c r="B12" s="3">
        <f>4</f>
        <v>4</v>
      </c>
      <c r="C12" s="3">
        <f>3</f>
        <v>3</v>
      </c>
      <c r="D12" s="3">
        <f>2015</f>
        <v>2015</v>
      </c>
      <c r="E12" s="2">
        <f>1200</f>
        <v>1200</v>
      </c>
      <c r="F12" s="3">
        <f>800</f>
        <v>800</v>
      </c>
      <c r="G12" s="3">
        <f>1</f>
        <v>1</v>
      </c>
      <c r="H12" s="3">
        <f>3</f>
        <v>3</v>
      </c>
      <c r="I12" s="3">
        <f>450000</f>
        <v>450000</v>
      </c>
    </row>
    <row r="13" ht="15.75" customHeight="1">
      <c r="A13" s="3">
        <f>170</f>
        <v>170</v>
      </c>
      <c r="B13" s="3">
        <f>3</f>
        <v>3</v>
      </c>
      <c r="C13" s="3">
        <f>2</f>
        <v>2</v>
      </c>
      <c r="D13" s="3">
        <f>1999</f>
        <v>1999</v>
      </c>
      <c r="E13" s="3">
        <f>600</f>
        <v>600</v>
      </c>
      <c r="F13" s="3">
        <f>400</f>
        <v>400</v>
      </c>
      <c r="G13" s="3">
        <f>0</f>
        <v>0</v>
      </c>
      <c r="H13" s="3">
        <f>1</f>
        <v>1</v>
      </c>
      <c r="I13" s="3">
        <f>270000</f>
        <v>270000</v>
      </c>
    </row>
    <row r="14" ht="15.75" customHeight="1">
      <c r="A14" s="3">
        <f>260</f>
        <v>260</v>
      </c>
      <c r="B14" s="3">
        <f>4</f>
        <v>4</v>
      </c>
      <c r="C14" s="3">
        <f>3</f>
        <v>3</v>
      </c>
      <c r="D14" s="3">
        <f>2012</f>
        <v>2012</v>
      </c>
      <c r="E14" s="3">
        <f>1100</f>
        <v>1100</v>
      </c>
      <c r="F14" s="3">
        <f>750</f>
        <v>750</v>
      </c>
      <c r="G14" s="3">
        <f>1</f>
        <v>1</v>
      </c>
      <c r="H14" s="3">
        <f>2</f>
        <v>2</v>
      </c>
      <c r="I14" s="3">
        <f>400000</f>
        <v>400000</v>
      </c>
    </row>
    <row r="15" ht="15.75" customHeight="1">
      <c r="A15" s="3">
        <f>110</f>
        <v>110</v>
      </c>
      <c r="B15" s="3">
        <f>2</f>
        <v>2</v>
      </c>
      <c r="C15" s="3">
        <f>1</f>
        <v>1</v>
      </c>
      <c r="D15" s="3">
        <f>1978</f>
        <v>1978</v>
      </c>
      <c r="E15" s="3">
        <f>250</f>
        <v>250</v>
      </c>
      <c r="F15" s="3">
        <f>150</f>
        <v>150</v>
      </c>
      <c r="G15" s="3">
        <f t="shared" ref="G15:H15" si="5">0</f>
        <v>0</v>
      </c>
      <c r="H15" s="3">
        <f t="shared" si="5"/>
        <v>0</v>
      </c>
      <c r="I15" s="3">
        <f>170000</f>
        <v>170000</v>
      </c>
    </row>
    <row r="16" ht="15.75" customHeight="1">
      <c r="A16" s="3">
        <f>200</f>
        <v>200</v>
      </c>
      <c r="B16" s="3">
        <f t="shared" ref="B16:B17" si="6">3</f>
        <v>3</v>
      </c>
      <c r="C16" s="3">
        <f t="shared" ref="C16:C17" si="7">2</f>
        <v>2</v>
      </c>
      <c r="D16" s="3">
        <f>2004</f>
        <v>2004</v>
      </c>
      <c r="E16" s="3">
        <f>700</f>
        <v>700</v>
      </c>
      <c r="F16" s="3">
        <f>500</f>
        <v>500</v>
      </c>
      <c r="G16" s="3">
        <f t="shared" ref="G16:G18" si="8">0</f>
        <v>0</v>
      </c>
      <c r="H16" s="3">
        <f>2</f>
        <v>2</v>
      </c>
      <c r="I16" s="3">
        <f>310000</f>
        <v>310000</v>
      </c>
    </row>
    <row r="17" ht="15.75" customHeight="1">
      <c r="A17" s="3">
        <f>180</f>
        <v>180</v>
      </c>
      <c r="B17" s="3">
        <f t="shared" si="6"/>
        <v>3</v>
      </c>
      <c r="C17" s="3">
        <f t="shared" si="7"/>
        <v>2</v>
      </c>
      <c r="D17" s="3">
        <f>1996</f>
        <v>1996</v>
      </c>
      <c r="E17" s="3">
        <f>550</f>
        <v>550</v>
      </c>
      <c r="F17" s="3">
        <f>350</f>
        <v>350</v>
      </c>
      <c r="G17" s="3">
        <f t="shared" si="8"/>
        <v>0</v>
      </c>
      <c r="H17" s="3">
        <f t="shared" ref="H17:H18" si="9">1</f>
        <v>1</v>
      </c>
      <c r="I17" s="3">
        <f>240000</f>
        <v>240000</v>
      </c>
    </row>
    <row r="18" ht="15.75" customHeight="1">
      <c r="A18" s="3">
        <f>150</f>
        <v>150</v>
      </c>
      <c r="B18" s="3">
        <f>2</f>
        <v>2</v>
      </c>
      <c r="C18" s="3">
        <f>1</f>
        <v>1</v>
      </c>
      <c r="D18" s="3">
        <f>1989</f>
        <v>1989</v>
      </c>
      <c r="E18" s="3">
        <f>400</f>
        <v>400</v>
      </c>
      <c r="F18" s="3">
        <f>300</f>
        <v>300</v>
      </c>
      <c r="G18" s="3">
        <f t="shared" si="8"/>
        <v>0</v>
      </c>
      <c r="H18" s="3">
        <f t="shared" si="9"/>
        <v>1</v>
      </c>
      <c r="I18" s="3">
        <f>200000</f>
        <v>200000</v>
      </c>
    </row>
    <row r="19" ht="15.75" customHeight="1">
      <c r="A19" s="3">
        <f>240</f>
        <v>240</v>
      </c>
      <c r="B19" s="3">
        <f>4</f>
        <v>4</v>
      </c>
      <c r="C19" s="3">
        <f>3</f>
        <v>3</v>
      </c>
      <c r="D19" s="3">
        <f>2011</f>
        <v>2011</v>
      </c>
      <c r="E19" s="3">
        <f>950</f>
        <v>950</v>
      </c>
      <c r="F19" s="3">
        <f>650</f>
        <v>650</v>
      </c>
      <c r="G19" s="3">
        <f>1</f>
        <v>1</v>
      </c>
      <c r="H19" s="3">
        <f>2</f>
        <v>2</v>
      </c>
      <c r="I19" s="3">
        <f>380000</f>
        <v>380000</v>
      </c>
    </row>
    <row r="20" ht="15.75" customHeight="1">
      <c r="A20" s="3">
        <f>130</f>
        <v>130</v>
      </c>
      <c r="B20" s="3">
        <f>2</f>
        <v>2</v>
      </c>
      <c r="C20" s="3">
        <f>1</f>
        <v>1</v>
      </c>
      <c r="D20" s="3">
        <f>1980</f>
        <v>1980</v>
      </c>
      <c r="E20" s="3">
        <f>300</f>
        <v>300</v>
      </c>
      <c r="F20" s="3">
        <f>200</f>
        <v>200</v>
      </c>
      <c r="G20" s="3">
        <f t="shared" ref="G20:G21" si="10">0</f>
        <v>0</v>
      </c>
      <c r="H20" s="3">
        <f t="shared" ref="H20:H21" si="11">1</f>
        <v>1</v>
      </c>
      <c r="I20" s="3">
        <f>190000</f>
        <v>190000</v>
      </c>
    </row>
    <row r="21" ht="15.75" customHeight="1">
      <c r="A21" s="3">
        <f>170</f>
        <v>170</v>
      </c>
      <c r="B21" s="3">
        <f>3</f>
        <v>3</v>
      </c>
      <c r="C21" s="3">
        <f>2</f>
        <v>2</v>
      </c>
      <c r="D21" s="3">
        <f>1994</f>
        <v>1994</v>
      </c>
      <c r="E21" s="3">
        <f t="shared" ref="E21:E22" si="12">500</f>
        <v>500</v>
      </c>
      <c r="F21" s="3">
        <f>400</f>
        <v>400</v>
      </c>
      <c r="G21" s="3">
        <f t="shared" si="10"/>
        <v>0</v>
      </c>
      <c r="H21" s="3">
        <f t="shared" si="11"/>
        <v>1</v>
      </c>
      <c r="I21" s="3">
        <f>260000</f>
        <v>260000</v>
      </c>
    </row>
    <row r="22" ht="15.75" customHeight="1">
      <c r="A22" s="2">
        <f>500</f>
        <v>500</v>
      </c>
      <c r="B22" s="2">
        <f>5</f>
        <v>5</v>
      </c>
      <c r="C22" s="2">
        <f t="shared" ref="C22:C23" si="13">4</f>
        <v>4</v>
      </c>
      <c r="D22" s="2">
        <f>2020</f>
        <v>2020</v>
      </c>
      <c r="E22" s="2">
        <f t="shared" si="12"/>
        <v>500</v>
      </c>
      <c r="F22" s="4">
        <f t="shared" ref="F22:F70" si="14">RANDBETWEEN(10,900)</f>
        <v>230</v>
      </c>
      <c r="G22" s="4">
        <f t="shared" ref="G22:G70" si="15">RANDBETWEEN(0,1)</f>
        <v>1</v>
      </c>
      <c r="H22" s="4">
        <f t="shared" ref="H22:H70" si="16">RANDBETWEEN(0,2)</f>
        <v>0</v>
      </c>
      <c r="I22" s="2">
        <f>200000</f>
        <v>200000</v>
      </c>
    </row>
    <row r="23" ht="15.75" customHeight="1">
      <c r="A23" s="2">
        <f>670</f>
        <v>670</v>
      </c>
      <c r="B23" s="2">
        <f>6</f>
        <v>6</v>
      </c>
      <c r="C23" s="2">
        <f t="shared" si="13"/>
        <v>4</v>
      </c>
      <c r="D23" s="2">
        <f>1993</f>
        <v>1993</v>
      </c>
      <c r="E23" s="2">
        <f>200</f>
        <v>200</v>
      </c>
      <c r="F23" s="4">
        <f t="shared" si="14"/>
        <v>773</v>
      </c>
      <c r="G23" s="4">
        <f t="shared" si="15"/>
        <v>1</v>
      </c>
      <c r="H23" s="4">
        <f t="shared" si="16"/>
        <v>1</v>
      </c>
      <c r="I23" s="2">
        <f>301000</f>
        <v>301000</v>
      </c>
    </row>
    <row r="24" ht="15.75" customHeight="1">
      <c r="A24" s="2">
        <f>120</f>
        <v>120</v>
      </c>
      <c r="B24" s="2">
        <f>3</f>
        <v>3</v>
      </c>
      <c r="C24" s="2">
        <f>2</f>
        <v>2</v>
      </c>
      <c r="D24" s="2">
        <f>2001</f>
        <v>2001</v>
      </c>
      <c r="E24" s="2">
        <f>1500</f>
        <v>1500</v>
      </c>
      <c r="F24" s="4">
        <f t="shared" si="14"/>
        <v>437</v>
      </c>
      <c r="G24" s="4">
        <f t="shared" si="15"/>
        <v>1</v>
      </c>
      <c r="H24" s="4">
        <f t="shared" si="16"/>
        <v>0</v>
      </c>
      <c r="I24" s="2">
        <f t="shared" ref="I24:I25" si="18">150000</f>
        <v>150000</v>
      </c>
    </row>
    <row r="25" ht="15.75" customHeight="1">
      <c r="A25" s="2">
        <f>60</f>
        <v>60</v>
      </c>
      <c r="B25" s="2">
        <f t="shared" ref="B25:C25" si="17">1</f>
        <v>1</v>
      </c>
      <c r="C25" s="2">
        <f t="shared" si="17"/>
        <v>1</v>
      </c>
      <c r="D25" s="2">
        <f>2004</f>
        <v>2004</v>
      </c>
      <c r="E25" s="2">
        <f>600</f>
        <v>600</v>
      </c>
      <c r="F25" s="4">
        <f t="shared" si="14"/>
        <v>766</v>
      </c>
      <c r="G25" s="4">
        <f t="shared" si="15"/>
        <v>1</v>
      </c>
      <c r="H25" s="4">
        <f t="shared" si="16"/>
        <v>1</v>
      </c>
      <c r="I25" s="2">
        <f t="shared" si="18"/>
        <v>150000</v>
      </c>
    </row>
    <row r="26" ht="15.75" customHeight="1">
      <c r="A26" s="2">
        <f>40</f>
        <v>40</v>
      </c>
      <c r="B26" s="2">
        <f>2</f>
        <v>2</v>
      </c>
      <c r="C26" s="2">
        <f>1</f>
        <v>1</v>
      </c>
      <c r="D26" s="2">
        <f>1990</f>
        <v>1990</v>
      </c>
      <c r="E26" s="2">
        <f>700</f>
        <v>700</v>
      </c>
      <c r="F26" s="4">
        <f t="shared" si="14"/>
        <v>191</v>
      </c>
      <c r="G26" s="4">
        <f t="shared" si="15"/>
        <v>1</v>
      </c>
      <c r="H26" s="4">
        <f t="shared" si="16"/>
        <v>1</v>
      </c>
      <c r="I26" s="2">
        <f>400000</f>
        <v>400000</v>
      </c>
    </row>
    <row r="27" ht="15.75" customHeight="1">
      <c r="A27" s="2">
        <f>32</f>
        <v>32</v>
      </c>
      <c r="B27" s="2">
        <f t="shared" ref="B27:C27" si="19">1</f>
        <v>1</v>
      </c>
      <c r="C27" s="2">
        <f t="shared" si="19"/>
        <v>1</v>
      </c>
      <c r="D27" s="2">
        <f>1980</f>
        <v>1980</v>
      </c>
      <c r="E27" s="2">
        <f>400</f>
        <v>400</v>
      </c>
      <c r="F27" s="4">
        <f t="shared" si="14"/>
        <v>162</v>
      </c>
      <c r="G27" s="4">
        <f t="shared" si="15"/>
        <v>0</v>
      </c>
      <c r="H27" s="4">
        <f t="shared" si="16"/>
        <v>0</v>
      </c>
      <c r="I27" s="2">
        <f>30000</f>
        <v>30000</v>
      </c>
    </row>
    <row r="28" ht="15.75" customHeight="1">
      <c r="A28" s="2">
        <f>103</f>
        <v>103</v>
      </c>
      <c r="B28" s="2">
        <f t="shared" ref="B28:C28" si="20">2</f>
        <v>2</v>
      </c>
      <c r="C28" s="2">
        <f t="shared" si="20"/>
        <v>2</v>
      </c>
      <c r="D28" s="2">
        <f>1970</f>
        <v>1970</v>
      </c>
      <c r="E28" s="2">
        <f>300</f>
        <v>300</v>
      </c>
      <c r="F28" s="4">
        <f t="shared" si="14"/>
        <v>435</v>
      </c>
      <c r="G28" s="4">
        <f t="shared" si="15"/>
        <v>0</v>
      </c>
      <c r="H28" s="4">
        <f t="shared" si="16"/>
        <v>2</v>
      </c>
      <c r="I28" s="2">
        <f>130000</f>
        <v>130000</v>
      </c>
    </row>
    <row r="29" ht="15.75" customHeight="1">
      <c r="A29" s="2">
        <f>140</f>
        <v>140</v>
      </c>
      <c r="B29" s="2">
        <f>3</f>
        <v>3</v>
      </c>
      <c r="C29" s="2">
        <f>2</f>
        <v>2</v>
      </c>
      <c r="D29" s="2">
        <f>1993</f>
        <v>1993</v>
      </c>
      <c r="E29" s="2">
        <f>700</f>
        <v>700</v>
      </c>
      <c r="F29" s="4">
        <f t="shared" si="14"/>
        <v>383</v>
      </c>
      <c r="G29" s="4">
        <f t="shared" si="15"/>
        <v>1</v>
      </c>
      <c r="H29" s="4">
        <f t="shared" si="16"/>
        <v>1</v>
      </c>
      <c r="I29" s="2">
        <f>300000</f>
        <v>300000</v>
      </c>
    </row>
    <row r="30" ht="15.75" customHeight="1">
      <c r="A30" s="2">
        <f>150</f>
        <v>150</v>
      </c>
      <c r="B30" s="2">
        <f>4</f>
        <v>4</v>
      </c>
      <c r="C30" s="2">
        <f>1</f>
        <v>1</v>
      </c>
      <c r="D30" s="2">
        <f>2004</f>
        <v>2004</v>
      </c>
      <c r="E30" s="2">
        <f>1700</f>
        <v>1700</v>
      </c>
      <c r="F30" s="4">
        <f t="shared" si="14"/>
        <v>858</v>
      </c>
      <c r="G30" s="4">
        <f t="shared" si="15"/>
        <v>0</v>
      </c>
      <c r="H30" s="4">
        <f t="shared" si="16"/>
        <v>0</v>
      </c>
      <c r="I30" s="2">
        <f>400000</f>
        <v>400000</v>
      </c>
    </row>
    <row r="31" ht="15.75" customHeight="1">
      <c r="A31" s="2">
        <f>500</f>
        <v>500</v>
      </c>
      <c r="B31" s="2">
        <f>6</f>
        <v>6</v>
      </c>
      <c r="C31" s="2">
        <f>2</f>
        <v>2</v>
      </c>
      <c r="D31" s="2">
        <f>2023</f>
        <v>2023</v>
      </c>
      <c r="E31" s="2">
        <f>1000</f>
        <v>1000</v>
      </c>
      <c r="F31" s="4">
        <f t="shared" si="14"/>
        <v>202</v>
      </c>
      <c r="G31" s="4">
        <f t="shared" si="15"/>
        <v>0</v>
      </c>
      <c r="H31" s="4">
        <f t="shared" si="16"/>
        <v>2</v>
      </c>
      <c r="I31" s="2">
        <f>200000</f>
        <v>200000</v>
      </c>
    </row>
    <row r="32" ht="15.75" customHeight="1">
      <c r="A32" s="2">
        <f>350</f>
        <v>350</v>
      </c>
      <c r="B32" s="2">
        <f>4</f>
        <v>4</v>
      </c>
      <c r="C32" s="2">
        <f>3</f>
        <v>3</v>
      </c>
      <c r="D32" s="2">
        <f>2022</f>
        <v>2022</v>
      </c>
      <c r="E32" s="2">
        <f>500</f>
        <v>500</v>
      </c>
      <c r="F32" s="4">
        <f t="shared" si="14"/>
        <v>317</v>
      </c>
      <c r="G32" s="4">
        <f t="shared" si="15"/>
        <v>0</v>
      </c>
      <c r="H32" s="4">
        <f t="shared" si="16"/>
        <v>0</v>
      </c>
      <c r="I32" s="2">
        <f>150000</f>
        <v>150000</v>
      </c>
    </row>
    <row r="33" ht="15.75" customHeight="1">
      <c r="A33" s="2">
        <f>20</f>
        <v>20</v>
      </c>
      <c r="B33" s="2">
        <f t="shared" ref="B33:C33" si="21">1</f>
        <v>1</v>
      </c>
      <c r="C33" s="2">
        <f t="shared" si="21"/>
        <v>1</v>
      </c>
      <c r="D33" s="2">
        <f>2014</f>
        <v>2014</v>
      </c>
      <c r="E33" s="2">
        <f>20</f>
        <v>20</v>
      </c>
      <c r="F33" s="4">
        <f t="shared" si="14"/>
        <v>473</v>
      </c>
      <c r="G33" s="4">
        <f t="shared" si="15"/>
        <v>0</v>
      </c>
      <c r="H33" s="4">
        <f t="shared" si="16"/>
        <v>1</v>
      </c>
      <c r="I33" s="2">
        <f>400000</f>
        <v>400000</v>
      </c>
    </row>
    <row r="34" ht="15.75" customHeight="1">
      <c r="A34" s="2">
        <f>203</f>
        <v>203</v>
      </c>
      <c r="B34" s="2">
        <f>3</f>
        <v>3</v>
      </c>
      <c r="C34" s="2">
        <f>2</f>
        <v>2</v>
      </c>
      <c r="D34" s="2">
        <f>2013</f>
        <v>2013</v>
      </c>
      <c r="E34" s="2">
        <f>25</f>
        <v>25</v>
      </c>
      <c r="F34" s="4">
        <f t="shared" si="14"/>
        <v>227</v>
      </c>
      <c r="G34" s="4">
        <f t="shared" si="15"/>
        <v>0</v>
      </c>
      <c r="H34" s="4">
        <f t="shared" si="16"/>
        <v>1</v>
      </c>
      <c r="I34" s="2">
        <f>700000</f>
        <v>700000</v>
      </c>
    </row>
    <row r="35" ht="15.75" customHeight="1">
      <c r="A35" s="2">
        <f>35</f>
        <v>35</v>
      </c>
      <c r="B35" s="2">
        <f t="shared" ref="B35:C35" si="22">1</f>
        <v>1</v>
      </c>
      <c r="C35" s="2">
        <f t="shared" si="22"/>
        <v>1</v>
      </c>
      <c r="D35" s="2">
        <f>2005</f>
        <v>2005</v>
      </c>
      <c r="E35" s="2">
        <f>70</f>
        <v>70</v>
      </c>
      <c r="F35" s="4">
        <f t="shared" si="14"/>
        <v>847</v>
      </c>
      <c r="G35" s="4">
        <f t="shared" si="15"/>
        <v>1</v>
      </c>
      <c r="H35" s="4">
        <f t="shared" si="16"/>
        <v>2</v>
      </c>
      <c r="I35" s="2">
        <f>380000</f>
        <v>380000</v>
      </c>
    </row>
    <row r="36" ht="15.75" customHeight="1">
      <c r="A36" s="2">
        <f>56</f>
        <v>56</v>
      </c>
      <c r="B36" s="2">
        <f t="shared" ref="B36:C36" si="23">1</f>
        <v>1</v>
      </c>
      <c r="C36" s="2">
        <f t="shared" si="23"/>
        <v>1</v>
      </c>
      <c r="D36" s="2">
        <f>2006</f>
        <v>2006</v>
      </c>
      <c r="E36" s="2">
        <f>40</f>
        <v>40</v>
      </c>
      <c r="F36" s="4">
        <f t="shared" si="14"/>
        <v>760</v>
      </c>
      <c r="G36" s="4">
        <f t="shared" si="15"/>
        <v>1</v>
      </c>
      <c r="H36" s="4">
        <f t="shared" si="16"/>
        <v>2</v>
      </c>
      <c r="I36" s="2">
        <f>250000</f>
        <v>250000</v>
      </c>
    </row>
    <row r="37" ht="15.75" customHeight="1">
      <c r="A37" s="2">
        <f>120</f>
        <v>120</v>
      </c>
      <c r="B37" s="2">
        <f>3</f>
        <v>3</v>
      </c>
      <c r="C37" s="2">
        <f>2</f>
        <v>2</v>
      </c>
      <c r="D37" s="2">
        <f>2008</f>
        <v>2008</v>
      </c>
      <c r="E37" s="2">
        <f>200</f>
        <v>200</v>
      </c>
      <c r="F37" s="4">
        <f t="shared" si="14"/>
        <v>289</v>
      </c>
      <c r="G37" s="4">
        <f t="shared" si="15"/>
        <v>0</v>
      </c>
      <c r="H37" s="4">
        <f t="shared" si="16"/>
        <v>2</v>
      </c>
      <c r="I37" s="2">
        <f>690000</f>
        <v>690000</v>
      </c>
    </row>
    <row r="38" ht="15.75" customHeight="1">
      <c r="A38" s="2">
        <f>37</f>
        <v>37</v>
      </c>
      <c r="B38" s="2">
        <f t="shared" ref="B38:C38" si="24">1</f>
        <v>1</v>
      </c>
      <c r="C38" s="2">
        <f t="shared" si="24"/>
        <v>1</v>
      </c>
      <c r="D38" s="2">
        <f>1990</f>
        <v>1990</v>
      </c>
      <c r="E38" s="2">
        <f>400</f>
        <v>400</v>
      </c>
      <c r="F38" s="4">
        <f t="shared" si="14"/>
        <v>339</v>
      </c>
      <c r="G38" s="4">
        <f t="shared" si="15"/>
        <v>1</v>
      </c>
      <c r="H38" s="4">
        <f t="shared" si="16"/>
        <v>1</v>
      </c>
      <c r="I38" s="2">
        <f>100000</f>
        <v>100000</v>
      </c>
    </row>
    <row r="39" ht="15.75" customHeight="1">
      <c r="A39" s="2">
        <f>80</f>
        <v>80</v>
      </c>
      <c r="B39" s="2">
        <f>2</f>
        <v>2</v>
      </c>
      <c r="C39" s="2">
        <f t="shared" ref="C39:C43" si="25">1</f>
        <v>1</v>
      </c>
      <c r="D39" s="2">
        <f>1997</f>
        <v>1997</v>
      </c>
      <c r="E39" s="2">
        <f>800</f>
        <v>800</v>
      </c>
      <c r="F39" s="4">
        <f t="shared" si="14"/>
        <v>791</v>
      </c>
      <c r="G39" s="4">
        <f t="shared" si="15"/>
        <v>0</v>
      </c>
      <c r="H39" s="4">
        <f t="shared" si="16"/>
        <v>1</v>
      </c>
      <c r="I39" s="2">
        <f>1000000</f>
        <v>1000000</v>
      </c>
    </row>
    <row r="40" ht="15.75" customHeight="1">
      <c r="A40" s="2">
        <f>120</f>
        <v>120</v>
      </c>
      <c r="B40" s="2">
        <f>3</f>
        <v>3</v>
      </c>
      <c r="C40" s="2">
        <f t="shared" si="25"/>
        <v>1</v>
      </c>
      <c r="D40" s="2">
        <f>1998</f>
        <v>1998</v>
      </c>
      <c r="E40" s="2">
        <f>90</f>
        <v>90</v>
      </c>
      <c r="F40" s="4">
        <f t="shared" si="14"/>
        <v>446</v>
      </c>
      <c r="G40" s="4">
        <f t="shared" si="15"/>
        <v>0</v>
      </c>
      <c r="H40" s="4">
        <f t="shared" si="16"/>
        <v>1</v>
      </c>
      <c r="I40" s="2">
        <f>500000</f>
        <v>500000</v>
      </c>
    </row>
    <row r="41" ht="15.75" customHeight="1">
      <c r="A41" s="2">
        <f>89</f>
        <v>89</v>
      </c>
      <c r="B41" s="2">
        <f>2</f>
        <v>2</v>
      </c>
      <c r="C41" s="2">
        <f t="shared" si="25"/>
        <v>1</v>
      </c>
      <c r="D41" s="2">
        <f>1993</f>
        <v>1993</v>
      </c>
      <c r="E41" s="2">
        <f>900</f>
        <v>900</v>
      </c>
      <c r="F41" s="4">
        <f t="shared" si="14"/>
        <v>738</v>
      </c>
      <c r="G41" s="4">
        <f t="shared" si="15"/>
        <v>0</v>
      </c>
      <c r="H41" s="4">
        <f t="shared" si="16"/>
        <v>1</v>
      </c>
      <c r="I41" s="2">
        <f>470000</f>
        <v>470000</v>
      </c>
    </row>
    <row r="42" ht="15.75" customHeight="1">
      <c r="A42" s="2">
        <f>90</f>
        <v>90</v>
      </c>
      <c r="B42" s="2">
        <f>3</f>
        <v>3</v>
      </c>
      <c r="C42" s="2">
        <f t="shared" si="25"/>
        <v>1</v>
      </c>
      <c r="D42" s="2">
        <f>1995</f>
        <v>1995</v>
      </c>
      <c r="E42" s="2">
        <f>1800</f>
        <v>1800</v>
      </c>
      <c r="F42" s="4">
        <f t="shared" si="14"/>
        <v>891</v>
      </c>
      <c r="G42" s="4">
        <f t="shared" si="15"/>
        <v>1</v>
      </c>
      <c r="H42" s="4">
        <f t="shared" si="16"/>
        <v>2</v>
      </c>
      <c r="I42" s="2">
        <f>230000</f>
        <v>230000</v>
      </c>
    </row>
    <row r="43" ht="15.75" customHeight="1">
      <c r="A43" s="2">
        <f>56</f>
        <v>56</v>
      </c>
      <c r="B43" s="2">
        <f>2</f>
        <v>2</v>
      </c>
      <c r="C43" s="2">
        <f t="shared" si="25"/>
        <v>1</v>
      </c>
      <c r="D43" s="2">
        <f>1987</f>
        <v>1987</v>
      </c>
      <c r="E43" s="2">
        <f>700</f>
        <v>700</v>
      </c>
      <c r="F43" s="4">
        <f t="shared" si="14"/>
        <v>275</v>
      </c>
      <c r="G43" s="4">
        <f t="shared" si="15"/>
        <v>1</v>
      </c>
      <c r="H43" s="4">
        <f t="shared" si="16"/>
        <v>2</v>
      </c>
      <c r="I43" s="2">
        <f>480000</f>
        <v>480000</v>
      </c>
    </row>
    <row r="44" ht="15.75" customHeight="1">
      <c r="A44" s="2">
        <f>157</f>
        <v>157</v>
      </c>
      <c r="B44" s="2">
        <f>3</f>
        <v>3</v>
      </c>
      <c r="C44" s="2">
        <f>2</f>
        <v>2</v>
      </c>
      <c r="D44" s="2">
        <f>1965</f>
        <v>1965</v>
      </c>
      <c r="E44" s="2">
        <f>300</f>
        <v>300</v>
      </c>
      <c r="F44" s="4">
        <f t="shared" si="14"/>
        <v>834</v>
      </c>
      <c r="G44" s="4">
        <f t="shared" si="15"/>
        <v>1</v>
      </c>
      <c r="H44" s="4">
        <f t="shared" si="16"/>
        <v>0</v>
      </c>
      <c r="I44" s="2">
        <f>385000</f>
        <v>385000</v>
      </c>
    </row>
    <row r="45" ht="15.75" customHeight="1">
      <c r="A45" s="2">
        <f>250</f>
        <v>250</v>
      </c>
      <c r="B45" s="2">
        <f>2</f>
        <v>2</v>
      </c>
      <c r="C45" s="2">
        <f>3</f>
        <v>3</v>
      </c>
      <c r="D45" s="2">
        <f>1950</f>
        <v>1950</v>
      </c>
      <c r="E45" s="2">
        <f>200</f>
        <v>200</v>
      </c>
      <c r="F45" s="4">
        <f t="shared" si="14"/>
        <v>480</v>
      </c>
      <c r="G45" s="4">
        <f t="shared" si="15"/>
        <v>1</v>
      </c>
      <c r="H45" s="4">
        <f t="shared" si="16"/>
        <v>1</v>
      </c>
      <c r="I45" s="2">
        <f>879000</f>
        <v>879000</v>
      </c>
    </row>
    <row r="46" ht="15.75" customHeight="1">
      <c r="A46" s="2">
        <f>330</f>
        <v>330</v>
      </c>
      <c r="B46" s="2">
        <f t="shared" ref="B46:C46" si="26">3</f>
        <v>3</v>
      </c>
      <c r="C46" s="2">
        <f t="shared" si="26"/>
        <v>3</v>
      </c>
      <c r="D46" s="2">
        <f>1958</f>
        <v>1958</v>
      </c>
      <c r="E46" s="2">
        <f>400</f>
        <v>400</v>
      </c>
      <c r="F46" s="4">
        <f t="shared" si="14"/>
        <v>61</v>
      </c>
      <c r="G46" s="4">
        <f t="shared" si="15"/>
        <v>0</v>
      </c>
      <c r="H46" s="4">
        <f t="shared" si="16"/>
        <v>0</v>
      </c>
      <c r="I46" s="2">
        <f>123000</f>
        <v>123000</v>
      </c>
    </row>
    <row r="47" ht="15.75" customHeight="1">
      <c r="A47" s="2">
        <f>234</f>
        <v>234</v>
      </c>
      <c r="B47" s="2">
        <f>4</f>
        <v>4</v>
      </c>
      <c r="C47" s="2">
        <f>3</f>
        <v>3</v>
      </c>
      <c r="D47" s="2">
        <f>2000</f>
        <v>2000</v>
      </c>
      <c r="E47" s="2">
        <f>350</f>
        <v>350</v>
      </c>
      <c r="F47" s="4">
        <f t="shared" si="14"/>
        <v>543</v>
      </c>
      <c r="G47" s="4">
        <f t="shared" si="15"/>
        <v>1</v>
      </c>
      <c r="H47" s="4">
        <f t="shared" si="16"/>
        <v>1</v>
      </c>
      <c r="I47" s="2">
        <f>560000</f>
        <v>560000</v>
      </c>
    </row>
    <row r="48" ht="15.75" customHeight="1">
      <c r="A48" s="2">
        <f>147</f>
        <v>147</v>
      </c>
      <c r="B48" s="2">
        <f t="shared" ref="B48:C48" si="27">2</f>
        <v>2</v>
      </c>
      <c r="C48" s="2">
        <f t="shared" si="27"/>
        <v>2</v>
      </c>
      <c r="D48" s="2">
        <f>2003</f>
        <v>2003</v>
      </c>
      <c r="E48" s="2">
        <f>600</f>
        <v>600</v>
      </c>
      <c r="F48" s="4">
        <f t="shared" si="14"/>
        <v>284</v>
      </c>
      <c r="G48" s="4">
        <f t="shared" si="15"/>
        <v>0</v>
      </c>
      <c r="H48" s="4">
        <f t="shared" si="16"/>
        <v>2</v>
      </c>
      <c r="I48" s="2">
        <f>450000</f>
        <v>450000</v>
      </c>
    </row>
    <row r="49" ht="15.75" customHeight="1">
      <c r="A49" s="2">
        <f>568</f>
        <v>568</v>
      </c>
      <c r="B49" s="2">
        <f t="shared" ref="B49:C49" si="28">4</f>
        <v>4</v>
      </c>
      <c r="C49" s="2">
        <f t="shared" si="28"/>
        <v>4</v>
      </c>
      <c r="D49" s="2">
        <f>2009</f>
        <v>2009</v>
      </c>
      <c r="E49" s="2">
        <f>300</f>
        <v>300</v>
      </c>
      <c r="F49" s="4">
        <f t="shared" si="14"/>
        <v>404</v>
      </c>
      <c r="G49" s="4">
        <f t="shared" si="15"/>
        <v>0</v>
      </c>
      <c r="H49" s="4">
        <f t="shared" si="16"/>
        <v>0</v>
      </c>
      <c r="I49" s="2">
        <f>689000</f>
        <v>689000</v>
      </c>
    </row>
    <row r="50" ht="15.75" customHeight="1">
      <c r="A50" s="2">
        <f>890</f>
        <v>890</v>
      </c>
      <c r="B50" s="2">
        <f>5</f>
        <v>5</v>
      </c>
      <c r="C50" s="2">
        <f>4</f>
        <v>4</v>
      </c>
      <c r="D50" s="2">
        <f>2010</f>
        <v>2010</v>
      </c>
      <c r="E50" s="2">
        <f>900</f>
        <v>900</v>
      </c>
      <c r="F50" s="4">
        <f t="shared" si="14"/>
        <v>48</v>
      </c>
      <c r="G50" s="4">
        <f t="shared" si="15"/>
        <v>1</v>
      </c>
      <c r="H50" s="4">
        <f t="shared" si="16"/>
        <v>1</v>
      </c>
      <c r="I50" s="2">
        <f>235000</f>
        <v>235000</v>
      </c>
    </row>
    <row r="51" ht="15.75" customHeight="1">
      <c r="A51" s="2">
        <f>234</f>
        <v>234</v>
      </c>
      <c r="B51" s="2">
        <f>3</f>
        <v>3</v>
      </c>
      <c r="C51" s="2">
        <f>2</f>
        <v>2</v>
      </c>
      <c r="D51" s="2">
        <f>2000</f>
        <v>2000</v>
      </c>
      <c r="E51" s="2">
        <f>20</f>
        <v>20</v>
      </c>
      <c r="F51" s="4">
        <f t="shared" si="14"/>
        <v>19</v>
      </c>
      <c r="G51" s="4">
        <f t="shared" si="15"/>
        <v>0</v>
      </c>
      <c r="H51" s="4">
        <f t="shared" si="16"/>
        <v>0</v>
      </c>
      <c r="I51" s="2">
        <f>985000</f>
        <v>985000</v>
      </c>
    </row>
    <row r="52" ht="15.75" customHeight="1">
      <c r="A52" s="2">
        <f>150</f>
        <v>150</v>
      </c>
      <c r="B52" s="2">
        <f t="shared" ref="B52:C52" si="29">2</f>
        <v>2</v>
      </c>
      <c r="C52" s="2">
        <f t="shared" si="29"/>
        <v>2</v>
      </c>
      <c r="D52" s="2">
        <f>1998</f>
        <v>1998</v>
      </c>
      <c r="E52" s="2">
        <f>200</f>
        <v>200</v>
      </c>
      <c r="F52" s="4">
        <f t="shared" si="14"/>
        <v>825</v>
      </c>
      <c r="G52" s="4">
        <f t="shared" si="15"/>
        <v>0</v>
      </c>
      <c r="H52" s="4">
        <f t="shared" si="16"/>
        <v>2</v>
      </c>
      <c r="I52" s="2">
        <f>120000</f>
        <v>120000</v>
      </c>
    </row>
    <row r="53" ht="15.75" customHeight="1">
      <c r="A53" s="2">
        <f>250</f>
        <v>250</v>
      </c>
      <c r="B53" s="2">
        <f t="shared" ref="B53:C53" si="30">2</f>
        <v>2</v>
      </c>
      <c r="C53" s="2">
        <f t="shared" si="30"/>
        <v>2</v>
      </c>
      <c r="D53" s="2">
        <f>1999</f>
        <v>1999</v>
      </c>
      <c r="E53" s="2">
        <f>400</f>
        <v>400</v>
      </c>
      <c r="F53" s="4">
        <f t="shared" si="14"/>
        <v>773</v>
      </c>
      <c r="G53" s="4">
        <f t="shared" si="15"/>
        <v>0</v>
      </c>
      <c r="H53" s="4">
        <f t="shared" si="16"/>
        <v>1</v>
      </c>
      <c r="I53" s="2">
        <f>450000</f>
        <v>450000</v>
      </c>
    </row>
    <row r="54" ht="15.75" customHeight="1">
      <c r="A54" s="2">
        <f>56</f>
        <v>56</v>
      </c>
      <c r="B54" s="2">
        <f t="shared" ref="B54:C54" si="31">1</f>
        <v>1</v>
      </c>
      <c r="C54" s="2">
        <f t="shared" si="31"/>
        <v>1</v>
      </c>
      <c r="D54" s="2">
        <f>1985</f>
        <v>1985</v>
      </c>
      <c r="E54" s="2">
        <f>700</f>
        <v>700</v>
      </c>
      <c r="F54" s="4">
        <f t="shared" si="14"/>
        <v>298</v>
      </c>
      <c r="G54" s="4">
        <f t="shared" si="15"/>
        <v>1</v>
      </c>
      <c r="H54" s="4">
        <f t="shared" si="16"/>
        <v>0</v>
      </c>
      <c r="I54" s="2">
        <f>780000</f>
        <v>780000</v>
      </c>
    </row>
    <row r="55" ht="15.75" customHeight="1">
      <c r="A55" s="2">
        <f>47</f>
        <v>47</v>
      </c>
      <c r="B55" s="2">
        <f t="shared" ref="B55:C55" si="32">1</f>
        <v>1</v>
      </c>
      <c r="C55" s="2">
        <f t="shared" si="32"/>
        <v>1</v>
      </c>
      <c r="D55" s="2">
        <f>2022</f>
        <v>2022</v>
      </c>
      <c r="E55" s="2">
        <f>500</f>
        <v>500</v>
      </c>
      <c r="F55" s="4">
        <f t="shared" si="14"/>
        <v>410</v>
      </c>
      <c r="G55" s="4">
        <f t="shared" si="15"/>
        <v>0</v>
      </c>
      <c r="H55" s="4">
        <f t="shared" si="16"/>
        <v>0</v>
      </c>
      <c r="I55" s="2">
        <f>980000</f>
        <v>980000</v>
      </c>
    </row>
    <row r="56" ht="15.75" customHeight="1">
      <c r="A56" s="2">
        <f>87</f>
        <v>87</v>
      </c>
      <c r="B56" s="2">
        <f>3</f>
        <v>3</v>
      </c>
      <c r="C56" s="2">
        <f t="shared" ref="C56:C57" si="33">1</f>
        <v>1</v>
      </c>
      <c r="D56" s="2">
        <f>2023</f>
        <v>2023</v>
      </c>
      <c r="E56" s="2">
        <f>400</f>
        <v>400</v>
      </c>
      <c r="F56" s="4">
        <f t="shared" si="14"/>
        <v>473</v>
      </c>
      <c r="G56" s="4">
        <f t="shared" si="15"/>
        <v>1</v>
      </c>
      <c r="H56" s="4">
        <f t="shared" si="16"/>
        <v>2</v>
      </c>
      <c r="I56" s="2">
        <f>450000</f>
        <v>450000</v>
      </c>
    </row>
    <row r="57" ht="15.75" customHeight="1">
      <c r="A57" s="2">
        <f>64</f>
        <v>64</v>
      </c>
      <c r="B57" s="2">
        <f t="shared" ref="B57:B58" si="34">2</f>
        <v>2</v>
      </c>
      <c r="C57" s="2">
        <f t="shared" si="33"/>
        <v>1</v>
      </c>
      <c r="D57" s="2">
        <f>2022</f>
        <v>2022</v>
      </c>
      <c r="E57" s="2">
        <f>300</f>
        <v>300</v>
      </c>
      <c r="F57" s="4">
        <f t="shared" si="14"/>
        <v>468</v>
      </c>
      <c r="G57" s="4">
        <f t="shared" si="15"/>
        <v>1</v>
      </c>
      <c r="H57" s="4">
        <f t="shared" si="16"/>
        <v>2</v>
      </c>
      <c r="I57" s="2">
        <f>340000</f>
        <v>340000</v>
      </c>
    </row>
    <row r="58" ht="15.75" customHeight="1">
      <c r="A58" s="2">
        <f>52</f>
        <v>52</v>
      </c>
      <c r="B58" s="2">
        <f t="shared" si="34"/>
        <v>2</v>
      </c>
      <c r="C58" s="2">
        <f>3</f>
        <v>3</v>
      </c>
      <c r="D58" s="2">
        <f>2004</f>
        <v>2004</v>
      </c>
      <c r="E58" s="2">
        <f>1500</f>
        <v>1500</v>
      </c>
      <c r="F58" s="4">
        <f t="shared" si="14"/>
        <v>124</v>
      </c>
      <c r="G58" s="4">
        <f t="shared" si="15"/>
        <v>1</v>
      </c>
      <c r="H58" s="4">
        <f t="shared" si="16"/>
        <v>1</v>
      </c>
      <c r="I58" s="2">
        <f>568000</f>
        <v>568000</v>
      </c>
    </row>
    <row r="59" ht="15.75" customHeight="1">
      <c r="A59" s="2">
        <f>129</f>
        <v>129</v>
      </c>
      <c r="B59" s="2">
        <f t="shared" ref="B59:B60" si="35">3</f>
        <v>3</v>
      </c>
      <c r="C59" s="2">
        <f>2</f>
        <v>2</v>
      </c>
      <c r="D59" s="2">
        <f>2000</f>
        <v>2000</v>
      </c>
      <c r="E59" s="2">
        <f>1300</f>
        <v>1300</v>
      </c>
      <c r="F59" s="4">
        <f t="shared" si="14"/>
        <v>202</v>
      </c>
      <c r="G59" s="4">
        <f t="shared" si="15"/>
        <v>0</v>
      </c>
      <c r="H59" s="4">
        <f t="shared" si="16"/>
        <v>2</v>
      </c>
      <c r="I59" s="2">
        <f>123000</f>
        <v>123000</v>
      </c>
    </row>
    <row r="60" ht="15.75" customHeight="1">
      <c r="A60" s="2">
        <f>250</f>
        <v>250</v>
      </c>
      <c r="B60" s="2">
        <f t="shared" si="35"/>
        <v>3</v>
      </c>
      <c r="C60" s="2">
        <f>3</f>
        <v>3</v>
      </c>
      <c r="D60" s="2">
        <f>1990</f>
        <v>1990</v>
      </c>
      <c r="E60" s="2">
        <f>1000</f>
        <v>1000</v>
      </c>
      <c r="F60" s="4">
        <f t="shared" si="14"/>
        <v>782</v>
      </c>
      <c r="G60" s="4">
        <f t="shared" si="15"/>
        <v>1</v>
      </c>
      <c r="H60" s="4">
        <f t="shared" si="16"/>
        <v>2</v>
      </c>
      <c r="I60" s="2">
        <f>879000</f>
        <v>879000</v>
      </c>
    </row>
    <row r="61" ht="15.75" customHeight="1">
      <c r="A61" s="2">
        <f>125</f>
        <v>125</v>
      </c>
      <c r="B61" s="2">
        <f>2</f>
        <v>2</v>
      </c>
      <c r="C61" s="2">
        <f>1</f>
        <v>1</v>
      </c>
      <c r="D61" s="2">
        <f>1998</f>
        <v>1998</v>
      </c>
      <c r="E61" s="2">
        <f>700</f>
        <v>700</v>
      </c>
      <c r="F61" s="4">
        <f t="shared" si="14"/>
        <v>359</v>
      </c>
      <c r="G61" s="4">
        <f t="shared" si="15"/>
        <v>1</v>
      </c>
      <c r="H61" s="4">
        <f t="shared" si="16"/>
        <v>0</v>
      </c>
      <c r="I61" s="2">
        <f>100000</f>
        <v>100000</v>
      </c>
    </row>
    <row r="62" ht="15.75" customHeight="1">
      <c r="A62" s="2">
        <f>69</f>
        <v>69</v>
      </c>
      <c r="B62" s="2">
        <f t="shared" ref="B62:C62" si="36">1</f>
        <v>1</v>
      </c>
      <c r="C62" s="2">
        <f t="shared" si="36"/>
        <v>1</v>
      </c>
      <c r="D62" s="2">
        <f>1976</f>
        <v>1976</v>
      </c>
      <c r="E62" s="2">
        <f>400</f>
        <v>400</v>
      </c>
      <c r="F62" s="4">
        <f t="shared" si="14"/>
        <v>586</v>
      </c>
      <c r="G62" s="4">
        <f t="shared" si="15"/>
        <v>0</v>
      </c>
      <c r="H62" s="4">
        <f t="shared" si="16"/>
        <v>2</v>
      </c>
      <c r="I62" s="2">
        <f>150000</f>
        <v>150000</v>
      </c>
    </row>
    <row r="63" ht="15.75" customHeight="1">
      <c r="A63" s="2">
        <f>54</f>
        <v>54</v>
      </c>
      <c r="B63" s="2">
        <f t="shared" ref="B63:C63" si="37">1</f>
        <v>1</v>
      </c>
      <c r="C63" s="2">
        <f t="shared" si="37"/>
        <v>1</v>
      </c>
      <c r="D63" s="2">
        <f>1968</f>
        <v>1968</v>
      </c>
      <c r="E63" s="2">
        <f>800</f>
        <v>800</v>
      </c>
      <c r="F63" s="4">
        <f t="shared" si="14"/>
        <v>35</v>
      </c>
      <c r="G63" s="4">
        <f t="shared" si="15"/>
        <v>1</v>
      </c>
      <c r="H63" s="4">
        <f t="shared" si="16"/>
        <v>1</v>
      </c>
      <c r="I63" s="2">
        <f>890000</f>
        <v>890000</v>
      </c>
    </row>
    <row r="64" ht="15.75" customHeight="1">
      <c r="A64" s="2">
        <f>200</f>
        <v>200</v>
      </c>
      <c r="B64" s="2">
        <f>3</f>
        <v>3</v>
      </c>
      <c r="C64" s="2">
        <f>2</f>
        <v>2</v>
      </c>
      <c r="D64" s="2">
        <f>1984</f>
        <v>1984</v>
      </c>
      <c r="E64" s="2">
        <f>90</f>
        <v>90</v>
      </c>
      <c r="F64" s="4">
        <f t="shared" si="14"/>
        <v>553</v>
      </c>
      <c r="G64" s="4">
        <f t="shared" si="15"/>
        <v>1</v>
      </c>
      <c r="H64" s="4">
        <f t="shared" si="16"/>
        <v>2</v>
      </c>
      <c r="I64" s="2">
        <f>300000</f>
        <v>300000</v>
      </c>
    </row>
    <row r="65" ht="15.75" customHeight="1">
      <c r="A65" s="2">
        <f>159</f>
        <v>159</v>
      </c>
      <c r="B65" s="2">
        <f t="shared" ref="B65:C65" si="38">2</f>
        <v>2</v>
      </c>
      <c r="C65" s="2">
        <f t="shared" si="38"/>
        <v>2</v>
      </c>
      <c r="D65" s="2">
        <f>2022</f>
        <v>2022</v>
      </c>
      <c r="E65" s="2">
        <f>900</f>
        <v>900</v>
      </c>
      <c r="F65" s="4">
        <f t="shared" si="14"/>
        <v>570</v>
      </c>
      <c r="G65" s="4">
        <f t="shared" si="15"/>
        <v>0</v>
      </c>
      <c r="H65" s="4">
        <f t="shared" si="16"/>
        <v>1</v>
      </c>
      <c r="I65" s="2">
        <f>250000</f>
        <v>250000</v>
      </c>
    </row>
    <row r="66" ht="15.75" customHeight="1">
      <c r="A66" s="2">
        <f>150</f>
        <v>150</v>
      </c>
      <c r="B66" s="2">
        <f>3</f>
        <v>3</v>
      </c>
      <c r="C66" s="2">
        <f>2</f>
        <v>2</v>
      </c>
      <c r="D66" s="2">
        <f>2023</f>
        <v>2023</v>
      </c>
      <c r="E66" s="2">
        <f>300</f>
        <v>300</v>
      </c>
      <c r="F66" s="4">
        <f t="shared" si="14"/>
        <v>834</v>
      </c>
      <c r="G66" s="4">
        <f t="shared" si="15"/>
        <v>1</v>
      </c>
      <c r="H66" s="4">
        <f t="shared" si="16"/>
        <v>2</v>
      </c>
      <c r="I66" s="2">
        <f>300000</f>
        <v>300000</v>
      </c>
    </row>
    <row r="67" ht="15.75" customHeight="1">
      <c r="A67" s="2">
        <f>10</f>
        <v>10</v>
      </c>
      <c r="B67" s="2">
        <f t="shared" ref="B67:C67" si="39">1</f>
        <v>1</v>
      </c>
      <c r="C67" s="2">
        <f t="shared" si="39"/>
        <v>1</v>
      </c>
      <c r="D67" s="2">
        <f>2022</f>
        <v>2022</v>
      </c>
      <c r="E67" s="2">
        <f>200</f>
        <v>200</v>
      </c>
      <c r="F67" s="4">
        <f t="shared" si="14"/>
        <v>750</v>
      </c>
      <c r="G67" s="4">
        <f t="shared" si="15"/>
        <v>0</v>
      </c>
      <c r="H67" s="4">
        <f t="shared" si="16"/>
        <v>0</v>
      </c>
      <c r="I67" s="2">
        <f>150000</f>
        <v>150000</v>
      </c>
    </row>
    <row r="68" ht="15.75" customHeight="1">
      <c r="A68" s="2">
        <f>345</f>
        <v>345</v>
      </c>
      <c r="B68" s="2">
        <f>2</f>
        <v>2</v>
      </c>
      <c r="C68" s="2">
        <f>1</f>
        <v>1</v>
      </c>
      <c r="D68" s="2">
        <f t="shared" ref="D68:D69" si="41">2019</f>
        <v>2019</v>
      </c>
      <c r="E68" s="2">
        <f>1000</f>
        <v>1000</v>
      </c>
      <c r="F68" s="4">
        <f t="shared" si="14"/>
        <v>308</v>
      </c>
      <c r="G68" s="4">
        <f t="shared" si="15"/>
        <v>1</v>
      </c>
      <c r="H68" s="4">
        <f t="shared" si="16"/>
        <v>1</v>
      </c>
      <c r="I68" s="2">
        <f>200000</f>
        <v>200000</v>
      </c>
    </row>
    <row r="69" ht="15.75" customHeight="1">
      <c r="A69" s="2">
        <f>32</f>
        <v>32</v>
      </c>
      <c r="B69" s="2">
        <f t="shared" ref="B69:C69" si="40">1</f>
        <v>1</v>
      </c>
      <c r="C69" s="2">
        <f t="shared" si="40"/>
        <v>1</v>
      </c>
      <c r="D69" s="2">
        <f t="shared" si="41"/>
        <v>2019</v>
      </c>
      <c r="E69" s="2">
        <f>200</f>
        <v>200</v>
      </c>
      <c r="F69" s="4">
        <f t="shared" si="14"/>
        <v>833</v>
      </c>
      <c r="G69" s="4">
        <f t="shared" si="15"/>
        <v>0</v>
      </c>
      <c r="H69" s="4">
        <f t="shared" si="16"/>
        <v>2</v>
      </c>
      <c r="I69" s="2">
        <f>250000</f>
        <v>250000</v>
      </c>
    </row>
    <row r="70" ht="15.75" customHeight="1">
      <c r="A70" s="2">
        <f>123</f>
        <v>123</v>
      </c>
      <c r="B70" s="2">
        <f t="shared" ref="B70:C70" si="42">2</f>
        <v>2</v>
      </c>
      <c r="C70" s="2">
        <f t="shared" si="42"/>
        <v>2</v>
      </c>
      <c r="D70" s="2">
        <f>2018</f>
        <v>2018</v>
      </c>
      <c r="E70" s="2">
        <f>10</f>
        <v>10</v>
      </c>
      <c r="F70" s="4">
        <f t="shared" si="14"/>
        <v>41</v>
      </c>
      <c r="G70" s="4">
        <f t="shared" si="15"/>
        <v>0</v>
      </c>
      <c r="H70" s="4">
        <f t="shared" si="16"/>
        <v>2</v>
      </c>
      <c r="I70" s="2">
        <f>150000</f>
        <v>150000</v>
      </c>
    </row>
    <row r="71" ht="15.75" customHeight="1">
      <c r="G71" s="5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