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4" sheetId="3" r:id="rId6"/>
    <sheet state="visible" name="Своя задача" sheetId="4" r:id="rId7"/>
  </sheets>
  <externalReferences>
    <externalReference r:id="rId8"/>
  </externalReferences>
  <definedNames/>
  <calcPr/>
  <extLst>
    <ext uri="GoogleSheetsCustomDataVersion1">
      <go:sheetsCustomData xmlns:go="http://customooxmlschemas.google.com/" r:id="rId9" roundtripDataSignature="AMtx7mg4qBDbFbI833XqGTRZJzRzUwBuGw=="/>
    </ext>
  </extLst>
</workbook>
</file>

<file path=xl/sharedStrings.xml><?xml version="1.0" encoding="utf-8"?>
<sst xmlns="http://schemas.openxmlformats.org/spreadsheetml/2006/main" count="90" uniqueCount="79">
  <si>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</si>
  <si>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</si>
  <si>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A</t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</si>
  <si>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</si>
  <si>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</si>
  <si>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</si>
  <si>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</si>
  <si>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B</t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</si>
  <si>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</si>
  <si>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</si>
  <si>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t>n</t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</si>
  <si>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</si>
  <si>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C</t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</si>
  <si>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</si>
  <si>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</si>
  <si>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D</t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</si>
  <si>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</si>
  <si>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</si>
  <si>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E</t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</si>
  <si>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</si>
  <si>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</si>
  <si>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F</t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</si>
  <si>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</si>
  <si>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x</t>
    </r>
  </si>
  <si>
    <t>G</t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</si>
  <si>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x</t>
    </r>
  </si>
  <si>
    <t>№ подзадачи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</si>
  <si>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min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</si>
  <si>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max</t>
    </r>
  </si>
  <si>
    <t>k</t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</si>
  <si>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</si>
  <si>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8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</si>
  <si>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1</t>
    </r>
  </si>
  <si>
    <t>∆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</si>
  <si>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</si>
  <si>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t>[2; 33)</t>
  </si>
  <si>
    <t>[33; 64)</t>
  </si>
  <si>
    <t>[64; 95)</t>
  </si>
  <si>
    <t>[95; 126)</t>
  </si>
  <si>
    <t>[126; 157)</t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</si>
  <si>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</si>
  <si>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</si>
  <si>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ai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</si>
  <si>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</si>
  <si>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p</t>
    </r>
    <r>
      <rPr>
        <rFont val="Calibri"/>
        <color theme="1"/>
        <sz val="11.0"/>
        <vertAlign val="subscript"/>
      </rPr>
      <t>i</t>
    </r>
  </si>
  <si>
    <t xml:space="preserve">№ 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</si>
  <si>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min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</si>
  <si>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max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</si>
  <si>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</si>
  <si>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8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</si>
  <si>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</si>
  <si>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</si>
  <si>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t>[14,15; 14,23)</t>
  </si>
  <si>
    <t>[14,23; 14,31)</t>
  </si>
  <si>
    <t>[14,31; 14,39)</t>
  </si>
  <si>
    <t>[14,39; 14,47)</t>
  </si>
  <si>
    <t>[14,47; 14,55)</t>
  </si>
  <si>
    <t xml:space="preserve">[14,55; 14,63) </t>
  </si>
  <si>
    <t>[14,63; 14,71)</t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</si>
  <si>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</si>
  <si>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</si>
  <si>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ai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</si>
  <si>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</si>
  <si>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p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</si>
  <si>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min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</si>
  <si>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max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</si>
  <si>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</si>
  <si>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a</t>
    </r>
    <r>
      <rPr>
        <rFont val="Calibri"/>
        <color theme="1"/>
        <sz val="11.0"/>
        <vertAlign val="subscript"/>
      </rPr>
      <t>8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</si>
  <si>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</si>
  <si>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</si>
  <si>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t>[11; 16)</t>
  </si>
  <si>
    <t>[16; 21)</t>
  </si>
  <si>
    <t>[21; 26)</t>
  </si>
  <si>
    <t>[26; 31)</t>
  </si>
  <si>
    <t>[31; 36)</t>
  </si>
  <si>
    <r>
      <rPr>
        <rFont val="Calibri"/>
        <color theme="1"/>
        <sz val="11.0"/>
      </rPr>
      <t>m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</si>
  <si>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w</t>
    </r>
    <r>
      <rPr>
        <rFont val="Calibri"/>
        <color theme="1"/>
        <sz val="11.0"/>
        <vertAlign val="subscript"/>
      </rPr>
      <t>ai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</si>
  <si>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i</t>
    </r>
  </si>
  <si>
    <r>
      <rPr>
        <rFont val="Calibri"/>
        <color theme="1"/>
        <sz val="11.0"/>
      </rPr>
      <t>p</t>
    </r>
    <r>
      <rPr>
        <rFont val="Calibri"/>
        <color theme="1"/>
        <sz val="11.0"/>
        <vertAlign val="subscript"/>
      </rPr>
      <t>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</si>
</sst>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vertAlign val="subscript"/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1" numFmtId="0" xfId="0" applyBorder="1" applyFont="1"/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4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vertical="center"/>
    </xf>
    <xf borderId="0" fillId="0" fontId="1" numFmtId="0" xfId="0" applyFont="1"/>
    <xf borderId="1" fillId="0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198840769903762"/>
          <c:y val="0.16639072143009154"/>
          <c:w val="0.8820811461067367"/>
          <c:h val="0.7176296375115273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'Задание 1'!$B$1:$H$1</c:f>
            </c:numRef>
          </c:xVal>
          <c:yVal>
            <c:numRef>
              <c:f>'Задание 1'!$B$3:$H$3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91807"/>
        <c:axId val="1738235883"/>
      </c:scatterChart>
      <c:valAx>
        <c:axId val="24969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235883"/>
      </c:valAx>
      <c:valAx>
        <c:axId val="173823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69180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31233595800524"/>
          <c:y val="0.13374474867259284"/>
          <c:w val="0.8205803713788113"/>
          <c:h val="0.7821611062104354"/>
        </c:manualLayout>
      </c:layout>
      <c:scatterChart>
        <c:scatterStyle val="lineMarker"/>
        <c:varyColors val="0"/>
        <c:ser>
          <c:idx val="0"/>
          <c:order val="0"/>
          <c:tx>
            <c:v>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'Задание 1'!$K$1:$L$1</c:f>
            </c:numRef>
          </c:xVal>
          <c:yVal>
            <c:numRef>
              <c:f>'Задание 1'!$K$2:$L$2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55115"/>
        <c:axId val="2126487252"/>
      </c:scatterChart>
      <c:valAx>
        <c:axId val="469955115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487252"/>
        <c:majorUnit val="1.0"/>
      </c:valAx>
      <c:valAx>
        <c:axId val="2126487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955115"/>
      </c:valAx>
    </c:plotArea>
    <c:legend>
      <c:legendPos val="l"/>
      <c:layout>
        <c:manualLayout>
          <c:xMode val="edge"/>
          <c:yMode val="edge"/>
          <c:x val="0.8949306145567828"/>
          <c:y val="0.287687523266138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790507436570429"/>
          <c:y val="0.14862277631962673"/>
          <c:w val="0.8961644794400699"/>
          <c:h val="0.7353973461650627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'Задание 1'!$B$1:$H$1</c:f>
            </c:numRef>
          </c:xVal>
          <c:yVal>
            <c:numRef>
              <c:f>'Задание 1'!$B$2:$H$2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70780"/>
        <c:axId val="65778515"/>
      </c:scatterChart>
      <c:valAx>
        <c:axId val="1132470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78515"/>
      </c:valAx>
      <c:valAx>
        <c:axId val="65778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470780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467593864879182"/>
          <c:y val="0.19318694729343483"/>
          <c:w val="0.8556251219735621"/>
          <c:h val="0.7139259427944143"/>
        </c:manualLayout>
      </c:layout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'Задание 2'!$C$15:$H$15</c:f>
            </c:strRef>
          </c:cat>
          <c:val>
            <c:numRef>
              <c:f>'Задание 2'!$C$16:$H$16</c:f>
              <c:numCache/>
            </c:numRef>
          </c:val>
          <c:smooth val="0"/>
        </c:ser>
        <c:axId val="451485909"/>
        <c:axId val="1094652128"/>
      </c:lineChart>
      <c:catAx>
        <c:axId val="451485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4652128"/>
      </c:catAx>
      <c:valAx>
        <c:axId val="1094652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485909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430285428702238"/>
          <c:y val="0.18026355755975607"/>
          <c:w val="0.9056784918691886"/>
          <c:h val="0.7284736663109989"/>
        </c:manualLayout>
      </c:layout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'Задание 2'!$C$17:$G$17</c:f>
            </c:strRef>
          </c:cat>
          <c:val>
            <c:numRef>
              <c:f>'Задание 2'!$C$18:$G$18</c:f>
              <c:numCache/>
            </c:numRef>
          </c:val>
          <c:smooth val="0"/>
        </c:ser>
        <c:axId val="1955798817"/>
        <c:axId val="1067866241"/>
      </c:lineChart>
      <c:catAx>
        <c:axId val="1955798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866241"/>
      </c:catAx>
      <c:valAx>
        <c:axId val="1067866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798817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'Задание 2'!$C$13:$G$13</c:f>
            </c:strRef>
          </c:cat>
          <c:val>
            <c:numRef>
              <c:f>'Задание 2'!$C$14:$G$14</c:f>
              <c:numCache/>
            </c:numRef>
          </c:val>
          <c:smooth val="0"/>
        </c:ser>
        <c:axId val="81758315"/>
        <c:axId val="875754445"/>
      </c:lineChart>
      <c:catAx>
        <c:axId val="81758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754445"/>
      </c:catAx>
      <c:valAx>
        <c:axId val="875754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758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88372319993865"/>
          <c:y val="0.17694601688302475"/>
          <c:w val="0.873255011450262"/>
          <c:h val="0.7327777541320848"/>
        </c:manualLayout>
      </c:layout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'Задание 4'!$C$20:$J$20</c:f>
            </c:strRef>
          </c:cat>
          <c:val>
            <c:numRef>
              <c:f>'Задание 4'!$C$21:$J$21</c:f>
              <c:numCache/>
            </c:numRef>
          </c:val>
          <c:smooth val="0"/>
        </c:ser>
        <c:axId val="218443116"/>
        <c:axId val="2119401193"/>
      </c:lineChart>
      <c:catAx>
        <c:axId val="218443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401193"/>
      </c:catAx>
      <c:valAx>
        <c:axId val="2119401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443116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'Задание 4'!$C$22:$I$22</c:f>
            </c:strRef>
          </c:cat>
          <c:val>
            <c:numRef>
              <c:f>'Задание 4'!$C$23:$I$23</c:f>
              <c:numCache/>
            </c:numRef>
          </c:val>
          <c:smooth val="0"/>
        </c:ser>
        <c:axId val="2069727811"/>
        <c:axId val="1105359131"/>
      </c:lineChart>
      <c:catAx>
        <c:axId val="2069727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359131"/>
      </c:catAx>
      <c:valAx>
        <c:axId val="1105359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727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'Своя задача'!$C$23:$G$23</c:f>
            </c:strRef>
          </c:cat>
          <c:val>
            <c:numRef>
              <c:f>'Своя задача'!$C$24:$G$24</c:f>
              <c:numCache/>
            </c:numRef>
          </c:val>
          <c:smooth val="0"/>
        </c:ser>
        <c:axId val="857051196"/>
        <c:axId val="1926382538"/>
      </c:lineChart>
      <c:catAx>
        <c:axId val="857051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6382538"/>
      </c:catAx>
      <c:valAx>
        <c:axId val="1926382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0511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4</xdr:row>
      <xdr:rowOff>171450</xdr:rowOff>
    </xdr:from>
    <xdr:ext cx="4371975" cy="2667000"/>
    <xdr:graphicFrame>
      <xdr:nvGraphicFramePr>
        <xdr:cNvPr id="1555512777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419100</xdr:colOff>
      <xdr:row>36</xdr:row>
      <xdr:rowOff>152400</xdr:rowOff>
    </xdr:from>
    <xdr:ext cx="5410200" cy="3371850"/>
    <xdr:graphicFrame>
      <xdr:nvGraphicFramePr>
        <xdr:cNvPr id="1076042599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304800</xdr:colOff>
      <xdr:row>21</xdr:row>
      <xdr:rowOff>142875</xdr:rowOff>
    </xdr:from>
    <xdr:ext cx="4343400" cy="2581275"/>
    <xdr:graphicFrame>
      <xdr:nvGraphicFramePr>
        <xdr:cNvPr id="1446232786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171450</xdr:rowOff>
    </xdr:from>
    <xdr:ext cx="4886325" cy="3390900"/>
    <xdr:graphicFrame>
      <xdr:nvGraphicFramePr>
        <xdr:cNvPr id="18653092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638175</xdr:colOff>
      <xdr:row>16</xdr:row>
      <xdr:rowOff>104775</xdr:rowOff>
    </xdr:from>
    <xdr:ext cx="5038725" cy="3162300"/>
    <xdr:graphicFrame>
      <xdr:nvGraphicFramePr>
        <xdr:cNvPr id="37338270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476250</xdr:colOff>
      <xdr:row>3</xdr:row>
      <xdr:rowOff>28575</xdr:rowOff>
    </xdr:from>
    <xdr:ext cx="4533900" cy="2800350"/>
    <xdr:graphicFrame>
      <xdr:nvGraphicFramePr>
        <xdr:cNvPr id="1959902633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23</xdr:row>
      <xdr:rowOff>133350</xdr:rowOff>
    </xdr:from>
    <xdr:ext cx="5562600" cy="3486150"/>
    <xdr:graphicFrame>
      <xdr:nvGraphicFramePr>
        <xdr:cNvPr id="2049500449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476250</xdr:colOff>
      <xdr:row>3</xdr:row>
      <xdr:rowOff>28575</xdr:rowOff>
    </xdr:from>
    <xdr:ext cx="5715000" cy="3533775"/>
    <xdr:graphicFrame>
      <xdr:nvGraphicFramePr>
        <xdr:cNvPr id="52678097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38100</xdr:colOff>
      <xdr:row>9</xdr:row>
      <xdr:rowOff>114300</xdr:rowOff>
    </xdr:from>
    <xdr:ext cx="5715000" cy="3533775"/>
    <xdr:graphicFrame>
      <xdr:nvGraphicFramePr>
        <xdr:cNvPr id="510269443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&#1047;&#1072;&#1075;&#1088;&#1091;&#1079;&#1082;&#1080;/rEShENIE_ZAADCh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Задание 1"/>
      <sheetName val="Задание 2"/>
      <sheetName val="Задание 4"/>
      <sheetName val="Своя задача"/>
    </sheetNames>
    <sheetDataSet>
      <sheetData sheetId="0" refreshError="1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J1" s="3" t="s">
        <v>1</v>
      </c>
      <c r="K1" s="2">
        <v>-1.0</v>
      </c>
      <c r="L1" s="2">
        <v>0.0</v>
      </c>
      <c r="M1" s="4" t="s">
        <v>2</v>
      </c>
    </row>
    <row r="2" ht="14.25" customHeight="1">
      <c r="A2" s="1" t="s">
        <v>3</v>
      </c>
      <c r="B2" s="2">
        <v>3.0</v>
      </c>
      <c r="C2" s="2">
        <v>5.0</v>
      </c>
      <c r="D2" s="2">
        <v>4.0</v>
      </c>
      <c r="E2" s="2">
        <v>6.0</v>
      </c>
      <c r="F2" s="2">
        <v>3.0</v>
      </c>
      <c r="G2" s="2">
        <v>4.0</v>
      </c>
      <c r="H2" s="2">
        <v>0.0</v>
      </c>
      <c r="J2" s="1" t="s">
        <v>4</v>
      </c>
      <c r="K2" s="2">
        <f>B4</f>
        <v>0</v>
      </c>
      <c r="L2" s="2">
        <f>K2</f>
        <v>0</v>
      </c>
      <c r="M2" s="5"/>
    </row>
    <row r="3" ht="14.25" customHeight="1">
      <c r="A3" s="3" t="s">
        <v>5</v>
      </c>
      <c r="B3" s="2">
        <v>0.0</v>
      </c>
      <c r="C3" s="2">
        <f>B2</f>
        <v>3</v>
      </c>
      <c r="D3" s="2">
        <f>B2+C2</f>
        <v>8</v>
      </c>
      <c r="E3" s="2">
        <f>B2+C2+D2</f>
        <v>12</v>
      </c>
      <c r="F3" s="2">
        <f>B2+C2+D2+E2</f>
        <v>18</v>
      </c>
      <c r="G3" s="2">
        <f>B2+C2+D2+E2+F2</f>
        <v>21</v>
      </c>
      <c r="H3" s="6">
        <v>25.0</v>
      </c>
      <c r="J3" s="3" t="s">
        <v>6</v>
      </c>
      <c r="K3" s="2">
        <f>L1</f>
        <v>0</v>
      </c>
      <c r="L3" s="2">
        <f>C3</f>
        <v>3</v>
      </c>
      <c r="M3" s="4" t="s">
        <v>7</v>
      </c>
    </row>
    <row r="4" ht="14.25" customHeight="1">
      <c r="A4" s="1" t="s">
        <v>8</v>
      </c>
      <c r="B4" s="2">
        <f t="shared" ref="B4:G4" si="1">B3/$B$5</f>
        <v>0</v>
      </c>
      <c r="C4" s="2">
        <f t="shared" si="1"/>
        <v>0.12</v>
      </c>
      <c r="D4" s="2">
        <f t="shared" si="1"/>
        <v>0.32</v>
      </c>
      <c r="E4" s="2">
        <f t="shared" si="1"/>
        <v>0.48</v>
      </c>
      <c r="F4" s="2">
        <f t="shared" si="1"/>
        <v>0.72</v>
      </c>
      <c r="G4" s="2">
        <f t="shared" si="1"/>
        <v>0.84</v>
      </c>
      <c r="H4" s="6">
        <v>1.0</v>
      </c>
      <c r="J4" s="1" t="s">
        <v>9</v>
      </c>
      <c r="K4" s="2">
        <f>C4</f>
        <v>0.12</v>
      </c>
      <c r="L4" s="2">
        <f>K4</f>
        <v>0.12</v>
      </c>
      <c r="M4" s="5"/>
    </row>
    <row r="5" ht="14.25" customHeight="1">
      <c r="A5" s="1" t="s">
        <v>10</v>
      </c>
      <c r="B5" s="2">
        <v>25.0</v>
      </c>
      <c r="C5" s="2"/>
      <c r="D5" s="2"/>
      <c r="E5" s="7"/>
      <c r="F5" s="7"/>
      <c r="G5" s="7"/>
      <c r="H5" s="6"/>
      <c r="J5" s="3" t="s">
        <v>11</v>
      </c>
      <c r="K5" s="2">
        <f>L3</f>
        <v>3</v>
      </c>
      <c r="L5" s="2">
        <f>D3</f>
        <v>8</v>
      </c>
      <c r="M5" s="4" t="s">
        <v>12</v>
      </c>
    </row>
    <row r="6" ht="14.25" customHeight="1">
      <c r="J6" s="1" t="s">
        <v>13</v>
      </c>
      <c r="K6" s="2">
        <f>D4</f>
        <v>0.32</v>
      </c>
      <c r="L6" s="2">
        <f>K6</f>
        <v>0.32</v>
      </c>
      <c r="M6" s="5"/>
    </row>
    <row r="7" ht="14.25" customHeight="1">
      <c r="J7" s="3" t="s">
        <v>14</v>
      </c>
      <c r="K7" s="2">
        <f>L5</f>
        <v>8</v>
      </c>
      <c r="L7" s="2">
        <f>E3</f>
        <v>12</v>
      </c>
      <c r="M7" s="4" t="s">
        <v>15</v>
      </c>
    </row>
    <row r="8" ht="14.25" customHeight="1">
      <c r="J8" s="1" t="s">
        <v>16</v>
      </c>
      <c r="K8" s="2">
        <f>E4</f>
        <v>0.48</v>
      </c>
      <c r="L8" s="2">
        <f>K8</f>
        <v>0.48</v>
      </c>
      <c r="M8" s="5"/>
    </row>
    <row r="9" ht="14.25" customHeight="1">
      <c r="J9" s="3" t="s">
        <v>17</v>
      </c>
      <c r="K9" s="2">
        <f>L7</f>
        <v>12</v>
      </c>
      <c r="L9" s="2">
        <f>F3</f>
        <v>18</v>
      </c>
      <c r="M9" s="4" t="s">
        <v>18</v>
      </c>
    </row>
    <row r="10" ht="14.25" customHeight="1">
      <c r="J10" s="1" t="s">
        <v>19</v>
      </c>
      <c r="K10" s="2">
        <f>F4</f>
        <v>0.72</v>
      </c>
      <c r="L10" s="2">
        <f>K10</f>
        <v>0.72</v>
      </c>
      <c r="M10" s="5"/>
    </row>
    <row r="11" ht="14.25" customHeight="1">
      <c r="J11" s="3" t="s">
        <v>20</v>
      </c>
      <c r="K11" s="2">
        <f>L9</f>
        <v>18</v>
      </c>
      <c r="L11" s="2">
        <f>G3</f>
        <v>21</v>
      </c>
      <c r="M11" s="4" t="s">
        <v>21</v>
      </c>
    </row>
    <row r="12" ht="14.25" customHeight="1">
      <c r="J12" s="1" t="s">
        <v>22</v>
      </c>
      <c r="K12" s="2">
        <f>G4</f>
        <v>0.84</v>
      </c>
      <c r="L12" s="2">
        <f>K12</f>
        <v>0.84</v>
      </c>
      <c r="M12" s="5"/>
    </row>
    <row r="13" ht="14.25" customHeight="1">
      <c r="J13" s="3" t="s">
        <v>23</v>
      </c>
      <c r="K13" s="2">
        <f>L11</f>
        <v>21</v>
      </c>
      <c r="L13" s="2">
        <f>H3</f>
        <v>25</v>
      </c>
      <c r="M13" s="4" t="s">
        <v>24</v>
      </c>
    </row>
    <row r="14" ht="14.25" customHeight="1">
      <c r="J14" s="1" t="s">
        <v>25</v>
      </c>
      <c r="K14" s="2">
        <f>H4</f>
        <v>1</v>
      </c>
      <c r="L14" s="2">
        <f>K14</f>
        <v>1</v>
      </c>
      <c r="M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A21" s="8"/>
      <c r="B21" s="8"/>
      <c r="C21" s="8"/>
      <c r="D21" s="8"/>
    </row>
    <row r="22" ht="14.25" customHeight="1"/>
    <row r="23" ht="14.25" customHeight="1"/>
    <row r="24" ht="14.25" customHeight="1">
      <c r="A24" s="8"/>
      <c r="B24" s="8"/>
      <c r="C24" s="8"/>
      <c r="D24" s="8"/>
    </row>
    <row r="25" ht="14.25" customHeight="1"/>
    <row r="26" ht="14.25" customHeight="1"/>
    <row r="27" ht="14.25" customHeight="1">
      <c r="A27" s="8"/>
      <c r="B27" s="8"/>
      <c r="C27" s="8"/>
      <c r="D27" s="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M1:M2"/>
    <mergeCell ref="M3:M4"/>
    <mergeCell ref="M5:M6"/>
    <mergeCell ref="M7:M8"/>
    <mergeCell ref="M9:M10"/>
    <mergeCell ref="M11:M12"/>
    <mergeCell ref="M13:M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43"/>
    <col customWidth="1" min="4" max="4" width="14.71"/>
    <col customWidth="1" min="5" max="5" width="14.14"/>
    <col customWidth="1" min="6" max="6" width="16.29"/>
    <col customWidth="1" min="7" max="7" width="14.71"/>
    <col customWidth="1" min="8" max="8" width="17.71"/>
    <col customWidth="1" min="9" max="9" width="15.43"/>
    <col customWidth="1" min="10" max="26" width="8.71"/>
  </cols>
  <sheetData>
    <row r="1" ht="14.25" customHeight="1">
      <c r="A1" s="2">
        <v>60.0</v>
      </c>
      <c r="B1" s="2">
        <v>25.0</v>
      </c>
      <c r="C1" s="2">
        <v>12.0</v>
      </c>
      <c r="D1" s="2">
        <v>10.0</v>
      </c>
      <c r="E1" s="2">
        <v>68.0</v>
      </c>
      <c r="F1" s="2">
        <v>35.0</v>
      </c>
      <c r="G1" s="2">
        <v>2.0</v>
      </c>
      <c r="H1" s="2">
        <v>17.0</v>
      </c>
      <c r="I1" s="2">
        <v>51.0</v>
      </c>
      <c r="J1" s="2">
        <v>9.0</v>
      </c>
    </row>
    <row r="2" ht="14.25" customHeight="1">
      <c r="A2" s="2">
        <v>24.0</v>
      </c>
      <c r="B2" s="2">
        <v>85.0</v>
      </c>
      <c r="C2" s="2">
        <v>100.0</v>
      </c>
      <c r="D2" s="2">
        <v>152.0</v>
      </c>
      <c r="E2" s="2">
        <v>6.0</v>
      </c>
      <c r="F2" s="2">
        <v>18.0</v>
      </c>
      <c r="G2" s="2">
        <v>7.0</v>
      </c>
      <c r="H2" s="2">
        <v>42.0</v>
      </c>
      <c r="I2" s="2">
        <v>130.0</v>
      </c>
      <c r="J2" s="2">
        <v>3.0</v>
      </c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ht="14.25" customHeight="1">
      <c r="A4" s="10" t="s">
        <v>26</v>
      </c>
      <c r="B4" s="11" t="s">
        <v>10</v>
      </c>
      <c r="C4" s="2">
        <v>20.0</v>
      </c>
      <c r="D4" s="2"/>
      <c r="E4" s="2"/>
      <c r="F4" s="2"/>
      <c r="G4" s="2"/>
      <c r="H4" s="2"/>
      <c r="I4" s="2"/>
      <c r="J4" s="2"/>
    </row>
    <row r="5" ht="14.25" customHeight="1">
      <c r="A5" s="1">
        <v>1.0</v>
      </c>
      <c r="B5" s="11" t="s">
        <v>27</v>
      </c>
      <c r="C5" s="2">
        <f>MIN(A1:J2)</f>
        <v>2</v>
      </c>
      <c r="D5" s="2"/>
      <c r="E5" s="2"/>
      <c r="F5" s="2"/>
      <c r="G5" s="2"/>
      <c r="H5" s="2"/>
      <c r="I5" s="2"/>
      <c r="J5" s="2"/>
    </row>
    <row r="6" ht="14.25" customHeight="1">
      <c r="A6" s="1"/>
      <c r="B6" s="11" t="s">
        <v>28</v>
      </c>
      <c r="C6" s="2">
        <f>MAX(A1:J2)</f>
        <v>152</v>
      </c>
      <c r="D6" s="2"/>
      <c r="E6" s="2"/>
      <c r="F6" s="2"/>
      <c r="G6" s="2"/>
      <c r="H6" s="2"/>
      <c r="I6" s="2"/>
      <c r="J6" s="2"/>
      <c r="K6" s="12"/>
    </row>
    <row r="7" ht="14.25" customHeight="1">
      <c r="A7" s="1">
        <v>2.0</v>
      </c>
      <c r="B7" s="11" t="s">
        <v>29</v>
      </c>
      <c r="C7" s="2">
        <f>ROUND(1+1.4*LN(20),2)</f>
        <v>5.19</v>
      </c>
      <c r="D7" s="2"/>
      <c r="E7" s="2"/>
      <c r="F7" s="2"/>
      <c r="G7" s="2"/>
      <c r="H7" s="2"/>
      <c r="I7" s="2"/>
      <c r="J7" s="2"/>
      <c r="K7" s="12"/>
    </row>
    <row r="8" ht="14.25" customHeight="1">
      <c r="A8" s="1">
        <v>3.0</v>
      </c>
      <c r="B8" s="11" t="s">
        <v>29</v>
      </c>
      <c r="C8" s="2">
        <v>5.0</v>
      </c>
      <c r="D8" s="2"/>
      <c r="E8" s="2"/>
      <c r="F8" s="2"/>
      <c r="G8" s="2"/>
      <c r="H8" s="2"/>
      <c r="I8" s="2"/>
      <c r="J8" s="2"/>
      <c r="K8" s="12"/>
    </row>
    <row r="9" ht="14.25" customHeight="1">
      <c r="A9" s="1"/>
      <c r="B9" s="11" t="s">
        <v>30</v>
      </c>
      <c r="C9" s="2">
        <f>C5</f>
        <v>2</v>
      </c>
      <c r="D9" s="2"/>
      <c r="E9" s="2"/>
      <c r="F9" s="2"/>
      <c r="G9" s="2"/>
      <c r="H9" s="2"/>
      <c r="I9" s="2"/>
      <c r="J9" s="2"/>
      <c r="K9" s="12"/>
    </row>
    <row r="10" ht="14.25" customHeight="1">
      <c r="A10" s="1"/>
      <c r="B10" s="11" t="s">
        <v>31</v>
      </c>
      <c r="C10" s="2">
        <v>157.0</v>
      </c>
      <c r="D10" s="2"/>
      <c r="E10" s="2"/>
      <c r="F10" s="2"/>
      <c r="G10" s="2"/>
      <c r="H10" s="2"/>
      <c r="I10" s="2"/>
      <c r="J10" s="2"/>
      <c r="K10" s="12"/>
    </row>
    <row r="11" ht="14.25" customHeight="1">
      <c r="A11" s="1">
        <v>4.0</v>
      </c>
      <c r="B11" s="11" t="s">
        <v>32</v>
      </c>
      <c r="C11" s="2">
        <f>C9</f>
        <v>2</v>
      </c>
      <c r="D11" s="2"/>
      <c r="E11" s="2"/>
      <c r="F11" s="2"/>
      <c r="G11" s="2"/>
      <c r="H11" s="2"/>
      <c r="I11" s="2"/>
      <c r="J11" s="2"/>
    </row>
    <row r="12" ht="14.25" customHeight="1">
      <c r="A12" s="1">
        <v>5.0</v>
      </c>
      <c r="B12" s="11" t="s">
        <v>33</v>
      </c>
      <c r="C12" s="2">
        <f>ROUND((C10-C9)/C8,2)</f>
        <v>31</v>
      </c>
      <c r="D12" s="2"/>
      <c r="E12" s="2"/>
      <c r="F12" s="2"/>
      <c r="G12" s="2"/>
      <c r="H12" s="2"/>
      <c r="I12" s="2"/>
      <c r="J12" s="2"/>
    </row>
    <row r="13" ht="14.25" customHeight="1">
      <c r="A13" s="1">
        <v>6.0</v>
      </c>
      <c r="B13" s="11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/>
      <c r="I13" s="2"/>
      <c r="J13" s="2"/>
      <c r="K13" s="12"/>
    </row>
    <row r="14" ht="14.25" customHeight="1">
      <c r="A14" s="1"/>
      <c r="B14" s="11" t="s">
        <v>40</v>
      </c>
      <c r="C14" s="2">
        <f>COUNTIFS(A1:J2,"&gt;=2",$A$1:$J$2,"&lt;33")</f>
        <v>11</v>
      </c>
      <c r="D14" s="2">
        <f>COUNTIFS($A$1:$J$2,"&gt;=33",$A$1:$J$2,"&lt;64")</f>
        <v>4</v>
      </c>
      <c r="E14" s="2">
        <f>COUNTIFS($A$1:$J$2,"&gt;=64",$A$1:$J$2,"&lt;95")</f>
        <v>2</v>
      </c>
      <c r="F14" s="2">
        <f>COUNTIFS($A$1:$J$2,"&gt;=95",$A$1:$J$2,"&lt;126")</f>
        <v>1</v>
      </c>
      <c r="G14" s="2">
        <f>COUNTIFS($A$1:$J$2,"&gt;=126",$A$1:$J$2,"&lt;157")</f>
        <v>2</v>
      </c>
      <c r="H14" s="2"/>
      <c r="I14" s="2"/>
      <c r="J14" s="2"/>
      <c r="K14" s="12"/>
    </row>
    <row r="15" ht="14.25" customHeight="1">
      <c r="A15" s="1">
        <v>7.0</v>
      </c>
      <c r="B15" s="11" t="s">
        <v>41</v>
      </c>
      <c r="C15" s="2">
        <v>2.0</v>
      </c>
      <c r="D15" s="2">
        <v>33.0</v>
      </c>
      <c r="E15" s="2">
        <v>64.0</v>
      </c>
      <c r="F15" s="2">
        <v>95.0</v>
      </c>
      <c r="G15" s="2">
        <v>126.0</v>
      </c>
      <c r="H15" s="2">
        <v>157.0</v>
      </c>
      <c r="I15" s="2"/>
      <c r="J15" s="2"/>
    </row>
    <row r="16" ht="14.25" customHeight="1">
      <c r="A16" s="1"/>
      <c r="B16" s="11" t="s">
        <v>42</v>
      </c>
      <c r="C16" s="2">
        <f>0/20</f>
        <v>0</v>
      </c>
      <c r="D16" s="13">
        <f>C14/20</f>
        <v>0.55</v>
      </c>
      <c r="E16" s="13">
        <f>SUM(C14:D14)/20</f>
        <v>0.75</v>
      </c>
      <c r="F16" s="13">
        <f>SUM(C14:E14)/20</f>
        <v>0.85</v>
      </c>
      <c r="G16" s="13">
        <f>SUM(C14:F14)/20</f>
        <v>0.9</v>
      </c>
      <c r="H16" s="13">
        <f>SUM(C14:G14)/20</f>
        <v>1</v>
      </c>
      <c r="I16" s="13"/>
      <c r="J16" s="2"/>
    </row>
    <row r="17" ht="14.25" customHeight="1">
      <c r="A17" s="1">
        <v>8.0</v>
      </c>
      <c r="B17" s="11" t="s">
        <v>43</v>
      </c>
      <c r="C17" s="2" t="str">
        <f t="shared" ref="C17:G17" si="1">C13</f>
        <v>[2; 33)</v>
      </c>
      <c r="D17" s="2" t="str">
        <f t="shared" si="1"/>
        <v>[33; 64)</v>
      </c>
      <c r="E17" s="2" t="str">
        <f t="shared" si="1"/>
        <v>[64; 95)</v>
      </c>
      <c r="F17" s="2" t="str">
        <f t="shared" si="1"/>
        <v>[95; 126)</v>
      </c>
      <c r="G17" s="2" t="str">
        <f t="shared" si="1"/>
        <v>[126; 157)</v>
      </c>
      <c r="H17" s="2"/>
      <c r="I17" s="2"/>
      <c r="J17" s="2"/>
    </row>
    <row r="18" ht="14.25" customHeight="1">
      <c r="A18" s="1"/>
      <c r="B18" s="11" t="s">
        <v>44</v>
      </c>
      <c r="C18" s="2">
        <f t="shared" ref="C18:G18" si="2">ROUND(C14/(20*$C$14),3)</f>
        <v>0.05</v>
      </c>
      <c r="D18" s="2">
        <f t="shared" si="2"/>
        <v>0.018</v>
      </c>
      <c r="E18" s="2">
        <f t="shared" si="2"/>
        <v>0.009</v>
      </c>
      <c r="F18" s="2">
        <f t="shared" si="2"/>
        <v>0.005</v>
      </c>
      <c r="G18" s="2">
        <f t="shared" si="2"/>
        <v>0.009</v>
      </c>
      <c r="H18" s="2"/>
      <c r="I18" s="2"/>
      <c r="J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71"/>
    <col customWidth="1" min="4" max="4" width="13.57"/>
    <col customWidth="1" min="5" max="5" width="13.0"/>
    <col customWidth="1" min="6" max="6" width="14.71"/>
    <col customWidth="1" min="7" max="8" width="13.86"/>
    <col customWidth="1" min="9" max="9" width="13.29"/>
    <col customWidth="1" min="10" max="26" width="8.71"/>
  </cols>
  <sheetData>
    <row r="1" ht="14.25" customHeight="1">
      <c r="A1" s="2">
        <v>14.51</v>
      </c>
      <c r="B1" s="2">
        <v>14.42</v>
      </c>
      <c r="C1" s="2">
        <v>14.56</v>
      </c>
      <c r="D1" s="2">
        <v>14.47</v>
      </c>
      <c r="E1" s="2">
        <v>14.46</v>
      </c>
      <c r="F1" s="2">
        <v>14.35</v>
      </c>
      <c r="G1" s="2">
        <v>14.48</v>
      </c>
      <c r="H1" s="2">
        <v>14.53</v>
      </c>
    </row>
    <row r="2" ht="14.25" customHeight="1">
      <c r="A2" s="2">
        <v>14.21</v>
      </c>
      <c r="B2" s="2">
        <v>14.31</v>
      </c>
      <c r="C2" s="2">
        <v>14.35</v>
      </c>
      <c r="D2" s="2">
        <v>14.68</v>
      </c>
      <c r="E2" s="2">
        <v>14.56</v>
      </c>
      <c r="F2" s="2">
        <v>14.28</v>
      </c>
      <c r="G2" s="2">
        <v>14.36</v>
      </c>
      <c r="H2" s="2">
        <v>14.21</v>
      </c>
    </row>
    <row r="3" ht="14.25" customHeight="1">
      <c r="A3" s="2">
        <v>14.52</v>
      </c>
      <c r="B3" s="2">
        <v>14.23</v>
      </c>
      <c r="C3" s="2">
        <v>14.41</v>
      </c>
      <c r="D3" s="2">
        <v>14.46</v>
      </c>
      <c r="E3" s="2">
        <v>14.69</v>
      </c>
      <c r="F3" s="2">
        <v>14.54</v>
      </c>
      <c r="G3" s="2">
        <v>14.36</v>
      </c>
      <c r="H3" s="2">
        <v>14.15</v>
      </c>
    </row>
    <row r="4" ht="14.25" customHeight="1">
      <c r="A4" s="2">
        <v>14.37</v>
      </c>
      <c r="B4" s="2">
        <v>14.51</v>
      </c>
      <c r="C4" s="2">
        <v>14.25</v>
      </c>
      <c r="D4" s="2">
        <v>14.55</v>
      </c>
      <c r="E4" s="2">
        <v>14.51</v>
      </c>
      <c r="F4" s="2">
        <v>14.36</v>
      </c>
      <c r="G4" s="2">
        <v>14.62</v>
      </c>
      <c r="H4" s="2">
        <v>14.55</v>
      </c>
    </row>
    <row r="5" ht="14.25" customHeight="1">
      <c r="A5" s="2">
        <v>14.38</v>
      </c>
      <c r="B5" s="2">
        <v>14.33</v>
      </c>
      <c r="C5" s="2">
        <v>14.4</v>
      </c>
      <c r="D5" s="2">
        <v>14.52</v>
      </c>
      <c r="E5" s="2">
        <v>14.48</v>
      </c>
      <c r="F5" s="2">
        <v>14.51</v>
      </c>
      <c r="G5" s="2">
        <v>14.55</v>
      </c>
      <c r="H5" s="2">
        <v>14.39</v>
      </c>
    </row>
    <row r="6" ht="14.25" customHeight="1">
      <c r="A6" s="2">
        <v>14.54</v>
      </c>
      <c r="B6" s="2">
        <v>14.58</v>
      </c>
      <c r="C6" s="2">
        <v>14.48</v>
      </c>
      <c r="D6" s="2">
        <v>14.37</v>
      </c>
      <c r="E6" s="2">
        <v>14.38</v>
      </c>
      <c r="F6" s="2">
        <v>14.51</v>
      </c>
      <c r="G6" s="2">
        <v>14.36</v>
      </c>
      <c r="H6" s="2">
        <v>14.15</v>
      </c>
    </row>
    <row r="7" ht="14.25" customHeight="1">
      <c r="A7" s="2">
        <v>14.24</v>
      </c>
      <c r="B7" s="2">
        <v>14.32</v>
      </c>
      <c r="C7" s="2"/>
      <c r="D7" s="2"/>
      <c r="E7" s="2"/>
      <c r="F7" s="2"/>
      <c r="G7" s="2"/>
      <c r="H7" s="2"/>
    </row>
    <row r="8" ht="14.25" customHeight="1"/>
    <row r="9" ht="14.25" customHeight="1">
      <c r="A9" s="14" t="s">
        <v>45</v>
      </c>
      <c r="B9" s="15" t="s">
        <v>10</v>
      </c>
      <c r="C9" s="2">
        <v>50.0</v>
      </c>
      <c r="D9" s="2"/>
      <c r="E9" s="2"/>
      <c r="F9" s="2"/>
      <c r="G9" s="2"/>
      <c r="H9" s="2"/>
      <c r="I9" s="2"/>
      <c r="J9" s="2"/>
    </row>
    <row r="10" ht="14.25" customHeight="1">
      <c r="A10" s="16">
        <v>1.0</v>
      </c>
      <c r="B10" s="15" t="s">
        <v>46</v>
      </c>
      <c r="C10" s="2">
        <f>MIN(A1:H7)</f>
        <v>14.15</v>
      </c>
      <c r="D10" s="2"/>
      <c r="E10" s="2"/>
      <c r="F10" s="2"/>
      <c r="G10" s="2"/>
      <c r="H10" s="2"/>
      <c r="I10" s="2"/>
      <c r="J10" s="2"/>
    </row>
    <row r="11" ht="14.25" customHeight="1">
      <c r="A11" s="16"/>
      <c r="B11" s="15" t="s">
        <v>47</v>
      </c>
      <c r="C11" s="2">
        <f>MAX(A1:H7)</f>
        <v>14.69</v>
      </c>
      <c r="D11" s="2"/>
      <c r="E11" s="2"/>
      <c r="F11" s="2"/>
      <c r="G11" s="2"/>
      <c r="H11" s="2"/>
      <c r="I11" s="2"/>
      <c r="J11" s="2"/>
      <c r="K11" s="12"/>
    </row>
    <row r="12" ht="14.25" customHeight="1">
      <c r="A12" s="16">
        <v>2.0</v>
      </c>
      <c r="B12" s="15" t="s">
        <v>29</v>
      </c>
      <c r="C12" s="2">
        <f>ROUND(1+1.4*LN(50),2)</f>
        <v>6.48</v>
      </c>
      <c r="D12" s="2"/>
      <c r="E12" s="2"/>
      <c r="F12" s="2"/>
      <c r="G12" s="2"/>
      <c r="H12" s="2"/>
      <c r="I12" s="2"/>
      <c r="J12" s="2"/>
      <c r="K12" s="12"/>
    </row>
    <row r="13" ht="14.25" customHeight="1">
      <c r="A13" s="16">
        <v>3.0</v>
      </c>
      <c r="B13" s="15" t="s">
        <v>29</v>
      </c>
      <c r="C13" s="2">
        <v>7.0</v>
      </c>
      <c r="D13" s="2"/>
      <c r="E13" s="2"/>
      <c r="F13" s="2"/>
      <c r="G13" s="2"/>
      <c r="H13" s="2"/>
      <c r="I13" s="2"/>
      <c r="J13" s="2"/>
      <c r="K13" s="12"/>
    </row>
    <row r="14" ht="14.25" customHeight="1">
      <c r="A14" s="16"/>
      <c r="B14" s="15" t="s">
        <v>48</v>
      </c>
      <c r="C14" s="2">
        <f>C10</f>
        <v>14.15</v>
      </c>
      <c r="D14" s="2"/>
      <c r="E14" s="2"/>
      <c r="F14" s="2"/>
      <c r="G14" s="2"/>
      <c r="H14" s="2"/>
      <c r="I14" s="2"/>
      <c r="J14" s="2"/>
      <c r="K14" s="12"/>
    </row>
    <row r="15" ht="14.25" customHeight="1">
      <c r="A15" s="16"/>
      <c r="B15" s="15" t="s">
        <v>49</v>
      </c>
      <c r="C15" s="2">
        <v>14.71</v>
      </c>
      <c r="D15" s="2"/>
      <c r="E15" s="2"/>
      <c r="F15" s="2"/>
      <c r="G15" s="2"/>
      <c r="H15" s="2"/>
      <c r="I15" s="2"/>
      <c r="J15" s="2"/>
      <c r="K15" s="12"/>
    </row>
    <row r="16" ht="14.25" customHeight="1">
      <c r="A16" s="16">
        <v>4.0</v>
      </c>
      <c r="B16" s="15" t="s">
        <v>50</v>
      </c>
      <c r="C16" s="2">
        <f>C14</f>
        <v>14.15</v>
      </c>
      <c r="D16" s="2"/>
      <c r="E16" s="2"/>
      <c r="F16" s="2"/>
      <c r="G16" s="2"/>
      <c r="H16" s="2"/>
      <c r="I16" s="2"/>
      <c r="J16" s="2"/>
    </row>
    <row r="17" ht="14.25" customHeight="1">
      <c r="A17" s="16">
        <v>5.0</v>
      </c>
      <c r="B17" s="15" t="s">
        <v>33</v>
      </c>
      <c r="C17" s="2">
        <f>ROUND((C15-C14)/C13,2)</f>
        <v>0.08</v>
      </c>
      <c r="D17" s="2"/>
      <c r="E17" s="2"/>
      <c r="F17" s="2"/>
      <c r="G17" s="2"/>
      <c r="H17" s="2"/>
      <c r="I17" s="2"/>
      <c r="J17" s="2"/>
    </row>
    <row r="18" ht="14.25" customHeight="1">
      <c r="A18" s="16">
        <v>6.0</v>
      </c>
      <c r="B18" s="15" t="s">
        <v>51</v>
      </c>
      <c r="C18" s="2" t="s">
        <v>52</v>
      </c>
      <c r="D18" s="2" t="s">
        <v>53</v>
      </c>
      <c r="E18" s="2" t="s">
        <v>54</v>
      </c>
      <c r="F18" s="2" t="s">
        <v>55</v>
      </c>
      <c r="G18" s="2" t="s">
        <v>56</v>
      </c>
      <c r="H18" s="2" t="s">
        <v>57</v>
      </c>
      <c r="I18" s="2" t="s">
        <v>58</v>
      </c>
      <c r="J18" s="2"/>
      <c r="K18" s="12"/>
    </row>
    <row r="19" ht="14.25" customHeight="1">
      <c r="A19" s="16"/>
      <c r="B19" s="15" t="s">
        <v>59</v>
      </c>
      <c r="C19" s="2">
        <f>COUNTIFS($A$1:$H$7,"&gt;=14,15",$A$1:$H$7,"&lt;14,23")</f>
        <v>4</v>
      </c>
      <c r="D19" s="2">
        <f>COUNTIFS($A$1:$H$7,"&gt;=14,23",$A$1:$H$7,"&lt;14,31")</f>
        <v>4</v>
      </c>
      <c r="E19" s="2">
        <f>COUNTIFS($A$1:$H$7,"&gt;=14,31",$A$1:$H$7,"&lt;14,39")</f>
        <v>13</v>
      </c>
      <c r="F19" s="2">
        <f>COUNTIFS($A$1:$H$7,"&gt;=14,39",$A$1:$H$7,"&lt;14,47")</f>
        <v>6</v>
      </c>
      <c r="G19" s="2">
        <f>COUNTIFS($A$1:$H$7,"&gt;=14,47",$A$1:$H$7,"&lt;14,55")</f>
        <v>14</v>
      </c>
      <c r="H19" s="2">
        <f>COUNTIFS($A$1:$H$7,"&gt;=14,55",$A$1:$H$7,"&lt;14,63")</f>
        <v>7</v>
      </c>
      <c r="I19" s="2">
        <f>COUNTIFS($A$1:$H$7,"&gt;=14,63",$A$1:$H$7,"&lt;14,71")</f>
        <v>2</v>
      </c>
      <c r="J19" s="2"/>
      <c r="K19" s="12"/>
    </row>
    <row r="20" ht="14.25" customHeight="1">
      <c r="A20" s="16">
        <v>7.0</v>
      </c>
      <c r="B20" s="15" t="s">
        <v>60</v>
      </c>
      <c r="C20" s="2">
        <v>14.15</v>
      </c>
      <c r="D20" s="2">
        <v>14.23</v>
      </c>
      <c r="E20" s="2">
        <v>14.31</v>
      </c>
      <c r="F20" s="2">
        <v>14.39</v>
      </c>
      <c r="G20" s="2">
        <v>14.47</v>
      </c>
      <c r="H20" s="2">
        <v>14.55</v>
      </c>
      <c r="I20" s="2">
        <v>14.63</v>
      </c>
      <c r="J20" s="2">
        <v>14.71</v>
      </c>
    </row>
    <row r="21" ht="14.25" customHeight="1">
      <c r="A21" s="16"/>
      <c r="B21" s="15" t="s">
        <v>61</v>
      </c>
      <c r="C21" s="2">
        <f>0/50</f>
        <v>0</v>
      </c>
      <c r="D21" s="13">
        <f>C19/50</f>
        <v>0.08</v>
      </c>
      <c r="E21" s="13">
        <f>SUM(C19:D19)/50</f>
        <v>0.16</v>
      </c>
      <c r="F21" s="13">
        <f>SUM(C19:E19)/50</f>
        <v>0.42</v>
      </c>
      <c r="G21" s="13">
        <f>SUM(C19:F19)/50</f>
        <v>0.54</v>
      </c>
      <c r="H21" s="13">
        <f>SUM(C19:G19)/50</f>
        <v>0.82</v>
      </c>
      <c r="I21" s="13">
        <f>SUM(C19:H19)/50</f>
        <v>0.96</v>
      </c>
      <c r="J21" s="2">
        <f>SUM(C19:I19)/50</f>
        <v>1</v>
      </c>
    </row>
    <row r="22" ht="14.25" customHeight="1">
      <c r="A22" s="16">
        <v>8.0</v>
      </c>
      <c r="B22" s="15" t="s">
        <v>62</v>
      </c>
      <c r="C22" s="2" t="str">
        <f t="shared" ref="C22:I22" si="1">C18</f>
        <v>[14,15; 14,23)</v>
      </c>
      <c r="D22" s="2" t="str">
        <f t="shared" si="1"/>
        <v>[14,23; 14,31)</v>
      </c>
      <c r="E22" s="2" t="str">
        <f t="shared" si="1"/>
        <v>[14,31; 14,39)</v>
      </c>
      <c r="F22" s="2" t="str">
        <f t="shared" si="1"/>
        <v>[14,39; 14,47)</v>
      </c>
      <c r="G22" s="2" t="str">
        <f t="shared" si="1"/>
        <v>[14,47; 14,55)</v>
      </c>
      <c r="H22" s="2" t="str">
        <f t="shared" si="1"/>
        <v>[14,55; 14,63) </v>
      </c>
      <c r="I22" s="2" t="str">
        <f t="shared" si="1"/>
        <v>[14,63; 14,71)</v>
      </c>
      <c r="J22" s="2"/>
    </row>
    <row r="23" ht="14.25" customHeight="1">
      <c r="A23" s="16"/>
      <c r="B23" s="15" t="s">
        <v>63</v>
      </c>
      <c r="C23" s="2">
        <f t="shared" ref="C23:H23" si="2">ROUND(C19/(50*$C$14),2)</f>
        <v>0.01</v>
      </c>
      <c r="D23" s="2">
        <f t="shared" si="2"/>
        <v>0.01</v>
      </c>
      <c r="E23" s="2">
        <f t="shared" si="2"/>
        <v>0.02</v>
      </c>
      <c r="F23" s="2">
        <f t="shared" si="2"/>
        <v>0.01</v>
      </c>
      <c r="G23" s="2">
        <f t="shared" si="2"/>
        <v>0.02</v>
      </c>
      <c r="H23" s="2">
        <f t="shared" si="2"/>
        <v>0.01</v>
      </c>
      <c r="I23" s="2">
        <f>ROUND(I19/(50*$C$14),3)</f>
        <v>0.003</v>
      </c>
      <c r="J23" s="2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s="17">
        <v>19.0</v>
      </c>
      <c r="B6" s="17">
        <v>21.0</v>
      </c>
      <c r="C6" s="17">
        <v>16.0</v>
      </c>
      <c r="D6" s="17">
        <v>17.0</v>
      </c>
      <c r="E6" s="17">
        <v>19.0</v>
      </c>
      <c r="F6" s="17">
        <v>24.0</v>
      </c>
    </row>
    <row r="7" ht="14.25" customHeight="1">
      <c r="A7" s="17">
        <v>14.0</v>
      </c>
      <c r="B7" s="17">
        <v>15.0</v>
      </c>
      <c r="C7" s="17">
        <v>31.0</v>
      </c>
      <c r="D7" s="17">
        <v>29.0</v>
      </c>
      <c r="E7" s="17">
        <v>18.0</v>
      </c>
      <c r="F7" s="17">
        <v>20.0</v>
      </c>
    </row>
    <row r="8" ht="14.25" customHeight="1">
      <c r="A8" s="17">
        <v>22.0</v>
      </c>
      <c r="B8" s="17">
        <v>13.0</v>
      </c>
      <c r="C8" s="17">
        <v>11.0</v>
      </c>
      <c r="D8" s="17">
        <v>22.0</v>
      </c>
      <c r="E8" s="17">
        <v>12.0</v>
      </c>
      <c r="F8" s="17">
        <v>20.0</v>
      </c>
    </row>
    <row r="9" ht="14.25" customHeight="1">
      <c r="A9" s="17">
        <v>20.0</v>
      </c>
      <c r="B9" s="17">
        <v>25.0</v>
      </c>
      <c r="C9" s="17">
        <v>28.0</v>
      </c>
      <c r="D9" s="17">
        <v>17.0</v>
      </c>
      <c r="E9" s="17">
        <v>13.0</v>
      </c>
      <c r="F9" s="17">
        <v>18.0</v>
      </c>
    </row>
    <row r="10" ht="14.25" customHeight="1">
      <c r="A10" s="17">
        <v>27.0</v>
      </c>
      <c r="B10" s="17">
        <v>24.0</v>
      </c>
      <c r="C10" s="17">
        <v>22.0</v>
      </c>
      <c r="D10" s="17">
        <v>19.0</v>
      </c>
      <c r="E10" s="17">
        <v>18.0</v>
      </c>
      <c r="F10" s="17">
        <v>19.0</v>
      </c>
    </row>
    <row r="11" ht="14.25" customHeight="1">
      <c r="A11" s="18" t="s">
        <v>26</v>
      </c>
      <c r="B11" s="1" t="s">
        <v>10</v>
      </c>
      <c r="C11" s="2">
        <v>30.0</v>
      </c>
      <c r="D11" s="2"/>
      <c r="E11" s="2"/>
      <c r="F11" s="2"/>
      <c r="G11" s="2"/>
      <c r="H11" s="2"/>
      <c r="I11" s="2"/>
      <c r="J11" s="2"/>
    </row>
    <row r="12" ht="14.25" customHeight="1">
      <c r="A12" s="11">
        <v>1.0</v>
      </c>
      <c r="B12" s="1" t="s">
        <v>64</v>
      </c>
      <c r="C12" s="2">
        <f>MIN(A6:F10)</f>
        <v>11</v>
      </c>
      <c r="D12" s="2"/>
      <c r="E12" s="2"/>
      <c r="F12" s="2"/>
      <c r="G12" s="2"/>
      <c r="H12" s="2"/>
      <c r="I12" s="2"/>
      <c r="J12" s="2"/>
    </row>
    <row r="13" ht="14.25" customHeight="1">
      <c r="A13" s="11"/>
      <c r="B13" s="1" t="s">
        <v>65</v>
      </c>
      <c r="C13" s="2">
        <f>MAX(A6:F10)</f>
        <v>31</v>
      </c>
      <c r="D13" s="2"/>
      <c r="E13" s="2"/>
      <c r="F13" s="2"/>
      <c r="G13" s="2"/>
      <c r="H13" s="2"/>
      <c r="I13" s="2"/>
      <c r="J13" s="2"/>
      <c r="K13" s="12"/>
    </row>
    <row r="14" ht="14.25" customHeight="1">
      <c r="A14" s="11">
        <v>2.0</v>
      </c>
      <c r="B14" s="1" t="s">
        <v>29</v>
      </c>
      <c r="C14" s="2">
        <f>ROUND(1+1.4*LN(20),2)</f>
        <v>5.19</v>
      </c>
      <c r="D14" s="2"/>
      <c r="E14" s="2"/>
      <c r="F14" s="2"/>
      <c r="G14" s="2"/>
      <c r="H14" s="2"/>
      <c r="I14" s="2"/>
      <c r="J14" s="2"/>
      <c r="K14" s="12"/>
    </row>
    <row r="15" ht="14.25" customHeight="1">
      <c r="A15" s="11">
        <v>3.0</v>
      </c>
      <c r="B15" s="1" t="s">
        <v>29</v>
      </c>
      <c r="C15" s="2">
        <v>5.0</v>
      </c>
      <c r="D15" s="2"/>
      <c r="E15" s="2"/>
      <c r="F15" s="2"/>
      <c r="G15" s="2"/>
      <c r="H15" s="2"/>
      <c r="I15" s="2"/>
      <c r="J15" s="2"/>
      <c r="K15" s="12"/>
    </row>
    <row r="16" ht="14.25" customHeight="1">
      <c r="A16" s="11"/>
      <c r="B16" s="1" t="s">
        <v>66</v>
      </c>
      <c r="C16" s="2">
        <f>C12</f>
        <v>11</v>
      </c>
      <c r="D16" s="2"/>
      <c r="E16" s="2"/>
      <c r="F16" s="2"/>
      <c r="G16" s="2"/>
      <c r="H16" s="2"/>
      <c r="I16" s="2"/>
      <c r="J16" s="2"/>
      <c r="K16" s="12"/>
    </row>
    <row r="17" ht="14.25" customHeight="1">
      <c r="A17" s="11"/>
      <c r="B17" s="1" t="s">
        <v>67</v>
      </c>
      <c r="C17" s="19">
        <v>36.0</v>
      </c>
      <c r="D17" s="2"/>
      <c r="E17" s="2"/>
      <c r="F17" s="2"/>
      <c r="G17" s="2"/>
      <c r="H17" s="2"/>
      <c r="I17" s="2"/>
      <c r="J17" s="2"/>
      <c r="K17" s="12"/>
    </row>
    <row r="18" ht="14.25" customHeight="1">
      <c r="A18" s="11">
        <v>4.0</v>
      </c>
      <c r="B18" s="1" t="s">
        <v>68</v>
      </c>
      <c r="C18" s="2">
        <f>C16</f>
        <v>11</v>
      </c>
      <c r="D18" s="2"/>
      <c r="E18" s="2"/>
      <c r="F18" s="2"/>
      <c r="G18" s="2"/>
      <c r="H18" s="2"/>
      <c r="I18" s="2"/>
      <c r="J18" s="2"/>
    </row>
    <row r="19" ht="14.25" customHeight="1">
      <c r="A19" s="11">
        <v>5.0</v>
      </c>
      <c r="B19" s="1" t="s">
        <v>33</v>
      </c>
      <c r="C19" s="2">
        <f>ROUND((C17-C16)/C15,2)</f>
        <v>5</v>
      </c>
      <c r="D19" s="2"/>
      <c r="E19" s="2"/>
      <c r="F19" s="2"/>
      <c r="G19" s="2"/>
      <c r="H19" s="2"/>
      <c r="I19" s="2"/>
      <c r="J19" s="2"/>
    </row>
    <row r="20" ht="14.25" customHeight="1">
      <c r="A20" s="11">
        <v>6.0</v>
      </c>
      <c r="B20" s="1" t="s">
        <v>69</v>
      </c>
      <c r="C20" s="19" t="s">
        <v>70</v>
      </c>
      <c r="D20" s="19" t="s">
        <v>71</v>
      </c>
      <c r="E20" s="19" t="s">
        <v>72</v>
      </c>
      <c r="F20" s="19" t="s">
        <v>73</v>
      </c>
      <c r="G20" s="19" t="s">
        <v>74</v>
      </c>
      <c r="H20" s="2"/>
      <c r="I20" s="2"/>
      <c r="J20" s="2"/>
      <c r="K20" s="12"/>
    </row>
    <row r="21" ht="14.25" customHeight="1">
      <c r="A21" s="11"/>
      <c r="B21" s="1" t="s">
        <v>75</v>
      </c>
      <c r="C21" s="2">
        <f>COUNTIFS($A$6:$F$10,"&gt;=11",$A$6:$F$10,"&lt;16")</f>
        <v>6</v>
      </c>
      <c r="D21" s="2">
        <f>COUNTIFS($A$6:$F$10,"&gt;=16",$A$6:$F$10,"&lt;21")</f>
        <v>13</v>
      </c>
      <c r="E21" s="2">
        <f>COUNTIFS($A$6:$F$10,"&gt;=21",$A$6:$F$10,"&lt;26")</f>
        <v>7</v>
      </c>
      <c r="F21" s="2">
        <f>COUNTIFS($A$6:$F$10,"&gt;=26",$A$6:$F$10,"&lt;31")</f>
        <v>3</v>
      </c>
      <c r="G21" s="2">
        <f>COUNTIFS($A$6:$F$10,"&gt;=31",$A$6:$F$10,"&lt;36")</f>
        <v>1</v>
      </c>
      <c r="H21" s="2"/>
      <c r="I21" s="2"/>
      <c r="J21" s="2"/>
      <c r="K21" s="12"/>
    </row>
    <row r="22" ht="14.25" customHeight="1">
      <c r="A22" s="20">
        <v>7.0</v>
      </c>
      <c r="B22" s="1" t="s">
        <v>76</v>
      </c>
      <c r="C22" s="2">
        <f>0/30</f>
        <v>0</v>
      </c>
      <c r="D22" s="13">
        <f>C21/30</f>
        <v>0.2</v>
      </c>
      <c r="E22" s="13">
        <f>SUM(C21:D21)/30</f>
        <v>0.6333333333</v>
      </c>
      <c r="F22" s="13">
        <f>SUM(C21:E21)/30</f>
        <v>0.8666666667</v>
      </c>
      <c r="G22" s="13">
        <f>SUM(C21:F21)/30</f>
        <v>0.9666666667</v>
      </c>
      <c r="H22" s="13">
        <f>SUM(C21:G21)/30</f>
        <v>1</v>
      </c>
      <c r="I22" s="13"/>
      <c r="J22" s="2"/>
    </row>
    <row r="23" ht="14.25" customHeight="1">
      <c r="A23" s="11">
        <v>8.0</v>
      </c>
      <c r="B23" s="1" t="s">
        <v>77</v>
      </c>
      <c r="C23" s="2" t="str">
        <f t="shared" ref="C23:G23" si="1">C20</f>
        <v>[11; 16)</v>
      </c>
      <c r="D23" s="2" t="str">
        <f t="shared" si="1"/>
        <v>[16; 21)</v>
      </c>
      <c r="E23" s="2" t="str">
        <f t="shared" si="1"/>
        <v>[21; 26)</v>
      </c>
      <c r="F23" s="2" t="str">
        <f t="shared" si="1"/>
        <v>[26; 31)</v>
      </c>
      <c r="G23" s="2" t="str">
        <f t="shared" si="1"/>
        <v>[31; 36)</v>
      </c>
      <c r="H23" s="2"/>
      <c r="I23" s="2"/>
      <c r="J23" s="2"/>
    </row>
    <row r="24" ht="14.25" customHeight="1">
      <c r="A24" s="11"/>
      <c r="B24" s="1" t="s">
        <v>78</v>
      </c>
      <c r="C24" s="2">
        <f t="shared" ref="C24:G24" si="2">ROUND(C21/(30*$C$14),3)</f>
        <v>0.039</v>
      </c>
      <c r="D24" s="2">
        <f t="shared" si="2"/>
        <v>0.083</v>
      </c>
      <c r="E24" s="2">
        <f t="shared" si="2"/>
        <v>0.045</v>
      </c>
      <c r="F24" s="2">
        <f t="shared" si="2"/>
        <v>0.019</v>
      </c>
      <c r="G24" s="2">
        <f t="shared" si="2"/>
        <v>0.006</v>
      </c>
      <c r="H24" s="2"/>
      <c r="I24" s="2"/>
      <c r="J24" s="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