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"/>
    </mc:Choice>
  </mc:AlternateContent>
  <xr:revisionPtr revIDLastSave="0" documentId="13_ncr:1_{B80173AA-C851-6943-A7BA-3A3AB8C7F7E4}" xr6:coauthVersionLast="36" xr6:coauthVersionMax="36" xr10:uidLastSave="{00000000-0000-0000-0000-000000000000}"/>
  <bookViews>
    <workbookView xWindow="0" yWindow="0" windowWidth="33600" windowHeight="21000" activeTab="2" xr2:uid="{B6C0C305-6096-7C4C-B738-24C7EBAF3955}"/>
  </bookViews>
  <sheets>
    <sheet name="Лист1" sheetId="1" r:id="rId1"/>
    <sheet name="Лист2" sheetId="2" r:id="rId2"/>
    <sheet name="Лист3" sheetId="3" r:id="rId3"/>
  </sheets>
  <definedNames>
    <definedName name="_xlchart.v1.0" hidden="1">Лист2!$B$4</definedName>
    <definedName name="_xlchart.v1.1" hidden="1">Лист2!$B$6</definedName>
    <definedName name="_xlchart.v1.2" hidden="1">Лист2!$C$4:$M$4</definedName>
    <definedName name="_xlchart.v1.3" hidden="1">Лист2!$C$6:$M$6</definedName>
    <definedName name="_xlchart.v1.4" hidden="1">Лист2!$B$4</definedName>
    <definedName name="_xlchart.v1.5" hidden="1">Лист2!$B$6</definedName>
    <definedName name="_xlchart.v1.6" hidden="1">Лист2!$C$4:$M$4</definedName>
    <definedName name="_xlchart.v1.7" hidden="1">Лист2!$C$6:$M$6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3" l="1"/>
  <c r="G18" i="3"/>
  <c r="G19" i="3"/>
  <c r="G20" i="3"/>
  <c r="G21" i="3"/>
  <c r="G22" i="3"/>
  <c r="G23" i="3"/>
  <c r="G24" i="3"/>
  <c r="F19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I1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0" i="3"/>
  <c r="F21" i="3"/>
  <c r="F22" i="3"/>
  <c r="F23" i="3"/>
  <c r="F24" i="3"/>
  <c r="F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3" i="3"/>
  <c r="V16" i="2"/>
  <c r="U16" i="2"/>
  <c r="T16" i="2"/>
  <c r="S16" i="2"/>
  <c r="W15" i="2"/>
  <c r="W16" i="2" s="1"/>
  <c r="W14" i="2"/>
  <c r="V14" i="2"/>
  <c r="U14" i="2"/>
  <c r="T14" i="2"/>
  <c r="S14" i="2"/>
  <c r="W13" i="2"/>
  <c r="V12" i="2"/>
  <c r="U12" i="2"/>
  <c r="T12" i="2"/>
  <c r="S12" i="2"/>
  <c r="W11" i="2"/>
  <c r="W12" i="2" s="1"/>
  <c r="V11" i="2"/>
  <c r="U11" i="2"/>
  <c r="T11" i="2"/>
  <c r="M6" i="2"/>
  <c r="M8" i="2"/>
  <c r="M7" i="2"/>
  <c r="M5" i="2"/>
  <c r="M4" i="2"/>
  <c r="M3" i="2"/>
  <c r="D8" i="2"/>
  <c r="E8" i="2"/>
  <c r="F8" i="2"/>
  <c r="G8" i="2"/>
  <c r="H8" i="2"/>
  <c r="I8" i="2"/>
  <c r="J8" i="2"/>
  <c r="K8" i="2"/>
  <c r="L8" i="2"/>
  <c r="C8" i="2"/>
  <c r="D6" i="2"/>
  <c r="E6" i="2"/>
  <c r="F6" i="2"/>
  <c r="G6" i="2"/>
  <c r="H6" i="2"/>
  <c r="I6" i="2"/>
  <c r="J6" i="2"/>
  <c r="K6" i="2"/>
  <c r="L6" i="2"/>
  <c r="C6" i="2"/>
  <c r="F3" i="1"/>
  <c r="G4" i="1"/>
  <c r="G5" i="1"/>
  <c r="G6" i="1"/>
  <c r="G7" i="1"/>
  <c r="G3" i="1"/>
  <c r="E4" i="1"/>
  <c r="E5" i="1"/>
  <c r="E6" i="1"/>
  <c r="E7" i="1"/>
  <c r="E3" i="1"/>
  <c r="I3" i="1" s="1"/>
  <c r="D7" i="1"/>
  <c r="D6" i="1"/>
  <c r="I6" i="1" s="1"/>
  <c r="D5" i="1"/>
  <c r="I5" i="1" s="1"/>
  <c r="F4" i="1"/>
  <c r="D4" i="2"/>
  <c r="E4" i="2"/>
  <c r="F4" i="2"/>
  <c r="G4" i="2"/>
  <c r="H4" i="2"/>
  <c r="I4" i="2"/>
  <c r="J4" i="2"/>
  <c r="K4" i="2"/>
  <c r="L4" i="2"/>
  <c r="C4" i="2"/>
  <c r="L3" i="2"/>
  <c r="K3" i="2"/>
  <c r="J3" i="2"/>
  <c r="C3" i="2"/>
  <c r="I7" i="1" l="1"/>
  <c r="F5" i="1"/>
  <c r="H5" i="1" s="1"/>
  <c r="H3" i="1"/>
  <c r="F7" i="1"/>
  <c r="H7" i="1"/>
  <c r="I4" i="1"/>
  <c r="F6" i="1"/>
  <c r="H6" i="1" s="1"/>
  <c r="H4" i="1" l="1"/>
</calcChain>
</file>

<file path=xl/sharedStrings.xml><?xml version="1.0" encoding="utf-8"?>
<sst xmlns="http://schemas.openxmlformats.org/spreadsheetml/2006/main" count="38" uniqueCount="18">
  <si>
    <t>fзг,Гц</t>
  </si>
  <si>
    <t>T,дел</t>
  </si>
  <si>
    <t>f, Гц</t>
  </si>
  <si>
    <t>f - fзг, Гц</t>
  </si>
  <si>
    <t>lg f</t>
  </si>
  <si>
    <t>2Uac, дел</t>
  </si>
  <si>
    <t>Kac = Uac/Uo</t>
  </si>
  <si>
    <t>2Udc, дел</t>
  </si>
  <si>
    <t>Kdc = Udc/Uo</t>
  </si>
  <si>
    <t>мс/дел</t>
  </si>
  <si>
    <t>T,мc</t>
  </si>
  <si>
    <t>T, мc</t>
  </si>
  <si>
    <t>fзг, Гц</t>
  </si>
  <si>
    <t>T, дел</t>
  </si>
  <si>
    <t>|2y0|, дел</t>
  </si>
  <si>
    <t>|2Ay|, дел</t>
  </si>
  <si>
    <t>arcsin|y0/Ay|, рад</t>
  </si>
  <si>
    <t>дельта ф, 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</si>
</sst>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7" formatCode="0.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Лист2!$B$21</c:f>
              <c:strCache>
                <c:ptCount val="1"/>
                <c:pt idx="0">
                  <c:v>Kac = Uac/Uo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Лист2!$C$20:$M$20</c:f>
              <c:numCache>
                <c:formatCode>0.000</c:formatCode>
                <c:ptCount val="11"/>
                <c:pt idx="0">
                  <c:v>-1.5528419686577808</c:v>
                </c:pt>
                <c:pt idx="1">
                  <c:v>0.28330122870354957</c:v>
                </c:pt>
                <c:pt idx="2">
                  <c:v>1.2787536009528289</c:v>
                </c:pt>
                <c:pt idx="3">
                  <c:v>3.0038911662369103</c:v>
                </c:pt>
                <c:pt idx="4">
                  <c:v>3.5404546136714119</c:v>
                </c:pt>
                <c:pt idx="5">
                  <c:v>3.6650178254124728</c:v>
                </c:pt>
                <c:pt idx="6">
                  <c:v>3.744214724814166</c:v>
                </c:pt>
                <c:pt idx="7">
                  <c:v>4.7803173121401512</c:v>
                </c:pt>
                <c:pt idx="8">
                  <c:v>6.2962262872611605</c:v>
                </c:pt>
                <c:pt idx="9">
                  <c:v>6.4377505628203879</c:v>
                </c:pt>
                <c:pt idx="10">
                  <c:v>6.7270530113538571</c:v>
                </c:pt>
              </c:numCache>
            </c:numRef>
          </c:xVal>
          <c:yVal>
            <c:numRef>
              <c:f>Лист2!$C$21:$M$21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0.98333333333333339</c:v>
                </c:pt>
                <c:pt idx="9">
                  <c:v>0.96666666666666667</c:v>
                </c:pt>
                <c:pt idx="10">
                  <c:v>0.95000000000000007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B-F140-BA0A-BCD07B60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09472"/>
        <c:axId val="2130430895"/>
      </c:scatterChart>
      <c:valAx>
        <c:axId val="12890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</a:t>
                </a:r>
                <a:r>
                  <a:rPr lang="en-US" baseline="0"/>
                  <a:t> f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430895"/>
        <c:crosses val="autoZero"/>
        <c:crossBetween val="midCat"/>
      </c:valAx>
      <c:valAx>
        <c:axId val="2130430895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Kdc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90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Лист3!$K$17:$K$24</c:f>
              <c:numCache>
                <c:formatCode>0.000</c:formatCode>
                <c:ptCount val="8"/>
                <c:pt idx="0">
                  <c:v>6.4222614508136022</c:v>
                </c:pt>
                <c:pt idx="1">
                  <c:v>6.4445132063340429</c:v>
                </c:pt>
                <c:pt idx="2">
                  <c:v>6.4712917110589387</c:v>
                </c:pt>
                <c:pt idx="3">
                  <c:v>6.53567380342575</c:v>
                </c:pt>
                <c:pt idx="4">
                  <c:v>6.6059511575648733</c:v>
                </c:pt>
                <c:pt idx="5">
                  <c:v>6.626032247829019</c:v>
                </c:pt>
                <c:pt idx="6">
                  <c:v>6.66642437251876</c:v>
                </c:pt>
                <c:pt idx="7">
                  <c:v>6.7276225779691377</c:v>
                </c:pt>
              </c:numCache>
            </c:numRef>
          </c:xVal>
          <c:yVal>
            <c:numRef>
              <c:f>Лист3!$L$17:$L$24</c:f>
              <c:numCache>
                <c:formatCode>0.000</c:formatCode>
                <c:ptCount val="8"/>
                <c:pt idx="0">
                  <c:v>0.45102681150136581</c:v>
                </c:pt>
                <c:pt idx="1">
                  <c:v>0.64350110849838771</c:v>
                </c:pt>
                <c:pt idx="2">
                  <c:v>0.79539882988924693</c:v>
                </c:pt>
                <c:pt idx="3">
                  <c:v>1.1592794804325119</c:v>
                </c:pt>
                <c:pt idx="4">
                  <c:v>1.2132252228544897</c:v>
                </c:pt>
                <c:pt idx="5">
                  <c:v>1.2661036724846024</c:v>
                </c:pt>
                <c:pt idx="6">
                  <c:v>1.4706289053384403</c:v>
                </c:pt>
                <c:pt idx="7">
                  <c:v>1.3694384057096691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1-1D4C-979A-205088F96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132255"/>
        <c:axId val="2087906863"/>
      </c:scatterChart>
      <c:valAx>
        <c:axId val="179913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 f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906863"/>
        <c:crosses val="autoZero"/>
        <c:crossBetween val="midCat"/>
      </c:valAx>
      <c:valAx>
        <c:axId val="20879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|∆𝜑|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13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681566</xdr:colOff>
      <xdr:row>25</xdr:row>
      <xdr:rowOff>4233</xdr:rowOff>
    </xdr:from>
    <xdr:to>
      <xdr:col>10</xdr:col>
      <xdr:colOff>482082</xdr:colOff>
      <xdr:row>40</xdr:row>
      <xdr:rowOff>5183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0CF7162-01EF-9B40-A844-A01ACBD8F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64683</xdr:colOff>
      <xdr:row>15</xdr:row>
      <xdr:rowOff>154766</xdr:rowOff>
    </xdr:from>
    <xdr:to>
      <xdr:col>11</xdr:col>
      <xdr:colOff>345503</xdr:colOff>
      <xdr:row>29</xdr:row>
      <xdr:rowOff>26662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47FF71D-E8AA-EF43-9C4F-09E7CAC8B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E037-3878-8E4E-8380-03191173FC19}">
  <dimension ref="B2:I14"/>
  <sheetViews>
    <sheetView topLeftCell="A7" zoomScale="190" workbookViewId="0">
      <selection activeCell="E16" sqref="E16"/>
    </sheetView>
  </sheetViews>
  <sheetFormatPr baseColWidth="10" defaultRowHeight="16" x14ac:dyDescent="0.2"/>
  <cols>
    <col min="6" max="6" width="10.83203125" customWidth="1"/>
    <col min="9" max="9" width="12.5" bestFit="1" customWidth="1"/>
  </cols>
  <sheetData>
    <row r="2" spans="2:9" x14ac:dyDescent="0.2">
      <c r="B2" s="3" t="s">
        <v>0</v>
      </c>
      <c r="C2" s="3" t="s">
        <v>1</v>
      </c>
      <c r="D2" s="3" t="s">
        <v>9</v>
      </c>
      <c r="E2" s="3" t="s">
        <v>10</v>
      </c>
      <c r="F2" s="3" t="s">
        <v>11</v>
      </c>
      <c r="G2" s="3" t="s">
        <v>2</v>
      </c>
      <c r="H2" s="3" t="s">
        <v>2</v>
      </c>
      <c r="I2" s="3" t="s">
        <v>3</v>
      </c>
    </row>
    <row r="3" spans="2:9" x14ac:dyDescent="0.2">
      <c r="B3" s="3">
        <v>20</v>
      </c>
      <c r="C3" s="4">
        <v>5</v>
      </c>
      <c r="D3" s="5">
        <v>10</v>
      </c>
      <c r="E3" s="5">
        <f>C3*D3</f>
        <v>50</v>
      </c>
      <c r="F3" s="7">
        <f>0.1*D3</f>
        <v>1</v>
      </c>
      <c r="G3" s="5">
        <f>1/(E3*10^-3)</f>
        <v>20</v>
      </c>
      <c r="H3" s="5">
        <f>F3/E3*G3</f>
        <v>0.4</v>
      </c>
      <c r="I3" s="5">
        <f>G3-B3</f>
        <v>0</v>
      </c>
    </row>
    <row r="4" spans="2:9" x14ac:dyDescent="0.2">
      <c r="B4" s="3">
        <v>513</v>
      </c>
      <c r="C4" s="4">
        <v>4</v>
      </c>
      <c r="D4" s="5">
        <v>0.5</v>
      </c>
      <c r="E4" s="5">
        <f t="shared" ref="E4:E7" si="0">C4*D4</f>
        <v>2</v>
      </c>
      <c r="F4" s="7">
        <f>0.1*D4</f>
        <v>0.05</v>
      </c>
      <c r="G4" s="5">
        <f t="shared" ref="G4:G7" si="1">1/(E4*10^-3)</f>
        <v>500</v>
      </c>
      <c r="H4" s="5">
        <f t="shared" ref="H4:H7" si="2">F4/E4*G4</f>
        <v>12.5</v>
      </c>
      <c r="I4" s="5">
        <f>G4-B4</f>
        <v>-13</v>
      </c>
    </row>
    <row r="5" spans="2:9" x14ac:dyDescent="0.2">
      <c r="B5" s="3">
        <v>1012</v>
      </c>
      <c r="C5" s="4">
        <v>5</v>
      </c>
      <c r="D5" s="5">
        <f>0.2</f>
        <v>0.2</v>
      </c>
      <c r="E5" s="5">
        <f t="shared" si="0"/>
        <v>1</v>
      </c>
      <c r="F5" s="7">
        <f>0.1*D5</f>
        <v>2.0000000000000004E-2</v>
      </c>
      <c r="G5" s="5">
        <f t="shared" si="1"/>
        <v>1000</v>
      </c>
      <c r="H5" s="5">
        <f t="shared" si="2"/>
        <v>20.000000000000004</v>
      </c>
      <c r="I5" s="5">
        <f>G5-B5</f>
        <v>-12</v>
      </c>
    </row>
    <row r="6" spans="2:9" x14ac:dyDescent="0.2">
      <c r="B6" s="3">
        <v>1916</v>
      </c>
      <c r="C6" s="4">
        <v>5.2</v>
      </c>
      <c r="D6" s="5">
        <f>0.1</f>
        <v>0.1</v>
      </c>
      <c r="E6" s="5">
        <f t="shared" si="0"/>
        <v>0.52</v>
      </c>
      <c r="F6" s="7">
        <f>0.1*D6</f>
        <v>1.0000000000000002E-2</v>
      </c>
      <c r="G6" s="5">
        <f t="shared" si="1"/>
        <v>1923.0769230769229</v>
      </c>
      <c r="H6" s="5">
        <f t="shared" si="2"/>
        <v>36.982248520710066</v>
      </c>
      <c r="I6" s="5">
        <f>G6-B6</f>
        <v>7.076923076922867</v>
      </c>
    </row>
    <row r="7" spans="2:9" x14ac:dyDescent="0.2">
      <c r="B7" s="3">
        <v>5502</v>
      </c>
      <c r="C7" s="4">
        <v>3.6</v>
      </c>
      <c r="D7" s="5">
        <f>50*10^-3</f>
        <v>0.05</v>
      </c>
      <c r="E7" s="5">
        <f t="shared" si="0"/>
        <v>0.18000000000000002</v>
      </c>
      <c r="F7" s="7">
        <f>0.1*D7</f>
        <v>5.000000000000001E-3</v>
      </c>
      <c r="G7" s="5">
        <f t="shared" si="1"/>
        <v>5555.5555555555557</v>
      </c>
      <c r="H7" s="5">
        <f t="shared" si="2"/>
        <v>154.32098765432099</v>
      </c>
      <c r="I7" s="5">
        <f>G7-B7</f>
        <v>53.555555555555657</v>
      </c>
    </row>
    <row r="9" spans="2:9" x14ac:dyDescent="0.2">
      <c r="B9" s="8" t="s">
        <v>12</v>
      </c>
      <c r="C9" s="8" t="s">
        <v>13</v>
      </c>
      <c r="D9" s="8" t="s">
        <v>9</v>
      </c>
      <c r="E9" s="8" t="s">
        <v>11</v>
      </c>
      <c r="F9" s="8" t="s">
        <v>11</v>
      </c>
      <c r="G9" s="8" t="s">
        <v>2</v>
      </c>
      <c r="H9" s="8" t="s">
        <v>2</v>
      </c>
      <c r="I9" s="8" t="s">
        <v>3</v>
      </c>
    </row>
    <row r="10" spans="2:9" x14ac:dyDescent="0.2">
      <c r="B10" s="8">
        <v>20</v>
      </c>
      <c r="C10" s="9">
        <v>5</v>
      </c>
      <c r="D10" s="10">
        <v>10</v>
      </c>
      <c r="E10" s="10">
        <v>50</v>
      </c>
      <c r="F10" s="11">
        <v>1</v>
      </c>
      <c r="G10" s="10">
        <v>20</v>
      </c>
      <c r="H10" s="10">
        <v>0.4</v>
      </c>
      <c r="I10" s="10">
        <v>0</v>
      </c>
    </row>
    <row r="11" spans="2:9" x14ac:dyDescent="0.2">
      <c r="B11" s="8">
        <v>513</v>
      </c>
      <c r="C11" s="9">
        <v>4</v>
      </c>
      <c r="D11" s="10">
        <v>0.5</v>
      </c>
      <c r="E11" s="10">
        <v>2</v>
      </c>
      <c r="F11" s="11">
        <v>0.05</v>
      </c>
      <c r="G11" s="10">
        <v>500</v>
      </c>
      <c r="H11" s="10">
        <v>12.5</v>
      </c>
      <c r="I11" s="10">
        <v>-13</v>
      </c>
    </row>
    <row r="12" spans="2:9" x14ac:dyDescent="0.2">
      <c r="B12" s="8">
        <v>1012</v>
      </c>
      <c r="C12" s="9">
        <v>5</v>
      </c>
      <c r="D12" s="10">
        <v>0.2</v>
      </c>
      <c r="E12" s="10">
        <v>1</v>
      </c>
      <c r="F12" s="11">
        <v>2.0000000000000004E-2</v>
      </c>
      <c r="G12" s="10">
        <v>1000</v>
      </c>
      <c r="H12" s="10">
        <v>20.000000000000004</v>
      </c>
      <c r="I12" s="10">
        <v>-12</v>
      </c>
    </row>
    <row r="13" spans="2:9" x14ac:dyDescent="0.2">
      <c r="B13" s="8">
        <v>1916</v>
      </c>
      <c r="C13" s="9">
        <v>5.2</v>
      </c>
      <c r="D13" s="10">
        <v>0.1</v>
      </c>
      <c r="E13" s="10">
        <v>0.52</v>
      </c>
      <c r="F13" s="11">
        <v>1.0000000000000002E-2</v>
      </c>
      <c r="G13" s="10">
        <v>1923.0769230769229</v>
      </c>
      <c r="H13" s="10">
        <v>36.982248520710066</v>
      </c>
      <c r="I13" s="10">
        <v>7.076923076922867</v>
      </c>
    </row>
    <row r="14" spans="2:9" x14ac:dyDescent="0.2">
      <c r="B14" s="8">
        <v>5502</v>
      </c>
      <c r="C14" s="9">
        <v>3.6</v>
      </c>
      <c r="D14" s="10">
        <v>0.05</v>
      </c>
      <c r="E14" s="10">
        <v>0.18000000000000002</v>
      </c>
      <c r="F14" s="11">
        <v>5.000000000000001E-3</v>
      </c>
      <c r="G14" s="10">
        <v>5555.5555555555557</v>
      </c>
      <c r="H14" s="10">
        <v>154.32098765432099</v>
      </c>
      <c r="I14" s="10">
        <v>53.555555555555657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1D61-1D35-CC43-A045-DBB14BFF2D3F}">
  <dimension ref="B3:W21"/>
  <sheetViews>
    <sheetView topLeftCell="C22" zoomScale="211" zoomScaleNormal="211" workbookViewId="0">
      <selection activeCell="E45" sqref="E45"/>
    </sheetView>
  </sheetViews>
  <sheetFormatPr baseColWidth="10" defaultRowHeight="16" x14ac:dyDescent="0.2"/>
  <cols>
    <col min="2" max="2" width="12.5" bestFit="1" customWidth="1"/>
    <col min="3" max="3" width="12.33203125" bestFit="1" customWidth="1"/>
  </cols>
  <sheetData>
    <row r="3" spans="2:23" x14ac:dyDescent="0.2">
      <c r="B3" s="3" t="s">
        <v>2</v>
      </c>
      <c r="C3">
        <f>28*10^-3</f>
        <v>2.8000000000000001E-2</v>
      </c>
      <c r="D3" s="6">
        <v>1.92</v>
      </c>
      <c r="E3">
        <v>19</v>
      </c>
      <c r="F3">
        <v>1009</v>
      </c>
      <c r="G3">
        <v>3471</v>
      </c>
      <c r="H3">
        <v>4624</v>
      </c>
      <c r="I3">
        <v>5549</v>
      </c>
      <c r="J3">
        <f>60.3*10^3</f>
        <v>60300</v>
      </c>
      <c r="K3">
        <f>1.978*10^6</f>
        <v>1978000</v>
      </c>
      <c r="L3">
        <f>2.74*10^6</f>
        <v>2740000</v>
      </c>
      <c r="M3">
        <f>5.334*10^6</f>
        <v>5334000</v>
      </c>
    </row>
    <row r="4" spans="2:23" x14ac:dyDescent="0.2">
      <c r="B4" t="s">
        <v>4</v>
      </c>
      <c r="C4" s="6">
        <f>LOG(C3)</f>
        <v>-1.5528419686577808</v>
      </c>
      <c r="D4" s="6">
        <f t="shared" ref="D4:M4" si="0">LOG(D3)</f>
        <v>0.28330122870354957</v>
      </c>
      <c r="E4" s="6">
        <f t="shared" si="0"/>
        <v>1.2787536009528289</v>
      </c>
      <c r="F4" s="6">
        <f t="shared" si="0"/>
        <v>3.0038911662369103</v>
      </c>
      <c r="G4" s="6">
        <f t="shared" si="0"/>
        <v>3.5404546136714119</v>
      </c>
      <c r="H4" s="6">
        <f t="shared" si="0"/>
        <v>3.6650178254124728</v>
      </c>
      <c r="I4" s="6">
        <f t="shared" si="0"/>
        <v>3.744214724814166</v>
      </c>
      <c r="J4" s="6">
        <f t="shared" si="0"/>
        <v>4.7803173121401512</v>
      </c>
      <c r="K4" s="6">
        <f t="shared" si="0"/>
        <v>6.2962262872611605</v>
      </c>
      <c r="L4" s="6">
        <f t="shared" si="0"/>
        <v>6.4377505628203879</v>
      </c>
      <c r="M4" s="6">
        <f t="shared" si="0"/>
        <v>6.7270530113538571</v>
      </c>
    </row>
    <row r="5" spans="2:23" x14ac:dyDescent="0.2">
      <c r="B5" t="s">
        <v>5</v>
      </c>
      <c r="C5" s="1">
        <v>6</v>
      </c>
      <c r="D5" s="1">
        <v>6</v>
      </c>
      <c r="E5" s="1">
        <v>6</v>
      </c>
      <c r="F5" s="1">
        <v>6</v>
      </c>
      <c r="G5" s="1">
        <v>6</v>
      </c>
      <c r="H5" s="1">
        <v>6</v>
      </c>
      <c r="I5" s="1">
        <v>6</v>
      </c>
      <c r="J5" s="1">
        <v>6</v>
      </c>
      <c r="K5" s="1">
        <v>5.9</v>
      </c>
      <c r="L5" s="1">
        <v>5.8</v>
      </c>
      <c r="M5">
        <f>5.7</f>
        <v>5.7</v>
      </c>
    </row>
    <row r="6" spans="2:23" x14ac:dyDescent="0.2">
      <c r="B6" t="s">
        <v>6</v>
      </c>
      <c r="C6" s="2">
        <f>(C5/2)/3</f>
        <v>1</v>
      </c>
      <c r="D6" s="2">
        <f t="shared" ref="D6:M6" si="1">(D5/2)/3</f>
        <v>1</v>
      </c>
      <c r="E6" s="2">
        <f t="shared" si="1"/>
        <v>1</v>
      </c>
      <c r="F6" s="2">
        <f t="shared" si="1"/>
        <v>1</v>
      </c>
      <c r="G6" s="2">
        <f t="shared" si="1"/>
        <v>1</v>
      </c>
      <c r="H6" s="2">
        <f t="shared" si="1"/>
        <v>1</v>
      </c>
      <c r="I6" s="2">
        <f t="shared" si="1"/>
        <v>1</v>
      </c>
      <c r="J6" s="2">
        <f t="shared" si="1"/>
        <v>1</v>
      </c>
      <c r="K6" s="2">
        <f t="shared" si="1"/>
        <v>0.98333333333333339</v>
      </c>
      <c r="L6" s="2">
        <f t="shared" si="1"/>
        <v>0.96666666666666667</v>
      </c>
      <c r="M6">
        <f t="shared" si="1"/>
        <v>0.95000000000000007</v>
      </c>
    </row>
    <row r="7" spans="2:23" x14ac:dyDescent="0.2">
      <c r="B7" t="s">
        <v>7</v>
      </c>
      <c r="C7" s="1">
        <v>6</v>
      </c>
      <c r="D7" s="1">
        <v>6</v>
      </c>
      <c r="E7" s="1">
        <v>6</v>
      </c>
      <c r="F7" s="1">
        <v>6</v>
      </c>
      <c r="G7" s="1">
        <v>6</v>
      </c>
      <c r="H7" s="1">
        <v>6</v>
      </c>
      <c r="I7" s="1">
        <v>6</v>
      </c>
      <c r="J7" s="1">
        <v>6</v>
      </c>
      <c r="K7" s="1">
        <v>5.9</v>
      </c>
      <c r="L7" s="1">
        <v>5.8</v>
      </c>
      <c r="M7">
        <f>5.7</f>
        <v>5.7</v>
      </c>
    </row>
    <row r="8" spans="2:23" x14ac:dyDescent="0.2">
      <c r="B8" t="s">
        <v>8</v>
      </c>
      <c r="C8" s="2">
        <f>(C7/2)/3</f>
        <v>1</v>
      </c>
      <c r="D8" s="2">
        <f t="shared" ref="D8:M8" si="2">(D7/2)/3</f>
        <v>1</v>
      </c>
      <c r="E8" s="2">
        <f t="shared" si="2"/>
        <v>1</v>
      </c>
      <c r="F8" s="2">
        <f t="shared" si="2"/>
        <v>1</v>
      </c>
      <c r="G8" s="2">
        <f t="shared" si="2"/>
        <v>1</v>
      </c>
      <c r="H8" s="2">
        <f t="shared" si="2"/>
        <v>1</v>
      </c>
      <c r="I8" s="2">
        <f t="shared" si="2"/>
        <v>1</v>
      </c>
      <c r="J8" s="2">
        <f t="shared" si="2"/>
        <v>1</v>
      </c>
      <c r="K8" s="2">
        <f t="shared" si="2"/>
        <v>0.98333333333333339</v>
      </c>
      <c r="L8" s="2">
        <f t="shared" si="2"/>
        <v>0.96666666666666667</v>
      </c>
      <c r="M8" s="2">
        <f t="shared" si="2"/>
        <v>0.95000000000000007</v>
      </c>
    </row>
    <row r="11" spans="2:23" x14ac:dyDescent="0.2">
      <c r="R11" s="3" t="s">
        <v>2</v>
      </c>
      <c r="S11">
        <v>5549</v>
      </c>
      <c r="T11">
        <f>60.3*10^3</f>
        <v>60300</v>
      </c>
      <c r="U11">
        <f>1.978*10^6</f>
        <v>1978000</v>
      </c>
      <c r="V11">
        <f>2.74*10^6</f>
        <v>2740000</v>
      </c>
      <c r="W11">
        <f>5.334*10^6</f>
        <v>5334000</v>
      </c>
    </row>
    <row r="12" spans="2:23" x14ac:dyDescent="0.2">
      <c r="R12" t="s">
        <v>4</v>
      </c>
      <c r="S12" s="6">
        <f t="shared" ref="S12" si="3">LOG(S11)</f>
        <v>3.744214724814166</v>
      </c>
      <c r="T12" s="6">
        <f t="shared" ref="T12" si="4">LOG(T11)</f>
        <v>4.7803173121401512</v>
      </c>
      <c r="U12" s="6">
        <f t="shared" ref="U12" si="5">LOG(U11)</f>
        <v>6.2962262872611605</v>
      </c>
      <c r="V12" s="6">
        <f t="shared" ref="V12" si="6">LOG(V11)</f>
        <v>6.4377505628203879</v>
      </c>
      <c r="W12" s="6">
        <f t="shared" ref="W12" si="7">LOG(W11)</f>
        <v>6.7270530113538571</v>
      </c>
    </row>
    <row r="13" spans="2:23" x14ac:dyDescent="0.2">
      <c r="R13" t="s">
        <v>5</v>
      </c>
      <c r="S13" s="1">
        <v>6</v>
      </c>
      <c r="T13" s="1">
        <v>6</v>
      </c>
      <c r="U13" s="1">
        <v>5.9</v>
      </c>
      <c r="V13" s="1">
        <v>5.8</v>
      </c>
      <c r="W13">
        <f>5.7</f>
        <v>5.7</v>
      </c>
    </row>
    <row r="14" spans="2:23" x14ac:dyDescent="0.2">
      <c r="R14" t="s">
        <v>6</v>
      </c>
      <c r="S14" s="2">
        <f t="shared" ref="S14" si="8">(S13/2)/3</f>
        <v>1</v>
      </c>
      <c r="T14" s="2">
        <f t="shared" ref="T14" si="9">(T13/2)/3</f>
        <v>1</v>
      </c>
      <c r="U14" s="2">
        <f t="shared" ref="U14" si="10">(U13/2)/3</f>
        <v>0.98333333333333339</v>
      </c>
      <c r="V14" s="2">
        <f t="shared" ref="V14" si="11">(V13/2)/3</f>
        <v>0.96666666666666667</v>
      </c>
      <c r="W14">
        <f t="shared" ref="W14" si="12">(W13/2)/3</f>
        <v>0.95000000000000007</v>
      </c>
    </row>
    <row r="15" spans="2:23" x14ac:dyDescent="0.2">
      <c r="R15" t="s">
        <v>7</v>
      </c>
      <c r="S15" s="1">
        <v>6</v>
      </c>
      <c r="T15" s="1">
        <v>6</v>
      </c>
      <c r="U15" s="1">
        <v>5.9</v>
      </c>
      <c r="V15" s="1">
        <v>5.8</v>
      </c>
      <c r="W15">
        <f>5.7</f>
        <v>5.7</v>
      </c>
    </row>
    <row r="16" spans="2:23" x14ac:dyDescent="0.2">
      <c r="R16" t="s">
        <v>8</v>
      </c>
      <c r="S16" s="2">
        <f t="shared" ref="S16" si="13">(S15/2)/3</f>
        <v>1</v>
      </c>
      <c r="T16" s="2">
        <f t="shared" ref="T16" si="14">(T15/2)/3</f>
        <v>1</v>
      </c>
      <c r="U16" s="2">
        <f t="shared" ref="U16" si="15">(U15/2)/3</f>
        <v>0.98333333333333339</v>
      </c>
      <c r="V16" s="2">
        <f t="shared" ref="V16" si="16">(V15/2)/3</f>
        <v>0.96666666666666667</v>
      </c>
      <c r="W16" s="2">
        <f t="shared" ref="W16" si="17">(W15/2)/3</f>
        <v>0.95000000000000007</v>
      </c>
    </row>
    <row r="20" spans="2:13" x14ac:dyDescent="0.2">
      <c r="B20" t="s">
        <v>4</v>
      </c>
      <c r="C20" s="6">
        <v>-1.5528419686577808</v>
      </c>
      <c r="D20" s="6">
        <v>0.28330122870354957</v>
      </c>
      <c r="E20" s="6">
        <v>1.2787536009528289</v>
      </c>
      <c r="F20" s="6">
        <v>3.0038911662369103</v>
      </c>
      <c r="G20" s="6">
        <v>3.5404546136714119</v>
      </c>
      <c r="H20" s="6">
        <v>3.6650178254124728</v>
      </c>
      <c r="I20" s="6">
        <v>3.744214724814166</v>
      </c>
      <c r="J20" s="6">
        <v>4.7803173121401512</v>
      </c>
      <c r="K20" s="6">
        <v>6.2962262872611605</v>
      </c>
      <c r="L20" s="6">
        <v>6.4377505628203879</v>
      </c>
      <c r="M20" s="6">
        <v>6.7270530113538571</v>
      </c>
    </row>
    <row r="21" spans="2:13" x14ac:dyDescent="0.2">
      <c r="B21" t="s">
        <v>6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0.98333333333333339</v>
      </c>
      <c r="L21" s="2">
        <v>0.96666666666666667</v>
      </c>
      <c r="M21" s="2">
        <v>0.95000000000000007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ABD6-9E13-5341-9B15-B928252CBC07}">
  <dimension ref="B2:L24"/>
  <sheetViews>
    <sheetView tabSelected="1" topLeftCell="D6" zoomScale="161" workbookViewId="0">
      <selection activeCell="M30" sqref="M30"/>
    </sheetView>
  </sheetViews>
  <sheetFormatPr baseColWidth="10" defaultRowHeight="16" x14ac:dyDescent="0.2"/>
  <cols>
    <col min="6" max="6" width="16.83203125" bestFit="1" customWidth="1"/>
    <col min="7" max="7" width="12.83203125" bestFit="1" customWidth="1"/>
  </cols>
  <sheetData>
    <row r="2" spans="2:12" x14ac:dyDescent="0.2">
      <c r="B2" t="s">
        <v>2</v>
      </c>
      <c r="C2" t="s">
        <v>4</v>
      </c>
      <c r="D2" t="s">
        <v>14</v>
      </c>
      <c r="E2" t="s">
        <v>15</v>
      </c>
      <c r="F2" t="s">
        <v>16</v>
      </c>
      <c r="G2" t="s">
        <v>17</v>
      </c>
      <c r="K2" t="s">
        <v>4</v>
      </c>
      <c r="L2" t="s">
        <v>17</v>
      </c>
    </row>
    <row r="3" spans="2:12" x14ac:dyDescent="0.2">
      <c r="B3">
        <v>32.26</v>
      </c>
      <c r="C3" s="6">
        <f>LOG(B3)</f>
        <v>1.5086643630529426</v>
      </c>
      <c r="D3" s="1">
        <v>0.1</v>
      </c>
      <c r="E3">
        <v>2.2000000000000002</v>
      </c>
      <c r="F3" s="6">
        <f>ASIN(D3/E3)</f>
        <v>4.5470212416997155E-2</v>
      </c>
      <c r="G3" s="6">
        <f>F3</f>
        <v>4.5470212416997155E-2</v>
      </c>
      <c r="K3" s="6">
        <v>1.5086643630529426</v>
      </c>
      <c r="L3" s="6">
        <v>4.5470212416997155E-2</v>
      </c>
    </row>
    <row r="4" spans="2:12" x14ac:dyDescent="0.2">
      <c r="B4">
        <v>265.7</v>
      </c>
      <c r="C4" s="6">
        <f t="shared" ref="C4:C24" si="0">LOG(B4)</f>
        <v>2.4243915544102776</v>
      </c>
      <c r="D4" s="1">
        <v>0</v>
      </c>
      <c r="E4">
        <v>2.2000000000000002</v>
      </c>
      <c r="F4" s="6">
        <f t="shared" ref="F4:F24" si="1">ASIN(D4/E4)</f>
        <v>0</v>
      </c>
      <c r="G4" s="6">
        <f t="shared" ref="G4:G24" si="2">F4</f>
        <v>0</v>
      </c>
      <c r="K4" s="6">
        <v>2.4243915544102776</v>
      </c>
      <c r="L4" s="6">
        <v>0</v>
      </c>
    </row>
    <row r="5" spans="2:12" x14ac:dyDescent="0.2">
      <c r="B5">
        <v>1044</v>
      </c>
      <c r="C5" s="6">
        <f t="shared" si="0"/>
        <v>3.0187004986662433</v>
      </c>
      <c r="D5" s="1">
        <v>0</v>
      </c>
      <c r="E5">
        <v>2.2000000000000002</v>
      </c>
      <c r="F5" s="6">
        <f t="shared" si="1"/>
        <v>0</v>
      </c>
      <c r="G5" s="6">
        <f t="shared" si="2"/>
        <v>0</v>
      </c>
      <c r="K5" s="6">
        <v>3.0187004986662433</v>
      </c>
      <c r="L5" s="6">
        <v>0</v>
      </c>
    </row>
    <row r="6" spans="2:12" x14ac:dyDescent="0.2">
      <c r="B6">
        <v>169400</v>
      </c>
      <c r="C6" s="6">
        <f t="shared" si="0"/>
        <v>5.228913405994688</v>
      </c>
      <c r="D6" s="1">
        <v>0.2</v>
      </c>
      <c r="E6">
        <v>2.2000000000000002</v>
      </c>
      <c r="F6" s="6">
        <f t="shared" si="1"/>
        <v>9.1034778037415096E-2</v>
      </c>
      <c r="G6" s="6">
        <f t="shared" si="2"/>
        <v>9.1034778037415096E-2</v>
      </c>
      <c r="K6" s="6">
        <v>5.228913405994688</v>
      </c>
      <c r="L6" s="6">
        <v>9.1034778037415096E-2</v>
      </c>
    </row>
    <row r="7" spans="2:12" x14ac:dyDescent="0.2">
      <c r="B7">
        <v>354700</v>
      </c>
      <c r="C7" s="6">
        <f t="shared" si="0"/>
        <v>5.5498611884719429</v>
      </c>
      <c r="D7" s="1">
        <v>0.4</v>
      </c>
      <c r="E7">
        <v>2.2000000000000002</v>
      </c>
      <c r="F7" s="6">
        <f t="shared" si="1"/>
        <v>0.18283513699290876</v>
      </c>
      <c r="G7" s="6">
        <f t="shared" si="2"/>
        <v>0.18283513699290876</v>
      </c>
      <c r="K7" s="6">
        <v>5.5498611884719429</v>
      </c>
      <c r="L7" s="6">
        <v>0.18283513699290876</v>
      </c>
    </row>
    <row r="8" spans="2:12" x14ac:dyDescent="0.2">
      <c r="B8">
        <v>536000</v>
      </c>
      <c r="C8" s="6">
        <f t="shared" si="0"/>
        <v>5.7291647896927698</v>
      </c>
      <c r="D8" s="1">
        <v>0.6</v>
      </c>
      <c r="E8">
        <v>2.2000000000000002</v>
      </c>
      <c r="F8" s="6">
        <f t="shared" si="1"/>
        <v>0.27622663076359155</v>
      </c>
      <c r="G8" s="6">
        <f t="shared" si="2"/>
        <v>0.27622663076359155</v>
      </c>
      <c r="K8" s="6">
        <v>5.7291647896927698</v>
      </c>
      <c r="L8" s="6">
        <v>0.27622663076359155</v>
      </c>
    </row>
    <row r="9" spans="2:12" x14ac:dyDescent="0.2">
      <c r="B9">
        <v>768000</v>
      </c>
      <c r="C9" s="6">
        <f t="shared" si="0"/>
        <v>5.8853612200315117</v>
      </c>
      <c r="D9" s="1">
        <v>0.8</v>
      </c>
      <c r="E9">
        <v>2.2000000000000002</v>
      </c>
      <c r="F9" s="6">
        <f t="shared" si="1"/>
        <v>0.37216853396032595</v>
      </c>
      <c r="G9" s="6">
        <f t="shared" si="2"/>
        <v>0.37216853396032595</v>
      </c>
      <c r="K9" s="6">
        <v>5.8853612200315117</v>
      </c>
      <c r="L9" s="6">
        <v>0.37216853396032595</v>
      </c>
    </row>
    <row r="10" spans="2:12" x14ac:dyDescent="0.2">
      <c r="B10">
        <v>915000</v>
      </c>
      <c r="C10" s="6">
        <f t="shared" si="0"/>
        <v>5.9614210940664485</v>
      </c>
      <c r="D10" s="1">
        <v>1</v>
      </c>
      <c r="E10">
        <v>2.2000000000000002</v>
      </c>
      <c r="F10" s="6">
        <f t="shared" si="1"/>
        <v>0.47186183727964193</v>
      </c>
      <c r="G10" s="6">
        <f t="shared" si="2"/>
        <v>0.47186183727964193</v>
      </c>
      <c r="K10" s="6">
        <v>5.9614210940664485</v>
      </c>
      <c r="L10" s="6">
        <v>0.47186183727964193</v>
      </c>
    </row>
    <row r="11" spans="2:12" x14ac:dyDescent="0.2">
      <c r="B11">
        <v>1116000</v>
      </c>
      <c r="C11" s="6">
        <f t="shared" si="0"/>
        <v>6.0476641946015599</v>
      </c>
      <c r="D11" s="1">
        <v>1.2</v>
      </c>
      <c r="E11">
        <v>2.2000000000000002</v>
      </c>
      <c r="F11" s="6">
        <f t="shared" si="1"/>
        <v>0.57693134523645673</v>
      </c>
      <c r="G11" s="6">
        <f t="shared" si="2"/>
        <v>0.57693134523645673</v>
      </c>
      <c r="K11" s="6">
        <v>6.0476641946015599</v>
      </c>
      <c r="L11" s="6">
        <v>0.57693134523645673</v>
      </c>
    </row>
    <row r="12" spans="2:12" x14ac:dyDescent="0.2">
      <c r="B12">
        <v>1309000</v>
      </c>
      <c r="C12" s="6">
        <f t="shared" si="0"/>
        <v>6.1169396465507555</v>
      </c>
      <c r="D12" s="1">
        <v>1.4</v>
      </c>
      <c r="E12">
        <v>2.2000000000000002</v>
      </c>
      <c r="F12" s="6">
        <f t="shared" si="1"/>
        <v>0.68977500078549947</v>
      </c>
      <c r="G12" s="6">
        <f t="shared" si="2"/>
        <v>0.68977500078549947</v>
      </c>
      <c r="I12">
        <f>3.14/2</f>
        <v>1.57</v>
      </c>
      <c r="K12" s="6">
        <v>6.1169396465507555</v>
      </c>
      <c r="L12" s="6">
        <v>0.68977500078549947</v>
      </c>
    </row>
    <row r="13" spans="2:12" x14ac:dyDescent="0.2">
      <c r="B13">
        <v>1536000</v>
      </c>
      <c r="C13" s="6">
        <f t="shared" si="0"/>
        <v>6.186391215695493</v>
      </c>
      <c r="D13" s="1">
        <v>1.6</v>
      </c>
      <c r="E13">
        <v>2.2000000000000002</v>
      </c>
      <c r="F13" s="6">
        <f t="shared" si="1"/>
        <v>0.81433994212652527</v>
      </c>
      <c r="G13" s="6">
        <f t="shared" si="2"/>
        <v>0.81433994212652527</v>
      </c>
      <c r="K13" s="6">
        <v>6.186391215695493</v>
      </c>
      <c r="L13" s="6">
        <v>0.81433994212652527</v>
      </c>
    </row>
    <row r="14" spans="2:12" x14ac:dyDescent="0.2">
      <c r="B14">
        <v>1875000</v>
      </c>
      <c r="C14" s="6">
        <f t="shared" si="0"/>
        <v>6.2730012720637376</v>
      </c>
      <c r="D14" s="1">
        <v>1.8</v>
      </c>
      <c r="E14">
        <v>2.1</v>
      </c>
      <c r="F14" s="6">
        <f t="shared" si="1"/>
        <v>1.0296968008377507</v>
      </c>
      <c r="G14" s="6">
        <f t="shared" si="2"/>
        <v>1.0296968008377507</v>
      </c>
      <c r="K14" s="6">
        <v>6.2730012720637376</v>
      </c>
      <c r="L14" s="6">
        <v>1.0296968008377507</v>
      </c>
    </row>
    <row r="15" spans="2:12" x14ac:dyDescent="0.2">
      <c r="B15">
        <v>2248000</v>
      </c>
      <c r="C15" s="6">
        <f t="shared" si="0"/>
        <v>6.3517963068970236</v>
      </c>
      <c r="D15" s="1">
        <v>2</v>
      </c>
      <c r="E15" s="1">
        <v>2</v>
      </c>
      <c r="F15" s="6">
        <f t="shared" si="1"/>
        <v>1.5707963267948966</v>
      </c>
      <c r="G15" s="6">
        <f t="shared" si="2"/>
        <v>1.5707963267948966</v>
      </c>
      <c r="K15" s="6">
        <v>6.3517963068970236</v>
      </c>
      <c r="L15" s="6">
        <v>1.5707963267948966</v>
      </c>
    </row>
    <row r="16" spans="2:12" x14ac:dyDescent="0.2">
      <c r="B16">
        <v>2458000</v>
      </c>
      <c r="C16" s="6">
        <f t="shared" si="0"/>
        <v>6.3905818785504351</v>
      </c>
      <c r="D16" s="1">
        <v>2</v>
      </c>
      <c r="E16" s="1">
        <v>2</v>
      </c>
      <c r="F16" s="6">
        <f t="shared" si="1"/>
        <v>1.5707963267948966</v>
      </c>
      <c r="G16" s="6">
        <f t="shared" si="2"/>
        <v>1.5707963267948966</v>
      </c>
      <c r="K16" s="6">
        <v>6.3905818785504351</v>
      </c>
      <c r="L16" s="6">
        <v>1.5707963267948966</v>
      </c>
    </row>
    <row r="17" spans="2:12" x14ac:dyDescent="0.2">
      <c r="B17">
        <v>2644000</v>
      </c>
      <c r="C17" s="6">
        <f t="shared" si="0"/>
        <v>6.4222614508136022</v>
      </c>
      <c r="D17" s="1">
        <v>1.8</v>
      </c>
      <c r="E17" s="1">
        <v>2</v>
      </c>
      <c r="F17" s="6">
        <f t="shared" si="1"/>
        <v>1.1197695149986342</v>
      </c>
      <c r="G17" s="6">
        <f>F17</f>
        <v>1.1197695149986342</v>
      </c>
      <c r="K17" s="6">
        <v>6.4222614508136022</v>
      </c>
      <c r="L17" s="6">
        <v>0.45102681150136581</v>
      </c>
    </row>
    <row r="18" spans="2:12" x14ac:dyDescent="0.2">
      <c r="B18">
        <v>2783000</v>
      </c>
      <c r="C18" s="6">
        <f t="shared" si="0"/>
        <v>6.4445132063340429</v>
      </c>
      <c r="D18" s="1">
        <v>1.6</v>
      </c>
      <c r="E18" s="1">
        <v>2</v>
      </c>
      <c r="F18" s="6">
        <f t="shared" si="1"/>
        <v>0.9272952180016123</v>
      </c>
      <c r="G18" s="6">
        <f t="shared" si="2"/>
        <v>0.9272952180016123</v>
      </c>
      <c r="K18" s="6">
        <v>6.4445132063340429</v>
      </c>
      <c r="L18" s="6">
        <v>0.64350110849838771</v>
      </c>
    </row>
    <row r="19" spans="2:12" x14ac:dyDescent="0.2">
      <c r="B19">
        <v>2960000</v>
      </c>
      <c r="C19" s="6">
        <f t="shared" si="0"/>
        <v>6.4712917110589387</v>
      </c>
      <c r="D19" s="1">
        <v>1.4</v>
      </c>
      <c r="E19" s="1">
        <v>2</v>
      </c>
      <c r="F19" s="6">
        <f>ASIN(D19/E19)</f>
        <v>0.77539749661075308</v>
      </c>
      <c r="G19" s="6">
        <f t="shared" si="2"/>
        <v>0.77539749661075308</v>
      </c>
      <c r="K19" s="6">
        <v>6.4712917110589387</v>
      </c>
      <c r="L19" s="6">
        <v>0.79539882988924693</v>
      </c>
    </row>
    <row r="20" spans="2:12" x14ac:dyDescent="0.2">
      <c r="B20">
        <v>3433000</v>
      </c>
      <c r="C20" s="6">
        <f t="shared" si="0"/>
        <v>6.53567380342575</v>
      </c>
      <c r="D20" s="1">
        <v>0.8</v>
      </c>
      <c r="E20" s="1">
        <v>2</v>
      </c>
      <c r="F20" s="6">
        <f t="shared" si="1"/>
        <v>0.41151684606748801</v>
      </c>
      <c r="G20" s="6">
        <f t="shared" si="2"/>
        <v>0.41151684606748801</v>
      </c>
      <c r="K20" s="6">
        <v>6.53567380342575</v>
      </c>
      <c r="L20" s="6">
        <v>1.1592794804325119</v>
      </c>
    </row>
    <row r="21" spans="2:12" x14ac:dyDescent="0.2">
      <c r="B21">
        <v>4036000</v>
      </c>
      <c r="C21" s="6">
        <f t="shared" si="0"/>
        <v>6.6059511575648733</v>
      </c>
      <c r="D21" s="1">
        <v>0.7</v>
      </c>
      <c r="E21" s="1">
        <v>2</v>
      </c>
      <c r="F21" s="6">
        <f t="shared" si="1"/>
        <v>0.35757110364551026</v>
      </c>
      <c r="G21" s="6">
        <f t="shared" si="2"/>
        <v>0.35757110364551026</v>
      </c>
      <c r="K21" s="6">
        <v>6.6059511575648733</v>
      </c>
      <c r="L21" s="6">
        <v>1.2132252228544897</v>
      </c>
    </row>
    <row r="22" spans="2:12" x14ac:dyDescent="0.2">
      <c r="B22">
        <v>4227000</v>
      </c>
      <c r="C22" s="6">
        <f t="shared" si="0"/>
        <v>6.626032247829019</v>
      </c>
      <c r="D22" s="1">
        <v>0.6</v>
      </c>
      <c r="E22" s="1">
        <v>2</v>
      </c>
      <c r="F22" s="6">
        <f t="shared" si="1"/>
        <v>0.30469265401539752</v>
      </c>
      <c r="G22" s="6">
        <f t="shared" si="2"/>
        <v>0.30469265401539752</v>
      </c>
      <c r="K22" s="6">
        <v>6.626032247829019</v>
      </c>
      <c r="L22" s="6">
        <v>1.2661036724846024</v>
      </c>
    </row>
    <row r="23" spans="2:12" x14ac:dyDescent="0.2">
      <c r="B23">
        <v>4639000</v>
      </c>
      <c r="C23" s="6">
        <f t="shared" si="0"/>
        <v>6.66642437251876</v>
      </c>
      <c r="D23" s="1">
        <v>0.2</v>
      </c>
      <c r="E23" s="1">
        <v>2</v>
      </c>
      <c r="F23" s="6">
        <f t="shared" si="1"/>
        <v>0.1001674211615598</v>
      </c>
      <c r="G23" s="6">
        <f t="shared" si="2"/>
        <v>0.1001674211615598</v>
      </c>
      <c r="K23" s="6">
        <v>6.66642437251876</v>
      </c>
      <c r="L23" s="6">
        <v>1.4706289053384403</v>
      </c>
    </row>
    <row r="24" spans="2:12" x14ac:dyDescent="0.2">
      <c r="B24">
        <v>5341000</v>
      </c>
      <c r="C24" s="6">
        <f t="shared" si="0"/>
        <v>6.7276225779691377</v>
      </c>
      <c r="D24" s="1">
        <v>0.4</v>
      </c>
      <c r="E24" s="1">
        <v>2</v>
      </c>
      <c r="F24" s="6">
        <f t="shared" si="1"/>
        <v>0.20135792079033082</v>
      </c>
      <c r="G24" s="6">
        <f t="shared" si="2"/>
        <v>0.20135792079033082</v>
      </c>
      <c r="K24" s="6">
        <v>6.7276225779691377</v>
      </c>
      <c r="L24" s="6">
        <v>1.3694384057096691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2018-09-12T17:56:54Z</dcterms:created>
  <dcterms:modified xsi:type="dcterms:W3CDTF">2018-09-13T23:15:00Z</dcterms:modified>
</cp:coreProperties>
</file>