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idbarinov/Desktop/"/>
    </mc:Choice>
  </mc:AlternateContent>
  <xr:revisionPtr revIDLastSave="0" documentId="13_ncr:1_{9A2DDAB7-2F8A-8243-BCCA-288C73ED9312}" xr6:coauthVersionLast="43" xr6:coauthVersionMax="43" xr10:uidLastSave="{00000000-0000-0000-0000-000000000000}"/>
  <bookViews>
    <workbookView xWindow="0" yWindow="460" windowWidth="33600" windowHeight="18840" xr2:uid="{A6B59C14-FFB9-CC4D-955D-F392D9BD5C39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48" i="1"/>
  <c r="G2" i="1"/>
  <c r="F4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5" i="1"/>
  <c r="G4" i="1"/>
  <c r="C33" i="1" l="1"/>
  <c r="C32" i="1"/>
  <c r="C31" i="1"/>
  <c r="C30" i="1"/>
  <c r="G30" i="1" s="1"/>
  <c r="C29" i="1"/>
  <c r="G29" i="1"/>
  <c r="G31" i="1"/>
  <c r="G32" i="1"/>
  <c r="G33" i="1"/>
  <c r="G34" i="1"/>
  <c r="G35" i="1"/>
  <c r="G36" i="1"/>
  <c r="H34" i="1"/>
  <c r="H35" i="1"/>
  <c r="H36" i="1"/>
  <c r="C28" i="1"/>
  <c r="G28" i="1"/>
  <c r="C27" i="1"/>
  <c r="G27" i="1" s="1"/>
  <c r="C26" i="1"/>
  <c r="G26" i="1" s="1"/>
  <c r="C25" i="1"/>
  <c r="G25" i="1" s="1"/>
  <c r="C24" i="1"/>
  <c r="G24" i="1" s="1"/>
  <c r="C23" i="1"/>
  <c r="C22" i="1"/>
  <c r="C21" i="1"/>
  <c r="G21" i="1" s="1"/>
  <c r="C20" i="1"/>
  <c r="G20" i="1" s="1"/>
  <c r="H4" i="1"/>
  <c r="C19" i="1"/>
  <c r="C18" i="1"/>
  <c r="G18" i="1" s="1"/>
  <c r="G10" i="1"/>
  <c r="G11" i="1"/>
  <c r="G12" i="1"/>
  <c r="G19" i="1"/>
  <c r="G22" i="1"/>
  <c r="G23" i="1"/>
  <c r="C17" i="1"/>
  <c r="G17" i="1" s="1"/>
  <c r="C16" i="1"/>
  <c r="G16" i="1" s="1"/>
  <c r="C15" i="1"/>
  <c r="G15" i="1" s="1"/>
  <c r="C14" i="1"/>
  <c r="G14" i="1" s="1"/>
  <c r="C13" i="1"/>
  <c r="G13" i="1" s="1"/>
  <c r="C12" i="1"/>
  <c r="C11" i="1"/>
  <c r="C10" i="1"/>
  <c r="C9" i="1"/>
  <c r="G9" i="1" s="1"/>
  <c r="C8" i="1"/>
  <c r="G8" i="1" s="1"/>
  <c r="C7" i="1"/>
  <c r="G7" i="1" s="1"/>
  <c r="C5" i="1"/>
  <c r="G5" i="1" s="1"/>
  <c r="C6" i="1"/>
  <c r="G6" i="1" s="1"/>
  <c r="C4" i="1"/>
  <c r="F5" i="1" l="1"/>
  <c r="F6" i="1" l="1"/>
  <c r="H5" i="1"/>
  <c r="K5" i="1" s="1"/>
  <c r="F7" i="1" l="1"/>
  <c r="H6" i="1"/>
  <c r="K6" i="1" s="1"/>
  <c r="F8" i="1" l="1"/>
  <c r="H7" i="1"/>
  <c r="K7" i="1" s="1"/>
  <c r="F9" i="1" l="1"/>
  <c r="H8" i="1"/>
  <c r="K8" i="1" s="1"/>
  <c r="F10" i="1" l="1"/>
  <c r="H9" i="1"/>
  <c r="K9" i="1" s="1"/>
  <c r="F11" i="1" l="1"/>
  <c r="H10" i="1"/>
  <c r="K10" i="1" s="1"/>
  <c r="F12" i="1" l="1"/>
  <c r="H11" i="1"/>
  <c r="K11" i="1" s="1"/>
  <c r="F13" i="1" l="1"/>
  <c r="H12" i="1"/>
  <c r="K12" i="1" s="1"/>
  <c r="F14" i="1" l="1"/>
  <c r="H13" i="1"/>
  <c r="K13" i="1" s="1"/>
  <c r="F15" i="1" l="1"/>
  <c r="H14" i="1"/>
  <c r="K14" i="1" s="1"/>
  <c r="F16" i="1" l="1"/>
  <c r="H15" i="1"/>
  <c r="K15" i="1" s="1"/>
  <c r="F17" i="1" l="1"/>
  <c r="H16" i="1"/>
  <c r="K16" i="1" s="1"/>
  <c r="F18" i="1" l="1"/>
  <c r="H17" i="1"/>
  <c r="K17" i="1" s="1"/>
  <c r="H18" i="1" l="1"/>
  <c r="K18" i="1" s="1"/>
  <c r="R48" i="1" l="1"/>
  <c r="F19" i="1"/>
  <c r="H19" i="1" s="1"/>
  <c r="K19" i="1" s="1"/>
  <c r="F20" i="1" l="1"/>
  <c r="H20" i="1" s="1"/>
  <c r="K20" i="1" s="1"/>
  <c r="R49" i="1"/>
  <c r="F21" i="1" l="1"/>
  <c r="H21" i="1" s="1"/>
  <c r="K21" i="1" s="1"/>
  <c r="R50" i="1"/>
  <c r="F22" i="1" l="1"/>
  <c r="R51" i="1"/>
  <c r="H22" i="1"/>
  <c r="K22" i="1" s="1"/>
  <c r="F23" i="1" l="1"/>
  <c r="H23" i="1" s="1"/>
  <c r="K23" i="1" s="1"/>
  <c r="R52" i="1"/>
  <c r="F24" i="1" l="1"/>
  <c r="H24" i="1" s="1"/>
  <c r="K24" i="1" s="1"/>
  <c r="R53" i="1"/>
  <c r="F25" i="1" l="1"/>
  <c r="H25" i="1" s="1"/>
  <c r="K25" i="1" s="1"/>
  <c r="R54" i="1"/>
  <c r="F26" i="1" l="1"/>
  <c r="H26" i="1" s="1"/>
  <c r="K26" i="1" s="1"/>
  <c r="R55" i="1"/>
  <c r="R56" i="1" l="1"/>
  <c r="F27" i="1"/>
  <c r="H27" i="1" s="1"/>
  <c r="K27" i="1" s="1"/>
  <c r="R57" i="1" l="1"/>
  <c r="F28" i="1"/>
  <c r="H28" i="1" s="1"/>
  <c r="K28" i="1" s="1"/>
  <c r="R58" i="1" l="1"/>
  <c r="F29" i="1"/>
  <c r="H29" i="1" s="1"/>
  <c r="K29" i="1" s="1"/>
  <c r="F30" i="1" l="1"/>
  <c r="R59" i="1"/>
  <c r="H30" i="1"/>
  <c r="K30" i="1" s="1"/>
  <c r="F31" i="1" l="1"/>
  <c r="R60" i="1"/>
  <c r="H31" i="1"/>
  <c r="K31" i="1" s="1"/>
  <c r="F32" i="1" l="1"/>
  <c r="R61" i="1"/>
  <c r="H32" i="1"/>
  <c r="K32" i="1" s="1"/>
  <c r="F33" i="1" l="1"/>
  <c r="R62" i="1"/>
  <c r="E34" i="1"/>
  <c r="H33" i="1"/>
  <c r="K33" i="1" s="1"/>
  <c r="E35" i="1" l="1"/>
  <c r="F34" i="1"/>
  <c r="E36" i="1" l="1"/>
  <c r="F36" i="1" s="1"/>
  <c r="F35" i="1"/>
</calcChain>
</file>

<file path=xl/sharedStrings.xml><?xml version="1.0" encoding="utf-8"?>
<sst xmlns="http://schemas.openxmlformats.org/spreadsheetml/2006/main" count="5" uniqueCount="5">
  <si>
    <t xml:space="preserve">Температура </t>
  </si>
  <si>
    <t>Давлнеие</t>
  </si>
  <si>
    <t>h1, мм</t>
  </si>
  <si>
    <t>h0</t>
  </si>
  <si>
    <t>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</si>
</sst>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0096419197600294"/>
          <c:y val="2.22222157415527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Лист1!$G$4:$G$32</c:f>
              <c:numCache>
                <c:formatCode>General</c:formatCode>
                <c:ptCount val="29"/>
                <c:pt idx="0">
                  <c:v>3.3566058002148227E-3</c:v>
                </c:pt>
                <c:pt idx="1">
                  <c:v>3.3470562640157981E-3</c:v>
                </c:pt>
                <c:pt idx="2">
                  <c:v>3.3353345340537657E-3</c:v>
                </c:pt>
                <c:pt idx="3">
                  <c:v>3.3230319343368888E-3</c:v>
                </c:pt>
                <c:pt idx="4">
                  <c:v>3.3120259662835754E-3</c:v>
                </c:pt>
                <c:pt idx="5">
                  <c:v>3.3008747318039283E-3</c:v>
                </c:pt>
                <c:pt idx="6">
                  <c:v>3.2893654813986382E-3</c:v>
                </c:pt>
                <c:pt idx="7">
                  <c:v>3.2790110502672392E-3</c:v>
                </c:pt>
                <c:pt idx="8">
                  <c:v>3.2685079261317211E-3</c:v>
                </c:pt>
                <c:pt idx="9">
                  <c:v>3.2567985670086306E-3</c:v>
                </c:pt>
                <c:pt idx="10">
                  <c:v>3.2371888252241757E-3</c:v>
                </c:pt>
                <c:pt idx="11">
                  <c:v>3.2260145815859085E-3</c:v>
                </c:pt>
                <c:pt idx="12">
                  <c:v>3.2149172158816909E-3</c:v>
                </c:pt>
                <c:pt idx="13">
                  <c:v>3.2046146450889277E-3</c:v>
                </c:pt>
                <c:pt idx="14">
                  <c:v>3.194377894904967E-3</c:v>
                </c:pt>
                <c:pt idx="15">
                  <c:v>3.2110975531436645E-3</c:v>
                </c:pt>
                <c:pt idx="16">
                  <c:v>3.2195750160978749E-3</c:v>
                </c:pt>
                <c:pt idx="17">
                  <c:v>3.2294526077829809E-3</c:v>
                </c:pt>
                <c:pt idx="18">
                  <c:v>3.2382371037207344E-3</c:v>
                </c:pt>
                <c:pt idx="19">
                  <c:v>3.2520325203252032E-3</c:v>
                </c:pt>
                <c:pt idx="20">
                  <c:v>3.2620041753653444E-3</c:v>
                </c:pt>
                <c:pt idx="21">
                  <c:v>3.2732152793689242E-3</c:v>
                </c:pt>
                <c:pt idx="22">
                  <c:v>3.2840722495894909E-3</c:v>
                </c:pt>
                <c:pt idx="23">
                  <c:v>3.2933737320511134E-3</c:v>
                </c:pt>
                <c:pt idx="24">
                  <c:v>3.3039283708329202E-3</c:v>
                </c:pt>
                <c:pt idx="25">
                  <c:v>3.3145508783559829E-3</c:v>
                </c:pt>
                <c:pt idx="26">
                  <c:v>3.3270120105133578E-3</c:v>
                </c:pt>
                <c:pt idx="27">
                  <c:v>3.3381179690890276E-3</c:v>
                </c:pt>
                <c:pt idx="28">
                  <c:v>3.3489618218352306E-3</c:v>
                </c:pt>
              </c:numCache>
            </c:numRef>
          </c:xVal>
          <c:yVal>
            <c:numRef>
              <c:f>Лист1!$H$4:$H$32</c:f>
              <c:numCache>
                <c:formatCode>General</c:formatCode>
                <c:ptCount val="29"/>
                <c:pt idx="0">
                  <c:v>2.8154433817964675</c:v>
                </c:pt>
                <c:pt idx="1">
                  <c:v>2.8653694293199874</c:v>
                </c:pt>
                <c:pt idx="2">
                  <c:v>2.9758220156433861</c:v>
                </c:pt>
                <c:pt idx="3">
                  <c:v>3.0587962507081499</c:v>
                </c:pt>
                <c:pt idx="4">
                  <c:v>3.1153697060103016</c:v>
                </c:pt>
                <c:pt idx="5">
                  <c:v>3.1846780810245239</c:v>
                </c:pt>
                <c:pt idx="6">
                  <c:v>3.257373657911518</c:v>
                </c:pt>
                <c:pt idx="7">
                  <c:v>3.3027325302873445</c:v>
                </c:pt>
                <c:pt idx="8">
                  <c:v>3.348992219858852</c:v>
                </c:pt>
                <c:pt idx="9">
                  <c:v>3.4113981744357891</c:v>
                </c:pt>
                <c:pt idx="10">
                  <c:v>3.4795410388568424</c:v>
                </c:pt>
                <c:pt idx="11">
                  <c:v>3.5231432173913828</c:v>
                </c:pt>
                <c:pt idx="12">
                  <c:v>3.5797826423107817</c:v>
                </c:pt>
                <c:pt idx="13">
                  <c:v>3.6091132443354264</c:v>
                </c:pt>
                <c:pt idx="14">
                  <c:v>3.6471085628968596</c:v>
                </c:pt>
                <c:pt idx="15">
                  <c:v>3.6471085628968596</c:v>
                </c:pt>
                <c:pt idx="16">
                  <c:v>3.6230676811467117</c:v>
                </c:pt>
                <c:pt idx="17">
                  <c:v>3.6091132443354264</c:v>
                </c:pt>
                <c:pt idx="18">
                  <c:v>3.5659087017840352</c:v>
                </c:pt>
                <c:pt idx="19">
                  <c:v>3.5265866009951554</c:v>
                </c:pt>
                <c:pt idx="20">
                  <c:v>3.4871188883739079</c:v>
                </c:pt>
                <c:pt idx="21">
                  <c:v>3.4416221570416625</c:v>
                </c:pt>
                <c:pt idx="22">
                  <c:v>3.4023618124054482</c:v>
                </c:pt>
                <c:pt idx="23">
                  <c:v>3.3591963775425011</c:v>
                </c:pt>
                <c:pt idx="24">
                  <c:v>3.3112623196681166</c:v>
                </c:pt>
                <c:pt idx="25">
                  <c:v>3.2637022869395733</c:v>
                </c:pt>
                <c:pt idx="26">
                  <c:v>3.2378148789344001</c:v>
                </c:pt>
                <c:pt idx="27">
                  <c:v>3.1574650519882406</c:v>
                </c:pt>
                <c:pt idx="28">
                  <c:v>3.0880035217939357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79-DD4A-BD56-A2B520E13F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4109263"/>
        <c:axId val="1014090911"/>
      </c:scatterChart>
      <c:valAx>
        <c:axId val="1014109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14090911"/>
        <c:crosses val="autoZero"/>
        <c:crossBetween val="midCat"/>
      </c:valAx>
      <c:valAx>
        <c:axId val="1014090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14109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70728613183767952"/>
          <c:y val="1.0696601428627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328720142544726"/>
                  <c:y val="-3.324212958310137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Лист1!$G$4:$G$18</c:f>
              <c:numCache>
                <c:formatCode>General</c:formatCode>
                <c:ptCount val="15"/>
                <c:pt idx="0">
                  <c:v>3.3566058002148227E-3</c:v>
                </c:pt>
                <c:pt idx="1">
                  <c:v>3.3470562640157981E-3</c:v>
                </c:pt>
                <c:pt idx="2">
                  <c:v>3.3353345340537657E-3</c:v>
                </c:pt>
                <c:pt idx="3">
                  <c:v>3.3230319343368888E-3</c:v>
                </c:pt>
                <c:pt idx="4">
                  <c:v>3.3120259662835754E-3</c:v>
                </c:pt>
                <c:pt idx="5">
                  <c:v>3.3008747318039283E-3</c:v>
                </c:pt>
                <c:pt idx="6">
                  <c:v>3.2893654813986382E-3</c:v>
                </c:pt>
                <c:pt idx="7">
                  <c:v>3.2790110502672392E-3</c:v>
                </c:pt>
                <c:pt idx="8">
                  <c:v>3.2685079261317211E-3</c:v>
                </c:pt>
                <c:pt idx="9">
                  <c:v>3.2567985670086306E-3</c:v>
                </c:pt>
                <c:pt idx="10">
                  <c:v>3.2371888252241757E-3</c:v>
                </c:pt>
                <c:pt idx="11">
                  <c:v>3.2260145815859085E-3</c:v>
                </c:pt>
                <c:pt idx="12">
                  <c:v>3.2149172158816909E-3</c:v>
                </c:pt>
                <c:pt idx="13">
                  <c:v>3.2046146450889277E-3</c:v>
                </c:pt>
                <c:pt idx="14">
                  <c:v>3.194377894904967E-3</c:v>
                </c:pt>
              </c:numCache>
            </c:numRef>
          </c:xVal>
          <c:yVal>
            <c:numRef>
              <c:f>Лист1!$H$4:$H$18</c:f>
              <c:numCache>
                <c:formatCode>General</c:formatCode>
                <c:ptCount val="15"/>
                <c:pt idx="0">
                  <c:v>2.8154433817964675</c:v>
                </c:pt>
                <c:pt idx="1">
                  <c:v>2.8653694293199874</c:v>
                </c:pt>
                <c:pt idx="2">
                  <c:v>2.9758220156433861</c:v>
                </c:pt>
                <c:pt idx="3">
                  <c:v>3.0587962507081499</c:v>
                </c:pt>
                <c:pt idx="4">
                  <c:v>3.1153697060103016</c:v>
                </c:pt>
                <c:pt idx="5">
                  <c:v>3.1846780810245239</c:v>
                </c:pt>
                <c:pt idx="6">
                  <c:v>3.257373657911518</c:v>
                </c:pt>
                <c:pt idx="7">
                  <c:v>3.3027325302873445</c:v>
                </c:pt>
                <c:pt idx="8">
                  <c:v>3.348992219858852</c:v>
                </c:pt>
                <c:pt idx="9">
                  <c:v>3.4113981744357891</c:v>
                </c:pt>
                <c:pt idx="10">
                  <c:v>3.4795410388568424</c:v>
                </c:pt>
                <c:pt idx="11">
                  <c:v>3.5231432173913828</c:v>
                </c:pt>
                <c:pt idx="12">
                  <c:v>3.5797826423107817</c:v>
                </c:pt>
                <c:pt idx="13">
                  <c:v>3.6091132443354264</c:v>
                </c:pt>
                <c:pt idx="14">
                  <c:v>3.6471085628968596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EF-DF4D-9CCA-D6C11C67C42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4.1874201173603881E-2"/>
                  <c:y val="-6.897165983673662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Лист1!$G$19:$G$33</c:f>
              <c:numCache>
                <c:formatCode>General</c:formatCode>
                <c:ptCount val="15"/>
                <c:pt idx="0">
                  <c:v>3.2110975531436645E-3</c:v>
                </c:pt>
                <c:pt idx="1">
                  <c:v>3.2195750160978749E-3</c:v>
                </c:pt>
                <c:pt idx="2">
                  <c:v>3.2294526077829809E-3</c:v>
                </c:pt>
                <c:pt idx="3">
                  <c:v>3.2382371037207344E-3</c:v>
                </c:pt>
                <c:pt idx="4">
                  <c:v>3.2520325203252032E-3</c:v>
                </c:pt>
                <c:pt idx="5">
                  <c:v>3.2620041753653444E-3</c:v>
                </c:pt>
                <c:pt idx="6">
                  <c:v>3.2732152793689242E-3</c:v>
                </c:pt>
                <c:pt idx="7">
                  <c:v>3.2840722495894909E-3</c:v>
                </c:pt>
                <c:pt idx="8">
                  <c:v>3.2933737320511134E-3</c:v>
                </c:pt>
                <c:pt idx="9">
                  <c:v>3.3039283708329202E-3</c:v>
                </c:pt>
                <c:pt idx="10">
                  <c:v>3.3145508783559829E-3</c:v>
                </c:pt>
                <c:pt idx="11">
                  <c:v>3.3270120105133578E-3</c:v>
                </c:pt>
                <c:pt idx="12">
                  <c:v>3.3381179690890276E-3</c:v>
                </c:pt>
                <c:pt idx="13">
                  <c:v>3.3489618218352306E-3</c:v>
                </c:pt>
                <c:pt idx="14">
                  <c:v>3.3596505963379812E-3</c:v>
                </c:pt>
              </c:numCache>
            </c:numRef>
          </c:xVal>
          <c:yVal>
            <c:numRef>
              <c:f>Лист1!$H$19:$H$33</c:f>
              <c:numCache>
                <c:formatCode>General</c:formatCode>
                <c:ptCount val="15"/>
                <c:pt idx="0">
                  <c:v>3.6471085628968596</c:v>
                </c:pt>
                <c:pt idx="1">
                  <c:v>3.6230676811467117</c:v>
                </c:pt>
                <c:pt idx="2">
                  <c:v>3.6091132443354264</c:v>
                </c:pt>
                <c:pt idx="3">
                  <c:v>3.5659087017840352</c:v>
                </c:pt>
                <c:pt idx="4">
                  <c:v>3.5265866009951554</c:v>
                </c:pt>
                <c:pt idx="5">
                  <c:v>3.4871188883739079</c:v>
                </c:pt>
                <c:pt idx="6">
                  <c:v>3.4416221570416625</c:v>
                </c:pt>
                <c:pt idx="7">
                  <c:v>3.4023618124054482</c:v>
                </c:pt>
                <c:pt idx="8">
                  <c:v>3.3591963775425011</c:v>
                </c:pt>
                <c:pt idx="9">
                  <c:v>3.3112623196681166</c:v>
                </c:pt>
                <c:pt idx="10">
                  <c:v>3.2637022869395733</c:v>
                </c:pt>
                <c:pt idx="11">
                  <c:v>3.2378148789344001</c:v>
                </c:pt>
                <c:pt idx="12">
                  <c:v>3.1574650519882406</c:v>
                </c:pt>
                <c:pt idx="13">
                  <c:v>3.0880035217939357</c:v>
                </c:pt>
                <c:pt idx="14">
                  <c:v>3.0434213891411948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EF-DF4D-9CCA-D6C11C67C4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1800831"/>
        <c:axId val="972769823"/>
      </c:scatterChart>
      <c:valAx>
        <c:axId val="851800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769823"/>
        <c:crosses val="autoZero"/>
        <c:crossBetween val="midCat"/>
      </c:valAx>
      <c:valAx>
        <c:axId val="972769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1800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0096419197600294"/>
          <c:y val="2.22222157415527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Лист1!$J$5:$J$33</c:f>
              <c:numCache>
                <c:formatCode>General</c:formatCode>
                <c:ptCount val="29"/>
                <c:pt idx="0">
                  <c:v>-9.5495361990246067E-6</c:v>
                </c:pt>
                <c:pt idx="1">
                  <c:v>-1.1721729962032353E-5</c:v>
                </c:pt>
                <c:pt idx="2">
                  <c:v>-1.2302599716876913E-5</c:v>
                </c:pt>
                <c:pt idx="3">
                  <c:v>-1.1005968053313421E-5</c:v>
                </c:pt>
                <c:pt idx="4">
                  <c:v>-1.1151234479647113E-5</c:v>
                </c:pt>
                <c:pt idx="5">
                  <c:v>-1.1509250405290078E-5</c:v>
                </c:pt>
                <c:pt idx="6">
                  <c:v>-1.035443113139899E-5</c:v>
                </c:pt>
                <c:pt idx="7">
                  <c:v>-1.0503124135518085E-5</c:v>
                </c:pt>
                <c:pt idx="8">
                  <c:v>-1.1709359123090578E-5</c:v>
                </c:pt>
                <c:pt idx="9">
                  <c:v>-1.96097417844549E-5</c:v>
                </c:pt>
                <c:pt idx="10">
                  <c:v>-1.1174243638267193E-5</c:v>
                </c:pt>
                <c:pt idx="11">
                  <c:v>-1.109736570421762E-5</c:v>
                </c:pt>
                <c:pt idx="12">
                  <c:v>-1.0302570792763109E-5</c:v>
                </c:pt>
                <c:pt idx="13">
                  <c:v>-1.0236750183960797E-5</c:v>
                </c:pt>
                <c:pt idx="14">
                  <c:v>1.6719658238697598E-5</c:v>
                </c:pt>
                <c:pt idx="15">
                  <c:v>8.4774629542103477E-6</c:v>
                </c:pt>
                <c:pt idx="16">
                  <c:v>9.8775916851060082E-6</c:v>
                </c:pt>
                <c:pt idx="17">
                  <c:v>8.7844959377534997E-6</c:v>
                </c:pt>
                <c:pt idx="18">
                  <c:v>1.3795416604468844E-5</c:v>
                </c:pt>
                <c:pt idx="19">
                  <c:v>9.9716550401411641E-6</c:v>
                </c:pt>
                <c:pt idx="20">
                  <c:v>1.121110400357974E-5</c:v>
                </c:pt>
                <c:pt idx="21">
                  <c:v>1.0856970220566708E-5</c:v>
                </c:pt>
                <c:pt idx="22">
                  <c:v>9.30148246162249E-6</c:v>
                </c:pt>
                <c:pt idx="23">
                  <c:v>1.0554638781806822E-5</c:v>
                </c:pt>
                <c:pt idx="24">
                  <c:v>1.0622507523062701E-5</c:v>
                </c:pt>
                <c:pt idx="25">
                  <c:v>1.2461132157374957E-5</c:v>
                </c:pt>
                <c:pt idx="26">
                  <c:v>1.1105958575669764E-5</c:v>
                </c:pt>
                <c:pt idx="27">
                  <c:v>1.0843852746203041E-5</c:v>
                </c:pt>
                <c:pt idx="28">
                  <c:v>1.0688774502750579E-5</c:v>
                </c:pt>
              </c:numCache>
            </c:numRef>
          </c:xVal>
          <c:yVal>
            <c:numRef>
              <c:f>Лист1!$K$5:$K$33</c:f>
              <c:numCache>
                <c:formatCode>General</c:formatCode>
                <c:ptCount val="29"/>
                <c:pt idx="0">
                  <c:v>4.9926047523519923E-2</c:v>
                </c:pt>
                <c:pt idx="1">
                  <c:v>0.11045258632339872</c:v>
                </c:pt>
                <c:pt idx="2">
                  <c:v>8.2974235064763757E-2</c:v>
                </c:pt>
                <c:pt idx="3">
                  <c:v>5.6573455302151743E-2</c:v>
                </c:pt>
                <c:pt idx="4">
                  <c:v>6.9308375014222268E-2</c:v>
                </c:pt>
                <c:pt idx="5">
                  <c:v>7.2695576886994129E-2</c:v>
                </c:pt>
                <c:pt idx="6">
                  <c:v>4.5358872375826476E-2</c:v>
                </c:pt>
                <c:pt idx="7">
                  <c:v>4.6259689571507501E-2</c:v>
                </c:pt>
                <c:pt idx="8">
                  <c:v>6.2405954576937095E-2</c:v>
                </c:pt>
                <c:pt idx="9">
                  <c:v>6.8142864421053329E-2</c:v>
                </c:pt>
                <c:pt idx="10">
                  <c:v>4.3602178534540403E-2</c:v>
                </c:pt>
                <c:pt idx="11">
                  <c:v>5.6639424919398884E-2</c:v>
                </c:pt>
                <c:pt idx="12">
                  <c:v>2.9330602024644659E-2</c:v>
                </c:pt>
                <c:pt idx="13">
                  <c:v>3.7995318561433233E-2</c:v>
                </c:pt>
                <c:pt idx="14">
                  <c:v>0</c:v>
                </c:pt>
                <c:pt idx="15">
                  <c:v>-2.4040881750147847E-2</c:v>
                </c:pt>
                <c:pt idx="16">
                  <c:v>-1.3954436811285387E-2</c:v>
                </c:pt>
                <c:pt idx="17">
                  <c:v>-4.3204542551391167E-2</c:v>
                </c:pt>
                <c:pt idx="18">
                  <c:v>-3.9322100788879766E-2</c:v>
                </c:pt>
                <c:pt idx="19">
                  <c:v>-3.9467712621247486E-2</c:v>
                </c:pt>
                <c:pt idx="20">
                  <c:v>-4.549673133224541E-2</c:v>
                </c:pt>
                <c:pt idx="21">
                  <c:v>-3.9260344636214306E-2</c:v>
                </c:pt>
                <c:pt idx="22">
                  <c:v>-4.3165434862947105E-2</c:v>
                </c:pt>
                <c:pt idx="23">
                  <c:v>-4.7934057874384539E-2</c:v>
                </c:pt>
                <c:pt idx="24">
                  <c:v>-4.7560032728543256E-2</c:v>
                </c:pt>
                <c:pt idx="25">
                  <c:v>-2.5887408005173196E-2</c:v>
                </c:pt>
                <c:pt idx="26">
                  <c:v>-8.0349826946159553E-2</c:v>
                </c:pt>
                <c:pt idx="27">
                  <c:v>-6.9461530194304899E-2</c:v>
                </c:pt>
                <c:pt idx="28">
                  <c:v>-4.4582132652740913E-2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15-E24A-A42B-D2CB29FA84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4109263"/>
        <c:axId val="1014090911"/>
      </c:scatterChart>
      <c:valAx>
        <c:axId val="1014109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14090911"/>
        <c:crosses val="autoZero"/>
        <c:crossBetween val="midCat"/>
      </c:valAx>
      <c:valAx>
        <c:axId val="1014090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14109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5517500496487013"/>
                  <c:y val="-0.636816913277094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Лист1!$N$48:$N$62</c:f>
              <c:numCache>
                <c:formatCode>General</c:formatCode>
                <c:ptCount val="15"/>
                <c:pt idx="0">
                  <c:v>3.3566058002148227E-3</c:v>
                </c:pt>
                <c:pt idx="1">
                  <c:v>3.3470562640157981E-3</c:v>
                </c:pt>
                <c:pt idx="2">
                  <c:v>3.3353345340537657E-3</c:v>
                </c:pt>
                <c:pt idx="3">
                  <c:v>3.3230319343368888E-3</c:v>
                </c:pt>
                <c:pt idx="4">
                  <c:v>3.3120259662835754E-3</c:v>
                </c:pt>
                <c:pt idx="5">
                  <c:v>3.3008747318039283E-3</c:v>
                </c:pt>
                <c:pt idx="6">
                  <c:v>3.2893654813986382E-3</c:v>
                </c:pt>
                <c:pt idx="7">
                  <c:v>3.2790110502672392E-3</c:v>
                </c:pt>
                <c:pt idx="8">
                  <c:v>3.2685079261317211E-3</c:v>
                </c:pt>
                <c:pt idx="9">
                  <c:v>3.2567985670086306E-3</c:v>
                </c:pt>
                <c:pt idx="10">
                  <c:v>3.2371888252241757E-3</c:v>
                </c:pt>
                <c:pt idx="11">
                  <c:v>3.2260145815859085E-3</c:v>
                </c:pt>
                <c:pt idx="12">
                  <c:v>3.2149172158816909E-3</c:v>
                </c:pt>
                <c:pt idx="13">
                  <c:v>3.2046146450889277E-3</c:v>
                </c:pt>
                <c:pt idx="14">
                  <c:v>3.194377894904967E-3</c:v>
                </c:pt>
              </c:numCache>
            </c:numRef>
          </c:xVal>
          <c:yVal>
            <c:numRef>
              <c:f>Лист1!$O$48:$O$62</c:f>
              <c:numCache>
                <c:formatCode>General</c:formatCode>
                <c:ptCount val="15"/>
                <c:pt idx="0">
                  <c:v>3.3325521615054683</c:v>
                </c:pt>
                <c:pt idx="1">
                  <c:v>3.3483464286887008</c:v>
                </c:pt>
                <c:pt idx="2">
                  <c:v>3.3878549699723743</c:v>
                </c:pt>
                <c:pt idx="3">
                  <c:v>3.4218902233725443</c:v>
                </c:pt>
                <c:pt idx="4">
                  <c:v>3.4473196022605301</c:v>
                </c:pt>
                <c:pt idx="5">
                  <c:v>3.4809719939632915</c:v>
                </c:pt>
                <c:pt idx="6">
                  <c:v>3.5192364940585739</c:v>
                </c:pt>
                <c:pt idx="7">
                  <c:v>3.5446410738326688</c:v>
                </c:pt>
                <c:pt idx="8">
                  <c:v>3.5717434668679173</c:v>
                </c:pt>
                <c:pt idx="9">
                  <c:v>3.6101755224400236</c:v>
                </c:pt>
                <c:pt idx="10">
                  <c:v>3.6545160640050924</c:v>
                </c:pt>
                <c:pt idx="11">
                  <c:v>3.6841385306118934</c:v>
                </c:pt>
                <c:pt idx="12">
                  <c:v>3.7240100426495859</c:v>
                </c:pt>
                <c:pt idx="13">
                  <c:v>3.7452511699291327</c:v>
                </c:pt>
                <c:pt idx="14">
                  <c:v>3.7733446700947737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FB-7D4C-8595-3474D708C2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9838464"/>
        <c:axId val="649840144"/>
      </c:scatterChart>
      <c:valAx>
        <c:axId val="649838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9840144"/>
        <c:crosses val="autoZero"/>
        <c:crossBetween val="midCat"/>
      </c:valAx>
      <c:valAx>
        <c:axId val="64984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9838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120227</xdr:colOff>
      <xdr:row>0</xdr:row>
      <xdr:rowOff>201505</xdr:rowOff>
    </xdr:from>
    <xdr:to>
      <xdr:col>18</xdr:col>
      <xdr:colOff>469053</xdr:colOff>
      <xdr:row>17</xdr:row>
      <xdr:rowOff>176106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EF0DF6A9-ECDC-E143-BEC9-2E4768A8B3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160301</xdr:colOff>
      <xdr:row>18</xdr:row>
      <xdr:rowOff>143792</xdr:rowOff>
    </xdr:from>
    <xdr:to>
      <xdr:col>19</xdr:col>
      <xdr:colOff>306117</xdr:colOff>
      <xdr:row>36</xdr:row>
      <xdr:rowOff>48071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DFB9F103-FAC3-2241-89BE-8BCDAF2ED1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44</xdr:row>
      <xdr:rowOff>0</xdr:rowOff>
    </xdr:from>
    <xdr:to>
      <xdr:col>8</xdr:col>
      <xdr:colOff>206586</xdr:colOff>
      <xdr:row>60</xdr:row>
      <xdr:rowOff>177801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2AFA88FC-087B-3F4A-898C-90418C9FC2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157480</xdr:colOff>
      <xdr:row>45</xdr:row>
      <xdr:rowOff>187960</xdr:rowOff>
    </xdr:from>
    <xdr:to>
      <xdr:col>19</xdr:col>
      <xdr:colOff>203200</xdr:colOff>
      <xdr:row>67</xdr:row>
      <xdr:rowOff>132080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20678C90-4999-B64F-A358-F65A27EC89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AA343-4707-AB46-B3C2-9AF9629BFFBE}">
  <dimension ref="B1:R62"/>
  <sheetViews>
    <sheetView tabSelected="1" zoomScale="132" workbookViewId="0">
      <selection activeCell="F6" sqref="F6"/>
    </sheetView>
  </sheetViews>
  <sheetFormatPr baseColWidth="10" defaultRowHeight="16" x14ac:dyDescent="0.2"/>
  <cols>
    <col min="3" max="3" width="12.6640625" bestFit="1" customWidth="1"/>
    <col min="10" max="10" width="13.1640625" bestFit="1" customWidth="1"/>
  </cols>
  <sheetData>
    <row r="1" spans="2:11" x14ac:dyDescent="0.2">
      <c r="F1" t="s">
        <v>3</v>
      </c>
      <c r="G1">
        <v>86</v>
      </c>
      <c r="H1">
        <v>1</v>
      </c>
      <c r="I1" t="s">
        <v>4</v>
      </c>
    </row>
    <row r="2" spans="2:11" x14ac:dyDescent="0.2">
      <c r="C2" t="s">
        <v>0</v>
      </c>
      <c r="D2" t="s">
        <v>1</v>
      </c>
      <c r="G2">
        <f>13600*9.8*G1*10^(-3)</f>
        <v>11462.08</v>
      </c>
    </row>
    <row r="3" spans="2:11" x14ac:dyDescent="0.2">
      <c r="D3" t="s">
        <v>2</v>
      </c>
    </row>
    <row r="4" spans="2:11" x14ac:dyDescent="0.2">
      <c r="B4">
        <v>24.92</v>
      </c>
      <c r="C4">
        <f>B4+273</f>
        <v>297.92</v>
      </c>
      <c r="D4">
        <v>76.150000000000006</v>
      </c>
      <c r="E4">
        <f>(G1-D4)/2</f>
        <v>4.9249999999999972</v>
      </c>
      <c r="F4">
        <f>LOG(E4*13546*9.8*10^(-3))</f>
        <v>2.8154433817964675</v>
      </c>
      <c r="G4">
        <f>IF(NOT(ISBLANK(B4)), 1/C4, "")</f>
        <v>3.3566058002148227E-3</v>
      </c>
      <c r="H4">
        <f>IF(NOT(ISBLANK(B4)), F4, "")</f>
        <v>2.8154433817964675</v>
      </c>
    </row>
    <row r="5" spans="2:11" x14ac:dyDescent="0.2">
      <c r="B5">
        <v>25.77</v>
      </c>
      <c r="C5">
        <f t="shared" ref="C5:C33" si="0">B5+273</f>
        <v>298.77</v>
      </c>
      <c r="D5">
        <v>75.849999999999994</v>
      </c>
      <c r="E5">
        <f>E4+2*(D4-D5)</f>
        <v>5.5250000000000199</v>
      </c>
      <c r="F5">
        <f>LOG(E5*13546*9.8*10^(-3))</f>
        <v>2.8653694293199874</v>
      </c>
      <c r="G5">
        <f t="shared" ref="G5:G36" si="1">IF(NOT(ISBLANK(B5)), 1/C5, "")</f>
        <v>3.3470562640157981E-3</v>
      </c>
      <c r="H5">
        <f t="shared" ref="H5:H36" si="2">IF(NOT(ISBLANK(B5)), F5, "")</f>
        <v>2.8653694293199874</v>
      </c>
      <c r="J5">
        <f>G5-G4</f>
        <v>-9.5495361990246067E-6</v>
      </c>
      <c r="K5">
        <f>H5-H4</f>
        <v>4.9926047523519923E-2</v>
      </c>
    </row>
    <row r="6" spans="2:11" x14ac:dyDescent="0.2">
      <c r="B6">
        <v>26.82</v>
      </c>
      <c r="C6">
        <f t="shared" si="0"/>
        <v>299.82</v>
      </c>
      <c r="D6">
        <v>75.05</v>
      </c>
      <c r="E6">
        <f t="shared" ref="E6:E33" si="3">E5+2*(D5-D6)</f>
        <v>7.1250000000000142</v>
      </c>
      <c r="F6">
        <f t="shared" ref="F6:F33" si="4">LOG(E6*13546*9.8*10^(-3))</f>
        <v>2.9758220156433861</v>
      </c>
      <c r="G6">
        <f t="shared" si="1"/>
        <v>3.3353345340537657E-3</v>
      </c>
      <c r="H6">
        <f t="shared" si="2"/>
        <v>2.9758220156433861</v>
      </c>
      <c r="J6">
        <f t="shared" ref="J6:J33" si="5">G6-G5</f>
        <v>-1.1721729962032353E-5</v>
      </c>
      <c r="K6">
        <f t="shared" ref="K6:K33" si="6">H6-H5</f>
        <v>0.11045258632339872</v>
      </c>
    </row>
    <row r="7" spans="2:11" x14ac:dyDescent="0.2">
      <c r="B7">
        <v>27.93</v>
      </c>
      <c r="C7">
        <f t="shared" si="0"/>
        <v>300.93</v>
      </c>
      <c r="D7">
        <v>74.3</v>
      </c>
      <c r="E7">
        <f t="shared" si="3"/>
        <v>8.6250000000000142</v>
      </c>
      <c r="F7">
        <f t="shared" si="4"/>
        <v>3.0587962507081499</v>
      </c>
      <c r="G7">
        <f t="shared" si="1"/>
        <v>3.3230319343368888E-3</v>
      </c>
      <c r="H7">
        <f t="shared" si="2"/>
        <v>3.0587962507081499</v>
      </c>
      <c r="J7">
        <f t="shared" si="5"/>
        <v>-1.2302599716876913E-5</v>
      </c>
      <c r="K7">
        <f t="shared" si="6"/>
        <v>8.2974235064763757E-2</v>
      </c>
    </row>
    <row r="8" spans="2:11" x14ac:dyDescent="0.2">
      <c r="B8">
        <v>28.93</v>
      </c>
      <c r="C8">
        <f t="shared" si="0"/>
        <v>301.93</v>
      </c>
      <c r="D8">
        <v>73.7</v>
      </c>
      <c r="E8">
        <f t="shared" si="3"/>
        <v>9.8250000000000028</v>
      </c>
      <c r="F8">
        <f t="shared" si="4"/>
        <v>3.1153697060103016</v>
      </c>
      <c r="G8">
        <f t="shared" si="1"/>
        <v>3.3120259662835754E-3</v>
      </c>
      <c r="H8">
        <f t="shared" si="2"/>
        <v>3.1153697060103016</v>
      </c>
      <c r="J8">
        <f t="shared" si="5"/>
        <v>-1.1005968053313421E-5</v>
      </c>
      <c r="K8">
        <f t="shared" si="6"/>
        <v>5.6573455302151743E-2</v>
      </c>
    </row>
    <row r="9" spans="2:11" x14ac:dyDescent="0.2">
      <c r="B9">
        <v>29.95</v>
      </c>
      <c r="C9">
        <f t="shared" si="0"/>
        <v>302.95</v>
      </c>
      <c r="D9">
        <v>72.849999999999994</v>
      </c>
      <c r="E9">
        <f t="shared" si="3"/>
        <v>11.52500000000002</v>
      </c>
      <c r="F9">
        <f t="shared" si="4"/>
        <v>3.1846780810245239</v>
      </c>
      <c r="G9">
        <f t="shared" si="1"/>
        <v>3.3008747318039283E-3</v>
      </c>
      <c r="H9">
        <f t="shared" si="2"/>
        <v>3.1846780810245239</v>
      </c>
      <c r="J9">
        <f t="shared" si="5"/>
        <v>-1.1151234479647113E-5</v>
      </c>
      <c r="K9">
        <f t="shared" si="6"/>
        <v>6.9308375014222268E-2</v>
      </c>
    </row>
    <row r="10" spans="2:11" x14ac:dyDescent="0.2">
      <c r="B10">
        <v>31.01</v>
      </c>
      <c r="C10">
        <f t="shared" si="0"/>
        <v>304.01</v>
      </c>
      <c r="D10">
        <v>71.8</v>
      </c>
      <c r="E10">
        <f t="shared" si="3"/>
        <v>13.625000000000014</v>
      </c>
      <c r="F10">
        <f t="shared" si="4"/>
        <v>3.257373657911518</v>
      </c>
      <c r="G10">
        <f t="shared" si="1"/>
        <v>3.2893654813986382E-3</v>
      </c>
      <c r="H10">
        <f t="shared" si="2"/>
        <v>3.257373657911518</v>
      </c>
      <c r="J10">
        <f t="shared" si="5"/>
        <v>-1.1509250405290078E-5</v>
      </c>
      <c r="K10">
        <f t="shared" si="6"/>
        <v>7.2695576886994129E-2</v>
      </c>
    </row>
    <row r="11" spans="2:11" x14ac:dyDescent="0.2">
      <c r="B11">
        <v>31.97</v>
      </c>
      <c r="C11">
        <f t="shared" si="0"/>
        <v>304.97000000000003</v>
      </c>
      <c r="D11">
        <v>71.05</v>
      </c>
      <c r="E11">
        <f t="shared" si="3"/>
        <v>15.125000000000014</v>
      </c>
      <c r="F11">
        <f t="shared" si="4"/>
        <v>3.3027325302873445</v>
      </c>
      <c r="G11">
        <f t="shared" si="1"/>
        <v>3.2790110502672392E-3</v>
      </c>
      <c r="H11">
        <f t="shared" si="2"/>
        <v>3.3027325302873445</v>
      </c>
      <c r="J11">
        <f t="shared" si="5"/>
        <v>-1.035443113139899E-5</v>
      </c>
      <c r="K11">
        <f t="shared" si="6"/>
        <v>4.5358872375826476E-2</v>
      </c>
    </row>
    <row r="12" spans="2:11" x14ac:dyDescent="0.2">
      <c r="B12">
        <v>32.950000000000003</v>
      </c>
      <c r="C12">
        <f t="shared" si="0"/>
        <v>305.95</v>
      </c>
      <c r="D12">
        <v>70.2</v>
      </c>
      <c r="E12">
        <f t="shared" si="3"/>
        <v>16.825000000000003</v>
      </c>
      <c r="F12">
        <f t="shared" si="4"/>
        <v>3.348992219858852</v>
      </c>
      <c r="G12">
        <f t="shared" si="1"/>
        <v>3.2685079261317211E-3</v>
      </c>
      <c r="H12">
        <f t="shared" si="2"/>
        <v>3.348992219858852</v>
      </c>
      <c r="J12">
        <f t="shared" si="5"/>
        <v>-1.0503124135518085E-5</v>
      </c>
      <c r="K12">
        <f t="shared" si="6"/>
        <v>4.6259689571507501E-2</v>
      </c>
    </row>
    <row r="13" spans="2:11" x14ac:dyDescent="0.2">
      <c r="B13">
        <v>34.049999999999997</v>
      </c>
      <c r="C13">
        <f t="shared" si="0"/>
        <v>307.05</v>
      </c>
      <c r="D13">
        <v>68.900000000000006</v>
      </c>
      <c r="E13">
        <f t="shared" si="3"/>
        <v>19.424999999999997</v>
      </c>
      <c r="F13">
        <f t="shared" si="4"/>
        <v>3.4113981744357891</v>
      </c>
      <c r="G13">
        <f t="shared" si="1"/>
        <v>3.2567985670086306E-3</v>
      </c>
      <c r="H13">
        <f t="shared" si="2"/>
        <v>3.4113981744357891</v>
      </c>
      <c r="J13">
        <f t="shared" si="5"/>
        <v>-1.1709359123090578E-5</v>
      </c>
      <c r="K13">
        <f t="shared" si="6"/>
        <v>6.2405954576937095E-2</v>
      </c>
    </row>
    <row r="14" spans="2:11" x14ac:dyDescent="0.2">
      <c r="B14">
        <v>35.909999999999997</v>
      </c>
      <c r="C14">
        <f t="shared" si="0"/>
        <v>308.90999999999997</v>
      </c>
      <c r="D14">
        <v>67.25</v>
      </c>
      <c r="E14">
        <f t="shared" si="3"/>
        <v>22.725000000000009</v>
      </c>
      <c r="F14">
        <f t="shared" si="4"/>
        <v>3.4795410388568424</v>
      </c>
      <c r="G14">
        <f t="shared" si="1"/>
        <v>3.2371888252241757E-3</v>
      </c>
      <c r="H14">
        <f t="shared" si="2"/>
        <v>3.4795410388568424</v>
      </c>
      <c r="J14">
        <f t="shared" si="5"/>
        <v>-1.96097417844549E-5</v>
      </c>
      <c r="K14">
        <f t="shared" si="6"/>
        <v>6.8142864421053329E-2</v>
      </c>
    </row>
    <row r="15" spans="2:11" x14ac:dyDescent="0.2">
      <c r="B15">
        <v>36.979999999999997</v>
      </c>
      <c r="C15">
        <f t="shared" si="0"/>
        <v>309.98</v>
      </c>
      <c r="D15">
        <v>66.05</v>
      </c>
      <c r="E15">
        <f t="shared" si="3"/>
        <v>25.125000000000014</v>
      </c>
      <c r="F15">
        <f t="shared" si="4"/>
        <v>3.5231432173913828</v>
      </c>
      <c r="G15">
        <f t="shared" si="1"/>
        <v>3.2260145815859085E-3</v>
      </c>
      <c r="H15">
        <f t="shared" si="2"/>
        <v>3.5231432173913828</v>
      </c>
      <c r="J15">
        <f t="shared" si="5"/>
        <v>-1.1174243638267193E-5</v>
      </c>
      <c r="K15">
        <f t="shared" si="6"/>
        <v>4.3602178534540403E-2</v>
      </c>
    </row>
    <row r="16" spans="2:11" x14ac:dyDescent="0.2">
      <c r="B16">
        <v>38.049999999999997</v>
      </c>
      <c r="C16">
        <f t="shared" si="0"/>
        <v>311.05</v>
      </c>
      <c r="D16">
        <v>64.3</v>
      </c>
      <c r="E16">
        <f t="shared" si="3"/>
        <v>28.625000000000014</v>
      </c>
      <c r="F16">
        <f t="shared" si="4"/>
        <v>3.5797826423107817</v>
      </c>
      <c r="G16">
        <f t="shared" si="1"/>
        <v>3.2149172158816909E-3</v>
      </c>
      <c r="H16">
        <f t="shared" si="2"/>
        <v>3.5797826423107817</v>
      </c>
      <c r="J16">
        <f t="shared" si="5"/>
        <v>-1.109736570421762E-5</v>
      </c>
      <c r="K16">
        <f t="shared" si="6"/>
        <v>5.6639424919398884E-2</v>
      </c>
    </row>
    <row r="17" spans="2:11" x14ac:dyDescent="0.2">
      <c r="B17">
        <v>39.049999999999997</v>
      </c>
      <c r="C17">
        <f t="shared" si="0"/>
        <v>312.05</v>
      </c>
      <c r="D17">
        <v>63.3</v>
      </c>
      <c r="E17">
        <f t="shared" si="3"/>
        <v>30.625000000000014</v>
      </c>
      <c r="F17">
        <f t="shared" si="4"/>
        <v>3.6091132443354264</v>
      </c>
      <c r="G17">
        <f t="shared" si="1"/>
        <v>3.2046146450889277E-3</v>
      </c>
      <c r="H17">
        <f t="shared" si="2"/>
        <v>3.6091132443354264</v>
      </c>
      <c r="J17">
        <f t="shared" si="5"/>
        <v>-1.0302570792763109E-5</v>
      </c>
      <c r="K17">
        <f t="shared" si="6"/>
        <v>2.9330602024644659E-2</v>
      </c>
    </row>
    <row r="18" spans="2:11" x14ac:dyDescent="0.2">
      <c r="B18">
        <v>40.049999999999997</v>
      </c>
      <c r="C18">
        <f t="shared" si="0"/>
        <v>313.05</v>
      </c>
      <c r="D18">
        <v>61.9</v>
      </c>
      <c r="E18">
        <f t="shared" si="3"/>
        <v>33.425000000000011</v>
      </c>
      <c r="F18">
        <f t="shared" si="4"/>
        <v>3.6471085628968596</v>
      </c>
      <c r="G18">
        <f t="shared" si="1"/>
        <v>3.194377894904967E-3</v>
      </c>
      <c r="H18">
        <f t="shared" si="2"/>
        <v>3.6471085628968596</v>
      </c>
      <c r="J18">
        <f t="shared" si="5"/>
        <v>-1.0236750183960797E-5</v>
      </c>
      <c r="K18">
        <f t="shared" si="6"/>
        <v>3.7995318561433233E-2</v>
      </c>
    </row>
    <row r="19" spans="2:11" x14ac:dyDescent="0.2">
      <c r="B19">
        <v>38.42</v>
      </c>
      <c r="C19">
        <f t="shared" si="0"/>
        <v>311.42</v>
      </c>
      <c r="D19">
        <v>61.9</v>
      </c>
      <c r="E19">
        <f t="shared" si="3"/>
        <v>33.425000000000011</v>
      </c>
      <c r="F19">
        <f t="shared" si="4"/>
        <v>3.6471085628968596</v>
      </c>
      <c r="G19">
        <f t="shared" si="1"/>
        <v>3.2110975531436645E-3</v>
      </c>
      <c r="H19">
        <f t="shared" si="2"/>
        <v>3.6471085628968596</v>
      </c>
      <c r="J19">
        <f t="shared" si="5"/>
        <v>1.6719658238697598E-5</v>
      </c>
      <c r="K19">
        <f t="shared" si="6"/>
        <v>0</v>
      </c>
    </row>
    <row r="20" spans="2:11" x14ac:dyDescent="0.2">
      <c r="B20">
        <v>37.6</v>
      </c>
      <c r="C20">
        <f t="shared" si="0"/>
        <v>310.60000000000002</v>
      </c>
      <c r="D20">
        <v>62.8</v>
      </c>
      <c r="E20">
        <f t="shared" si="3"/>
        <v>31.625000000000014</v>
      </c>
      <c r="F20">
        <f t="shared" si="4"/>
        <v>3.6230676811467117</v>
      </c>
      <c r="G20">
        <f t="shared" si="1"/>
        <v>3.2195750160978749E-3</v>
      </c>
      <c r="H20">
        <f t="shared" si="2"/>
        <v>3.6230676811467117</v>
      </c>
      <c r="J20">
        <f t="shared" si="5"/>
        <v>8.4774629542103477E-6</v>
      </c>
      <c r="K20">
        <f t="shared" si="6"/>
        <v>-2.4040881750147847E-2</v>
      </c>
    </row>
    <row r="21" spans="2:11" x14ac:dyDescent="0.2">
      <c r="B21">
        <v>36.65</v>
      </c>
      <c r="C21">
        <f t="shared" si="0"/>
        <v>309.64999999999998</v>
      </c>
      <c r="D21">
        <v>63.3</v>
      </c>
      <c r="E21">
        <f t="shared" si="3"/>
        <v>30.625000000000014</v>
      </c>
      <c r="F21">
        <f t="shared" si="4"/>
        <v>3.6091132443354264</v>
      </c>
      <c r="G21">
        <f t="shared" si="1"/>
        <v>3.2294526077829809E-3</v>
      </c>
      <c r="H21">
        <f t="shared" si="2"/>
        <v>3.6091132443354264</v>
      </c>
      <c r="J21">
        <f t="shared" si="5"/>
        <v>9.8775916851060082E-6</v>
      </c>
      <c r="K21">
        <f t="shared" si="6"/>
        <v>-1.3954436811285387E-2</v>
      </c>
    </row>
    <row r="22" spans="2:11" x14ac:dyDescent="0.2">
      <c r="B22">
        <v>35.81</v>
      </c>
      <c r="C22">
        <f t="shared" si="0"/>
        <v>308.81</v>
      </c>
      <c r="D22">
        <v>64.75</v>
      </c>
      <c r="E22">
        <f t="shared" si="3"/>
        <v>27.725000000000009</v>
      </c>
      <c r="F22">
        <f t="shared" si="4"/>
        <v>3.5659087017840352</v>
      </c>
      <c r="G22">
        <f t="shared" si="1"/>
        <v>3.2382371037207344E-3</v>
      </c>
      <c r="H22">
        <f t="shared" si="2"/>
        <v>3.5659087017840352</v>
      </c>
      <c r="J22">
        <f t="shared" si="5"/>
        <v>8.7844959377534997E-6</v>
      </c>
      <c r="K22">
        <f t="shared" si="6"/>
        <v>-4.3204542551391167E-2</v>
      </c>
    </row>
    <row r="23" spans="2:11" x14ac:dyDescent="0.2">
      <c r="B23">
        <v>34.5</v>
      </c>
      <c r="C23">
        <f t="shared" si="0"/>
        <v>307.5</v>
      </c>
      <c r="D23">
        <v>65.95</v>
      </c>
      <c r="E23">
        <f t="shared" si="3"/>
        <v>25.325000000000003</v>
      </c>
      <c r="F23">
        <f t="shared" si="4"/>
        <v>3.5265866009951554</v>
      </c>
      <c r="G23">
        <f t="shared" si="1"/>
        <v>3.2520325203252032E-3</v>
      </c>
      <c r="H23">
        <f t="shared" si="2"/>
        <v>3.5265866009951554</v>
      </c>
      <c r="J23">
        <f t="shared" si="5"/>
        <v>1.3795416604468844E-5</v>
      </c>
      <c r="K23">
        <f t="shared" si="6"/>
        <v>-3.9322100788879766E-2</v>
      </c>
    </row>
    <row r="24" spans="2:11" x14ac:dyDescent="0.2">
      <c r="B24">
        <v>33.56</v>
      </c>
      <c r="C24">
        <f t="shared" si="0"/>
        <v>306.56</v>
      </c>
      <c r="D24">
        <v>67.05</v>
      </c>
      <c r="E24">
        <f t="shared" si="3"/>
        <v>23.125000000000014</v>
      </c>
      <c r="F24">
        <f t="shared" si="4"/>
        <v>3.4871188883739079</v>
      </c>
      <c r="G24">
        <f t="shared" si="1"/>
        <v>3.2620041753653444E-3</v>
      </c>
      <c r="H24">
        <f t="shared" si="2"/>
        <v>3.4871188883739079</v>
      </c>
      <c r="J24">
        <f t="shared" si="5"/>
        <v>9.9716550401411641E-6</v>
      </c>
      <c r="K24">
        <f t="shared" si="6"/>
        <v>-3.9467712621247486E-2</v>
      </c>
    </row>
    <row r="25" spans="2:11" x14ac:dyDescent="0.2">
      <c r="B25">
        <v>32.51</v>
      </c>
      <c r="C25">
        <f t="shared" si="0"/>
        <v>305.51</v>
      </c>
      <c r="D25">
        <v>68.2</v>
      </c>
      <c r="E25">
        <f t="shared" si="3"/>
        <v>20.825000000000003</v>
      </c>
      <c r="F25">
        <f t="shared" si="4"/>
        <v>3.4416221570416625</v>
      </c>
      <c r="G25">
        <f t="shared" si="1"/>
        <v>3.2732152793689242E-3</v>
      </c>
      <c r="H25">
        <f t="shared" si="2"/>
        <v>3.4416221570416625</v>
      </c>
      <c r="J25">
        <f t="shared" si="5"/>
        <v>1.121110400357974E-5</v>
      </c>
      <c r="K25">
        <f t="shared" si="6"/>
        <v>-4.549673133224541E-2</v>
      </c>
    </row>
    <row r="26" spans="2:11" x14ac:dyDescent="0.2">
      <c r="B26">
        <v>31.5</v>
      </c>
      <c r="C26">
        <f t="shared" si="0"/>
        <v>304.5</v>
      </c>
      <c r="D26">
        <v>69.099999999999994</v>
      </c>
      <c r="E26">
        <f t="shared" si="3"/>
        <v>19.02500000000002</v>
      </c>
      <c r="F26">
        <f t="shared" si="4"/>
        <v>3.4023618124054482</v>
      </c>
      <c r="G26">
        <f t="shared" si="1"/>
        <v>3.2840722495894909E-3</v>
      </c>
      <c r="H26">
        <f t="shared" si="2"/>
        <v>3.4023618124054482</v>
      </c>
      <c r="J26">
        <f t="shared" si="5"/>
        <v>1.0856970220566708E-5</v>
      </c>
      <c r="K26">
        <f t="shared" si="6"/>
        <v>-3.9260344636214306E-2</v>
      </c>
    </row>
    <row r="27" spans="2:11" x14ac:dyDescent="0.2">
      <c r="B27">
        <v>30.64</v>
      </c>
      <c r="C27">
        <f t="shared" si="0"/>
        <v>303.64</v>
      </c>
      <c r="D27">
        <v>70</v>
      </c>
      <c r="E27">
        <f t="shared" si="3"/>
        <v>17.225000000000009</v>
      </c>
      <c r="F27">
        <f t="shared" si="4"/>
        <v>3.3591963775425011</v>
      </c>
      <c r="G27">
        <f t="shared" si="1"/>
        <v>3.2933737320511134E-3</v>
      </c>
      <c r="H27">
        <f t="shared" si="2"/>
        <v>3.3591963775425011</v>
      </c>
      <c r="J27">
        <f t="shared" si="5"/>
        <v>9.30148246162249E-6</v>
      </c>
      <c r="K27">
        <f t="shared" si="6"/>
        <v>-4.3165434862947105E-2</v>
      </c>
    </row>
    <row r="28" spans="2:11" x14ac:dyDescent="0.2">
      <c r="B28">
        <v>29.67</v>
      </c>
      <c r="C28">
        <f t="shared" si="0"/>
        <v>302.67</v>
      </c>
      <c r="D28">
        <v>70.900000000000006</v>
      </c>
      <c r="E28">
        <f t="shared" si="3"/>
        <v>15.424999999999997</v>
      </c>
      <c r="F28">
        <f t="shared" si="4"/>
        <v>3.3112623196681166</v>
      </c>
      <c r="G28">
        <f t="shared" si="1"/>
        <v>3.3039283708329202E-3</v>
      </c>
      <c r="H28">
        <f t="shared" si="2"/>
        <v>3.3112623196681166</v>
      </c>
      <c r="J28">
        <f t="shared" si="5"/>
        <v>1.0554638781806822E-5</v>
      </c>
      <c r="K28">
        <f t="shared" si="6"/>
        <v>-4.7934057874384539E-2</v>
      </c>
    </row>
    <row r="29" spans="2:11" x14ac:dyDescent="0.2">
      <c r="B29">
        <v>28.7</v>
      </c>
      <c r="C29">
        <f t="shared" si="0"/>
        <v>301.7</v>
      </c>
      <c r="D29">
        <v>71.7</v>
      </c>
      <c r="E29">
        <f t="shared" si="3"/>
        <v>13.825000000000003</v>
      </c>
      <c r="F29">
        <f t="shared" si="4"/>
        <v>3.2637022869395733</v>
      </c>
      <c r="G29">
        <f t="shared" si="1"/>
        <v>3.3145508783559829E-3</v>
      </c>
      <c r="H29">
        <f t="shared" si="2"/>
        <v>3.2637022869395733</v>
      </c>
      <c r="J29">
        <f t="shared" si="5"/>
        <v>1.0622507523062701E-5</v>
      </c>
      <c r="K29">
        <f t="shared" si="6"/>
        <v>-4.7560032728543256E-2</v>
      </c>
    </row>
    <row r="30" spans="2:11" x14ac:dyDescent="0.2">
      <c r="B30">
        <v>27.57</v>
      </c>
      <c r="C30">
        <f t="shared" si="0"/>
        <v>300.57</v>
      </c>
      <c r="D30">
        <v>72.099999999999994</v>
      </c>
      <c r="E30">
        <f t="shared" si="3"/>
        <v>13.02500000000002</v>
      </c>
      <c r="F30">
        <f t="shared" si="4"/>
        <v>3.2378148789344001</v>
      </c>
      <c r="G30">
        <f t="shared" si="1"/>
        <v>3.3270120105133578E-3</v>
      </c>
      <c r="H30">
        <f t="shared" si="2"/>
        <v>3.2378148789344001</v>
      </c>
      <c r="J30">
        <f t="shared" si="5"/>
        <v>1.2461132157374957E-5</v>
      </c>
      <c r="K30">
        <f t="shared" si="6"/>
        <v>-2.5887408005173196E-2</v>
      </c>
    </row>
    <row r="31" spans="2:11" x14ac:dyDescent="0.2">
      <c r="B31">
        <v>26.57</v>
      </c>
      <c r="C31">
        <f t="shared" si="0"/>
        <v>299.57</v>
      </c>
      <c r="D31">
        <v>73.2</v>
      </c>
      <c r="E31">
        <f t="shared" si="3"/>
        <v>10.825000000000003</v>
      </c>
      <c r="F31">
        <f t="shared" si="4"/>
        <v>3.1574650519882406</v>
      </c>
      <c r="G31">
        <f t="shared" si="1"/>
        <v>3.3381179690890276E-3</v>
      </c>
      <c r="H31">
        <f t="shared" si="2"/>
        <v>3.1574650519882406</v>
      </c>
      <c r="J31">
        <f t="shared" si="5"/>
        <v>1.1105958575669764E-5</v>
      </c>
      <c r="K31">
        <f t="shared" si="6"/>
        <v>-8.0349826946159553E-2</v>
      </c>
    </row>
    <row r="32" spans="2:11" x14ac:dyDescent="0.2">
      <c r="B32">
        <v>25.6</v>
      </c>
      <c r="C32">
        <f t="shared" si="0"/>
        <v>298.60000000000002</v>
      </c>
      <c r="D32">
        <v>74</v>
      </c>
      <c r="E32">
        <f t="shared" si="3"/>
        <v>9.2250000000000085</v>
      </c>
      <c r="F32">
        <f t="shared" si="4"/>
        <v>3.0880035217939357</v>
      </c>
      <c r="G32">
        <f t="shared" si="1"/>
        <v>3.3489618218352306E-3</v>
      </c>
      <c r="H32">
        <f t="shared" si="2"/>
        <v>3.0880035217939357</v>
      </c>
      <c r="J32">
        <f t="shared" si="5"/>
        <v>1.0843852746203041E-5</v>
      </c>
      <c r="K32">
        <f t="shared" si="6"/>
        <v>-6.9461530194304899E-2</v>
      </c>
    </row>
    <row r="33" spans="2:18" x14ac:dyDescent="0.2">
      <c r="B33">
        <v>24.65</v>
      </c>
      <c r="C33">
        <f t="shared" si="0"/>
        <v>297.64999999999998</v>
      </c>
      <c r="D33">
        <v>74.45</v>
      </c>
      <c r="E33">
        <f t="shared" si="3"/>
        <v>8.3250000000000028</v>
      </c>
      <c r="F33">
        <f t="shared" si="4"/>
        <v>3.0434213891411948</v>
      </c>
      <c r="G33">
        <f t="shared" si="1"/>
        <v>3.3596505963379812E-3</v>
      </c>
      <c r="H33">
        <f t="shared" si="2"/>
        <v>3.0434213891411948</v>
      </c>
      <c r="J33">
        <f t="shared" si="5"/>
        <v>1.0688774502750579E-5</v>
      </c>
      <c r="K33">
        <f t="shared" si="6"/>
        <v>-4.4582132652740913E-2</v>
      </c>
    </row>
    <row r="34" spans="2:18" x14ac:dyDescent="0.2">
      <c r="E34">
        <f t="shared" ref="E6:E36" si="7">E33+2*(D33-D34)</f>
        <v>157.22500000000002</v>
      </c>
      <c r="F34">
        <f t="shared" ref="F5:F36" si="8">LOG(E34)</f>
        <v>2.1965216034005852</v>
      </c>
      <c r="G34" t="str">
        <f t="shared" si="1"/>
        <v/>
      </c>
      <c r="H34" t="str">
        <f t="shared" si="2"/>
        <v/>
      </c>
    </row>
    <row r="35" spans="2:18" x14ac:dyDescent="0.2">
      <c r="E35">
        <f t="shared" si="7"/>
        <v>157.22500000000002</v>
      </c>
      <c r="F35">
        <f t="shared" si="8"/>
        <v>2.1965216034005852</v>
      </c>
      <c r="G35" t="str">
        <f t="shared" si="1"/>
        <v/>
      </c>
      <c r="H35" t="str">
        <f t="shared" si="2"/>
        <v/>
      </c>
    </row>
    <row r="36" spans="2:18" x14ac:dyDescent="0.2">
      <c r="E36">
        <f t="shared" si="7"/>
        <v>157.22500000000002</v>
      </c>
      <c r="F36">
        <f t="shared" si="8"/>
        <v>2.1965216034005852</v>
      </c>
      <c r="G36" t="str">
        <f t="shared" si="1"/>
        <v/>
      </c>
      <c r="H36" t="str">
        <f t="shared" si="2"/>
        <v/>
      </c>
    </row>
    <row r="41" spans="2:18" x14ac:dyDescent="0.2">
      <c r="F41" s="1"/>
    </row>
    <row r="48" spans="2:18" x14ac:dyDescent="0.2">
      <c r="M48">
        <v>297.92</v>
      </c>
      <c r="N48">
        <f>1/M48</f>
        <v>3.3566058002148227E-3</v>
      </c>
      <c r="O48">
        <f>LOG(P48)</f>
        <v>3.3325521615054683</v>
      </c>
      <c r="P48">
        <v>2150.5629599999997</v>
      </c>
      <c r="Q48">
        <v>311.42</v>
      </c>
      <c r="R48">
        <f>13546*9.8*E19*10^(-3)</f>
        <v>4437.1954900000019</v>
      </c>
    </row>
    <row r="49" spans="13:18" x14ac:dyDescent="0.2">
      <c r="M49">
        <v>298.77</v>
      </c>
      <c r="N49">
        <f t="shared" ref="N49:N62" si="9">1/M49</f>
        <v>3.3470562640157981E-3</v>
      </c>
      <c r="O49">
        <f t="shared" ref="O49:O62" si="10">LOG(P49)</f>
        <v>3.3483464286887008</v>
      </c>
      <c r="P49">
        <v>2230.2134400000027</v>
      </c>
      <c r="Q49">
        <v>310.60000000000002</v>
      </c>
      <c r="R49">
        <f t="shared" ref="R49:R62" si="11">13546*9.8*E20*10^(-3)</f>
        <v>4198.244050000003</v>
      </c>
    </row>
    <row r="50" spans="13:18" x14ac:dyDescent="0.2">
      <c r="M50">
        <v>299.82</v>
      </c>
      <c r="N50">
        <f t="shared" si="9"/>
        <v>3.3353345340537657E-3</v>
      </c>
      <c r="O50">
        <f t="shared" si="10"/>
        <v>3.3878549699723743</v>
      </c>
      <c r="P50">
        <v>2442.6147200000023</v>
      </c>
      <c r="Q50">
        <v>309.64999999999998</v>
      </c>
      <c r="R50">
        <f t="shared" si="11"/>
        <v>4065.4932500000023</v>
      </c>
    </row>
    <row r="51" spans="13:18" x14ac:dyDescent="0.2">
      <c r="M51">
        <v>300.93</v>
      </c>
      <c r="N51">
        <f t="shared" si="9"/>
        <v>3.3230319343368888E-3</v>
      </c>
      <c r="O51">
        <f t="shared" si="10"/>
        <v>3.4218902233725443</v>
      </c>
      <c r="P51">
        <v>2641.7409200000025</v>
      </c>
      <c r="Q51">
        <v>308.81</v>
      </c>
      <c r="R51">
        <f t="shared" si="11"/>
        <v>3680.5159300000018</v>
      </c>
    </row>
    <row r="52" spans="13:18" x14ac:dyDescent="0.2">
      <c r="M52">
        <v>301.93</v>
      </c>
      <c r="N52">
        <f t="shared" si="9"/>
        <v>3.3120259662835754E-3</v>
      </c>
      <c r="O52">
        <f t="shared" si="10"/>
        <v>3.4473196022605301</v>
      </c>
      <c r="P52">
        <v>2801.0418800000002</v>
      </c>
      <c r="Q52">
        <v>307.5</v>
      </c>
      <c r="R52">
        <f t="shared" si="11"/>
        <v>3361.9140100000009</v>
      </c>
    </row>
    <row r="53" spans="13:18" x14ac:dyDescent="0.2">
      <c r="M53">
        <v>302.95</v>
      </c>
      <c r="N53">
        <f t="shared" si="9"/>
        <v>3.3008747318039283E-3</v>
      </c>
      <c r="O53">
        <f t="shared" si="10"/>
        <v>3.4809719939632915</v>
      </c>
      <c r="P53">
        <v>3026.7182400000029</v>
      </c>
      <c r="Q53">
        <v>306.56</v>
      </c>
      <c r="R53">
        <f t="shared" si="11"/>
        <v>3069.8622500000024</v>
      </c>
    </row>
    <row r="54" spans="13:18" x14ac:dyDescent="0.2">
      <c r="M54">
        <v>304.01</v>
      </c>
      <c r="N54">
        <f t="shared" si="9"/>
        <v>3.2893654813986382E-3</v>
      </c>
      <c r="O54">
        <f t="shared" si="10"/>
        <v>3.5192364940585739</v>
      </c>
      <c r="P54">
        <v>3305.4949200000024</v>
      </c>
      <c r="Q54">
        <v>305.51</v>
      </c>
      <c r="R54">
        <f t="shared" si="11"/>
        <v>2764.5354100000009</v>
      </c>
    </row>
    <row r="55" spans="13:18" x14ac:dyDescent="0.2">
      <c r="M55">
        <v>304.97000000000003</v>
      </c>
      <c r="N55">
        <f t="shared" si="9"/>
        <v>3.2790110502672392E-3</v>
      </c>
      <c r="O55">
        <f t="shared" si="10"/>
        <v>3.5446410738326688</v>
      </c>
      <c r="P55">
        <v>3504.6211200000021</v>
      </c>
      <c r="Q55">
        <v>304.5</v>
      </c>
      <c r="R55">
        <f t="shared" si="11"/>
        <v>2525.5839700000029</v>
      </c>
    </row>
    <row r="56" spans="13:18" x14ac:dyDescent="0.2">
      <c r="M56">
        <v>305.95</v>
      </c>
      <c r="N56">
        <f t="shared" si="9"/>
        <v>3.2685079261317211E-3</v>
      </c>
      <c r="O56">
        <f t="shared" si="10"/>
        <v>3.5717434668679173</v>
      </c>
      <c r="P56">
        <v>3730.2974800000006</v>
      </c>
      <c r="Q56">
        <v>303.64</v>
      </c>
      <c r="R56">
        <f t="shared" si="11"/>
        <v>2286.6325300000017</v>
      </c>
    </row>
    <row r="57" spans="13:18" x14ac:dyDescent="0.2">
      <c r="M57">
        <v>307.05</v>
      </c>
      <c r="N57">
        <f t="shared" si="9"/>
        <v>3.2567985670086306E-3</v>
      </c>
      <c r="O57">
        <f t="shared" si="10"/>
        <v>3.6101755224400236</v>
      </c>
      <c r="P57">
        <v>4075.44956</v>
      </c>
      <c r="Q57">
        <v>302.67</v>
      </c>
      <c r="R57">
        <f t="shared" si="11"/>
        <v>2047.6810899999998</v>
      </c>
    </row>
    <row r="58" spans="13:18" x14ac:dyDescent="0.2">
      <c r="M58">
        <v>308.90999999999997</v>
      </c>
      <c r="N58">
        <f t="shared" si="9"/>
        <v>3.2371888252241757E-3</v>
      </c>
      <c r="O58">
        <f t="shared" si="10"/>
        <v>3.6545160640050924</v>
      </c>
      <c r="P58">
        <v>4513.5272000000014</v>
      </c>
      <c r="Q58">
        <v>301.7</v>
      </c>
      <c r="R58">
        <f t="shared" si="11"/>
        <v>1835.2798100000005</v>
      </c>
    </row>
    <row r="59" spans="13:18" x14ac:dyDescent="0.2">
      <c r="M59">
        <v>309.98</v>
      </c>
      <c r="N59">
        <f t="shared" si="9"/>
        <v>3.2260145815859085E-3</v>
      </c>
      <c r="O59">
        <f t="shared" si="10"/>
        <v>3.6841385306118934</v>
      </c>
      <c r="P59">
        <v>4832.1291200000023</v>
      </c>
      <c r="Q59">
        <v>300.57</v>
      </c>
      <c r="R59">
        <f t="shared" si="11"/>
        <v>1729.0791700000029</v>
      </c>
    </row>
    <row r="60" spans="13:18" x14ac:dyDescent="0.2">
      <c r="M60">
        <v>311.05</v>
      </c>
      <c r="N60">
        <f t="shared" si="9"/>
        <v>3.2149172158816909E-3</v>
      </c>
      <c r="O60">
        <f t="shared" si="10"/>
        <v>3.7240100426495859</v>
      </c>
      <c r="P60">
        <v>5296.7569200000025</v>
      </c>
      <c r="Q60">
        <v>299.57</v>
      </c>
      <c r="R60">
        <f t="shared" si="11"/>
        <v>1437.0274100000006</v>
      </c>
    </row>
    <row r="61" spans="13:18" x14ac:dyDescent="0.2">
      <c r="M61">
        <v>312.05</v>
      </c>
      <c r="N61">
        <f t="shared" si="9"/>
        <v>3.2046146450889277E-3</v>
      </c>
      <c r="O61">
        <f t="shared" si="10"/>
        <v>3.7452511699291327</v>
      </c>
      <c r="P61">
        <v>5562.2585200000021</v>
      </c>
      <c r="Q61">
        <v>298.60000000000002</v>
      </c>
      <c r="R61">
        <f t="shared" si="11"/>
        <v>1224.6261300000012</v>
      </c>
    </row>
    <row r="62" spans="13:18" x14ac:dyDescent="0.2">
      <c r="M62">
        <v>313.05</v>
      </c>
      <c r="N62">
        <f t="shared" si="9"/>
        <v>3.194377894904967E-3</v>
      </c>
      <c r="O62">
        <f t="shared" si="10"/>
        <v>3.7733446700947737</v>
      </c>
      <c r="P62">
        <v>5933.9607600000018</v>
      </c>
      <c r="Q62">
        <v>297.64999999999998</v>
      </c>
      <c r="R62">
        <f t="shared" si="11"/>
        <v>1105.1504100000006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2019-03-25T11:09:42Z</dcterms:created>
  <dcterms:modified xsi:type="dcterms:W3CDTF">2019-03-30T20:54:03Z</dcterms:modified>
</cp:coreProperties>
</file>