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nidbarinov/Desktop/latexlabs/3 семестр (Электричество и магнетизм)/324/"/>
    </mc:Choice>
  </mc:AlternateContent>
  <xr:revisionPtr revIDLastSave="0" documentId="13_ncr:1_{F65D7B9E-A1EC-994E-8632-B17CFF725641}" xr6:coauthVersionLast="43" xr6:coauthVersionMax="43" xr10:uidLastSave="{00000000-0000-0000-0000-000000000000}"/>
  <bookViews>
    <workbookView xWindow="0" yWindow="0" windowWidth="33600" windowHeight="21000" activeTab="5" xr2:uid="{69FA7399-22FB-0A46-AC54-56A0D372CEE7}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  <sheet name="Лист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" i="6" l="1"/>
  <c r="E4" i="6"/>
  <c r="F4" i="6"/>
  <c r="G4" i="6"/>
  <c r="H4" i="6"/>
  <c r="B16" i="6"/>
  <c r="G16" i="6" s="1"/>
  <c r="H16" i="6" s="1"/>
  <c r="E16" i="6"/>
  <c r="F16" i="6" s="1"/>
  <c r="E2" i="6"/>
  <c r="F2" i="6" s="1"/>
  <c r="G9" i="6"/>
  <c r="H9" i="6" s="1"/>
  <c r="E3" i="6"/>
  <c r="F3" i="6" s="1"/>
  <c r="E5" i="6"/>
  <c r="F5" i="6" s="1"/>
  <c r="E6" i="6"/>
  <c r="F6" i="6" s="1"/>
  <c r="E7" i="6"/>
  <c r="F7" i="6" s="1"/>
  <c r="E8" i="6"/>
  <c r="F8" i="6" s="1"/>
  <c r="E9" i="6"/>
  <c r="F9" i="6" s="1"/>
  <c r="E10" i="6"/>
  <c r="F10" i="6" s="1"/>
  <c r="E11" i="6"/>
  <c r="F11" i="6" s="1"/>
  <c r="E12" i="6"/>
  <c r="F12" i="6" s="1"/>
  <c r="E13" i="6"/>
  <c r="F13" i="6" s="1"/>
  <c r="E14" i="6"/>
  <c r="F14" i="6" s="1"/>
  <c r="E15" i="6"/>
  <c r="F15" i="6" s="1"/>
  <c r="E17" i="6"/>
  <c r="F17" i="6" s="1"/>
  <c r="E18" i="6"/>
  <c r="F18" i="6" s="1"/>
  <c r="B3" i="6"/>
  <c r="G3" i="6" s="1"/>
  <c r="H3" i="6" s="1"/>
  <c r="B5" i="6"/>
  <c r="G5" i="6" s="1"/>
  <c r="H5" i="6" s="1"/>
  <c r="B6" i="6"/>
  <c r="G6" i="6" s="1"/>
  <c r="H6" i="6" s="1"/>
  <c r="B7" i="6"/>
  <c r="G7" i="6" s="1"/>
  <c r="H7" i="6" s="1"/>
  <c r="B8" i="6"/>
  <c r="G8" i="6" s="1"/>
  <c r="H8" i="6" s="1"/>
  <c r="B9" i="6"/>
  <c r="B10" i="6"/>
  <c r="G10" i="6" s="1"/>
  <c r="H10" i="6" s="1"/>
  <c r="B11" i="6"/>
  <c r="G11" i="6" s="1"/>
  <c r="H11" i="6" s="1"/>
  <c r="B12" i="6"/>
  <c r="G12" i="6" s="1"/>
  <c r="H12" i="6" s="1"/>
  <c r="B13" i="6"/>
  <c r="G13" i="6" s="1"/>
  <c r="H13" i="6" s="1"/>
  <c r="B14" i="6"/>
  <c r="G14" i="6" s="1"/>
  <c r="H14" i="6" s="1"/>
  <c r="B15" i="6"/>
  <c r="G15" i="6" s="1"/>
  <c r="H15" i="6" s="1"/>
  <c r="B17" i="6"/>
  <c r="G17" i="6" s="1"/>
  <c r="H17" i="6" s="1"/>
  <c r="B18" i="6"/>
  <c r="G18" i="6" s="1"/>
  <c r="H18" i="6" s="1"/>
  <c r="B2" i="6"/>
  <c r="G2" i="6" s="1"/>
  <c r="H2" i="6" s="1"/>
  <c r="E9" i="5"/>
  <c r="E10" i="5"/>
  <c r="D3" i="5"/>
  <c r="E3" i="5" s="1"/>
  <c r="D4" i="5"/>
  <c r="E4" i="5" s="1"/>
  <c r="D5" i="5"/>
  <c r="E5" i="5" s="1"/>
  <c r="D6" i="5"/>
  <c r="E6" i="5" s="1"/>
  <c r="D7" i="5"/>
  <c r="E7" i="5" s="1"/>
  <c r="D8" i="5"/>
  <c r="E8" i="5" s="1"/>
  <c r="D9" i="5"/>
  <c r="D10" i="5"/>
  <c r="D11" i="5"/>
  <c r="E11" i="5" s="1"/>
  <c r="D12" i="5"/>
  <c r="E12" i="5" s="1"/>
  <c r="D13" i="5"/>
  <c r="E13" i="5" s="1"/>
  <c r="D2" i="5"/>
  <c r="E2" i="5" s="1"/>
  <c r="F11" i="3"/>
  <c r="G11" i="3" s="1"/>
  <c r="F10" i="3"/>
  <c r="G10" i="3" s="1"/>
  <c r="F9" i="3"/>
  <c r="G9" i="3" s="1"/>
  <c r="F8" i="3"/>
  <c r="G8" i="3" s="1"/>
  <c r="F7" i="3"/>
  <c r="G7" i="3" s="1"/>
  <c r="F6" i="3"/>
  <c r="G6" i="3" s="1"/>
  <c r="F5" i="3"/>
  <c r="G5" i="3" s="1"/>
  <c r="F4" i="3"/>
  <c r="G4" i="3" s="1"/>
  <c r="F3" i="3"/>
  <c r="G3" i="3" s="1"/>
  <c r="F3" i="2"/>
  <c r="G3" i="2" s="1"/>
  <c r="F4" i="2"/>
  <c r="F5" i="2"/>
  <c r="G5" i="2" s="1"/>
  <c r="F6" i="2"/>
  <c r="G6" i="2" s="1"/>
  <c r="F7" i="2"/>
  <c r="G7" i="2" s="1"/>
  <c r="F8" i="2"/>
  <c r="G8" i="2" s="1"/>
  <c r="F9" i="2"/>
  <c r="G9" i="2" s="1"/>
  <c r="F10" i="2"/>
  <c r="G4" i="2"/>
  <c r="G10" i="2"/>
  <c r="E10" i="1" l="1"/>
  <c r="F10" i="1" s="1"/>
  <c r="E4" i="1"/>
  <c r="F4" i="1" s="1"/>
  <c r="E5" i="1"/>
  <c r="F5" i="1" s="1"/>
  <c r="E6" i="1"/>
  <c r="F6" i="1" s="1"/>
  <c r="E7" i="1"/>
  <c r="F7" i="1" s="1"/>
  <c r="E8" i="1"/>
  <c r="F8" i="1" s="1"/>
  <c r="E9" i="1"/>
  <c r="F9" i="1" s="1"/>
  <c r="E11" i="1"/>
  <c r="F11" i="1" s="1"/>
  <c r="E12" i="1"/>
  <c r="F12" i="1" s="1"/>
  <c r="E13" i="1"/>
  <c r="F13" i="1" s="1"/>
  <c r="E14" i="1"/>
  <c r="F14" i="1" s="1"/>
  <c r="E3" i="1"/>
  <c r="F3" i="1" s="1"/>
</calcChain>
</file>

<file path=xl/sharedStrings.xml><?xml version="1.0" encoding="utf-8"?>
<sst xmlns="http://schemas.openxmlformats.org/spreadsheetml/2006/main" count="38" uniqueCount="21">
  <si>
    <t>С</t>
  </si>
  <si>
    <t>x</t>
  </si>
  <si>
    <t>n</t>
  </si>
  <si>
    <t>T</t>
  </si>
  <si>
    <t>dt</t>
  </si>
  <si>
    <t>Uk</t>
  </si>
  <si>
    <t>Ukn</t>
  </si>
  <si>
    <t>R</t>
  </si>
  <si>
    <t>Th</t>
  </si>
  <si>
    <t>Dth</t>
  </si>
  <si>
    <t>mu</t>
  </si>
  <si>
    <t>Rl</t>
  </si>
  <si>
    <t>L</t>
  </si>
  <si>
    <t>C</t>
  </si>
  <si>
    <t>T2</t>
  </si>
  <si>
    <t>dt2</t>
  </si>
  <si>
    <t>Rk</t>
  </si>
  <si>
    <t>Th2</t>
  </si>
  <si>
    <t>DTh2</t>
  </si>
  <si>
    <t>R2</t>
  </si>
  <si>
    <t>DR2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</si>
</sst>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"/>
  </numFmts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7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14CB6-042C-814B-8518-DB27E2664771}">
  <dimension ref="B2:F14"/>
  <sheetViews>
    <sheetView zoomScale="150" workbookViewId="0">
      <selection activeCell="B3" sqref="B3:B14"/>
    </sheetView>
  </sheetViews>
  <sheetFormatPr baseColWidth="10" defaultRowHeight="16" x14ac:dyDescent="0.2"/>
  <sheetData>
    <row r="2" spans="2:6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 x14ac:dyDescent="0.2">
      <c r="B3">
        <v>0.1</v>
      </c>
      <c r="C3">
        <v>50</v>
      </c>
      <c r="D3">
        <v>13</v>
      </c>
      <c r="E3" s="1">
        <f>(0.01*C3)/(D3*50) *1000</f>
        <v>0.76923076923076927</v>
      </c>
      <c r="F3" s="1">
        <f>E3*((2/C3)^2)^(1/2)</f>
        <v>3.0769230769230771E-2</v>
      </c>
    </row>
    <row r="4" spans="2:6" x14ac:dyDescent="0.2">
      <c r="B4">
        <v>0.2</v>
      </c>
      <c r="C4">
        <v>50</v>
      </c>
      <c r="D4">
        <v>9</v>
      </c>
      <c r="E4" s="1">
        <f t="shared" ref="E4:E14" si="0">(0.01*C4)/(D4*50) *1000</f>
        <v>1.1111111111111112</v>
      </c>
      <c r="F4" s="1">
        <f t="shared" ref="F4:F14" si="1">E4*((2/C4)^2)^(1/2)</f>
        <v>4.4444444444444446E-2</v>
      </c>
    </row>
    <row r="5" spans="2:6" x14ac:dyDescent="0.2">
      <c r="B5">
        <v>0.25</v>
      </c>
      <c r="C5">
        <v>29</v>
      </c>
      <c r="D5">
        <v>5</v>
      </c>
      <c r="E5" s="1">
        <f t="shared" si="0"/>
        <v>1.1599999999999999</v>
      </c>
      <c r="F5" s="1">
        <f t="shared" si="1"/>
        <v>7.9999999999999988E-2</v>
      </c>
    </row>
    <row r="6" spans="2:6" x14ac:dyDescent="0.2">
      <c r="B6">
        <v>0.3</v>
      </c>
      <c r="C6">
        <v>19</v>
      </c>
      <c r="D6">
        <v>3</v>
      </c>
      <c r="E6" s="1">
        <f t="shared" si="0"/>
        <v>1.2666666666666666</v>
      </c>
      <c r="F6" s="1">
        <f t="shared" si="1"/>
        <v>0.13333333333333333</v>
      </c>
    </row>
    <row r="7" spans="2:6" x14ac:dyDescent="0.2">
      <c r="B7">
        <v>0.4</v>
      </c>
      <c r="C7">
        <v>15</v>
      </c>
      <c r="D7">
        <v>2</v>
      </c>
      <c r="E7" s="1">
        <f t="shared" si="0"/>
        <v>1.5</v>
      </c>
      <c r="F7" s="1">
        <f t="shared" si="1"/>
        <v>0.2</v>
      </c>
    </row>
    <row r="8" spans="2:6" x14ac:dyDescent="0.2">
      <c r="B8">
        <v>0.45</v>
      </c>
      <c r="C8">
        <v>31</v>
      </c>
      <c r="D8">
        <v>4</v>
      </c>
      <c r="E8" s="1">
        <f t="shared" si="0"/>
        <v>1.55</v>
      </c>
      <c r="F8" s="1">
        <f t="shared" si="1"/>
        <v>0.1</v>
      </c>
    </row>
    <row r="9" spans="2:6" x14ac:dyDescent="0.2">
      <c r="B9">
        <v>0.5</v>
      </c>
      <c r="C9">
        <v>17</v>
      </c>
      <c r="D9">
        <v>2</v>
      </c>
      <c r="E9" s="1">
        <f t="shared" si="0"/>
        <v>1.7000000000000002</v>
      </c>
      <c r="F9" s="1">
        <f t="shared" si="1"/>
        <v>0.2</v>
      </c>
    </row>
    <row r="10" spans="2:6" x14ac:dyDescent="0.2">
      <c r="B10">
        <v>0.6</v>
      </c>
      <c r="C10">
        <v>27</v>
      </c>
      <c r="D10">
        <v>3</v>
      </c>
      <c r="E10" s="1">
        <f t="shared" si="0"/>
        <v>1.8000000000000003</v>
      </c>
      <c r="F10" s="1">
        <f t="shared" si="1"/>
        <v>0.13333333333333336</v>
      </c>
    </row>
    <row r="11" spans="2:6" x14ac:dyDescent="0.2">
      <c r="B11">
        <v>0.65</v>
      </c>
      <c r="C11">
        <v>28</v>
      </c>
      <c r="D11">
        <v>3</v>
      </c>
      <c r="E11" s="1">
        <f t="shared" si="0"/>
        <v>1.8666666666666669</v>
      </c>
      <c r="F11" s="1">
        <f t="shared" si="1"/>
        <v>0.13333333333333333</v>
      </c>
    </row>
    <row r="12" spans="2:6" x14ac:dyDescent="0.2">
      <c r="B12">
        <v>0.7</v>
      </c>
      <c r="C12">
        <v>39</v>
      </c>
      <c r="D12">
        <v>4</v>
      </c>
      <c r="E12" s="1">
        <f t="shared" si="0"/>
        <v>1.9500000000000002</v>
      </c>
      <c r="F12" s="1">
        <f t="shared" si="1"/>
        <v>0.1</v>
      </c>
    </row>
    <row r="13" spans="2:6" x14ac:dyDescent="0.2">
      <c r="B13">
        <v>0.8</v>
      </c>
      <c r="C13">
        <v>32</v>
      </c>
      <c r="D13">
        <v>3</v>
      </c>
      <c r="E13" s="1">
        <f t="shared" si="0"/>
        <v>2.1333333333333333</v>
      </c>
      <c r="F13" s="1">
        <f t="shared" si="1"/>
        <v>0.13333333333333333</v>
      </c>
    </row>
    <row r="14" spans="2:6" x14ac:dyDescent="0.2">
      <c r="B14">
        <v>0.9</v>
      </c>
      <c r="C14">
        <v>33</v>
      </c>
      <c r="D14">
        <v>3</v>
      </c>
      <c r="E14" s="1">
        <f t="shared" si="0"/>
        <v>2.2000000000000002</v>
      </c>
      <c r="F14" s="1">
        <f t="shared" si="1"/>
        <v>0.13333333333333336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46650-3DC3-D443-BD4D-AF08B6F3398F}">
  <dimension ref="B2:G10"/>
  <sheetViews>
    <sheetView zoomScale="209" workbookViewId="0">
      <selection activeCell="E2" sqref="E2:G10"/>
    </sheetView>
  </sheetViews>
  <sheetFormatPr baseColWidth="10" defaultRowHeight="16" x14ac:dyDescent="0.2"/>
  <sheetData>
    <row r="2" spans="2:7" x14ac:dyDescent="0.2">
      <c r="B2" t="s">
        <v>5</v>
      </c>
      <c r="C2" t="s">
        <v>6</v>
      </c>
      <c r="D2" t="s">
        <v>2</v>
      </c>
      <c r="E2" t="s">
        <v>7</v>
      </c>
      <c r="F2" t="s">
        <v>8</v>
      </c>
      <c r="G2" t="s">
        <v>9</v>
      </c>
    </row>
    <row r="3" spans="2:7" x14ac:dyDescent="0.2">
      <c r="B3">
        <v>22</v>
      </c>
      <c r="C3">
        <v>1</v>
      </c>
      <c r="D3">
        <v>5</v>
      </c>
      <c r="E3">
        <v>960</v>
      </c>
      <c r="F3" s="1">
        <f>(1/D3)*LN(B3/C3)</f>
        <v>0.61820849067166328</v>
      </c>
      <c r="G3" s="1">
        <f>F3*(2/B3)</f>
        <v>5.620077187924212E-2</v>
      </c>
    </row>
    <row r="4" spans="2:7" x14ac:dyDescent="0.2">
      <c r="B4">
        <v>20</v>
      </c>
      <c r="C4">
        <v>1</v>
      </c>
      <c r="D4">
        <v>4</v>
      </c>
      <c r="E4">
        <v>1152</v>
      </c>
      <c r="F4" s="1">
        <f>(1/D4)*LN(B4/C4)</f>
        <v>0.74893306838849771</v>
      </c>
      <c r="G4" s="1">
        <f>F4*(2/B4)</f>
        <v>7.4893306838849774E-2</v>
      </c>
    </row>
    <row r="5" spans="2:7" x14ac:dyDescent="0.2">
      <c r="B5">
        <v>18</v>
      </c>
      <c r="C5">
        <v>1</v>
      </c>
      <c r="D5">
        <v>3</v>
      </c>
      <c r="E5">
        <v>1440</v>
      </c>
      <c r="F5" s="1">
        <f>(1/D5)*LN(B5/C5)</f>
        <v>0.96345725263205484</v>
      </c>
      <c r="G5" s="1">
        <f>F5*(2/B5)</f>
        <v>0.10705080584800608</v>
      </c>
    </row>
    <row r="6" spans="2:7" x14ac:dyDescent="0.2">
      <c r="B6">
        <v>15</v>
      </c>
      <c r="C6">
        <v>1.5</v>
      </c>
      <c r="D6">
        <v>2</v>
      </c>
      <c r="E6">
        <v>1728</v>
      </c>
      <c r="F6" s="1">
        <f>(1/D6)*LN(B6/C6)</f>
        <v>1.151292546497023</v>
      </c>
      <c r="G6" s="1">
        <f>F6*(2/B6)</f>
        <v>0.15350567286626973</v>
      </c>
    </row>
    <row r="7" spans="2:7" x14ac:dyDescent="0.2">
      <c r="B7">
        <v>15</v>
      </c>
      <c r="C7">
        <v>1</v>
      </c>
      <c r="D7">
        <v>2</v>
      </c>
      <c r="E7">
        <v>1920</v>
      </c>
      <c r="F7" s="1">
        <f>(1/D7)*LN(B7/C7)</f>
        <v>1.354025100551105</v>
      </c>
      <c r="G7" s="1">
        <f>F7*(2/B7)</f>
        <v>0.18053668007348067</v>
      </c>
    </row>
    <row r="8" spans="2:7" x14ac:dyDescent="0.2">
      <c r="B8">
        <v>14</v>
      </c>
      <c r="C8">
        <v>1</v>
      </c>
      <c r="D8">
        <v>2</v>
      </c>
      <c r="E8">
        <v>2112</v>
      </c>
      <c r="F8" s="1">
        <f>(1/D8)*LN(B8/C8)</f>
        <v>1.3195286648076292</v>
      </c>
      <c r="G8" s="1">
        <f>F8*(2/B8)</f>
        <v>0.18850409497251844</v>
      </c>
    </row>
    <row r="9" spans="2:7" x14ac:dyDescent="0.2">
      <c r="B9">
        <v>13</v>
      </c>
      <c r="C9">
        <v>2.5</v>
      </c>
      <c r="D9">
        <v>1</v>
      </c>
      <c r="E9">
        <v>2400</v>
      </c>
      <c r="F9" s="1">
        <f>(1/D9)*LN(B9/C9)</f>
        <v>1.6486586255873816</v>
      </c>
      <c r="G9" s="1">
        <f>F9*(2/B9)</f>
        <v>0.25363978855190489</v>
      </c>
    </row>
    <row r="10" spans="2:7" x14ac:dyDescent="0.2">
      <c r="B10">
        <v>11</v>
      </c>
      <c r="C10">
        <v>1.5</v>
      </c>
      <c r="D10">
        <v>1</v>
      </c>
      <c r="E10">
        <v>2880</v>
      </c>
      <c r="F10" s="1">
        <f>(1/D10)*LN(B10/C10)</f>
        <v>1.9924301646902061</v>
      </c>
      <c r="G10" s="1">
        <f>F10*(2/B10)</f>
        <v>0.36226002994367384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137EC-6A3A-CA45-9220-2DC659855D50}">
  <dimension ref="B2:G11"/>
  <sheetViews>
    <sheetView zoomScale="150" workbookViewId="0">
      <selection activeCell="E2" sqref="E2:G11"/>
    </sheetView>
  </sheetViews>
  <sheetFormatPr baseColWidth="10" defaultRowHeight="16" x14ac:dyDescent="0.2"/>
  <sheetData>
    <row r="2" spans="2:7" x14ac:dyDescent="0.2">
      <c r="B2" t="s">
        <v>5</v>
      </c>
      <c r="C2" t="s">
        <v>6</v>
      </c>
      <c r="D2" t="s">
        <v>2</v>
      </c>
      <c r="E2" t="s">
        <v>7</v>
      </c>
      <c r="F2" t="s">
        <v>8</v>
      </c>
      <c r="G2" t="s">
        <v>9</v>
      </c>
    </row>
    <row r="3" spans="2:7" x14ac:dyDescent="0.2">
      <c r="B3">
        <v>11</v>
      </c>
      <c r="C3">
        <v>1</v>
      </c>
      <c r="D3">
        <v>4</v>
      </c>
      <c r="E3">
        <v>997</v>
      </c>
      <c r="F3" s="1">
        <f>1/D3*LN(B3/C3)</f>
        <v>0.59947381819959267</v>
      </c>
      <c r="G3" s="1">
        <f>F3*1/B3</f>
        <v>5.4497619836326609E-2</v>
      </c>
    </row>
    <row r="4" spans="2:7" x14ac:dyDescent="0.2">
      <c r="B4">
        <v>10</v>
      </c>
      <c r="C4">
        <v>1</v>
      </c>
      <c r="D4">
        <v>3</v>
      </c>
      <c r="E4">
        <v>1050</v>
      </c>
      <c r="F4" s="1">
        <f>1/D4*LN(B4/C4)</f>
        <v>0.76752836433134863</v>
      </c>
      <c r="G4" s="1">
        <f>F4*1/B4</f>
        <v>7.6752836433134866E-2</v>
      </c>
    </row>
    <row r="5" spans="2:7" x14ac:dyDescent="0.2">
      <c r="B5">
        <v>19</v>
      </c>
      <c r="C5">
        <v>1.5</v>
      </c>
      <c r="D5">
        <v>3</v>
      </c>
      <c r="E5">
        <v>1250</v>
      </c>
      <c r="F5" s="1">
        <f>1/D5*LN(B5/C5)</f>
        <v>0.84632462368609196</v>
      </c>
      <c r="G5" s="1">
        <f>F5*1/B5</f>
        <v>4.4543401246636416E-2</v>
      </c>
    </row>
    <row r="6" spans="2:7" x14ac:dyDescent="0.2">
      <c r="B6">
        <v>17.5</v>
      </c>
      <c r="C6">
        <v>1</v>
      </c>
      <c r="D6">
        <v>3</v>
      </c>
      <c r="E6">
        <v>1550</v>
      </c>
      <c r="F6" s="1">
        <f>1/D6*LN(B6/C6)</f>
        <v>0.95406696030982285</v>
      </c>
      <c r="G6" s="1">
        <f>F6*1/B6</f>
        <v>5.4518112017704165E-2</v>
      </c>
    </row>
    <row r="7" spans="2:7" x14ac:dyDescent="0.2">
      <c r="B7">
        <v>15.5</v>
      </c>
      <c r="C7">
        <v>1</v>
      </c>
      <c r="D7">
        <v>2</v>
      </c>
      <c r="E7">
        <v>1950</v>
      </c>
      <c r="F7" s="1">
        <f>1/D7*LN(B7/C7)</f>
        <v>1.3704200119626004</v>
      </c>
      <c r="G7" s="1">
        <f>F7*1/B7</f>
        <v>8.8414194320167769E-2</v>
      </c>
    </row>
    <row r="8" spans="2:7" x14ac:dyDescent="0.2">
      <c r="B8">
        <v>14</v>
      </c>
      <c r="C8">
        <v>1</v>
      </c>
      <c r="D8">
        <v>2</v>
      </c>
      <c r="E8">
        <v>2250</v>
      </c>
      <c r="F8" s="1">
        <f>1/D8*LN(B8/C8)</f>
        <v>1.3195286648076292</v>
      </c>
      <c r="G8" s="1">
        <f>F8*1/B8</f>
        <v>9.4252047486259233E-2</v>
      </c>
    </row>
    <row r="9" spans="2:7" x14ac:dyDescent="0.2">
      <c r="B9">
        <v>12</v>
      </c>
      <c r="C9">
        <v>0.5</v>
      </c>
      <c r="D9">
        <v>2</v>
      </c>
      <c r="E9">
        <v>2450</v>
      </c>
      <c r="F9" s="1">
        <f>1/D9*LN(B9/C9)</f>
        <v>1.5890269151739729</v>
      </c>
      <c r="G9" s="1">
        <f>F9*1/B9</f>
        <v>0.13241890959783106</v>
      </c>
    </row>
    <row r="10" spans="2:7" x14ac:dyDescent="0.2">
      <c r="B10">
        <v>12</v>
      </c>
      <c r="C10">
        <v>2</v>
      </c>
      <c r="D10">
        <v>1</v>
      </c>
      <c r="E10">
        <v>2600</v>
      </c>
      <c r="F10" s="1">
        <f>1/D10*LN(B10/C10)</f>
        <v>1.791759469228055</v>
      </c>
      <c r="G10" s="1">
        <f>F10*1/B10</f>
        <v>0.1493132891023379</v>
      </c>
    </row>
    <row r="11" spans="2:7" x14ac:dyDescent="0.2">
      <c r="B11">
        <v>11.5</v>
      </c>
      <c r="C11">
        <v>2</v>
      </c>
      <c r="D11">
        <v>1</v>
      </c>
      <c r="E11">
        <v>2800</v>
      </c>
      <c r="F11" s="1">
        <f>1/D11*LN(B11/C11)</f>
        <v>1.7491998548092591</v>
      </c>
      <c r="G11" s="1">
        <f>F11*1/B11</f>
        <v>0.15210433520080513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2219B-E583-6449-A37C-0D56BBAE4AE4}">
  <dimension ref="B2:D5"/>
  <sheetViews>
    <sheetView zoomScale="150" workbookViewId="0">
      <selection activeCell="B2" sqref="B2:D5"/>
    </sheetView>
  </sheetViews>
  <sheetFormatPr baseColWidth="10" defaultRowHeight="16" x14ac:dyDescent="0.2"/>
  <sheetData>
    <row r="2" spans="2:4" x14ac:dyDescent="0.2">
      <c r="B2" t="s">
        <v>10</v>
      </c>
      <c r="C2" t="s">
        <v>11</v>
      </c>
      <c r="D2" t="s">
        <v>12</v>
      </c>
    </row>
    <row r="3" spans="2:4" x14ac:dyDescent="0.2">
      <c r="B3">
        <v>50</v>
      </c>
      <c r="C3">
        <v>9.66</v>
      </c>
      <c r="D3">
        <v>140.54</v>
      </c>
    </row>
    <row r="4" spans="2:4" x14ac:dyDescent="0.2">
      <c r="B4">
        <v>1000</v>
      </c>
      <c r="C4">
        <v>12.56</v>
      </c>
      <c r="D4">
        <v>135.56</v>
      </c>
    </row>
    <row r="5" spans="2:4" x14ac:dyDescent="0.2">
      <c r="B5">
        <v>5000</v>
      </c>
      <c r="C5">
        <v>20.98</v>
      </c>
      <c r="D5">
        <v>136.16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D2ED7-B405-1B43-8D3F-1D25308FA5E3}">
  <dimension ref="A1:E13"/>
  <sheetViews>
    <sheetView zoomScale="206" workbookViewId="0">
      <selection activeCell="C2" sqref="C2"/>
    </sheetView>
  </sheetViews>
  <sheetFormatPr baseColWidth="10" defaultRowHeight="16" x14ac:dyDescent="0.2"/>
  <sheetData>
    <row r="1" spans="1:5" x14ac:dyDescent="0.2">
      <c r="A1" t="s">
        <v>13</v>
      </c>
      <c r="B1" t="s">
        <v>3</v>
      </c>
      <c r="C1" t="s">
        <v>4</v>
      </c>
      <c r="D1" t="s">
        <v>14</v>
      </c>
      <c r="E1" t="s">
        <v>15</v>
      </c>
    </row>
    <row r="2" spans="1:5" x14ac:dyDescent="0.2">
      <c r="A2">
        <v>0.1</v>
      </c>
      <c r="B2" s="1">
        <v>0.76923076923076927</v>
      </c>
      <c r="C2" s="1">
        <v>3.0769230769230771E-2</v>
      </c>
      <c r="D2" s="1">
        <f>2*3.1416*((140.54*A2*10^(-9))^(1/2))*1000</f>
        <v>0.74487064372343204</v>
      </c>
      <c r="E2" s="1">
        <f>D2*(1/4*(0.001)^2+1/4*(2/140)^2)^(1/2)</f>
        <v>5.3335239051278509E-3</v>
      </c>
    </row>
    <row r="3" spans="1:5" x14ac:dyDescent="0.2">
      <c r="A3">
        <v>0.2</v>
      </c>
      <c r="B3" s="1">
        <v>1.1111111111111112</v>
      </c>
      <c r="C3" s="1">
        <v>4.4444444444444446E-2</v>
      </c>
      <c r="D3" s="1">
        <f t="shared" ref="D3:D13" si="0">2*3.1416*((140.54*A3*10^(-9))^(1/2))*1000</f>
        <v>1.0534061665672552</v>
      </c>
      <c r="E3" s="1">
        <f t="shared" ref="E3:E13" si="1">D3*(1/4*(0.001)^2+1/4*(2/140)^2)^(1/2)</f>
        <v>7.5427418418729181E-3</v>
      </c>
    </row>
    <row r="4" spans="1:5" x14ac:dyDescent="0.2">
      <c r="A4">
        <v>0.25</v>
      </c>
      <c r="B4" s="1">
        <v>1.1599999999999999</v>
      </c>
      <c r="C4" s="1">
        <v>7.9999999999999988E-2</v>
      </c>
      <c r="D4" s="1">
        <f t="shared" si="0"/>
        <v>1.1777438981809245</v>
      </c>
      <c r="E4" s="1">
        <f t="shared" si="1"/>
        <v>8.4330417475799082E-3</v>
      </c>
    </row>
    <row r="5" spans="1:5" x14ac:dyDescent="0.2">
      <c r="A5">
        <v>0.3</v>
      </c>
      <c r="B5" s="1">
        <v>1.2666666666666666</v>
      </c>
      <c r="C5" s="1">
        <v>0.13333333333333333</v>
      </c>
      <c r="D5" s="1">
        <f t="shared" si="0"/>
        <v>1.2901537999955199</v>
      </c>
      <c r="E5" s="1">
        <f t="shared" si="1"/>
        <v>9.2379343870646058E-3</v>
      </c>
    </row>
    <row r="6" spans="1:5" x14ac:dyDescent="0.2">
      <c r="A6">
        <v>0.4</v>
      </c>
      <c r="B6" s="1">
        <v>1.5</v>
      </c>
      <c r="C6" s="1">
        <v>0.2</v>
      </c>
      <c r="D6" s="1">
        <f t="shared" si="0"/>
        <v>1.4897412874468641</v>
      </c>
      <c r="E6" s="1">
        <f t="shared" si="1"/>
        <v>1.0667047810255702E-2</v>
      </c>
    </row>
    <row r="7" spans="1:5" x14ac:dyDescent="0.2">
      <c r="A7">
        <v>0.45</v>
      </c>
      <c r="B7" s="1">
        <v>1.55</v>
      </c>
      <c r="C7" s="1">
        <v>0.1</v>
      </c>
      <c r="D7" s="1">
        <f t="shared" si="0"/>
        <v>1.5801092498508826</v>
      </c>
      <c r="E7" s="1">
        <f t="shared" si="1"/>
        <v>1.1314112762809376E-2</v>
      </c>
    </row>
    <row r="8" spans="1:5" x14ac:dyDescent="0.2">
      <c r="A8">
        <v>0.5</v>
      </c>
      <c r="B8" s="1">
        <v>1.7000000000000002</v>
      </c>
      <c r="C8" s="1">
        <v>0.2</v>
      </c>
      <c r="D8" s="1">
        <f t="shared" si="0"/>
        <v>1.6655813938096211</v>
      </c>
      <c r="E8" s="1">
        <f t="shared" si="1"/>
        <v>1.1926122011486013E-2</v>
      </c>
    </row>
    <row r="9" spans="1:5" x14ac:dyDescent="0.2">
      <c r="A9">
        <v>0.6</v>
      </c>
      <c r="B9" s="1">
        <v>1.8000000000000003</v>
      </c>
      <c r="C9" s="1">
        <v>0.13333333333333336</v>
      </c>
      <c r="D9" s="1">
        <f t="shared" si="0"/>
        <v>1.8245530015008498</v>
      </c>
      <c r="E9" s="1">
        <f t="shared" si="1"/>
        <v>1.306441209849955E-2</v>
      </c>
    </row>
    <row r="10" spans="1:5" x14ac:dyDescent="0.2">
      <c r="A10">
        <v>0.65</v>
      </c>
      <c r="B10" s="1">
        <v>1.8666666666666669</v>
      </c>
      <c r="C10" s="1">
        <v>0.13333333333333333</v>
      </c>
      <c r="D10" s="1">
        <f t="shared" si="0"/>
        <v>1.8990549737240994</v>
      </c>
      <c r="E10" s="1">
        <f t="shared" si="1"/>
        <v>1.3597871234230251E-2</v>
      </c>
    </row>
    <row r="11" spans="1:5" x14ac:dyDescent="0.2">
      <c r="A11">
        <v>0.7</v>
      </c>
      <c r="B11" s="1">
        <v>1.9500000000000002</v>
      </c>
      <c r="C11" s="1">
        <v>0.1</v>
      </c>
      <c r="D11" s="1">
        <f t="shared" si="0"/>
        <v>1.9707424822047959</v>
      </c>
      <c r="E11" s="1">
        <f t="shared" si="1"/>
        <v>1.4111177864586346E-2</v>
      </c>
    </row>
    <row r="12" spans="1:5" x14ac:dyDescent="0.2">
      <c r="A12">
        <v>0.8</v>
      </c>
      <c r="B12" s="1">
        <v>2.1333333333333333</v>
      </c>
      <c r="C12" s="1">
        <v>0.13333333333333333</v>
      </c>
      <c r="D12" s="1">
        <f t="shared" si="0"/>
        <v>2.1068123331345103</v>
      </c>
      <c r="E12" s="1">
        <f t="shared" si="1"/>
        <v>1.5085483683745836E-2</v>
      </c>
    </row>
    <row r="13" spans="1:5" x14ac:dyDescent="0.2">
      <c r="A13">
        <v>0.9</v>
      </c>
      <c r="B13" s="1">
        <v>2.2000000000000002</v>
      </c>
      <c r="C13" s="1">
        <v>0.13333333333333336</v>
      </c>
      <c r="D13" s="1">
        <f t="shared" si="0"/>
        <v>2.2346119311702957</v>
      </c>
      <c r="E13" s="1">
        <f t="shared" si="1"/>
        <v>1.6000571715383549E-2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17482-F356-CC44-BB0D-E5FE45FE431B}">
  <dimension ref="A1:H18"/>
  <sheetViews>
    <sheetView tabSelected="1" zoomScale="177" workbookViewId="0">
      <selection activeCell="A4" sqref="A4:XFD4"/>
    </sheetView>
  </sheetViews>
  <sheetFormatPr baseColWidth="10" defaultRowHeight="16" x14ac:dyDescent="0.2"/>
  <cols>
    <col min="7" max="7" width="12.1640625" bestFit="1" customWidth="1"/>
  </cols>
  <sheetData>
    <row r="1" spans="1:8" x14ac:dyDescent="0.2">
      <c r="A1" t="s">
        <v>7</v>
      </c>
      <c r="B1" t="s">
        <v>16</v>
      </c>
      <c r="C1" t="s">
        <v>8</v>
      </c>
      <c r="D1" t="s">
        <v>9</v>
      </c>
      <c r="E1" t="s">
        <v>17</v>
      </c>
      <c r="F1" t="s">
        <v>18</v>
      </c>
      <c r="G1" t="s">
        <v>19</v>
      </c>
      <c r="H1" t="s">
        <v>20</v>
      </c>
    </row>
    <row r="2" spans="1:8" x14ac:dyDescent="0.2">
      <c r="A2">
        <v>960</v>
      </c>
      <c r="B2">
        <f>A2+20.98</f>
        <v>980.98</v>
      </c>
      <c r="C2">
        <v>0.61820849067166328</v>
      </c>
      <c r="D2">
        <v>5.620077187924212E-2</v>
      </c>
      <c r="E2">
        <f>1/C2^2</f>
        <v>2.616556210649772</v>
      </c>
      <c r="F2">
        <f>E2*(4*(D2/C2)^2)^(1/2)</f>
        <v>0.47573749284541311</v>
      </c>
      <c r="G2">
        <f>(1/B2^2)*10^(6)</f>
        <v>1.0391534735578862</v>
      </c>
      <c r="H2">
        <f>G2*(4*0.002^2)^(1/2)</f>
        <v>4.1566138942315447E-3</v>
      </c>
    </row>
    <row r="3" spans="1:8" x14ac:dyDescent="0.2">
      <c r="A3">
        <v>997</v>
      </c>
      <c r="B3">
        <f t="shared" ref="B3:B4" si="0">A3+20.98</f>
        <v>1017.98</v>
      </c>
      <c r="C3" s="1">
        <v>0.59947381819959267</v>
      </c>
      <c r="D3" s="1">
        <v>5.4497619836326609E-2</v>
      </c>
      <c r="E3">
        <f t="shared" ref="E3:E4" si="1">1/C3^2</f>
        <v>2.7826562479524126</v>
      </c>
      <c r="F3">
        <f t="shared" ref="F3:F4" si="2">E3*(4*(D3/C3)^2)^(1/2)</f>
        <v>0.5059374996277114</v>
      </c>
      <c r="G3">
        <f t="shared" ref="G3:G4" si="3">(1/B3^2)*10^(6)</f>
        <v>0.96498710238189422</v>
      </c>
      <c r="H3">
        <f t="shared" ref="H3:H4" si="4">G3*(4*0.002^2)^(1/2)</f>
        <v>3.859948409527577E-3</v>
      </c>
    </row>
    <row r="4" spans="1:8" x14ac:dyDescent="0.2">
      <c r="A4">
        <v>1050</v>
      </c>
      <c r="B4">
        <f t="shared" si="0"/>
        <v>1070.98</v>
      </c>
      <c r="C4" s="1">
        <v>0.76752836433134863</v>
      </c>
      <c r="D4" s="1">
        <v>7.6752836433134866E-2</v>
      </c>
      <c r="E4">
        <f t="shared" si="1"/>
        <v>1.6975052731045248</v>
      </c>
      <c r="F4">
        <f t="shared" si="2"/>
        <v>0.33950105462090496</v>
      </c>
      <c r="G4">
        <f t="shared" si="3"/>
        <v>0.87184097980703268</v>
      </c>
      <c r="H4">
        <f t="shared" si="4"/>
        <v>3.4873639192281309E-3</v>
      </c>
    </row>
    <row r="5" spans="1:8" x14ac:dyDescent="0.2">
      <c r="A5">
        <v>1152</v>
      </c>
      <c r="B5">
        <f>A5+20.98</f>
        <v>1172.98</v>
      </c>
      <c r="C5">
        <v>0.74893306838849771</v>
      </c>
      <c r="D5">
        <v>7.4893306838849774E-2</v>
      </c>
      <c r="E5">
        <f>1/C5^2</f>
        <v>1.7828466376233028</v>
      </c>
      <c r="F5">
        <f>E5*(4*(D5/C5)^2)^(1/2)</f>
        <v>0.35656932752466058</v>
      </c>
      <c r="G5">
        <f>(1/B5^2)*10^(6)</f>
        <v>0.7268064714595871</v>
      </c>
      <c r="H5">
        <f>G5*(4*0.002^2)^(1/2)</f>
        <v>2.9072258858383482E-3</v>
      </c>
    </row>
    <row r="6" spans="1:8" x14ac:dyDescent="0.2">
      <c r="A6">
        <v>1250</v>
      </c>
      <c r="B6">
        <f>A6+20.98</f>
        <v>1270.98</v>
      </c>
      <c r="C6" s="1">
        <v>0.84632462368609196</v>
      </c>
      <c r="D6" s="1">
        <v>4.4543401246636416E-2</v>
      </c>
      <c r="E6">
        <f>1/C6^2</f>
        <v>1.3961306015317168</v>
      </c>
      <c r="F6">
        <f>E6*(4*(D6/C6)^2)^(1/2)</f>
        <v>0.14696111595070702</v>
      </c>
      <c r="G6">
        <f>(1/B6^2)*10^(6)</f>
        <v>0.61904549409436904</v>
      </c>
      <c r="H6">
        <f>G6*(4*0.002^2)^(1/2)</f>
        <v>2.4761819763774763E-3</v>
      </c>
    </row>
    <row r="7" spans="1:8" x14ac:dyDescent="0.2">
      <c r="A7">
        <v>1440</v>
      </c>
      <c r="B7">
        <f>A7+20.98</f>
        <v>1460.98</v>
      </c>
      <c r="C7">
        <v>0.96345725263205484</v>
      </c>
      <c r="D7">
        <v>0.10705080584800608</v>
      </c>
      <c r="E7">
        <f>1/C7^2</f>
        <v>1.0772961290685998</v>
      </c>
      <c r="F7">
        <f>E7*(4*(D7/C7)^2)^(1/2)</f>
        <v>0.23939913979302219</v>
      </c>
      <c r="G7">
        <f>(1/B7^2)*10^(6)</f>
        <v>0.46850201008566728</v>
      </c>
      <c r="H7">
        <f>G7*(4*0.002^2)^(1/2)</f>
        <v>1.8740080403426692E-3</v>
      </c>
    </row>
    <row r="8" spans="1:8" x14ac:dyDescent="0.2">
      <c r="A8">
        <v>1550</v>
      </c>
      <c r="B8">
        <f>A8+20.98</f>
        <v>1570.98</v>
      </c>
      <c r="C8" s="1">
        <v>0.95406696030982285</v>
      </c>
      <c r="D8" s="1">
        <v>5.4518112017704165E-2</v>
      </c>
      <c r="E8">
        <f>1/C8^2</f>
        <v>1.0986068114065586</v>
      </c>
      <c r="F8">
        <f>E8*(4*(D8/C8)^2)^(1/2)</f>
        <v>0.12555506416074957</v>
      </c>
      <c r="G8">
        <f>(1/B8^2)*10^(6)</f>
        <v>0.40518997130749485</v>
      </c>
      <c r="H8">
        <f>G8*(4*0.002^2)^(1/2)</f>
        <v>1.6207598852299794E-3</v>
      </c>
    </row>
    <row r="9" spans="1:8" x14ac:dyDescent="0.2">
      <c r="A9">
        <v>1728</v>
      </c>
      <c r="B9">
        <f>A9+20.98</f>
        <v>1748.98</v>
      </c>
      <c r="C9">
        <v>1.151292546497023</v>
      </c>
      <c r="D9">
        <v>0.15350567286626973</v>
      </c>
      <c r="E9">
        <f>1/C9^2</f>
        <v>0.75444678804645549</v>
      </c>
      <c r="F9">
        <f>E9*(4*(D9/C9)^2)^(1/2)</f>
        <v>0.20118581014572146</v>
      </c>
      <c r="G9">
        <f>(1/B9^2)*10^(6)</f>
        <v>0.32691158669246606</v>
      </c>
      <c r="H9">
        <f>G9*(4*0.002^2)^(1/2)</f>
        <v>1.3076463467698643E-3</v>
      </c>
    </row>
    <row r="10" spans="1:8" x14ac:dyDescent="0.2">
      <c r="A10">
        <v>1920</v>
      </c>
      <c r="B10">
        <f>A10+20.98</f>
        <v>1940.98</v>
      </c>
      <c r="C10">
        <v>1.354025100551105</v>
      </c>
      <c r="D10">
        <v>0.18053668007348067</v>
      </c>
      <c r="E10">
        <f>1/C10^2</f>
        <v>0.54543947954666105</v>
      </c>
      <c r="F10">
        <f>E10*(4*(D10/C10)^2)^(1/2)</f>
        <v>0.14545052787910961</v>
      </c>
      <c r="G10">
        <f>(1/B10^2)*10^(6)</f>
        <v>0.26543481128440305</v>
      </c>
      <c r="H10">
        <f>G10*(4*0.002^2)^(1/2)</f>
        <v>1.0617392451376122E-3</v>
      </c>
    </row>
    <row r="11" spans="1:8" x14ac:dyDescent="0.2">
      <c r="A11">
        <v>1950</v>
      </c>
      <c r="B11">
        <f>A11+20.98</f>
        <v>1970.98</v>
      </c>
      <c r="C11" s="1">
        <v>1.3704200119626004</v>
      </c>
      <c r="D11" s="1">
        <v>8.8414194320167769E-2</v>
      </c>
      <c r="E11">
        <f>1/C11^2</f>
        <v>0.53246690058359492</v>
      </c>
      <c r="F11">
        <f>E11*(4*(D11/C11)^2)^(1/2)</f>
        <v>6.8705406526915466E-2</v>
      </c>
      <c r="G11">
        <f>(1/B11^2)*10^(6)</f>
        <v>0.25741601640215567</v>
      </c>
      <c r="H11">
        <f>G11*(4*0.002^2)^(1/2)</f>
        <v>1.0296640656086227E-3</v>
      </c>
    </row>
    <row r="12" spans="1:8" x14ac:dyDescent="0.2">
      <c r="A12">
        <v>2112</v>
      </c>
      <c r="B12">
        <f>A12+20.98</f>
        <v>2132.98</v>
      </c>
      <c r="C12">
        <v>1.3195286648076292</v>
      </c>
      <c r="D12">
        <v>0.18850409497251844</v>
      </c>
      <c r="E12">
        <f>1/C12^2</f>
        <v>0.57433111048814312</v>
      </c>
      <c r="F12">
        <f>E12*(4*(D12/C12)^2)^(1/2)</f>
        <v>0.1640946029966123</v>
      </c>
      <c r="G12">
        <f>(1/B12^2)*10^(6)</f>
        <v>0.21979936501020242</v>
      </c>
      <c r="H12">
        <f>G12*(4*0.002^2)^(1/2)</f>
        <v>8.7919746004080966E-4</v>
      </c>
    </row>
    <row r="13" spans="1:8" x14ac:dyDescent="0.2">
      <c r="A13">
        <v>2250</v>
      </c>
      <c r="B13">
        <f>A13+20.98</f>
        <v>2270.98</v>
      </c>
      <c r="C13" s="1">
        <v>1.3195286648076292</v>
      </c>
      <c r="D13" s="1">
        <v>9.4252047486259233E-2</v>
      </c>
      <c r="E13">
        <f>1/C13^2</f>
        <v>0.57433111048814312</v>
      </c>
      <c r="F13">
        <f>E13*(4*(D13/C13)^2)^(1/2)</f>
        <v>8.2047301498306177E-2</v>
      </c>
      <c r="G13">
        <f>(1/B13^2)*10^(6)</f>
        <v>0.19389802299606523</v>
      </c>
      <c r="H13">
        <f>G13*(4*0.002^2)^(1/2)</f>
        <v>7.75592091984261E-4</v>
      </c>
    </row>
    <row r="14" spans="1:8" x14ac:dyDescent="0.2">
      <c r="A14">
        <v>2400</v>
      </c>
      <c r="B14">
        <f>A14+20.98</f>
        <v>2420.98</v>
      </c>
      <c r="C14">
        <v>1.6486586255873816</v>
      </c>
      <c r="D14">
        <v>0.25363978855190489</v>
      </c>
      <c r="E14">
        <f>1/C14^2</f>
        <v>0.36790739879293582</v>
      </c>
      <c r="F14">
        <f>E14*(4*(D14/C14)^2)^(1/2)</f>
        <v>0.11320227655167257</v>
      </c>
      <c r="G14">
        <f>(1/B14^2)*10^(6)</f>
        <v>0.17061515168938515</v>
      </c>
      <c r="H14">
        <f>G14*(4*0.002^2)^(1/2)</f>
        <v>6.8246060675754066E-4</v>
      </c>
    </row>
    <row r="15" spans="1:8" x14ac:dyDescent="0.2">
      <c r="A15">
        <v>2450</v>
      </c>
      <c r="B15">
        <f>A15+20.98</f>
        <v>2470.98</v>
      </c>
      <c r="C15" s="1">
        <v>1.5890269151739729</v>
      </c>
      <c r="D15" s="1">
        <v>0.13241890959783106</v>
      </c>
      <c r="E15">
        <f>1/C15^2</f>
        <v>0.39603857862870107</v>
      </c>
      <c r="F15">
        <f>E15*(4*(D15/C15)^2)^(1/2)</f>
        <v>6.6006429771450173E-2</v>
      </c>
      <c r="G15">
        <f>(1/B15^2)*10^(6)</f>
        <v>0.16378025369064844</v>
      </c>
      <c r="H15">
        <f>G15*(4*0.002^2)^(1/2)</f>
        <v>6.5512101476259375E-4</v>
      </c>
    </row>
    <row r="16" spans="1:8" x14ac:dyDescent="0.2">
      <c r="A16">
        <v>2600</v>
      </c>
      <c r="B16">
        <f>A16+20.98</f>
        <v>2620.98</v>
      </c>
      <c r="C16" s="1">
        <v>1.791759469228055</v>
      </c>
      <c r="D16" s="1">
        <v>0.1493132891023379</v>
      </c>
      <c r="E16">
        <f>1/C16^2</f>
        <v>0.31148747146942579</v>
      </c>
      <c r="F16">
        <f>E16*(4*(D16/C16)^2)^(1/2)</f>
        <v>5.1914578578237627E-2</v>
      </c>
      <c r="G16">
        <f>(1/B16^2)*10^(6)</f>
        <v>0.14557023598835991</v>
      </c>
      <c r="H16">
        <f>G16*(4*0.002^2)^(1/2)</f>
        <v>5.8228094395343963E-4</v>
      </c>
    </row>
    <row r="17" spans="1:8" x14ac:dyDescent="0.2">
      <c r="A17">
        <v>2800</v>
      </c>
      <c r="B17">
        <f>A17+20.98</f>
        <v>2820.98</v>
      </c>
      <c r="C17" s="1">
        <v>1.7491998548092591</v>
      </c>
      <c r="D17" s="1">
        <v>0.15210433520080513</v>
      </c>
      <c r="E17">
        <f>1/C17^2</f>
        <v>0.32682941361485135</v>
      </c>
      <c r="F17">
        <f>E17*(4*(D17/C17)^2)^(1/2)</f>
        <v>5.6839898019974147E-2</v>
      </c>
      <c r="G17">
        <f>(1/B17^2)*10^(6)</f>
        <v>0.12566084787949827</v>
      </c>
      <c r="H17">
        <f>G17*(4*0.002^2)^(1/2)</f>
        <v>5.0264339151799315E-4</v>
      </c>
    </row>
    <row r="18" spans="1:8" x14ac:dyDescent="0.2">
      <c r="A18">
        <v>2880</v>
      </c>
      <c r="B18">
        <f>A18+20.98</f>
        <v>2900.98</v>
      </c>
      <c r="C18">
        <v>1.9924301646902061</v>
      </c>
      <c r="D18">
        <v>0.36226002994367384</v>
      </c>
      <c r="E18">
        <f>1/C18^2</f>
        <v>0.25190325750761072</v>
      </c>
      <c r="F18">
        <f>E18*(4*(D18/C18)^2)^(1/2)</f>
        <v>9.1601184548222081E-2</v>
      </c>
      <c r="G18">
        <f>(1/B18^2)*10^(6)</f>
        <v>0.1188257408286431</v>
      </c>
      <c r="H18">
        <f>G18*(4*0.002^2)^(1/2)</f>
        <v>4.7530296331457241E-4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1C60B-AE6A-2644-86D5-D97A8A40951D}">
  <dimension ref="A1:E18"/>
  <sheetViews>
    <sheetView workbookViewId="0">
      <selection sqref="A1:E18"/>
    </sheetView>
  </sheetViews>
  <sheetFormatPr baseColWidth="10" defaultRowHeight="16" x14ac:dyDescent="0.2"/>
  <sheetData>
    <row r="1" spans="1:5" x14ac:dyDescent="0.2">
      <c r="A1" t="s">
        <v>16</v>
      </c>
      <c r="B1" t="s">
        <v>17</v>
      </c>
      <c r="C1" t="s">
        <v>18</v>
      </c>
      <c r="D1" t="s">
        <v>19</v>
      </c>
      <c r="E1" t="s">
        <v>20</v>
      </c>
    </row>
    <row r="2" spans="1:5" x14ac:dyDescent="0.2">
      <c r="A2" s="3">
        <v>980.98</v>
      </c>
      <c r="B2" s="1">
        <v>2.616556210649772</v>
      </c>
      <c r="C2" s="1">
        <v>0.47573749284541311</v>
      </c>
      <c r="D2" s="2">
        <v>1.0391534735578862</v>
      </c>
      <c r="E2" s="2">
        <v>4.1566138942315447E-3</v>
      </c>
    </row>
    <row r="3" spans="1:5" x14ac:dyDescent="0.2">
      <c r="A3" s="3">
        <v>1017.98</v>
      </c>
      <c r="B3" s="1">
        <v>2.7826562479524126</v>
      </c>
      <c r="C3" s="1">
        <v>0.5059374996277114</v>
      </c>
      <c r="D3" s="2">
        <v>0.96498710238189422</v>
      </c>
      <c r="E3" s="2">
        <v>3.859948409527577E-3</v>
      </c>
    </row>
    <row r="4" spans="1:5" x14ac:dyDescent="0.2">
      <c r="A4" s="3">
        <v>1070.98</v>
      </c>
      <c r="B4" s="1">
        <v>1.6975052731045248</v>
      </c>
      <c r="C4" s="1">
        <v>0.33950105462090496</v>
      </c>
      <c r="D4" s="2">
        <v>0.87184097980703268</v>
      </c>
      <c r="E4" s="2">
        <v>3.4873639192281309E-3</v>
      </c>
    </row>
    <row r="5" spans="1:5" x14ac:dyDescent="0.2">
      <c r="A5" s="3">
        <v>1172.98</v>
      </c>
      <c r="B5" s="1">
        <v>1.7828466376233028</v>
      </c>
      <c r="C5" s="1">
        <v>0.35656932752466058</v>
      </c>
      <c r="D5" s="2">
        <v>0.7268064714595871</v>
      </c>
      <c r="E5" s="2">
        <v>2.9072258858383482E-3</v>
      </c>
    </row>
    <row r="6" spans="1:5" x14ac:dyDescent="0.2">
      <c r="A6" s="3">
        <v>1270.98</v>
      </c>
      <c r="B6" s="1">
        <v>1.3961306015317168</v>
      </c>
      <c r="C6" s="1">
        <v>0.14696111595070702</v>
      </c>
      <c r="D6" s="2">
        <v>0.61904549409436904</v>
      </c>
      <c r="E6" s="2">
        <v>2.4761819763774763E-3</v>
      </c>
    </row>
    <row r="7" spans="1:5" x14ac:dyDescent="0.2">
      <c r="A7" s="3">
        <v>1460.98</v>
      </c>
      <c r="B7" s="1">
        <v>1.0772961290685998</v>
      </c>
      <c r="C7" s="1">
        <v>0.23939913979302219</v>
      </c>
      <c r="D7" s="2">
        <v>0.46850201008566728</v>
      </c>
      <c r="E7" s="2">
        <v>1.8740080403426692E-3</v>
      </c>
    </row>
    <row r="8" spans="1:5" x14ac:dyDescent="0.2">
      <c r="A8" s="3">
        <v>1570.98</v>
      </c>
      <c r="B8" s="1">
        <v>1.0986068114065586</v>
      </c>
      <c r="C8" s="1">
        <v>0.12555506416074957</v>
      </c>
      <c r="D8" s="2">
        <v>0.40518997130749485</v>
      </c>
      <c r="E8" s="2">
        <v>1.6207598852299794E-3</v>
      </c>
    </row>
    <row r="9" spans="1:5" x14ac:dyDescent="0.2">
      <c r="A9" s="3">
        <v>1748.98</v>
      </c>
      <c r="B9" s="1">
        <v>0.75444678804645549</v>
      </c>
      <c r="C9" s="1">
        <v>0.20118581014572146</v>
      </c>
      <c r="D9" s="2">
        <v>0.32691158669246606</v>
      </c>
      <c r="E9" s="2">
        <v>1.3076463467698643E-3</v>
      </c>
    </row>
    <row r="10" spans="1:5" x14ac:dyDescent="0.2">
      <c r="A10" s="3">
        <v>1940.98</v>
      </c>
      <c r="B10" s="1">
        <v>0.54543947954666105</v>
      </c>
      <c r="C10" s="1">
        <v>0.14545052787910961</v>
      </c>
      <c r="D10" s="2">
        <v>0.26543481128440305</v>
      </c>
      <c r="E10" s="2">
        <v>1.0617392451376122E-3</v>
      </c>
    </row>
    <row r="11" spans="1:5" x14ac:dyDescent="0.2">
      <c r="A11" s="3">
        <v>1970.98</v>
      </c>
      <c r="B11" s="1">
        <v>0.53246690058359492</v>
      </c>
      <c r="C11" s="1">
        <v>6.8705406526915466E-2</v>
      </c>
      <c r="D11" s="2">
        <v>0.25741601640215567</v>
      </c>
      <c r="E11" s="2">
        <v>1.0296640656086227E-3</v>
      </c>
    </row>
    <row r="12" spans="1:5" x14ac:dyDescent="0.2">
      <c r="A12" s="3">
        <v>2132.98</v>
      </c>
      <c r="B12" s="1">
        <v>0.57433111048814312</v>
      </c>
      <c r="C12" s="1">
        <v>0.1640946029966123</v>
      </c>
      <c r="D12" s="2">
        <v>0.21979936501020242</v>
      </c>
      <c r="E12" s="2">
        <v>8.7919746004080966E-4</v>
      </c>
    </row>
    <row r="13" spans="1:5" x14ac:dyDescent="0.2">
      <c r="A13" s="3">
        <v>2270.98</v>
      </c>
      <c r="B13" s="1">
        <v>0.57433111048814312</v>
      </c>
      <c r="C13" s="1">
        <v>8.2047301498306177E-2</v>
      </c>
      <c r="D13" s="2">
        <v>0.19389802299606523</v>
      </c>
      <c r="E13" s="2">
        <v>7.75592091984261E-4</v>
      </c>
    </row>
    <row r="14" spans="1:5" x14ac:dyDescent="0.2">
      <c r="A14" s="3">
        <v>2420.98</v>
      </c>
      <c r="B14" s="1">
        <v>0.36790739879293582</v>
      </c>
      <c r="C14" s="1">
        <v>0.11320227655167257</v>
      </c>
      <c r="D14" s="2">
        <v>0.17061515168938515</v>
      </c>
      <c r="E14" s="2">
        <v>6.8246060675754066E-4</v>
      </c>
    </row>
    <row r="15" spans="1:5" x14ac:dyDescent="0.2">
      <c r="A15" s="3">
        <v>2470.98</v>
      </c>
      <c r="B15" s="1">
        <v>0.39603857862870107</v>
      </c>
      <c r="C15" s="1">
        <v>6.6006429771450173E-2</v>
      </c>
      <c r="D15" s="2">
        <v>0.16378025369064844</v>
      </c>
      <c r="E15" s="2">
        <v>6.5512101476259375E-4</v>
      </c>
    </row>
    <row r="16" spans="1:5" x14ac:dyDescent="0.2">
      <c r="A16" s="3">
        <v>2620.98</v>
      </c>
      <c r="B16" s="1">
        <v>0.31148747146942579</v>
      </c>
      <c r="C16" s="1">
        <v>5.1914578578237627E-2</v>
      </c>
      <c r="D16" s="2">
        <v>0.14557023598835991</v>
      </c>
      <c r="E16" s="2">
        <v>5.8228094395343963E-4</v>
      </c>
    </row>
    <row r="17" spans="1:5" x14ac:dyDescent="0.2">
      <c r="A17" s="3">
        <v>2820.98</v>
      </c>
      <c r="B17" s="1">
        <v>0.32682941361485135</v>
      </c>
      <c r="C17" s="1">
        <v>5.6839898019974147E-2</v>
      </c>
      <c r="D17" s="2">
        <v>0.12566084787949827</v>
      </c>
      <c r="E17" s="2">
        <v>5.0264339151799315E-4</v>
      </c>
    </row>
    <row r="18" spans="1:5" x14ac:dyDescent="0.2">
      <c r="A18" s="3">
        <v>2900.98</v>
      </c>
      <c r="B18" s="1">
        <v>0.25190325750761072</v>
      </c>
      <c r="C18" s="1">
        <v>9.1601184548222081E-2</v>
      </c>
      <c r="D18" s="2">
        <v>0.1188257408286431</v>
      </c>
      <c r="E18" s="2">
        <v>4.7530296331457241E-4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2019-09-29T09:29:10Z</dcterms:created>
  <dcterms:modified xsi:type="dcterms:W3CDTF">2019-10-01T08:29:06Z</dcterms:modified>
</cp:coreProperties>
</file>