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24915" windowHeight="12075"/>
  </bookViews>
  <sheets>
    <sheet name="Вартість" sheetId="1" r:id="rId1"/>
    <sheet name="Обслуговування" sheetId="4" r:id="rId2"/>
    <sheet name="Ергономічність" sheetId="5" r:id="rId3"/>
    <sheet name="Адаптованість" sheetId="6" r:id="rId4"/>
    <sheet name="Вага" sheetId="7" r:id="rId5"/>
    <sheet name="Вибір" sheetId="8" r:id="rId6"/>
  </sheets>
  <calcPr calcId="125725"/>
</workbook>
</file>

<file path=xl/calcChain.xml><?xml version="1.0" encoding="utf-8"?>
<calcChain xmlns="http://schemas.openxmlformats.org/spreadsheetml/2006/main">
  <c r="A19" i="7"/>
  <c r="C19" s="1"/>
  <c r="E8" i="8"/>
  <c r="D8"/>
  <c r="C8"/>
  <c r="E7"/>
  <c r="D7"/>
  <c r="C7"/>
  <c r="E6"/>
  <c r="D6"/>
  <c r="C6"/>
  <c r="E5"/>
  <c r="D5"/>
  <c r="C5"/>
  <c r="E4"/>
  <c r="D4"/>
  <c r="C4"/>
  <c r="B5"/>
  <c r="B6"/>
  <c r="B7"/>
  <c r="B4"/>
  <c r="G13" i="7"/>
  <c r="G14"/>
  <c r="G15"/>
  <c r="G12"/>
  <c r="F11" i="6"/>
  <c r="F13" i="7"/>
  <c r="F14"/>
  <c r="F15"/>
  <c r="D8"/>
  <c r="D13" s="1"/>
  <c r="E8"/>
  <c r="E12" s="1"/>
  <c r="D7"/>
  <c r="C7"/>
  <c r="B7"/>
  <c r="B6"/>
  <c r="C6"/>
  <c r="B5"/>
  <c r="D7" i="6"/>
  <c r="D12" s="1"/>
  <c r="C7"/>
  <c r="C11" s="1"/>
  <c r="C6"/>
  <c r="B6"/>
  <c r="B5"/>
  <c r="D7" i="5"/>
  <c r="D11" s="1"/>
  <c r="C6"/>
  <c r="C7" s="1"/>
  <c r="B6"/>
  <c r="B5"/>
  <c r="D7" i="4"/>
  <c r="D11" s="1"/>
  <c r="C6"/>
  <c r="C7" s="1"/>
  <c r="B6"/>
  <c r="B5"/>
  <c r="C17" i="1"/>
  <c r="A17"/>
  <c r="F12"/>
  <c r="F13"/>
  <c r="F11"/>
  <c r="E12"/>
  <c r="E13"/>
  <c r="E11"/>
  <c r="C12"/>
  <c r="D12"/>
  <c r="C13"/>
  <c r="D13"/>
  <c r="D11"/>
  <c r="C11"/>
  <c r="B12"/>
  <c r="B13"/>
  <c r="B11"/>
  <c r="B8" i="7" l="1"/>
  <c r="B12" s="1"/>
  <c r="E15"/>
  <c r="E14"/>
  <c r="E13"/>
  <c r="C8"/>
  <c r="C14" s="1"/>
  <c r="D12"/>
  <c r="D15"/>
  <c r="D14"/>
  <c r="D11" i="6"/>
  <c r="C13"/>
  <c r="D13"/>
  <c r="C12"/>
  <c r="B7"/>
  <c r="B12" s="1"/>
  <c r="E12" s="1"/>
  <c r="C11" i="5"/>
  <c r="C12"/>
  <c r="C13"/>
  <c r="D12"/>
  <c r="D13"/>
  <c r="B7"/>
  <c r="B11" s="1"/>
  <c r="E11" s="1"/>
  <c r="D13" i="4"/>
  <c r="C12"/>
  <c r="C11"/>
  <c r="B7"/>
  <c r="B11" s="1"/>
  <c r="D12"/>
  <c r="C13"/>
  <c r="C7" i="1"/>
  <c r="D7"/>
  <c r="B7"/>
  <c r="C6"/>
  <c r="D5"/>
  <c r="B6"/>
  <c r="B5"/>
  <c r="C15" i="7" l="1"/>
  <c r="B14"/>
  <c r="C13"/>
  <c r="C12"/>
  <c r="F12" s="1"/>
  <c r="B15"/>
  <c r="B13"/>
  <c r="B11" i="6"/>
  <c r="E11" s="1"/>
  <c r="B13"/>
  <c r="E13" s="1"/>
  <c r="B12" i="5"/>
  <c r="E12" s="1"/>
  <c r="B13"/>
  <c r="E13" s="1"/>
  <c r="E11" i="4"/>
  <c r="F11" s="1"/>
  <c r="B12"/>
  <c r="E12" s="1"/>
  <c r="B13"/>
  <c r="E13" s="1"/>
  <c r="F12" i="6" l="1"/>
  <c r="F13"/>
  <c r="F11" i="5"/>
  <c r="F13"/>
  <c r="F12"/>
  <c r="F12" i="4"/>
  <c r="F13"/>
  <c r="A17" i="6" l="1"/>
  <c r="C17" s="1"/>
  <c r="A17" i="5"/>
  <c r="C17" s="1"/>
  <c r="A17" i="4"/>
  <c r="C17" s="1"/>
</calcChain>
</file>

<file path=xl/sharedStrings.xml><?xml version="1.0" encoding="utf-8"?>
<sst xmlns="http://schemas.openxmlformats.org/spreadsheetml/2006/main" count="131" uniqueCount="25">
  <si>
    <t>Попарне порівняння</t>
  </si>
  <si>
    <t>RT</t>
  </si>
  <si>
    <t>Сума</t>
  </si>
  <si>
    <t>Пороскун О. ПМ-81</t>
  </si>
  <si>
    <t>Нормалізація</t>
  </si>
  <si>
    <t>Середнє</t>
  </si>
  <si>
    <t>Міра узгодженості</t>
  </si>
  <si>
    <t>Узгодженість</t>
  </si>
  <si>
    <t>Використання МАІ. Порівняння альтернатив щодо адаптованості</t>
  </si>
  <si>
    <t>Використання МАІ. Порівняння альтернатив щодо ергономічності</t>
  </si>
  <si>
    <t>Використання МАІ. Порівняння альтернатив щодо вартості</t>
  </si>
  <si>
    <t>Вартість</t>
  </si>
  <si>
    <t>Обслуговування</t>
  </si>
  <si>
    <t>Ергономічність</t>
  </si>
  <si>
    <t>Адаптованість</t>
  </si>
  <si>
    <t>Коеф. узгодженості</t>
  </si>
  <si>
    <t>Використання МАІ. Порівняння альтернатив щодо обслуговування</t>
  </si>
  <si>
    <t>ІР</t>
  </si>
  <si>
    <t>Використання МАІ. Підсумковий вибір альтернативи</t>
  </si>
  <si>
    <t>Результати порівняння</t>
  </si>
  <si>
    <t>Ваги</t>
  </si>
  <si>
    <t>НК</t>
  </si>
  <si>
    <t>Зважені оцінки</t>
  </si>
  <si>
    <t>ІТТ</t>
  </si>
  <si>
    <t>ІУ</t>
  </si>
</sst>
</file>

<file path=xl/styles.xml><?xml version="1.0" encoding="utf-8"?>
<styleSheet xmlns="http://schemas.openxmlformats.org/spreadsheetml/2006/main">
  <numFmts count="1">
    <numFmt numFmtId="164" formatCode="0.000"/>
  </numFmts>
  <fonts count="5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2" xfId="0" applyFont="1" applyFill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horizontal="center"/>
    </xf>
    <xf numFmtId="164" fontId="4" fillId="0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/>
    </xf>
    <xf numFmtId="164" fontId="4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164" fontId="2" fillId="0" borderId="0" xfId="0" applyNumberFormat="1" applyFont="1" applyBorder="1" applyAlignment="1"/>
    <xf numFmtId="0" fontId="3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164" fontId="2" fillId="0" borderId="5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FF99"/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zoomScale="175" zoomScaleNormal="175" workbookViewId="0">
      <selection activeCell="J18" sqref="J18"/>
    </sheetView>
  </sheetViews>
  <sheetFormatPr defaultRowHeight="15.75"/>
  <cols>
    <col min="1" max="1" width="9.140625" style="1"/>
    <col min="2" max="5" width="11.85546875" style="1" bestFit="1" customWidth="1"/>
    <col min="6" max="6" width="19.42578125" style="1" customWidth="1"/>
    <col min="7" max="16384" width="9.140625" style="1"/>
  </cols>
  <sheetData>
    <row r="1" spans="1:11">
      <c r="A1" s="6"/>
      <c r="B1" s="6"/>
      <c r="C1" s="6"/>
      <c r="D1" s="6"/>
      <c r="E1" s="20"/>
      <c r="F1" s="21"/>
      <c r="G1" s="20"/>
      <c r="H1" s="20"/>
      <c r="I1" s="20"/>
      <c r="J1" s="20"/>
      <c r="K1" s="20"/>
    </row>
    <row r="2" spans="1:11">
      <c r="A2" s="41" t="s">
        <v>0</v>
      </c>
      <c r="B2" s="41"/>
      <c r="C2" s="41"/>
      <c r="D2" s="41"/>
      <c r="E2" s="2"/>
      <c r="F2" s="39" t="s">
        <v>3</v>
      </c>
      <c r="G2" s="39"/>
      <c r="H2" s="39"/>
      <c r="I2" s="39"/>
      <c r="J2" s="5"/>
    </row>
    <row r="3" spans="1:11">
      <c r="A3" s="3"/>
      <c r="B3" s="3" t="s">
        <v>1</v>
      </c>
      <c r="C3" s="3" t="s">
        <v>23</v>
      </c>
      <c r="D3" s="3" t="s">
        <v>21</v>
      </c>
      <c r="E3" s="2"/>
      <c r="F3" s="2"/>
      <c r="G3" s="2"/>
      <c r="H3" s="2"/>
    </row>
    <row r="4" spans="1:11" ht="15.75" customHeight="1">
      <c r="A4" s="3" t="s">
        <v>1</v>
      </c>
      <c r="B4" s="4">
        <v>1</v>
      </c>
      <c r="C4" s="4">
        <v>4</v>
      </c>
      <c r="D4" s="4">
        <v>0.5</v>
      </c>
      <c r="E4" s="2"/>
      <c r="F4" s="40" t="s">
        <v>10</v>
      </c>
      <c r="G4" s="40"/>
      <c r="H4" s="40"/>
      <c r="I4" s="40"/>
      <c r="J4" s="22"/>
    </row>
    <row r="5" spans="1:11">
      <c r="A5" s="3" t="s">
        <v>23</v>
      </c>
      <c r="B5" s="4">
        <f>1/C4</f>
        <v>0.25</v>
      </c>
      <c r="C5" s="4">
        <v>1</v>
      </c>
      <c r="D5" s="4">
        <f>1/7</f>
        <v>0.14285714285714285</v>
      </c>
      <c r="E5" s="2"/>
      <c r="F5" s="40"/>
      <c r="G5" s="40"/>
      <c r="H5" s="40"/>
      <c r="I5" s="40"/>
      <c r="J5" s="22"/>
    </row>
    <row r="6" spans="1:11">
      <c r="A6" s="3" t="s">
        <v>21</v>
      </c>
      <c r="B6" s="4">
        <f>1/D4</f>
        <v>2</v>
      </c>
      <c r="C6" s="4">
        <f>1/D5</f>
        <v>7</v>
      </c>
      <c r="D6" s="4">
        <v>1</v>
      </c>
      <c r="E6" s="2"/>
      <c r="F6" s="40"/>
      <c r="G6" s="40"/>
      <c r="H6" s="40"/>
      <c r="I6" s="40"/>
      <c r="J6" s="22"/>
    </row>
    <row r="7" spans="1:11">
      <c r="A7" s="8" t="s">
        <v>2</v>
      </c>
      <c r="B7" s="7">
        <f>SUM(B4:B6)</f>
        <v>3.25</v>
      </c>
      <c r="C7" s="7">
        <f t="shared" ref="C7:D7" si="0">SUM(C4:C6)</f>
        <v>12</v>
      </c>
      <c r="D7" s="7">
        <f t="shared" si="0"/>
        <v>1.6428571428571428</v>
      </c>
      <c r="E7" s="2"/>
      <c r="F7" s="2"/>
      <c r="G7" s="2"/>
      <c r="H7" s="2"/>
    </row>
    <row r="8" spans="1:11">
      <c r="A8" s="2"/>
      <c r="B8" s="2"/>
      <c r="C8" s="2"/>
      <c r="D8" s="2"/>
      <c r="E8" s="2"/>
      <c r="F8" s="2"/>
      <c r="G8" s="2"/>
      <c r="H8" s="2"/>
    </row>
    <row r="9" spans="1:11">
      <c r="A9" s="33" t="s">
        <v>4</v>
      </c>
      <c r="B9" s="33"/>
      <c r="C9" s="33"/>
      <c r="D9" s="33"/>
      <c r="E9" s="33"/>
      <c r="F9" s="33"/>
      <c r="G9" s="2"/>
      <c r="H9" s="2"/>
    </row>
    <row r="10" spans="1:11">
      <c r="A10" s="3"/>
      <c r="B10" s="3" t="s">
        <v>1</v>
      </c>
      <c r="C10" s="3" t="s">
        <v>23</v>
      </c>
      <c r="D10" s="3" t="s">
        <v>21</v>
      </c>
      <c r="E10" s="3" t="s">
        <v>5</v>
      </c>
      <c r="F10" s="3" t="s">
        <v>6</v>
      </c>
      <c r="G10" s="2"/>
      <c r="H10" s="2"/>
    </row>
    <row r="11" spans="1:11">
      <c r="A11" s="3" t="s">
        <v>1</v>
      </c>
      <c r="B11" s="4">
        <f>B4/B$7</f>
        <v>0.30769230769230771</v>
      </c>
      <c r="C11" s="4">
        <f>C4/C$7</f>
        <v>0.33333333333333331</v>
      </c>
      <c r="D11" s="4">
        <f>D4/D$7</f>
        <v>0.30434782608695654</v>
      </c>
      <c r="E11" s="4">
        <f>SUM(B11:D11)/3</f>
        <v>0.31512448903753248</v>
      </c>
      <c r="F11" s="4">
        <f>MMULT(B4:D4, E$11:E$13)/E11</f>
        <v>3.0019162735849054</v>
      </c>
      <c r="G11" s="2"/>
      <c r="H11" s="2"/>
    </row>
    <row r="12" spans="1:11">
      <c r="A12" s="3" t="s">
        <v>23</v>
      </c>
      <c r="B12" s="4">
        <f t="shared" ref="B12:D13" si="1">B5/B$7</f>
        <v>7.6923076923076927E-2</v>
      </c>
      <c r="C12" s="4">
        <f t="shared" si="1"/>
        <v>8.3333333333333329E-2</v>
      </c>
      <c r="D12" s="4">
        <f t="shared" si="1"/>
        <v>8.6956521739130432E-2</v>
      </c>
      <c r="E12" s="4">
        <f t="shared" ref="E12:E13" si="2">SUM(B12:D12)/3</f>
        <v>8.2404310665180225E-2</v>
      </c>
      <c r="F12" s="4">
        <f t="shared" ref="F12:F13" si="3">MMULT(B5:D5, E$11:E$13)/E12</f>
        <v>3.0004831695925267</v>
      </c>
      <c r="G12" s="2"/>
      <c r="H12" s="2"/>
    </row>
    <row r="13" spans="1:11">
      <c r="A13" s="3" t="s">
        <v>21</v>
      </c>
      <c r="B13" s="4">
        <f t="shared" si="1"/>
        <v>0.61538461538461542</v>
      </c>
      <c r="C13" s="4">
        <f t="shared" si="1"/>
        <v>0.58333333333333337</v>
      </c>
      <c r="D13" s="4">
        <f t="shared" si="1"/>
        <v>0.60869565217391308</v>
      </c>
      <c r="E13" s="4">
        <f t="shared" si="2"/>
        <v>0.60247120029728729</v>
      </c>
      <c r="F13" s="4">
        <f t="shared" si="3"/>
        <v>3.0035466461063987</v>
      </c>
      <c r="G13" s="2"/>
      <c r="H13" s="2"/>
    </row>
    <row r="14" spans="1:11">
      <c r="A14" s="2"/>
      <c r="B14" s="2"/>
      <c r="C14" s="2"/>
      <c r="D14" s="2"/>
      <c r="E14" s="2"/>
      <c r="F14" s="2"/>
      <c r="G14" s="2"/>
      <c r="H14" s="2"/>
    </row>
    <row r="15" spans="1:11">
      <c r="A15" s="34" t="s">
        <v>7</v>
      </c>
      <c r="B15" s="34"/>
      <c r="C15" s="34"/>
      <c r="D15" s="34"/>
      <c r="E15" s="34"/>
      <c r="F15" s="2"/>
      <c r="G15" s="2"/>
      <c r="H15" s="2"/>
    </row>
    <row r="16" spans="1:11">
      <c r="A16" s="32" t="s">
        <v>24</v>
      </c>
      <c r="B16" s="32" t="s">
        <v>17</v>
      </c>
      <c r="C16" s="35" t="s">
        <v>15</v>
      </c>
      <c r="D16" s="35"/>
      <c r="E16" s="35"/>
      <c r="F16" s="2"/>
      <c r="G16" s="2"/>
      <c r="H16" s="2"/>
    </row>
    <row r="17" spans="1:5">
      <c r="A17" s="9">
        <f>(AVERAGE(F11:F13) - 3) / (3-1)</f>
        <v>9.9101488063868537E-4</v>
      </c>
      <c r="B17" s="9">
        <v>0.57999999999999996</v>
      </c>
      <c r="C17" s="36">
        <f>A17/B17</f>
        <v>1.7086463459287679E-3</v>
      </c>
      <c r="D17" s="37"/>
      <c r="E17" s="38"/>
    </row>
  </sheetData>
  <mergeCells count="7">
    <mergeCell ref="A9:F9"/>
    <mergeCell ref="A15:E15"/>
    <mergeCell ref="C16:E16"/>
    <mergeCell ref="C17:E17"/>
    <mergeCell ref="F2:I2"/>
    <mergeCell ref="F4:I6"/>
    <mergeCell ref="A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zoomScale="175" zoomScaleNormal="175" workbookViewId="0">
      <selection activeCell="A16" sqref="A16"/>
    </sheetView>
  </sheetViews>
  <sheetFormatPr defaultRowHeight="15.75"/>
  <cols>
    <col min="1" max="1" width="9.140625" style="1"/>
    <col min="2" max="5" width="11.85546875" style="1" bestFit="1" customWidth="1"/>
    <col min="6" max="6" width="19.42578125" style="1" customWidth="1"/>
    <col min="7" max="16384" width="9.140625" style="1"/>
  </cols>
  <sheetData>
    <row r="1" spans="1:11">
      <c r="A1" s="6"/>
      <c r="B1" s="6"/>
      <c r="C1" s="6"/>
      <c r="D1" s="6"/>
      <c r="E1" s="20"/>
      <c r="F1" s="21"/>
      <c r="G1" s="20"/>
      <c r="H1" s="20"/>
      <c r="I1" s="20"/>
      <c r="J1" s="20"/>
      <c r="K1" s="20"/>
    </row>
    <row r="2" spans="1:11">
      <c r="A2" s="41" t="s">
        <v>0</v>
      </c>
      <c r="B2" s="41"/>
      <c r="C2" s="41"/>
      <c r="D2" s="41"/>
      <c r="E2" s="2"/>
      <c r="F2" s="39" t="s">
        <v>3</v>
      </c>
      <c r="G2" s="39"/>
      <c r="H2" s="39"/>
      <c r="I2" s="39"/>
      <c r="J2" s="5"/>
    </row>
    <row r="3" spans="1:11">
      <c r="A3" s="3"/>
      <c r="B3" s="3" t="s">
        <v>1</v>
      </c>
      <c r="C3" s="3" t="s">
        <v>23</v>
      </c>
      <c r="D3" s="3" t="s">
        <v>21</v>
      </c>
      <c r="E3" s="2"/>
      <c r="F3" s="2"/>
      <c r="G3" s="2"/>
      <c r="H3" s="2"/>
    </row>
    <row r="4" spans="1:11" ht="15.75" customHeight="1">
      <c r="A4" s="3" t="s">
        <v>1</v>
      </c>
      <c r="B4" s="4">
        <v>1</v>
      </c>
      <c r="C4" s="4">
        <v>0.5</v>
      </c>
      <c r="D4" s="4">
        <v>6</v>
      </c>
      <c r="E4" s="2"/>
      <c r="F4" s="40" t="s">
        <v>16</v>
      </c>
      <c r="G4" s="40"/>
      <c r="H4" s="40"/>
      <c r="I4" s="40"/>
      <c r="J4" s="22"/>
    </row>
    <row r="5" spans="1:11">
      <c r="A5" s="3" t="s">
        <v>23</v>
      </c>
      <c r="B5" s="4">
        <f>1/C4</f>
        <v>2</v>
      </c>
      <c r="C5" s="4">
        <v>1</v>
      </c>
      <c r="D5" s="4">
        <v>8</v>
      </c>
      <c r="E5" s="2"/>
      <c r="F5" s="40"/>
      <c r="G5" s="40"/>
      <c r="H5" s="40"/>
      <c r="I5" s="40"/>
      <c r="J5" s="22"/>
    </row>
    <row r="6" spans="1:11">
      <c r="A6" s="3" t="s">
        <v>21</v>
      </c>
      <c r="B6" s="4">
        <f>1/D4</f>
        <v>0.16666666666666666</v>
      </c>
      <c r="C6" s="4">
        <f>1/D5</f>
        <v>0.125</v>
      </c>
      <c r="D6" s="4">
        <v>1</v>
      </c>
      <c r="E6" s="2"/>
      <c r="F6" s="40"/>
      <c r="G6" s="40"/>
      <c r="H6" s="40"/>
      <c r="I6" s="40"/>
      <c r="J6" s="22"/>
    </row>
    <row r="7" spans="1:11">
      <c r="A7" s="8" t="s">
        <v>2</v>
      </c>
      <c r="B7" s="7">
        <f>SUM(B4:B6)</f>
        <v>3.1666666666666665</v>
      </c>
      <c r="C7" s="7">
        <f t="shared" ref="C7:D7" si="0">SUM(C4:C6)</f>
        <v>1.625</v>
      </c>
      <c r="D7" s="7">
        <f t="shared" si="0"/>
        <v>15</v>
      </c>
      <c r="E7" s="2"/>
      <c r="F7" s="2"/>
      <c r="G7" s="2"/>
      <c r="H7" s="2"/>
    </row>
    <row r="8" spans="1:11">
      <c r="A8" s="2"/>
      <c r="B8" s="2"/>
      <c r="C8" s="2"/>
      <c r="D8" s="2"/>
      <c r="E8" s="2"/>
      <c r="F8" s="2"/>
      <c r="G8" s="2"/>
      <c r="H8" s="2"/>
    </row>
    <row r="9" spans="1:11">
      <c r="A9" s="33" t="s">
        <v>4</v>
      </c>
      <c r="B9" s="33"/>
      <c r="C9" s="33"/>
      <c r="D9" s="33"/>
      <c r="E9" s="33"/>
      <c r="F9" s="33"/>
      <c r="G9" s="2"/>
      <c r="H9" s="2"/>
    </row>
    <row r="10" spans="1:11">
      <c r="A10" s="3"/>
      <c r="B10" s="3" t="s">
        <v>1</v>
      </c>
      <c r="C10" s="3" t="s">
        <v>23</v>
      </c>
      <c r="D10" s="3" t="s">
        <v>21</v>
      </c>
      <c r="E10" s="3" t="s">
        <v>5</v>
      </c>
      <c r="F10" s="3" t="s">
        <v>6</v>
      </c>
      <c r="G10" s="2"/>
      <c r="H10" s="2"/>
    </row>
    <row r="11" spans="1:11">
      <c r="A11" s="3" t="s">
        <v>1</v>
      </c>
      <c r="B11" s="4">
        <f>B4/B$7</f>
        <v>0.31578947368421056</v>
      </c>
      <c r="C11" s="4">
        <f>C4/C$7</f>
        <v>0.30769230769230771</v>
      </c>
      <c r="D11" s="4">
        <f>D4/D$7</f>
        <v>0.4</v>
      </c>
      <c r="E11" s="4">
        <f>SUM(B11:D11)/3</f>
        <v>0.34116059379217284</v>
      </c>
      <c r="F11" s="4">
        <f>MMULT(B4:D4, E$11:E$13)/E11</f>
        <v>3.0200421940928268</v>
      </c>
      <c r="G11" s="2"/>
      <c r="H11" s="2"/>
    </row>
    <row r="12" spans="1:11">
      <c r="A12" s="3" t="s">
        <v>23</v>
      </c>
      <c r="B12" s="4">
        <f t="shared" ref="B12:D13" si="1">B5/B$7</f>
        <v>0.63157894736842113</v>
      </c>
      <c r="C12" s="4">
        <f t="shared" si="1"/>
        <v>0.61538461538461542</v>
      </c>
      <c r="D12" s="4">
        <f t="shared" si="1"/>
        <v>0.53333333333333333</v>
      </c>
      <c r="E12" s="4">
        <f t="shared" ref="E12:E13" si="2">SUM(B12:D12)/3</f>
        <v>0.59343229869545666</v>
      </c>
      <c r="F12" s="4">
        <f t="shared" ref="F12:F13" si="3">MMULT(B5:D5, E$11:E$13)/E12</f>
        <v>3.0315342631898119</v>
      </c>
      <c r="G12" s="2"/>
      <c r="H12" s="2"/>
    </row>
    <row r="13" spans="1:11">
      <c r="A13" s="3" t="s">
        <v>21</v>
      </c>
      <c r="B13" s="4">
        <f t="shared" si="1"/>
        <v>5.2631578947368418E-2</v>
      </c>
      <c r="C13" s="4">
        <f t="shared" si="1"/>
        <v>7.6923076923076927E-2</v>
      </c>
      <c r="D13" s="4">
        <f t="shared" si="1"/>
        <v>6.6666666666666666E-2</v>
      </c>
      <c r="E13" s="4">
        <f t="shared" si="2"/>
        <v>6.5407107512370666E-2</v>
      </c>
      <c r="F13" s="4">
        <f t="shared" si="3"/>
        <v>3.0034387895460801</v>
      </c>
      <c r="G13" s="2"/>
      <c r="H13" s="2"/>
    </row>
    <row r="14" spans="1:11">
      <c r="A14" s="2"/>
      <c r="B14" s="2"/>
      <c r="C14" s="2"/>
      <c r="D14" s="2"/>
      <c r="E14" s="2"/>
      <c r="F14" s="2"/>
      <c r="G14" s="2"/>
      <c r="H14" s="2"/>
    </row>
    <row r="15" spans="1:11">
      <c r="A15" s="34" t="s">
        <v>7</v>
      </c>
      <c r="B15" s="34"/>
      <c r="C15" s="34"/>
      <c r="D15" s="34"/>
      <c r="E15" s="34"/>
      <c r="F15" s="2"/>
      <c r="G15" s="2"/>
      <c r="H15" s="2"/>
    </row>
    <row r="16" spans="1:11">
      <c r="A16" s="32" t="s">
        <v>24</v>
      </c>
      <c r="B16" s="25" t="s">
        <v>17</v>
      </c>
      <c r="C16" s="35" t="s">
        <v>15</v>
      </c>
      <c r="D16" s="35"/>
      <c r="E16" s="35"/>
      <c r="F16" s="2"/>
      <c r="G16" s="2"/>
      <c r="H16" s="2"/>
    </row>
    <row r="17" spans="1:5">
      <c r="A17" s="9">
        <f>(AVERAGE(F11:F13) - 3) / (3-1)</f>
        <v>9.1692078047866943E-3</v>
      </c>
      <c r="B17" s="9">
        <v>0.57999999999999996</v>
      </c>
      <c r="C17" s="36">
        <f>A17/B17</f>
        <v>1.5808978973770163E-2</v>
      </c>
      <c r="D17" s="37"/>
      <c r="E17" s="38"/>
    </row>
  </sheetData>
  <mergeCells count="7">
    <mergeCell ref="C17:E17"/>
    <mergeCell ref="F4:I6"/>
    <mergeCell ref="F2:I2"/>
    <mergeCell ref="A2:D2"/>
    <mergeCell ref="A9:F9"/>
    <mergeCell ref="A15:E15"/>
    <mergeCell ref="C16:E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"/>
  <sheetViews>
    <sheetView zoomScale="175" zoomScaleNormal="175" workbookViewId="0">
      <selection activeCell="A16" sqref="A16"/>
    </sheetView>
  </sheetViews>
  <sheetFormatPr defaultRowHeight="15.75"/>
  <cols>
    <col min="1" max="1" width="9.140625" style="1"/>
    <col min="2" max="5" width="11.85546875" style="1" bestFit="1" customWidth="1"/>
    <col min="6" max="6" width="19.42578125" style="1" customWidth="1"/>
    <col min="7" max="16384" width="9.140625" style="1"/>
  </cols>
  <sheetData>
    <row r="1" spans="1:11">
      <c r="A1" s="6"/>
      <c r="B1" s="6"/>
      <c r="C1" s="6"/>
      <c r="D1" s="6"/>
      <c r="E1" s="20"/>
      <c r="F1" s="21"/>
      <c r="G1" s="20"/>
      <c r="H1" s="20"/>
      <c r="I1" s="20"/>
      <c r="J1" s="20"/>
      <c r="K1" s="20"/>
    </row>
    <row r="2" spans="1:11">
      <c r="A2" s="41" t="s">
        <v>0</v>
      </c>
      <c r="B2" s="41"/>
      <c r="C2" s="41"/>
      <c r="D2" s="41"/>
      <c r="E2" s="2"/>
      <c r="F2" s="39" t="s">
        <v>3</v>
      </c>
      <c r="G2" s="39"/>
      <c r="H2" s="39"/>
      <c r="I2" s="39"/>
      <c r="J2" s="23"/>
      <c r="K2" s="23"/>
    </row>
    <row r="3" spans="1:11">
      <c r="A3" s="3"/>
      <c r="B3" s="3" t="s">
        <v>1</v>
      </c>
      <c r="C3" s="3" t="s">
        <v>23</v>
      </c>
      <c r="D3" s="3" t="s">
        <v>21</v>
      </c>
      <c r="E3" s="2"/>
      <c r="F3" s="2"/>
      <c r="G3" s="2"/>
      <c r="H3" s="2"/>
      <c r="J3" s="23"/>
      <c r="K3" s="23"/>
    </row>
    <row r="4" spans="1:11">
      <c r="A4" s="3" t="s">
        <v>1</v>
      </c>
      <c r="B4" s="4">
        <v>1</v>
      </c>
      <c r="C4" s="4">
        <v>1</v>
      </c>
      <c r="D4" s="4">
        <v>5</v>
      </c>
      <c r="E4" s="2"/>
      <c r="F4" s="40" t="s">
        <v>9</v>
      </c>
      <c r="G4" s="40"/>
      <c r="H4" s="40"/>
      <c r="I4" s="40"/>
    </row>
    <row r="5" spans="1:11">
      <c r="A5" s="3" t="s">
        <v>23</v>
      </c>
      <c r="B5" s="4">
        <f>1/C4</f>
        <v>1</v>
      </c>
      <c r="C5" s="4">
        <v>1</v>
      </c>
      <c r="D5" s="4">
        <v>5</v>
      </c>
      <c r="E5" s="2"/>
      <c r="F5" s="40"/>
      <c r="G5" s="40"/>
      <c r="H5" s="40"/>
      <c r="I5" s="40"/>
    </row>
    <row r="6" spans="1:11">
      <c r="A6" s="3" t="s">
        <v>21</v>
      </c>
      <c r="B6" s="4">
        <f>1/D4</f>
        <v>0.2</v>
      </c>
      <c r="C6" s="4">
        <f>1/D5</f>
        <v>0.2</v>
      </c>
      <c r="D6" s="4">
        <v>1</v>
      </c>
      <c r="E6" s="2"/>
      <c r="F6" s="40"/>
      <c r="G6" s="40"/>
      <c r="H6" s="40"/>
      <c r="I6" s="40"/>
    </row>
    <row r="7" spans="1:11">
      <c r="A7" s="8" t="s">
        <v>2</v>
      </c>
      <c r="B7" s="7">
        <f>SUM(B4:B6)</f>
        <v>2.2000000000000002</v>
      </c>
      <c r="C7" s="7">
        <f t="shared" ref="C7:D7" si="0">SUM(C4:C6)</f>
        <v>2.2000000000000002</v>
      </c>
      <c r="D7" s="7">
        <f t="shared" si="0"/>
        <v>11</v>
      </c>
      <c r="E7" s="2"/>
      <c r="F7" s="2"/>
      <c r="G7" s="2"/>
      <c r="H7" s="2"/>
    </row>
    <row r="8" spans="1:11">
      <c r="A8" s="2"/>
      <c r="B8" s="2"/>
      <c r="C8" s="2"/>
      <c r="D8" s="2"/>
      <c r="E8" s="2"/>
      <c r="F8" s="2"/>
      <c r="G8" s="2"/>
      <c r="H8" s="2"/>
    </row>
    <row r="9" spans="1:11">
      <c r="A9" s="33" t="s">
        <v>4</v>
      </c>
      <c r="B9" s="33"/>
      <c r="C9" s="33"/>
      <c r="D9" s="33"/>
      <c r="E9" s="33"/>
      <c r="F9" s="33"/>
      <c r="G9" s="2"/>
      <c r="H9" s="2"/>
    </row>
    <row r="10" spans="1:11">
      <c r="A10" s="3"/>
      <c r="B10" s="3" t="s">
        <v>1</v>
      </c>
      <c r="C10" s="3" t="s">
        <v>23</v>
      </c>
      <c r="D10" s="3" t="s">
        <v>21</v>
      </c>
      <c r="E10" s="3" t="s">
        <v>5</v>
      </c>
      <c r="F10" s="3" t="s">
        <v>6</v>
      </c>
      <c r="G10" s="2"/>
      <c r="H10" s="2"/>
    </row>
    <row r="11" spans="1:11">
      <c r="A11" s="3" t="s">
        <v>1</v>
      </c>
      <c r="B11" s="4">
        <f>B4/B$7</f>
        <v>0.45454545454545453</v>
      </c>
      <c r="C11" s="4">
        <f>C4/C$7</f>
        <v>0.45454545454545453</v>
      </c>
      <c r="D11" s="4">
        <f>D4/D$7</f>
        <v>0.45454545454545453</v>
      </c>
      <c r="E11" s="4">
        <f>SUM(B11:D11)/3</f>
        <v>0.45454545454545453</v>
      </c>
      <c r="F11" s="4">
        <f>MMULT(B4:D4, E$11:E$13)/E11</f>
        <v>3</v>
      </c>
      <c r="G11" s="2"/>
      <c r="H11" s="2"/>
    </row>
    <row r="12" spans="1:11">
      <c r="A12" s="3" t="s">
        <v>23</v>
      </c>
      <c r="B12" s="4">
        <f t="shared" ref="B12:D13" si="1">B5/B$7</f>
        <v>0.45454545454545453</v>
      </c>
      <c r="C12" s="4">
        <f t="shared" si="1"/>
        <v>0.45454545454545453</v>
      </c>
      <c r="D12" s="4">
        <f t="shared" si="1"/>
        <v>0.45454545454545453</v>
      </c>
      <c r="E12" s="4">
        <f t="shared" ref="E12:E13" si="2">SUM(B12:D12)/3</f>
        <v>0.45454545454545453</v>
      </c>
      <c r="F12" s="4">
        <f t="shared" ref="F12:F13" si="3">MMULT(B5:D5, E$11:E$13)/E12</f>
        <v>3</v>
      </c>
      <c r="G12" s="2"/>
      <c r="H12" s="2"/>
    </row>
    <row r="13" spans="1:11">
      <c r="A13" s="3" t="s">
        <v>21</v>
      </c>
      <c r="B13" s="4">
        <f t="shared" si="1"/>
        <v>9.0909090909090912E-2</v>
      </c>
      <c r="C13" s="4">
        <f t="shared" si="1"/>
        <v>9.0909090909090912E-2</v>
      </c>
      <c r="D13" s="4">
        <f t="shared" si="1"/>
        <v>9.0909090909090912E-2</v>
      </c>
      <c r="E13" s="4">
        <f t="shared" si="2"/>
        <v>9.0909090909090898E-2</v>
      </c>
      <c r="F13" s="4">
        <f t="shared" si="3"/>
        <v>3</v>
      </c>
      <c r="G13" s="2"/>
      <c r="H13" s="2"/>
    </row>
    <row r="14" spans="1:11">
      <c r="A14" s="2"/>
      <c r="B14" s="2"/>
      <c r="C14" s="2"/>
      <c r="D14" s="2"/>
      <c r="E14" s="2"/>
      <c r="F14" s="2"/>
      <c r="G14" s="2"/>
      <c r="H14" s="2"/>
    </row>
    <row r="15" spans="1:11">
      <c r="A15" s="34" t="s">
        <v>7</v>
      </c>
      <c r="B15" s="34"/>
      <c r="C15" s="34"/>
      <c r="D15" s="34"/>
      <c r="E15" s="34"/>
      <c r="F15" s="2"/>
      <c r="G15" s="2"/>
      <c r="H15" s="2"/>
    </row>
    <row r="16" spans="1:11">
      <c r="A16" s="32" t="s">
        <v>24</v>
      </c>
      <c r="B16" s="25" t="s">
        <v>17</v>
      </c>
      <c r="C16" s="35" t="s">
        <v>15</v>
      </c>
      <c r="D16" s="35"/>
      <c r="E16" s="35"/>
      <c r="F16" s="2"/>
      <c r="G16" s="2"/>
      <c r="H16" s="2"/>
    </row>
    <row r="17" spans="1:5">
      <c r="A17" s="9">
        <f>(AVERAGE(F11:F13) - 3) / (3-1)</f>
        <v>0</v>
      </c>
      <c r="B17" s="9">
        <v>0.57999999999999996</v>
      </c>
      <c r="C17" s="36">
        <f>A17/B17</f>
        <v>0</v>
      </c>
      <c r="D17" s="37"/>
      <c r="E17" s="38"/>
    </row>
  </sheetData>
  <mergeCells count="7">
    <mergeCell ref="A2:D2"/>
    <mergeCell ref="A9:F9"/>
    <mergeCell ref="A15:E15"/>
    <mergeCell ref="C16:E16"/>
    <mergeCell ref="C17:E17"/>
    <mergeCell ref="F2:I2"/>
    <mergeCell ref="F4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7"/>
  <sheetViews>
    <sheetView zoomScale="175" zoomScaleNormal="175" workbookViewId="0">
      <selection activeCell="A17" sqref="A17"/>
    </sheetView>
  </sheetViews>
  <sheetFormatPr defaultRowHeight="15.75"/>
  <cols>
    <col min="1" max="1" width="9.140625" style="1"/>
    <col min="2" max="5" width="11.85546875" style="1" bestFit="1" customWidth="1"/>
    <col min="6" max="6" width="19.42578125" style="1" customWidth="1"/>
    <col min="7" max="16384" width="9.140625" style="1"/>
  </cols>
  <sheetData>
    <row r="1" spans="1:11">
      <c r="A1" s="6"/>
      <c r="B1" s="6"/>
      <c r="C1" s="6"/>
      <c r="D1" s="6"/>
      <c r="E1" s="20"/>
      <c r="F1" s="20"/>
      <c r="G1" s="20"/>
      <c r="H1" s="20"/>
      <c r="I1" s="20"/>
      <c r="J1" s="20"/>
      <c r="K1" s="20"/>
    </row>
    <row r="2" spans="1:11">
      <c r="A2" s="41" t="s">
        <v>0</v>
      </c>
      <c r="B2" s="41"/>
      <c r="C2" s="41"/>
      <c r="D2" s="41"/>
      <c r="E2" s="2"/>
      <c r="F2" s="39" t="s">
        <v>3</v>
      </c>
      <c r="G2" s="39"/>
      <c r="H2" s="39"/>
      <c r="I2" s="39"/>
    </row>
    <row r="3" spans="1:11">
      <c r="A3" s="3"/>
      <c r="B3" s="3" t="s">
        <v>1</v>
      </c>
      <c r="C3" s="3" t="s">
        <v>23</v>
      </c>
      <c r="D3" s="3" t="s">
        <v>21</v>
      </c>
      <c r="E3" s="2"/>
      <c r="F3" s="2"/>
      <c r="G3" s="2"/>
      <c r="H3" s="2"/>
    </row>
    <row r="4" spans="1:11">
      <c r="A4" s="3" t="s">
        <v>1</v>
      </c>
      <c r="B4" s="4">
        <v>1</v>
      </c>
      <c r="C4" s="4">
        <v>0.25</v>
      </c>
      <c r="D4" s="4">
        <v>3</v>
      </c>
      <c r="E4" s="2"/>
      <c r="F4" s="40" t="s">
        <v>8</v>
      </c>
      <c r="G4" s="40"/>
      <c r="H4" s="40"/>
      <c r="I4" s="40"/>
    </row>
    <row r="5" spans="1:11" ht="15.75" customHeight="1">
      <c r="A5" s="3" t="s">
        <v>23</v>
      </c>
      <c r="B5" s="4">
        <f>1/C4</f>
        <v>4</v>
      </c>
      <c r="C5" s="4">
        <v>1</v>
      </c>
      <c r="D5" s="4">
        <v>6</v>
      </c>
      <c r="E5" s="2"/>
      <c r="F5" s="40"/>
      <c r="G5" s="40"/>
      <c r="H5" s="40"/>
      <c r="I5" s="40"/>
    </row>
    <row r="6" spans="1:11">
      <c r="A6" s="3" t="s">
        <v>21</v>
      </c>
      <c r="B6" s="4">
        <f>1/D4</f>
        <v>0.33333333333333331</v>
      </c>
      <c r="C6" s="4">
        <f>1/D5</f>
        <v>0.16666666666666666</v>
      </c>
      <c r="D6" s="4">
        <v>1</v>
      </c>
      <c r="E6" s="2"/>
      <c r="F6" s="40"/>
      <c r="G6" s="40"/>
      <c r="H6" s="40"/>
      <c r="I6" s="40"/>
    </row>
    <row r="7" spans="1:11">
      <c r="A7" s="8" t="s">
        <v>2</v>
      </c>
      <c r="B7" s="7">
        <f>SUM(B4:B6)</f>
        <v>5.333333333333333</v>
      </c>
      <c r="C7" s="7">
        <f t="shared" ref="C7:D7" si="0">SUM(C4:C6)</f>
        <v>1.4166666666666667</v>
      </c>
      <c r="D7" s="7">
        <f t="shared" si="0"/>
        <v>10</v>
      </c>
      <c r="E7" s="2"/>
      <c r="F7" s="2"/>
      <c r="G7" s="2"/>
      <c r="H7" s="2"/>
    </row>
    <row r="8" spans="1:11">
      <c r="A8" s="2"/>
      <c r="B8" s="2"/>
      <c r="C8" s="2"/>
      <c r="D8" s="2"/>
      <c r="E8" s="2"/>
      <c r="F8" s="2"/>
      <c r="G8" s="2"/>
      <c r="H8" s="2"/>
    </row>
    <row r="9" spans="1:11">
      <c r="A9" s="33" t="s">
        <v>4</v>
      </c>
      <c r="B9" s="33"/>
      <c r="C9" s="33"/>
      <c r="D9" s="33"/>
      <c r="E9" s="33"/>
      <c r="F9" s="33"/>
      <c r="G9" s="2"/>
      <c r="H9" s="2"/>
    </row>
    <row r="10" spans="1:11">
      <c r="A10" s="3"/>
      <c r="B10" s="3" t="s">
        <v>1</v>
      </c>
      <c r="C10" s="3" t="s">
        <v>23</v>
      </c>
      <c r="D10" s="3" t="s">
        <v>21</v>
      </c>
      <c r="E10" s="3" t="s">
        <v>5</v>
      </c>
      <c r="F10" s="3" t="s">
        <v>6</v>
      </c>
      <c r="G10" s="2"/>
      <c r="H10" s="2"/>
    </row>
    <row r="11" spans="1:11">
      <c r="A11" s="3" t="s">
        <v>1</v>
      </c>
      <c r="B11" s="4">
        <f>B4/B$7</f>
        <v>0.1875</v>
      </c>
      <c r="C11" s="4">
        <f>C4/C$7</f>
        <v>0.1764705882352941</v>
      </c>
      <c r="D11" s="4">
        <f>D4/D$7</f>
        <v>0.3</v>
      </c>
      <c r="E11" s="4">
        <f>SUM(B11:D11)/3</f>
        <v>0.2213235294117647</v>
      </c>
      <c r="F11" s="4">
        <f>MMULT(B4:D4, E$11:E$13)/E11</f>
        <v>3.0398671096345513</v>
      </c>
      <c r="G11" s="2"/>
      <c r="H11" s="2"/>
    </row>
    <row r="12" spans="1:11">
      <c r="A12" s="3" t="s">
        <v>23</v>
      </c>
      <c r="B12" s="4">
        <f t="shared" ref="B12:D13" si="1">B5/B$7</f>
        <v>0.75</v>
      </c>
      <c r="C12" s="4">
        <f t="shared" si="1"/>
        <v>0.70588235294117641</v>
      </c>
      <c r="D12" s="4">
        <f t="shared" si="1"/>
        <v>0.6</v>
      </c>
      <c r="E12" s="4">
        <f t="shared" ref="E12:E13" si="2">SUM(B12:D12)/3</f>
        <v>0.68529411764705872</v>
      </c>
      <c r="F12" s="4">
        <f t="shared" ref="F12:F13" si="3">MMULT(B5:D5, E$11:E$13)/E12</f>
        <v>3.1094420600858372</v>
      </c>
      <c r="G12" s="2"/>
      <c r="H12" s="2"/>
    </row>
    <row r="13" spans="1:11">
      <c r="A13" s="3" t="s">
        <v>21</v>
      </c>
      <c r="B13" s="4">
        <f t="shared" si="1"/>
        <v>6.25E-2</v>
      </c>
      <c r="C13" s="4">
        <f t="shared" si="1"/>
        <v>0.1176470588235294</v>
      </c>
      <c r="D13" s="4">
        <f t="shared" si="1"/>
        <v>0.1</v>
      </c>
      <c r="E13" s="4">
        <f t="shared" si="2"/>
        <v>9.3382352941176472E-2</v>
      </c>
      <c r="F13" s="4">
        <f t="shared" si="3"/>
        <v>3.0131233595800526</v>
      </c>
      <c r="G13" s="2"/>
      <c r="H13" s="2"/>
    </row>
    <row r="14" spans="1:11">
      <c r="A14" s="2"/>
      <c r="B14" s="2"/>
      <c r="C14" s="2"/>
      <c r="D14" s="2"/>
      <c r="E14" s="2"/>
      <c r="F14" s="2"/>
      <c r="G14" s="2"/>
      <c r="H14" s="2"/>
    </row>
    <row r="15" spans="1:11">
      <c r="A15" s="34" t="s">
        <v>7</v>
      </c>
      <c r="B15" s="34"/>
      <c r="C15" s="34"/>
      <c r="D15" s="34"/>
      <c r="E15" s="34"/>
      <c r="F15" s="2"/>
      <c r="G15" s="2"/>
      <c r="H15" s="2"/>
    </row>
    <row r="16" spans="1:11">
      <c r="A16" s="32" t="s">
        <v>24</v>
      </c>
      <c r="B16" s="25" t="s">
        <v>17</v>
      </c>
      <c r="C16" s="35" t="s">
        <v>15</v>
      </c>
      <c r="D16" s="35"/>
      <c r="E16" s="35"/>
      <c r="F16" s="2"/>
      <c r="G16" s="2"/>
      <c r="H16" s="2"/>
    </row>
    <row r="17" spans="1:5">
      <c r="A17" s="9">
        <f>(AVERAGE(F11:F13) - 3) / (3-1)</f>
        <v>2.707208821674012E-2</v>
      </c>
      <c r="B17" s="9">
        <v>0.57999999999999996</v>
      </c>
      <c r="C17" s="36">
        <f>A17/B17</f>
        <v>4.667601416679331E-2</v>
      </c>
      <c r="D17" s="37"/>
      <c r="E17" s="38"/>
    </row>
  </sheetData>
  <mergeCells count="7">
    <mergeCell ref="A2:D2"/>
    <mergeCell ref="A9:F9"/>
    <mergeCell ref="A15:E15"/>
    <mergeCell ref="C16:E16"/>
    <mergeCell ref="C17:E17"/>
    <mergeCell ref="F2:I2"/>
    <mergeCell ref="F4:I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9"/>
  <sheetViews>
    <sheetView zoomScale="160" zoomScaleNormal="160" workbookViewId="0">
      <selection activeCell="A19" sqref="A19"/>
    </sheetView>
  </sheetViews>
  <sheetFormatPr defaultRowHeight="15.75"/>
  <cols>
    <col min="1" max="1" width="18.85546875" style="1" customWidth="1"/>
    <col min="2" max="2" width="12.140625" style="1" bestFit="1" customWidth="1"/>
    <col min="3" max="3" width="18.5703125" style="1" customWidth="1"/>
    <col min="4" max="4" width="17.85546875" style="1" customWidth="1"/>
    <col min="5" max="5" width="17.28515625" style="1" customWidth="1"/>
    <col min="6" max="6" width="13.28515625" style="1" customWidth="1"/>
    <col min="7" max="7" width="20.7109375" style="1" customWidth="1"/>
    <col min="8" max="16384" width="9.140625" style="1"/>
  </cols>
  <sheetData>
    <row r="1" spans="1:11">
      <c r="A1" s="10"/>
      <c r="B1" s="10"/>
      <c r="C1" s="10"/>
      <c r="D1" s="10"/>
      <c r="E1" s="20"/>
      <c r="F1" s="20"/>
      <c r="G1" s="20"/>
      <c r="H1" s="20"/>
      <c r="I1" s="20"/>
      <c r="J1" s="20"/>
      <c r="K1" s="20"/>
    </row>
    <row r="2" spans="1:11">
      <c r="A2" s="41" t="s">
        <v>0</v>
      </c>
      <c r="B2" s="41"/>
      <c r="C2" s="41"/>
      <c r="D2" s="41"/>
      <c r="E2" s="41"/>
      <c r="F2" s="15"/>
      <c r="G2" s="39" t="s">
        <v>3</v>
      </c>
      <c r="H2" s="39"/>
      <c r="I2" s="39"/>
      <c r="J2" s="5"/>
    </row>
    <row r="3" spans="1:11">
      <c r="A3" s="16"/>
      <c r="B3" s="16" t="s">
        <v>11</v>
      </c>
      <c r="C3" s="16" t="s">
        <v>12</v>
      </c>
      <c r="D3" s="16" t="s">
        <v>13</v>
      </c>
      <c r="E3" s="16" t="s">
        <v>14</v>
      </c>
      <c r="F3" s="15"/>
      <c r="G3" s="2"/>
      <c r="H3" s="2"/>
      <c r="I3" s="2"/>
    </row>
    <row r="4" spans="1:11" ht="15.75" customHeight="1">
      <c r="A4" s="16" t="s">
        <v>11</v>
      </c>
      <c r="B4" s="17">
        <v>1</v>
      </c>
      <c r="C4" s="17">
        <v>6</v>
      </c>
      <c r="D4" s="17">
        <v>0.5</v>
      </c>
      <c r="E4" s="17">
        <v>3</v>
      </c>
      <c r="F4" s="15"/>
      <c r="G4" s="40" t="s">
        <v>8</v>
      </c>
      <c r="H4" s="40"/>
      <c r="I4" s="40"/>
      <c r="J4" s="22"/>
    </row>
    <row r="5" spans="1:11">
      <c r="A5" s="16" t="s">
        <v>12</v>
      </c>
      <c r="B5" s="17">
        <f>1/C4</f>
        <v>0.16666666666666666</v>
      </c>
      <c r="C5" s="17">
        <v>1</v>
      </c>
      <c r="D5" s="17">
        <v>0.125</v>
      </c>
      <c r="E5" s="17">
        <v>0.33333333333333331</v>
      </c>
      <c r="F5" s="15"/>
      <c r="G5" s="40"/>
      <c r="H5" s="40"/>
      <c r="I5" s="40"/>
      <c r="J5" s="22"/>
    </row>
    <row r="6" spans="1:11">
      <c r="A6" s="16" t="s">
        <v>13</v>
      </c>
      <c r="B6" s="17">
        <f>1/D4</f>
        <v>2</v>
      </c>
      <c r="C6" s="17">
        <f>1/D5</f>
        <v>8</v>
      </c>
      <c r="D6" s="17">
        <v>1</v>
      </c>
      <c r="E6" s="17">
        <v>5</v>
      </c>
      <c r="F6" s="15"/>
      <c r="G6" s="40"/>
      <c r="H6" s="40"/>
      <c r="I6" s="40"/>
      <c r="J6" s="22"/>
    </row>
    <row r="7" spans="1:11">
      <c r="A7" s="16" t="s">
        <v>14</v>
      </c>
      <c r="B7" s="17">
        <f>1/E4</f>
        <v>0.33333333333333331</v>
      </c>
      <c r="C7" s="17">
        <f>1/E5</f>
        <v>3</v>
      </c>
      <c r="D7" s="17">
        <f>1/E6</f>
        <v>0.2</v>
      </c>
      <c r="E7" s="17">
        <v>1</v>
      </c>
      <c r="F7" s="15"/>
      <c r="G7" s="2"/>
      <c r="H7" s="2"/>
      <c r="I7" s="2"/>
    </row>
    <row r="8" spans="1:11">
      <c r="A8" s="18" t="s">
        <v>2</v>
      </c>
      <c r="B8" s="24">
        <f>SUM(B4:B7)</f>
        <v>3.5000000000000004</v>
      </c>
      <c r="C8" s="24">
        <f t="shared" ref="C8:E8" si="0">SUM(C4:C7)</f>
        <v>18</v>
      </c>
      <c r="D8" s="24">
        <f t="shared" si="0"/>
        <v>1.825</v>
      </c>
      <c r="E8" s="24">
        <f t="shared" si="0"/>
        <v>9.3333333333333339</v>
      </c>
      <c r="F8" s="15"/>
      <c r="G8" s="2"/>
      <c r="H8" s="2"/>
      <c r="I8" s="2"/>
    </row>
    <row r="9" spans="1:11">
      <c r="A9" s="15"/>
      <c r="B9" s="15"/>
      <c r="C9" s="15"/>
      <c r="D9" s="15"/>
      <c r="E9" s="15"/>
      <c r="F9" s="15"/>
      <c r="G9" s="11"/>
      <c r="H9" s="11"/>
      <c r="I9" s="12"/>
      <c r="J9" s="12"/>
    </row>
    <row r="10" spans="1:11">
      <c r="A10" s="33" t="s">
        <v>4</v>
      </c>
      <c r="B10" s="33"/>
      <c r="C10" s="33"/>
      <c r="D10" s="33"/>
      <c r="E10" s="33"/>
      <c r="F10" s="33"/>
      <c r="G10" s="33"/>
      <c r="H10" s="11"/>
      <c r="I10" s="12"/>
      <c r="J10" s="12"/>
    </row>
    <row r="11" spans="1:11">
      <c r="A11" s="19"/>
      <c r="B11" s="16" t="s">
        <v>11</v>
      </c>
      <c r="C11" s="16" t="s">
        <v>12</v>
      </c>
      <c r="D11" s="16" t="s">
        <v>13</v>
      </c>
      <c r="E11" s="16" t="s">
        <v>14</v>
      </c>
      <c r="F11" s="3" t="s">
        <v>5</v>
      </c>
      <c r="G11" s="3" t="s">
        <v>6</v>
      </c>
      <c r="H11" s="11"/>
      <c r="I11" s="12"/>
      <c r="J11" s="12"/>
    </row>
    <row r="12" spans="1:11">
      <c r="A12" s="16" t="s">
        <v>11</v>
      </c>
      <c r="B12" s="17">
        <f>B4/B$8</f>
        <v>0.2857142857142857</v>
      </c>
      <c r="C12" s="17">
        <f t="shared" ref="C12:E12" si="1">C4/C$8</f>
        <v>0.33333333333333331</v>
      </c>
      <c r="D12" s="17">
        <f t="shared" si="1"/>
        <v>0.27397260273972601</v>
      </c>
      <c r="E12" s="17">
        <f t="shared" si="1"/>
        <v>0.3214285714285714</v>
      </c>
      <c r="F12" s="17">
        <f>SUM(B12:E12)/4</f>
        <v>0.30361219830397912</v>
      </c>
      <c r="G12" s="17">
        <f>MMULT(B4:E4, F$12:F$15)/F12</f>
        <v>4.0713262611342369</v>
      </c>
      <c r="H12" s="11"/>
      <c r="I12" s="12"/>
      <c r="J12" s="12"/>
    </row>
    <row r="13" spans="1:11">
      <c r="A13" s="16" t="s">
        <v>12</v>
      </c>
      <c r="B13" s="17">
        <f t="shared" ref="B13:E13" si="2">B5/B$8</f>
        <v>4.7619047619047609E-2</v>
      </c>
      <c r="C13" s="17">
        <f t="shared" si="2"/>
        <v>5.5555555555555552E-2</v>
      </c>
      <c r="D13" s="17">
        <f t="shared" si="2"/>
        <v>6.8493150684931503E-2</v>
      </c>
      <c r="E13" s="17">
        <f t="shared" si="2"/>
        <v>3.5714285714285712E-2</v>
      </c>
      <c r="F13" s="17">
        <f t="shared" ref="F13:F15" si="3">SUM(B13:E13)/4</f>
        <v>5.18455098934551E-2</v>
      </c>
      <c r="G13" s="17">
        <f t="shared" ref="G13:G15" si="4">MMULT(B5:E5, F$12:F$15)/F13</f>
        <v>4.0108453473132366</v>
      </c>
      <c r="H13" s="11"/>
      <c r="I13" s="12"/>
      <c r="J13" s="12"/>
    </row>
    <row r="14" spans="1:11">
      <c r="A14" s="16" t="s">
        <v>13</v>
      </c>
      <c r="B14" s="17">
        <f t="shared" ref="B14:E14" si="5">B6/B$8</f>
        <v>0.5714285714285714</v>
      </c>
      <c r="C14" s="17">
        <f t="shared" si="5"/>
        <v>0.44444444444444442</v>
      </c>
      <c r="D14" s="17">
        <f t="shared" si="5"/>
        <v>0.54794520547945202</v>
      </c>
      <c r="E14" s="17">
        <f t="shared" si="5"/>
        <v>0.5357142857142857</v>
      </c>
      <c r="F14" s="17">
        <f t="shared" si="3"/>
        <v>0.52488312676668836</v>
      </c>
      <c r="G14" s="17">
        <f t="shared" si="4"/>
        <v>4.0869430132304592</v>
      </c>
      <c r="H14" s="11"/>
      <c r="I14" s="12"/>
      <c r="J14" s="12"/>
    </row>
    <row r="15" spans="1:11">
      <c r="A15" s="16" t="s">
        <v>14</v>
      </c>
      <c r="B15" s="17">
        <f t="shared" ref="B15:E15" si="6">B7/B$8</f>
        <v>9.5238095238095219E-2</v>
      </c>
      <c r="C15" s="17">
        <f t="shared" si="6"/>
        <v>0.16666666666666666</v>
      </c>
      <c r="D15" s="17">
        <f t="shared" si="6"/>
        <v>0.10958904109589042</v>
      </c>
      <c r="E15" s="17">
        <f t="shared" si="6"/>
        <v>0.10714285714285714</v>
      </c>
      <c r="F15" s="17">
        <f t="shared" si="3"/>
        <v>0.11965916503587735</v>
      </c>
      <c r="G15" s="17">
        <f t="shared" si="4"/>
        <v>4.0228960817717212</v>
      </c>
      <c r="H15" s="11"/>
      <c r="I15" s="12"/>
      <c r="J15" s="12"/>
    </row>
    <row r="16" spans="1:11">
      <c r="A16" s="15"/>
      <c r="B16" s="15"/>
      <c r="C16" s="15"/>
      <c r="D16" s="15"/>
      <c r="E16" s="15"/>
      <c r="F16" s="15"/>
      <c r="G16" s="11"/>
      <c r="H16" s="11"/>
      <c r="I16" s="12"/>
      <c r="J16" s="12"/>
    </row>
    <row r="17" spans="1:10">
      <c r="A17" s="34" t="s">
        <v>7</v>
      </c>
      <c r="B17" s="34"/>
      <c r="C17" s="34"/>
      <c r="D17" s="34"/>
      <c r="E17" s="34"/>
      <c r="F17" s="15"/>
      <c r="G17" s="12"/>
      <c r="H17" s="12"/>
      <c r="I17" s="12"/>
      <c r="J17" s="12"/>
    </row>
    <row r="18" spans="1:10">
      <c r="A18" s="32" t="s">
        <v>24</v>
      </c>
      <c r="B18" s="25" t="s">
        <v>17</v>
      </c>
      <c r="C18" s="35" t="s">
        <v>15</v>
      </c>
      <c r="D18" s="35"/>
      <c r="E18" s="35"/>
      <c r="F18" s="12"/>
      <c r="G18" s="12"/>
      <c r="H18" s="12"/>
      <c r="I18" s="12"/>
      <c r="J18" s="12"/>
    </row>
    <row r="19" spans="1:10">
      <c r="A19" s="26">
        <f>(AVERAGE(G12:G15) - 4) / (4-1)</f>
        <v>1.6000891954137824E-2</v>
      </c>
      <c r="B19" s="26">
        <v>0.9</v>
      </c>
      <c r="C19" s="42">
        <f>A19/B19</f>
        <v>1.7778768837930916E-2</v>
      </c>
      <c r="D19" s="43"/>
      <c r="E19" s="44"/>
      <c r="F19" s="12"/>
      <c r="G19" s="12"/>
      <c r="H19" s="12"/>
      <c r="I19" s="12"/>
      <c r="J19" s="12"/>
    </row>
  </sheetData>
  <mergeCells count="7">
    <mergeCell ref="C19:E19"/>
    <mergeCell ref="G4:I6"/>
    <mergeCell ref="G2:I2"/>
    <mergeCell ref="A2:E2"/>
    <mergeCell ref="A10:G10"/>
    <mergeCell ref="A17:E17"/>
    <mergeCell ref="C18:E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9"/>
  <sheetViews>
    <sheetView zoomScale="180" zoomScaleNormal="180" workbookViewId="0">
      <selection activeCell="D12" sqref="D12"/>
    </sheetView>
  </sheetViews>
  <sheetFormatPr defaultRowHeight="15.75"/>
  <cols>
    <col min="1" max="1" width="18.85546875" style="1" customWidth="1"/>
    <col min="2" max="2" width="12.140625" style="1" customWidth="1"/>
    <col min="3" max="3" width="18.5703125" style="1" customWidth="1"/>
    <col min="4" max="4" width="17.85546875" style="1" customWidth="1"/>
    <col min="5" max="5" width="17.28515625" style="1" customWidth="1"/>
    <col min="6" max="6" width="9.140625" style="1" customWidth="1"/>
    <col min="7" max="7" width="11.42578125" style="1" customWidth="1"/>
    <col min="8" max="8" width="11" style="1" customWidth="1"/>
    <col min="9" max="16384" width="9.140625" style="1"/>
  </cols>
  <sheetData>
    <row r="1" spans="1:11">
      <c r="A1" s="10"/>
      <c r="B1" s="10"/>
      <c r="C1" s="10"/>
      <c r="D1" s="10"/>
      <c r="E1" s="20"/>
      <c r="F1" s="20"/>
      <c r="G1" s="20"/>
      <c r="H1" s="20"/>
      <c r="I1" s="20"/>
      <c r="J1" s="20"/>
      <c r="K1" s="20"/>
    </row>
    <row r="2" spans="1:11">
      <c r="A2" s="41" t="s">
        <v>19</v>
      </c>
      <c r="B2" s="41"/>
      <c r="C2" s="41"/>
      <c r="D2" s="41"/>
      <c r="E2" s="41"/>
      <c r="F2" s="15"/>
      <c r="G2" s="39" t="s">
        <v>3</v>
      </c>
      <c r="H2" s="39"/>
      <c r="I2" s="5"/>
      <c r="J2" s="5"/>
    </row>
    <row r="3" spans="1:11">
      <c r="A3" s="16"/>
      <c r="B3" s="16" t="s">
        <v>20</v>
      </c>
      <c r="C3" s="3" t="s">
        <v>1</v>
      </c>
      <c r="D3" s="3" t="s">
        <v>23</v>
      </c>
      <c r="E3" s="3" t="s">
        <v>21</v>
      </c>
      <c r="F3" s="15"/>
      <c r="G3" s="2"/>
      <c r="H3" s="2"/>
      <c r="I3" s="2"/>
    </row>
    <row r="4" spans="1:11" ht="15.75" customHeight="1">
      <c r="A4" s="16" t="s">
        <v>11</v>
      </c>
      <c r="B4" s="17">
        <f>Вага!F12</f>
        <v>0.30361219830397912</v>
      </c>
      <c r="C4" s="17">
        <f>Вартість!E11</f>
        <v>0.31512448903753248</v>
      </c>
      <c r="D4" s="17">
        <f>Вартість!E12</f>
        <v>8.2404310665180225E-2</v>
      </c>
      <c r="E4" s="17">
        <f>Вартість!E13</f>
        <v>0.60247120029728729</v>
      </c>
      <c r="F4" s="15"/>
      <c r="G4" s="40" t="s">
        <v>18</v>
      </c>
      <c r="H4" s="40"/>
      <c r="I4" s="22"/>
      <c r="J4" s="22"/>
    </row>
    <row r="5" spans="1:11">
      <c r="A5" s="16" t="s">
        <v>12</v>
      </c>
      <c r="B5" s="17">
        <f>Вага!F13</f>
        <v>5.18455098934551E-2</v>
      </c>
      <c r="C5" s="17">
        <f>Обслуговування!E11</f>
        <v>0.34116059379217284</v>
      </c>
      <c r="D5" s="17">
        <f>Обслуговування!E12</f>
        <v>0.59343229869545666</v>
      </c>
      <c r="E5" s="17">
        <f>Обслуговування!E13</f>
        <v>6.5407107512370666E-2</v>
      </c>
      <c r="F5" s="15"/>
      <c r="G5" s="40"/>
      <c r="H5" s="40"/>
      <c r="I5" s="22"/>
      <c r="J5" s="22"/>
    </row>
    <row r="6" spans="1:11">
      <c r="A6" s="16" t="s">
        <v>13</v>
      </c>
      <c r="B6" s="17">
        <f>Вага!F14</f>
        <v>0.52488312676668836</v>
      </c>
      <c r="C6" s="17">
        <f>Ергономічність!E11</f>
        <v>0.45454545454545453</v>
      </c>
      <c r="D6" s="17">
        <f>Ергономічність!E12</f>
        <v>0.45454545454545453</v>
      </c>
      <c r="E6" s="17">
        <f>Ергономічність!E13</f>
        <v>9.0909090909090898E-2</v>
      </c>
      <c r="F6" s="15"/>
      <c r="G6" s="40"/>
      <c r="H6" s="40"/>
      <c r="I6" s="22"/>
      <c r="J6" s="22"/>
    </row>
    <row r="7" spans="1:11">
      <c r="A7" s="16" t="s">
        <v>14</v>
      </c>
      <c r="B7" s="17">
        <f>Вага!F15</f>
        <v>0.11965916503587735</v>
      </c>
      <c r="C7" s="17">
        <f>Адаптованість!E11</f>
        <v>0.2213235294117647</v>
      </c>
      <c r="D7" s="17">
        <f>Адаптованість!E12</f>
        <v>0.68529411764705872</v>
      </c>
      <c r="E7" s="17">
        <f>Адаптованість!E13</f>
        <v>9.3382352941176472E-2</v>
      </c>
      <c r="F7" s="15"/>
      <c r="G7" s="40"/>
      <c r="H7" s="40"/>
      <c r="I7" s="2"/>
    </row>
    <row r="8" spans="1:11" ht="31.5">
      <c r="A8" s="18"/>
      <c r="B8" s="29" t="s">
        <v>22</v>
      </c>
      <c r="C8" s="24">
        <f>SUMPRODUCT(B4:B7,C4:C7)</f>
        <v>0.37842991196842152</v>
      </c>
      <c r="D8" s="24">
        <f>SUMPRODUCT(B4:B7,D4:D7)</f>
        <v>0.37637071538493966</v>
      </c>
      <c r="E8" s="24">
        <f>SUMPRODUCT(B4:B7,E4:E7)</f>
        <v>0.24519937264663877</v>
      </c>
      <c r="F8" s="15"/>
      <c r="G8" s="2"/>
      <c r="H8" s="2"/>
      <c r="I8" s="2"/>
    </row>
    <row r="9" spans="1:11">
      <c r="A9" s="15"/>
      <c r="B9" s="15"/>
      <c r="C9" s="15"/>
      <c r="D9" s="15"/>
      <c r="E9" s="15"/>
      <c r="F9" s="15"/>
      <c r="G9" s="11"/>
      <c r="H9" s="11"/>
      <c r="I9" s="12"/>
      <c r="J9" s="12"/>
    </row>
    <row r="10" spans="1:11">
      <c r="A10" s="14"/>
      <c r="B10" s="14"/>
      <c r="C10" s="14"/>
      <c r="D10" s="14"/>
      <c r="E10" s="14"/>
      <c r="F10" s="14"/>
      <c r="G10" s="14"/>
      <c r="H10" s="11"/>
      <c r="I10" s="12"/>
      <c r="J10" s="12"/>
    </row>
    <row r="11" spans="1:11">
      <c r="A11" s="15"/>
      <c r="B11" s="11"/>
      <c r="C11" s="11"/>
      <c r="D11" s="11"/>
      <c r="E11" s="11"/>
      <c r="F11" s="11"/>
      <c r="G11" s="11"/>
      <c r="H11" s="11"/>
      <c r="I11" s="12"/>
      <c r="J11" s="12"/>
    </row>
    <row r="12" spans="1:11">
      <c r="A12" s="11"/>
      <c r="B12" s="13"/>
      <c r="C12" s="13"/>
      <c r="D12" s="13"/>
      <c r="E12" s="13"/>
      <c r="F12" s="13"/>
      <c r="G12" s="13"/>
      <c r="H12" s="11"/>
      <c r="I12" s="12"/>
      <c r="J12" s="12"/>
    </row>
    <row r="13" spans="1:11">
      <c r="A13" s="11"/>
      <c r="B13" s="13"/>
      <c r="C13" s="13"/>
      <c r="D13" s="13"/>
      <c r="E13" s="13"/>
      <c r="F13" s="13"/>
      <c r="G13" s="13"/>
      <c r="H13" s="11"/>
      <c r="I13" s="12"/>
      <c r="J13" s="12"/>
    </row>
    <row r="14" spans="1:11">
      <c r="A14" s="11"/>
      <c r="B14" s="13"/>
      <c r="C14" s="13"/>
      <c r="D14" s="13"/>
      <c r="E14" s="13"/>
      <c r="F14" s="13"/>
      <c r="G14" s="13"/>
      <c r="H14" s="11"/>
      <c r="I14" s="12"/>
      <c r="J14" s="12"/>
    </row>
    <row r="15" spans="1:11">
      <c r="A15" s="11"/>
      <c r="B15" s="13"/>
      <c r="C15" s="13"/>
      <c r="D15" s="13"/>
      <c r="E15" s="13"/>
      <c r="F15" s="13"/>
      <c r="G15" s="13"/>
      <c r="H15" s="11"/>
      <c r="I15" s="12"/>
      <c r="J15" s="12"/>
    </row>
    <row r="16" spans="1:11">
      <c r="A16" s="15"/>
      <c r="B16" s="15"/>
      <c r="C16" s="15"/>
      <c r="D16" s="15"/>
      <c r="E16" s="15"/>
      <c r="F16" s="15"/>
      <c r="G16" s="11"/>
      <c r="H16" s="11"/>
      <c r="I16" s="12"/>
      <c r="J16" s="12"/>
    </row>
    <row r="17" spans="1:10">
      <c r="A17" s="14"/>
      <c r="B17" s="14"/>
      <c r="C17" s="14"/>
      <c r="D17" s="14"/>
      <c r="E17" s="14"/>
      <c r="F17" s="15"/>
      <c r="G17" s="12"/>
      <c r="H17" s="12"/>
      <c r="I17" s="12"/>
      <c r="J17" s="12"/>
    </row>
    <row r="18" spans="1:10">
      <c r="A18" s="27"/>
      <c r="B18" s="27"/>
      <c r="C18" s="30"/>
      <c r="D18" s="30"/>
      <c r="E18" s="30"/>
      <c r="F18" s="12"/>
      <c r="G18" s="12"/>
      <c r="H18" s="12"/>
      <c r="I18" s="12"/>
      <c r="J18" s="12"/>
    </row>
    <row r="19" spans="1:10">
      <c r="A19" s="28"/>
      <c r="B19" s="28"/>
      <c r="C19" s="31"/>
      <c r="D19" s="31"/>
      <c r="E19" s="31"/>
      <c r="F19" s="12"/>
      <c r="G19" s="12"/>
      <c r="H19" s="12"/>
      <c r="I19" s="12"/>
      <c r="J19" s="12"/>
    </row>
  </sheetData>
  <mergeCells count="3">
    <mergeCell ref="G4:H7"/>
    <mergeCell ref="G2:H2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Вартість</vt:lpstr>
      <vt:lpstr>Обслуговування</vt:lpstr>
      <vt:lpstr>Ергономічність</vt:lpstr>
      <vt:lpstr>Адаптованість</vt:lpstr>
      <vt:lpstr>Вага</vt:lpstr>
      <vt:lpstr>Вибір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</dc:creator>
  <cp:lastModifiedBy>oleg</cp:lastModifiedBy>
  <dcterms:created xsi:type="dcterms:W3CDTF">2021-10-19T18:33:08Z</dcterms:created>
  <dcterms:modified xsi:type="dcterms:W3CDTF">2021-10-20T09:26:26Z</dcterms:modified>
</cp:coreProperties>
</file>