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5" yWindow="15" windowWidth="25110" windowHeight="12150" activeTab="2"/>
  </bookViews>
  <sheets>
    <sheet name="Прибуток" sheetId="1" r:id="rId1"/>
    <sheet name="Собівартість" sheetId="5" r:id="rId2"/>
    <sheet name="Узагальнена ЦФ" sheetId="6" r:id="rId3"/>
  </sheets>
  <definedNames>
    <definedName name="solver_adj" localSheetId="0" hidden="1">Прибуток!$B$5:$F$5</definedName>
    <definedName name="solver_adj" localSheetId="1" hidden="1">Собівартість!$B$5:$F$5</definedName>
    <definedName name="solver_adj" localSheetId="2" hidden="1">'Узагальнена ЦФ'!$B$5:$F$5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100</definedName>
    <definedName name="solver_itr" localSheetId="1" hidden="1">100</definedName>
    <definedName name="solver_itr" localSheetId="2" hidden="1">100</definedName>
    <definedName name="solver_lhs1" localSheetId="0" hidden="1">Прибуток!$B$5:$F$5</definedName>
    <definedName name="solver_lhs1" localSheetId="1" hidden="1">Собівартість!$B$5:$F$5</definedName>
    <definedName name="solver_lhs1" localSheetId="2" hidden="1">'Узагальнена ЦФ'!$B$5:$F$5</definedName>
    <definedName name="solver_lhs10" localSheetId="0" hidden="1">Прибуток!$L$5:$P$5</definedName>
    <definedName name="solver_lhs10" localSheetId="1" hidden="1">Собівартість!$L$5:$P$5</definedName>
    <definedName name="solver_lhs10" localSheetId="2" hidden="1">'Узагальнена ЦФ'!$L$5:$P$5</definedName>
    <definedName name="solver_lhs2" localSheetId="0" hidden="1">Прибуток!$B$5:$F$5</definedName>
    <definedName name="solver_lhs2" localSheetId="1" hidden="1">Собівартість!$B$5:$F$5</definedName>
    <definedName name="solver_lhs2" localSheetId="2" hidden="1">'Узагальнена ЦФ'!$B$5:$F$5</definedName>
    <definedName name="solver_lhs3" localSheetId="0" hidden="1">Прибуток!$B$5:$F$5</definedName>
    <definedName name="solver_lhs3" localSheetId="1" hidden="1">Собівартість!$B$5:$F$5</definedName>
    <definedName name="solver_lhs3" localSheetId="2" hidden="1">'Узагальнена ЦФ'!$B$5:$F$5</definedName>
    <definedName name="solver_lhs4" localSheetId="0" hidden="1">Прибуток!$G$9:$G$11</definedName>
    <definedName name="solver_lhs4" localSheetId="1" hidden="1">Собівартість!$G$9:$G$11</definedName>
    <definedName name="solver_lhs4" localSheetId="2" hidden="1">'Узагальнена ЦФ'!$G$9:$G$11</definedName>
    <definedName name="solver_lhs5" localSheetId="0" hidden="1">Прибуток!$G$13:$G$16</definedName>
    <definedName name="solver_lhs5" localSheetId="1" hidden="1">Собівартість!$G$13:$G$16</definedName>
    <definedName name="solver_lhs5" localSheetId="2" hidden="1">'Узагальнена ЦФ'!$G$13:$G$16</definedName>
    <definedName name="solver_lhs6" localSheetId="0" hidden="1">Прибуток!$Q$13</definedName>
    <definedName name="solver_lhs6" localSheetId="1" hidden="1">Собівартість!$Q$13</definedName>
    <definedName name="solver_lhs6" localSheetId="2" hidden="1">'Узагальнена ЦФ'!$Q$13</definedName>
    <definedName name="solver_lhs7" localSheetId="0" hidden="1">Прибуток!$Q$14</definedName>
    <definedName name="solver_lhs7" localSheetId="1" hidden="1">Собівартість!$Q$14</definedName>
    <definedName name="solver_lhs7" localSheetId="2" hidden="1">'Узагальнена ЦФ'!$Q$14</definedName>
    <definedName name="solver_lhs8" localSheetId="0" hidden="1">Прибуток!$Q$15</definedName>
    <definedName name="solver_lhs8" localSheetId="1" hidden="1">Собівартість!$Q$15</definedName>
    <definedName name="solver_lhs8" localSheetId="2" hidden="1">'Узагальнена ЦФ'!$Q$15</definedName>
    <definedName name="solver_lhs9" localSheetId="0" hidden="1">Прибуток!$Q$16</definedName>
    <definedName name="solver_lhs9" localSheetId="1" hidden="1">Собівартість!$Q$16</definedName>
    <definedName name="solver_lhs9" localSheetId="2" hidden="1">'Узагальнена ЦФ'!$Q$16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5</definedName>
    <definedName name="solver_num" localSheetId="1" hidden="1">5</definedName>
    <definedName name="solver_num" localSheetId="2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Прибуток!$G$5</definedName>
    <definedName name="solver_opt" localSheetId="1" hidden="1">Собівартість!$H$5</definedName>
    <definedName name="solver_opt" localSheetId="2" hidden="1">'Узагальнена ЦФ'!$I$5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0" localSheetId="0" hidden="1">1</definedName>
    <definedName name="solver_rel10" localSheetId="1" hidden="1">1</definedName>
    <definedName name="solver_rel10" localSheetId="2" hidden="1">1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6" localSheetId="0" hidden="1">1</definedName>
    <definedName name="solver_rel6" localSheetId="1" hidden="1">1</definedName>
    <definedName name="solver_rel6" localSheetId="2" hidden="1">1</definedName>
    <definedName name="solver_rel7" localSheetId="0" hidden="1">1</definedName>
    <definedName name="solver_rel7" localSheetId="1" hidden="1">1</definedName>
    <definedName name="solver_rel7" localSheetId="2" hidden="1">1</definedName>
    <definedName name="solver_rel8" localSheetId="0" hidden="1">1</definedName>
    <definedName name="solver_rel8" localSheetId="1" hidden="1">1</definedName>
    <definedName name="solver_rel8" localSheetId="2" hidden="1">1</definedName>
    <definedName name="solver_rel9" localSheetId="0" hidden="1">1</definedName>
    <definedName name="solver_rel9" localSheetId="1" hidden="1">1</definedName>
    <definedName name="solver_rel9" localSheetId="2" hidden="1">1</definedName>
    <definedName name="solver_rhs1" localSheetId="0" hidden="1">100</definedName>
    <definedName name="solver_rhs1" localSheetId="1" hidden="1">100</definedName>
    <definedName name="solver_rhs1" localSheetId="2" hidden="1">100</definedName>
    <definedName name="solver_rhs10" localSheetId="0" hidden="1">500</definedName>
    <definedName name="solver_rhs10" localSheetId="1" hidden="1">500</definedName>
    <definedName name="solver_rhs10" localSheetId="2" hidden="1">500</definedName>
    <definedName name="solver_rhs2" localSheetId="0" hidden="1">целое</definedName>
    <definedName name="solver_rhs2" localSheetId="1" hidden="1">целое</definedName>
    <definedName name="solver_rhs2" localSheetId="2" hidden="1">целое</definedName>
    <definedName name="solver_rhs3" localSheetId="0" hidden="1">500</definedName>
    <definedName name="solver_rhs3" localSheetId="1" hidden="1">500</definedName>
    <definedName name="solver_rhs3" localSheetId="2" hidden="1">500</definedName>
    <definedName name="solver_rhs4" localSheetId="0" hidden="1">Прибуток!$I$9:$I$11</definedName>
    <definedName name="solver_rhs4" localSheetId="1" hidden="1">Собівартість!$I$9:$I$11</definedName>
    <definedName name="solver_rhs4" localSheetId="2" hidden="1">'Узагальнена ЦФ'!$I$9:$I$11</definedName>
    <definedName name="solver_rhs5" localSheetId="0" hidden="1">Прибуток!$I$13:$I$16</definedName>
    <definedName name="solver_rhs5" localSheetId="1" hidden="1">Собівартість!$I$13:$I$16</definedName>
    <definedName name="solver_rhs5" localSheetId="2" hidden="1">'Узагальнена ЦФ'!$I$13:$I$16</definedName>
    <definedName name="solver_rhs6" localSheetId="0" hidden="1">Прибуток!$S$13</definedName>
    <definedName name="solver_rhs6" localSheetId="1" hidden="1">Собівартість!$S$13</definedName>
    <definedName name="solver_rhs6" localSheetId="2" hidden="1">'Узагальнена ЦФ'!$S$13</definedName>
    <definedName name="solver_rhs7" localSheetId="0" hidden="1">Прибуток!$S$14</definedName>
    <definedName name="solver_rhs7" localSheetId="1" hidden="1">Собівартість!$S$14</definedName>
    <definedName name="solver_rhs7" localSheetId="2" hidden="1">'Узагальнена ЦФ'!$S$14</definedName>
    <definedName name="solver_rhs8" localSheetId="0" hidden="1">Прибуток!$S$15</definedName>
    <definedName name="solver_rhs8" localSheetId="1" hidden="1">Собівартість!$S$15</definedName>
    <definedName name="solver_rhs8" localSheetId="2" hidden="1">'Узагальнена ЦФ'!$S$15</definedName>
    <definedName name="solver_rhs9" localSheetId="0" hidden="1">Прибуток!$S$16</definedName>
    <definedName name="solver_rhs9" localSheetId="1" hidden="1">Собівартість!$S$16</definedName>
    <definedName name="solver_rhs9" localSheetId="2" hidden="1">'Узагальнена ЦФ'!$S$16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tim" localSheetId="0" hidden="1">100</definedName>
    <definedName name="solver_tim" localSheetId="1" hidden="1">100</definedName>
    <definedName name="solver_tim" localSheetId="2" hidden="1">100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25725"/>
</workbook>
</file>

<file path=xl/calcChain.xml><?xml version="1.0" encoding="utf-8"?>
<calcChain xmlns="http://schemas.openxmlformats.org/spreadsheetml/2006/main">
  <c r="H5" i="6"/>
  <c r="H5" i="5"/>
  <c r="G5" i="6"/>
  <c r="G5" i="5"/>
  <c r="H5" i="1"/>
  <c r="G5"/>
  <c r="L6" i="6"/>
  <c r="L7"/>
  <c r="L8" s="1"/>
  <c r="L9" s="1"/>
  <c r="L10" s="1"/>
  <c r="L11" s="1"/>
  <c r="L12" s="1"/>
  <c r="L13" s="1"/>
  <c r="L14" s="1"/>
  <c r="L5"/>
  <c r="K14"/>
  <c r="K6"/>
  <c r="K7"/>
  <c r="K8" s="1"/>
  <c r="K9" s="1"/>
  <c r="K10" s="1"/>
  <c r="K11" s="1"/>
  <c r="K12" s="1"/>
  <c r="K13" s="1"/>
  <c r="K5"/>
  <c r="G16"/>
  <c r="G15"/>
  <c r="G14"/>
  <c r="G13"/>
  <c r="G11"/>
  <c r="G10"/>
  <c r="G9"/>
  <c r="G16" i="5"/>
  <c r="G15"/>
  <c r="G14"/>
  <c r="G13"/>
  <c r="G11"/>
  <c r="G10"/>
  <c r="G9"/>
  <c r="G9" i="1"/>
  <c r="G14"/>
  <c r="G15"/>
  <c r="G16"/>
  <c r="G13"/>
  <c r="G10"/>
  <c r="G11"/>
  <c r="M4" i="6" l="1"/>
  <c r="M14"/>
  <c r="I5"/>
  <c r="M6"/>
  <c r="M5"/>
  <c r="M7" l="1"/>
  <c r="M8" l="1"/>
  <c r="M9" l="1"/>
  <c r="M10" l="1"/>
  <c r="M11" l="1"/>
  <c r="M13" l="1"/>
  <c r="M12"/>
</calcChain>
</file>

<file path=xl/sharedStrings.xml><?xml version="1.0" encoding="utf-8"?>
<sst xmlns="http://schemas.openxmlformats.org/spreadsheetml/2006/main" count="101" uniqueCount="32">
  <si>
    <t>Пороскун О. ПМ-81</t>
  </si>
  <si>
    <t>Продукція</t>
  </si>
  <si>
    <t>ЦФ1</t>
  </si>
  <si>
    <t>х1</t>
  </si>
  <si>
    <t>х2</t>
  </si>
  <si>
    <t>х3</t>
  </si>
  <si>
    <t>х4</t>
  </si>
  <si>
    <t>х5</t>
  </si>
  <si>
    <t>Прибуток</t>
  </si>
  <si>
    <t>Собівартість</t>
  </si>
  <si>
    <t>Обмеження для прибутку</t>
  </si>
  <si>
    <t>При витраті ресурсів</t>
  </si>
  <si>
    <t>Ліва частина</t>
  </si>
  <si>
    <t>Знак</t>
  </si>
  <si>
    <t>Права частина</t>
  </si>
  <si>
    <t>В1</t>
  </si>
  <si>
    <t>В2</t>
  </si>
  <si>
    <t>В3</t>
  </si>
  <si>
    <t>По фонду часу роботи обладнання</t>
  </si>
  <si>
    <t>Токарні</t>
  </si>
  <si>
    <t>Фрезерні</t>
  </si>
  <si>
    <t>Свердлильні</t>
  </si>
  <si>
    <t>Шліфувальні</t>
  </si>
  <si>
    <t>£</t>
  </si>
  <si>
    <t xml:space="preserve">Метод адитивної згортки критеріїв
</t>
  </si>
  <si>
    <t>Узагальнена ЦФ</t>
  </si>
  <si>
    <t>α1</t>
  </si>
  <si>
    <t>α2</t>
  </si>
  <si>
    <t>УЦФ</t>
  </si>
  <si>
    <t>Вирішити задачу методом згортання критеріїв, вибравши вектор вагових 
коефіцієнтів рівним  α1=0,2 α2=0,8</t>
  </si>
  <si>
    <t>Вирішити задачу методом згортання критеріїв, вибравши вектор вагових 
коефіцієнтів рівним α1=0,2 α2=0,8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</si>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</sst>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zoomScale="150" zoomScaleNormal="150" workbookViewId="0">
      <selection activeCell="H6" sqref="H6"/>
    </sheetView>
  </sheetViews>
  <sheetFormatPr defaultRowHeight="15"/>
  <cols>
    <col min="1" max="1" width="12.7109375" style="1" customWidth="1"/>
    <col min="2" max="2" width="9.7109375" style="1" customWidth="1"/>
    <col min="3" max="6" width="9.140625" style="1" customWidth="1"/>
    <col min="7" max="7" width="11.85546875" style="1" customWidth="1"/>
    <col min="8" max="8" width="13.140625" style="1" customWidth="1"/>
    <col min="9" max="9" width="15.28515625" style="1" customWidth="1"/>
    <col min="10" max="10" width="9.140625" style="1"/>
    <col min="11" max="11" width="13.42578125" style="1" customWidth="1"/>
    <col min="12" max="16" width="9.140625" style="1"/>
    <col min="17" max="17" width="13.42578125" style="1" customWidth="1"/>
    <col min="18" max="18" width="13" style="1" customWidth="1"/>
    <col min="19" max="19" width="16.42578125" style="1" customWidth="1"/>
    <col min="20" max="16384" width="9.140625" style="1"/>
  </cols>
  <sheetData>
    <row r="1" spans="1:19" ht="17.25" customHeight="1">
      <c r="A1" s="16" t="s">
        <v>0</v>
      </c>
      <c r="B1" s="16"/>
      <c r="C1" s="23" t="s">
        <v>24</v>
      </c>
      <c r="D1" s="23"/>
      <c r="E1" s="23"/>
      <c r="F1" s="23"/>
      <c r="G1" s="23"/>
      <c r="H1" s="23"/>
    </row>
    <row r="2" spans="1:19"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9"/>
      <c r="B3" s="17" t="s">
        <v>1</v>
      </c>
      <c r="C3" s="18"/>
      <c r="D3" s="18"/>
      <c r="E3" s="18"/>
      <c r="F3" s="18"/>
      <c r="G3" s="19" t="s">
        <v>8</v>
      </c>
      <c r="H3" s="19" t="s">
        <v>9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20"/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0"/>
      <c r="H4" s="2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5" t="s">
        <v>2</v>
      </c>
      <c r="B5" s="2">
        <v>100</v>
      </c>
      <c r="C5" s="2">
        <v>150</v>
      </c>
      <c r="D5" s="2">
        <v>100</v>
      </c>
      <c r="E5" s="2">
        <v>400</v>
      </c>
      <c r="F5" s="2">
        <v>100</v>
      </c>
      <c r="G5" s="11">
        <f>3*B5+7*C5+2*D5+5*E5+2*F5</f>
        <v>3750</v>
      </c>
      <c r="H5" s="2">
        <f>2*B5+4*C5+2*D5+3*E5+6*F5</f>
        <v>2800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8" t="s">
        <v>10</v>
      </c>
      <c r="B7" s="18"/>
      <c r="C7" s="18"/>
      <c r="D7" s="18"/>
      <c r="E7" s="18"/>
      <c r="F7" s="18"/>
      <c r="G7" s="18"/>
      <c r="H7" s="18"/>
      <c r="I7" s="2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21" t="s">
        <v>11</v>
      </c>
      <c r="B8" s="22"/>
      <c r="C8" s="22"/>
      <c r="D8" s="22"/>
      <c r="E8" s="22"/>
      <c r="F8" s="17"/>
      <c r="G8" s="2" t="s">
        <v>12</v>
      </c>
      <c r="H8" s="2" t="s">
        <v>13</v>
      </c>
      <c r="I8" s="2" t="s">
        <v>14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2" t="s">
        <v>15</v>
      </c>
      <c r="B9" s="2">
        <v>5</v>
      </c>
      <c r="C9" s="2">
        <v>4</v>
      </c>
      <c r="D9" s="2">
        <v>3</v>
      </c>
      <c r="E9" s="2">
        <v>2</v>
      </c>
      <c r="F9" s="2">
        <v>3</v>
      </c>
      <c r="G9" s="2">
        <f>SUMPRODUCT($B$5:$F$5,B9:F9)</f>
        <v>2500</v>
      </c>
      <c r="H9" s="7" t="s">
        <v>23</v>
      </c>
      <c r="I9" s="2">
        <v>2500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2" t="s">
        <v>16</v>
      </c>
      <c r="B10" s="2">
        <v>2</v>
      </c>
      <c r="C10" s="2">
        <v>1</v>
      </c>
      <c r="D10" s="2">
        <v>2</v>
      </c>
      <c r="E10" s="2">
        <v>6</v>
      </c>
      <c r="F10" s="2">
        <v>1</v>
      </c>
      <c r="G10" s="2">
        <f t="shared" ref="G10:G11" si="0">SUMPRODUCT($B$5:$F$5,B10:F10)</f>
        <v>3050</v>
      </c>
      <c r="H10" s="7" t="s">
        <v>23</v>
      </c>
      <c r="I10" s="2">
        <v>4000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2" t="s">
        <v>17</v>
      </c>
      <c r="B11" s="2">
        <v>1</v>
      </c>
      <c r="C11" s="2">
        <v>3</v>
      </c>
      <c r="D11" s="2">
        <v>4</v>
      </c>
      <c r="E11" s="2">
        <v>1</v>
      </c>
      <c r="F11" s="2">
        <v>3</v>
      </c>
      <c r="G11" s="2">
        <f t="shared" si="0"/>
        <v>1650</v>
      </c>
      <c r="H11" s="7" t="s">
        <v>23</v>
      </c>
      <c r="I11" s="2">
        <v>3500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8" t="s">
        <v>18</v>
      </c>
      <c r="B12" s="18"/>
      <c r="C12" s="18"/>
      <c r="D12" s="18"/>
      <c r="E12" s="18"/>
      <c r="F12" s="18"/>
      <c r="G12" s="21"/>
      <c r="H12" s="22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9" t="s">
        <v>19</v>
      </c>
      <c r="B13" s="2">
        <v>4</v>
      </c>
      <c r="C13" s="2">
        <v>3</v>
      </c>
      <c r="D13" s="2">
        <v>3</v>
      </c>
      <c r="E13" s="2">
        <v>4</v>
      </c>
      <c r="F13" s="2">
        <v>4</v>
      </c>
      <c r="G13" s="2">
        <f>SUMPRODUCT($B$5:$F$5,B13:F13)</f>
        <v>3150</v>
      </c>
      <c r="H13" s="7" t="s">
        <v>23</v>
      </c>
      <c r="I13" s="2">
        <v>4000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9" t="s">
        <v>20</v>
      </c>
      <c r="B14" s="2">
        <v>1</v>
      </c>
      <c r="C14" s="2">
        <v>6</v>
      </c>
      <c r="D14" s="2">
        <v>4</v>
      </c>
      <c r="E14" s="2">
        <v>4</v>
      </c>
      <c r="F14" s="2">
        <v>4</v>
      </c>
      <c r="G14" s="2">
        <f t="shared" ref="G14:G16" si="1">SUMPRODUCT($B$5:$F$5,B14:F14)</f>
        <v>3400</v>
      </c>
      <c r="H14" s="7" t="s">
        <v>23</v>
      </c>
      <c r="I14" s="2">
        <v>5000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8" t="s">
        <v>21</v>
      </c>
      <c r="B15" s="2">
        <v>3</v>
      </c>
      <c r="C15" s="2">
        <v>3</v>
      </c>
      <c r="D15" s="2">
        <v>1</v>
      </c>
      <c r="E15" s="2">
        <v>0</v>
      </c>
      <c r="F15" s="2">
        <v>5</v>
      </c>
      <c r="G15" s="2">
        <f t="shared" si="1"/>
        <v>1350</v>
      </c>
      <c r="H15" s="7" t="s">
        <v>23</v>
      </c>
      <c r="I15" s="2">
        <v>1500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8" t="s">
        <v>22</v>
      </c>
      <c r="B16" s="2">
        <v>5</v>
      </c>
      <c r="C16" s="2">
        <v>0</v>
      </c>
      <c r="D16" s="2">
        <v>7</v>
      </c>
      <c r="E16" s="2">
        <v>4</v>
      </c>
      <c r="F16" s="2">
        <v>2</v>
      </c>
      <c r="G16" s="2">
        <f t="shared" si="1"/>
        <v>3000</v>
      </c>
      <c r="H16" s="7" t="s">
        <v>23</v>
      </c>
      <c r="I16" s="2">
        <v>3000</v>
      </c>
      <c r="J16" s="10"/>
      <c r="K16" s="10" t="s">
        <v>31</v>
      </c>
      <c r="L16" s="10"/>
      <c r="M16" s="10"/>
      <c r="N16" s="10"/>
      <c r="O16" s="10"/>
      <c r="P16" s="10"/>
      <c r="Q16" s="10"/>
      <c r="R16" s="10"/>
      <c r="S16" s="10"/>
    </row>
    <row r="17" spans="1:19"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24" t="s">
        <v>29</v>
      </c>
      <c r="B18" s="23"/>
      <c r="C18" s="23"/>
      <c r="D18" s="23"/>
      <c r="E18" s="23"/>
      <c r="F18" s="23"/>
      <c r="G18" s="23"/>
      <c r="H18" s="23"/>
      <c r="I18" s="23"/>
    </row>
    <row r="19" spans="1:19">
      <c r="A19" s="23"/>
      <c r="B19" s="23"/>
      <c r="C19" s="23"/>
      <c r="D19" s="23"/>
      <c r="E19" s="23"/>
      <c r="F19" s="23"/>
      <c r="G19" s="23"/>
      <c r="H19" s="23"/>
      <c r="I19" s="23"/>
    </row>
  </sheetData>
  <mergeCells count="11">
    <mergeCell ref="A18:I19"/>
    <mergeCell ref="A12:F12"/>
    <mergeCell ref="G12:I12"/>
    <mergeCell ref="G3:G4"/>
    <mergeCell ref="H3:H4"/>
    <mergeCell ref="A1:B1"/>
    <mergeCell ref="B3:F3"/>
    <mergeCell ref="A3:A4"/>
    <mergeCell ref="A7:H7"/>
    <mergeCell ref="A8:F8"/>
    <mergeCell ref="C1:H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zoomScale="150" zoomScaleNormal="150" workbookViewId="0">
      <selection activeCell="H6" sqref="H6"/>
    </sheetView>
  </sheetViews>
  <sheetFormatPr defaultRowHeight="15"/>
  <cols>
    <col min="1" max="1" width="12.7109375" style="1" customWidth="1"/>
    <col min="2" max="2" width="9.7109375" style="1" customWidth="1"/>
    <col min="3" max="6" width="9.140625" style="1" customWidth="1"/>
    <col min="7" max="7" width="11.85546875" style="1" customWidth="1"/>
    <col min="8" max="8" width="13.140625" style="1" customWidth="1"/>
    <col min="9" max="9" width="15.28515625" style="1" customWidth="1"/>
    <col min="10" max="10" width="9.140625" style="1"/>
    <col min="11" max="11" width="13.42578125" style="1" customWidth="1"/>
    <col min="12" max="16" width="9.140625" style="1"/>
    <col min="17" max="17" width="13.42578125" style="1" customWidth="1"/>
    <col min="18" max="18" width="13" style="1" customWidth="1"/>
    <col min="19" max="19" width="16.42578125" style="1" customWidth="1"/>
    <col min="20" max="16384" width="9.140625" style="1"/>
  </cols>
  <sheetData>
    <row r="1" spans="1:19" ht="17.25" customHeight="1">
      <c r="A1" s="16" t="s">
        <v>0</v>
      </c>
      <c r="B1" s="16"/>
      <c r="C1" s="23" t="s">
        <v>24</v>
      </c>
      <c r="D1" s="23"/>
      <c r="E1" s="23"/>
      <c r="F1" s="23"/>
      <c r="G1" s="23"/>
      <c r="H1" s="23"/>
    </row>
    <row r="2" spans="1:19"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9"/>
      <c r="B3" s="17" t="s">
        <v>1</v>
      </c>
      <c r="C3" s="18"/>
      <c r="D3" s="18"/>
      <c r="E3" s="18"/>
      <c r="F3" s="18"/>
      <c r="G3" s="19" t="s">
        <v>8</v>
      </c>
      <c r="H3" s="19" t="s">
        <v>9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20"/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20"/>
      <c r="H4" s="2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6" t="s">
        <v>2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12">
        <f>3*B5+7*C5+2*D5+5*E5+2*F5</f>
        <v>1900</v>
      </c>
      <c r="H5" s="11">
        <f>2*B5+4*C5+2*D5+3*E5+6*F5</f>
        <v>1700</v>
      </c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8" t="s">
        <v>10</v>
      </c>
      <c r="B7" s="18"/>
      <c r="C7" s="18"/>
      <c r="D7" s="18"/>
      <c r="E7" s="18"/>
      <c r="F7" s="18"/>
      <c r="G7" s="18"/>
      <c r="H7" s="18"/>
      <c r="I7" s="3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>
      <c r="A8" s="21" t="s">
        <v>11</v>
      </c>
      <c r="B8" s="22"/>
      <c r="C8" s="22"/>
      <c r="D8" s="22"/>
      <c r="E8" s="22"/>
      <c r="F8" s="17"/>
      <c r="G8" s="3" t="s">
        <v>12</v>
      </c>
      <c r="H8" s="3" t="s">
        <v>13</v>
      </c>
      <c r="I8" s="3" t="s">
        <v>14</v>
      </c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9" t="s">
        <v>15</v>
      </c>
      <c r="B9" s="9">
        <v>5</v>
      </c>
      <c r="C9" s="9">
        <v>4</v>
      </c>
      <c r="D9" s="9">
        <v>3</v>
      </c>
      <c r="E9" s="9">
        <v>2</v>
      </c>
      <c r="F9" s="9">
        <v>3</v>
      </c>
      <c r="G9" s="9">
        <f>SUMPRODUCT($B$5:$F$5,B9:F9)</f>
        <v>1700</v>
      </c>
      <c r="H9" s="7" t="s">
        <v>23</v>
      </c>
      <c r="I9" s="9">
        <v>2500</v>
      </c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9" t="s">
        <v>16</v>
      </c>
      <c r="B10" s="9">
        <v>2</v>
      </c>
      <c r="C10" s="9">
        <v>1</v>
      </c>
      <c r="D10" s="9">
        <v>2</v>
      </c>
      <c r="E10" s="9">
        <v>6</v>
      </c>
      <c r="F10" s="9">
        <v>1</v>
      </c>
      <c r="G10" s="9">
        <f t="shared" ref="G10:G11" si="0">SUMPRODUCT($B$5:$F$5,B10:F10)</f>
        <v>1200</v>
      </c>
      <c r="H10" s="7" t="s">
        <v>23</v>
      </c>
      <c r="I10" s="9">
        <v>4000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9" t="s">
        <v>17</v>
      </c>
      <c r="B11" s="9">
        <v>1</v>
      </c>
      <c r="C11" s="9">
        <v>3</v>
      </c>
      <c r="D11" s="9">
        <v>4</v>
      </c>
      <c r="E11" s="9">
        <v>1</v>
      </c>
      <c r="F11" s="9">
        <v>3</v>
      </c>
      <c r="G11" s="9">
        <f t="shared" si="0"/>
        <v>1200</v>
      </c>
      <c r="H11" s="7" t="s">
        <v>23</v>
      </c>
      <c r="I11" s="9">
        <v>3500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8" t="s">
        <v>18</v>
      </c>
      <c r="B12" s="18"/>
      <c r="C12" s="18"/>
      <c r="D12" s="18"/>
      <c r="E12" s="18"/>
      <c r="F12" s="18"/>
      <c r="G12" s="21"/>
      <c r="H12" s="22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9" t="s">
        <v>19</v>
      </c>
      <c r="B13" s="9">
        <v>4</v>
      </c>
      <c r="C13" s="9">
        <v>3</v>
      </c>
      <c r="D13" s="9">
        <v>3</v>
      </c>
      <c r="E13" s="9">
        <v>4</v>
      </c>
      <c r="F13" s="9">
        <v>4</v>
      </c>
      <c r="G13" s="9">
        <f>SUMPRODUCT($B$5:$F$5,B13:F13)</f>
        <v>1800</v>
      </c>
      <c r="H13" s="7" t="s">
        <v>23</v>
      </c>
      <c r="I13" s="9">
        <v>4000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9" t="s">
        <v>20</v>
      </c>
      <c r="B14" s="9">
        <v>1</v>
      </c>
      <c r="C14" s="9">
        <v>6</v>
      </c>
      <c r="D14" s="9">
        <v>4</v>
      </c>
      <c r="E14" s="9">
        <v>4</v>
      </c>
      <c r="F14" s="9">
        <v>4</v>
      </c>
      <c r="G14" s="9">
        <f t="shared" ref="G14:G16" si="1">SUMPRODUCT($B$5:$F$5,B14:F14)</f>
        <v>1900</v>
      </c>
      <c r="H14" s="7" t="s">
        <v>23</v>
      </c>
      <c r="I14" s="9">
        <v>5000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8" t="s">
        <v>21</v>
      </c>
      <c r="B15" s="9">
        <v>3</v>
      </c>
      <c r="C15" s="9">
        <v>3</v>
      </c>
      <c r="D15" s="9">
        <v>1</v>
      </c>
      <c r="E15" s="9">
        <v>0</v>
      </c>
      <c r="F15" s="9">
        <v>5</v>
      </c>
      <c r="G15" s="9">
        <f t="shared" si="1"/>
        <v>1200</v>
      </c>
      <c r="H15" s="7" t="s">
        <v>23</v>
      </c>
      <c r="I15" s="9">
        <v>1500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8" t="s">
        <v>22</v>
      </c>
      <c r="B16" s="9">
        <v>5</v>
      </c>
      <c r="C16" s="9">
        <v>0</v>
      </c>
      <c r="D16" s="9">
        <v>7</v>
      </c>
      <c r="E16" s="9">
        <v>4</v>
      </c>
      <c r="F16" s="9">
        <v>2</v>
      </c>
      <c r="G16" s="9">
        <f t="shared" si="1"/>
        <v>1800</v>
      </c>
      <c r="H16" s="7" t="s">
        <v>23</v>
      </c>
      <c r="I16" s="9">
        <v>3000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24" t="s">
        <v>30</v>
      </c>
      <c r="B18" s="23"/>
      <c r="C18" s="23"/>
      <c r="D18" s="23"/>
      <c r="E18" s="23"/>
      <c r="F18" s="23"/>
      <c r="G18" s="23"/>
      <c r="H18" s="23"/>
      <c r="I18" s="23"/>
    </row>
    <row r="19" spans="1:19">
      <c r="A19" s="23"/>
      <c r="B19" s="23"/>
      <c r="C19" s="23"/>
      <c r="D19" s="23"/>
      <c r="E19" s="23"/>
      <c r="F19" s="23"/>
      <c r="G19" s="23"/>
      <c r="H19" s="23"/>
      <c r="I19" s="23"/>
    </row>
  </sheetData>
  <mergeCells count="11">
    <mergeCell ref="A7:H7"/>
    <mergeCell ref="A8:F8"/>
    <mergeCell ref="A12:F12"/>
    <mergeCell ref="G12:I12"/>
    <mergeCell ref="A18:I19"/>
    <mergeCell ref="A1:B1"/>
    <mergeCell ref="C1:H1"/>
    <mergeCell ref="A3:A4"/>
    <mergeCell ref="B3:F3"/>
    <mergeCell ref="G3:G4"/>
    <mergeCell ref="H3:H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tabSelected="1" zoomScale="150" zoomScaleNormal="150" workbookViewId="0">
      <selection activeCell="I5" sqref="I5"/>
    </sheetView>
  </sheetViews>
  <sheetFormatPr defaultRowHeight="15"/>
  <cols>
    <col min="1" max="1" width="12.7109375" style="1" customWidth="1"/>
    <col min="2" max="2" width="9.7109375" style="1" customWidth="1"/>
    <col min="3" max="6" width="9.140625" style="1" customWidth="1"/>
    <col min="7" max="7" width="11.85546875" style="1" customWidth="1"/>
    <col min="8" max="8" width="13.140625" style="1" customWidth="1"/>
    <col min="9" max="9" width="15.28515625" style="1" customWidth="1"/>
    <col min="10" max="10" width="9.140625" style="1" customWidth="1"/>
    <col min="11" max="11" width="9.7109375" style="1" customWidth="1"/>
    <col min="12" max="12" width="9.140625" style="1" customWidth="1"/>
    <col min="13" max="13" width="16.5703125" style="1" customWidth="1"/>
    <col min="14" max="16" width="9.140625" style="1"/>
    <col min="17" max="17" width="13.42578125" style="1" customWidth="1"/>
    <col min="18" max="18" width="13" style="1" customWidth="1"/>
    <col min="19" max="19" width="16.42578125" style="1" customWidth="1"/>
    <col min="20" max="16384" width="9.140625" style="1"/>
  </cols>
  <sheetData>
    <row r="1" spans="1:19" ht="17.25" customHeight="1">
      <c r="A1" s="16" t="s">
        <v>0</v>
      </c>
      <c r="B1" s="16"/>
      <c r="C1" s="23" t="s">
        <v>24</v>
      </c>
      <c r="D1" s="23"/>
      <c r="E1" s="23"/>
      <c r="F1" s="23"/>
      <c r="G1" s="23"/>
      <c r="H1" s="23"/>
    </row>
    <row r="2" spans="1:19"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9"/>
      <c r="B3" s="17" t="s">
        <v>1</v>
      </c>
      <c r="C3" s="18"/>
      <c r="D3" s="18"/>
      <c r="E3" s="18"/>
      <c r="F3" s="18"/>
      <c r="G3" s="19" t="s">
        <v>8</v>
      </c>
      <c r="H3" s="19" t="s">
        <v>9</v>
      </c>
      <c r="I3" s="18" t="s">
        <v>25</v>
      </c>
      <c r="J3" s="10"/>
      <c r="K3" s="14" t="s">
        <v>26</v>
      </c>
      <c r="L3" s="3" t="s">
        <v>27</v>
      </c>
      <c r="M3" s="3" t="s">
        <v>28</v>
      </c>
      <c r="N3" s="10"/>
      <c r="O3" s="10"/>
      <c r="P3" s="10"/>
      <c r="Q3" s="10"/>
      <c r="R3" s="10"/>
      <c r="S3" s="10"/>
    </row>
    <row r="4" spans="1:19">
      <c r="A4" s="20"/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20"/>
      <c r="H4" s="20"/>
      <c r="I4" s="18"/>
      <c r="J4" s="10"/>
      <c r="K4" s="9">
        <v>1</v>
      </c>
      <c r="L4" s="9">
        <v>0</v>
      </c>
      <c r="M4" s="13">
        <f>K4*$G$5/Прибуток!$G$5 - L4*$H$5/Собівартість!$H$5</f>
        <v>0.50666666666666671</v>
      </c>
      <c r="N4" s="10"/>
      <c r="O4" s="10"/>
      <c r="P4" s="10"/>
      <c r="Q4" s="10"/>
      <c r="R4" s="10"/>
      <c r="S4" s="10"/>
    </row>
    <row r="5" spans="1:19">
      <c r="A5" s="6" t="s">
        <v>2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12">
        <f>3*B5+7*C5+2*D5+5*E5+2*F5</f>
        <v>1900</v>
      </c>
      <c r="H5" s="13">
        <f>2*B5+4*C5+2*D5+3*E5+6*F5</f>
        <v>1700</v>
      </c>
      <c r="I5" s="11">
        <f>K12*G5/Прибуток!G5 - L12*H5/Собівартість!H5</f>
        <v>-0.69866666666666666</v>
      </c>
      <c r="J5" s="10"/>
      <c r="K5" s="9">
        <f>K4-0.1</f>
        <v>0.9</v>
      </c>
      <c r="L5" s="9">
        <f>L4+0.1</f>
        <v>0.1</v>
      </c>
      <c r="M5" s="13">
        <f>K5*$G$5/Прибуток!$G$5 - L5*$H$5/Собівартість!$H$5</f>
        <v>0.35599999999999998</v>
      </c>
      <c r="N5" s="10"/>
      <c r="O5" s="10"/>
      <c r="P5" s="10"/>
      <c r="Q5" s="10"/>
      <c r="R5" s="10"/>
      <c r="S5" s="10"/>
    </row>
    <row r="6" spans="1:19">
      <c r="J6" s="10"/>
      <c r="K6" s="9">
        <f t="shared" ref="K6:K13" si="0">K5-0.1</f>
        <v>0.8</v>
      </c>
      <c r="L6" s="9">
        <f t="shared" ref="L6:L14" si="1">L5+0.1</f>
        <v>0.2</v>
      </c>
      <c r="M6" s="13">
        <f>K6*$G$5/Прибуток!$G$5 - L6*$H$5/Собівартість!$H$5</f>
        <v>0.20533333333333331</v>
      </c>
      <c r="N6" s="10"/>
      <c r="O6" s="10"/>
      <c r="P6" s="10"/>
      <c r="Q6" s="10"/>
      <c r="R6" s="10"/>
      <c r="S6" s="10"/>
    </row>
    <row r="7" spans="1:19">
      <c r="A7" s="18" t="s">
        <v>10</v>
      </c>
      <c r="B7" s="18"/>
      <c r="C7" s="18"/>
      <c r="D7" s="18"/>
      <c r="E7" s="18"/>
      <c r="F7" s="18"/>
      <c r="G7" s="18"/>
      <c r="H7" s="18"/>
      <c r="I7" s="3"/>
      <c r="J7" s="10"/>
      <c r="K7" s="13">
        <f t="shared" si="0"/>
        <v>0.70000000000000007</v>
      </c>
      <c r="L7" s="13">
        <f t="shared" si="1"/>
        <v>0.30000000000000004</v>
      </c>
      <c r="M7" s="13">
        <f>K7*$G$5/Прибуток!$G$5 - L7*$H$5/Собівартість!$H$5</f>
        <v>5.4666666666666697E-2</v>
      </c>
      <c r="N7" s="10"/>
      <c r="O7" s="10"/>
      <c r="P7" s="10"/>
      <c r="Q7" s="10"/>
      <c r="R7" s="10"/>
      <c r="S7" s="10"/>
    </row>
    <row r="8" spans="1:19">
      <c r="A8" s="21" t="s">
        <v>11</v>
      </c>
      <c r="B8" s="22"/>
      <c r="C8" s="22"/>
      <c r="D8" s="22"/>
      <c r="E8" s="22"/>
      <c r="F8" s="17"/>
      <c r="G8" s="3" t="s">
        <v>12</v>
      </c>
      <c r="H8" s="3" t="s">
        <v>13</v>
      </c>
      <c r="I8" s="3" t="s">
        <v>14</v>
      </c>
      <c r="J8" s="10"/>
      <c r="K8" s="9">
        <f t="shared" si="0"/>
        <v>0.60000000000000009</v>
      </c>
      <c r="L8" s="9">
        <f t="shared" si="1"/>
        <v>0.4</v>
      </c>
      <c r="M8" s="13">
        <f>K8*$G$5/Прибуток!$G$5 - L8*$H$5/Собівартість!$H$5</f>
        <v>-9.5999999999999974E-2</v>
      </c>
      <c r="N8" s="10"/>
      <c r="O8" s="10"/>
      <c r="P8" s="10"/>
      <c r="Q8" s="10"/>
      <c r="R8" s="10"/>
      <c r="S8" s="10"/>
    </row>
    <row r="9" spans="1:19">
      <c r="A9" s="9" t="s">
        <v>15</v>
      </c>
      <c r="B9" s="9">
        <v>5</v>
      </c>
      <c r="C9" s="9">
        <v>4</v>
      </c>
      <c r="D9" s="9">
        <v>3</v>
      </c>
      <c r="E9" s="9">
        <v>2</v>
      </c>
      <c r="F9" s="9">
        <v>3</v>
      </c>
      <c r="G9" s="9">
        <f>SUMPRODUCT($B$5:$F$5,B9:F9)</f>
        <v>1700</v>
      </c>
      <c r="H9" s="7" t="s">
        <v>23</v>
      </c>
      <c r="I9" s="9">
        <v>2500</v>
      </c>
      <c r="J9" s="10"/>
      <c r="K9" s="9">
        <f t="shared" si="0"/>
        <v>0.50000000000000011</v>
      </c>
      <c r="L9" s="9">
        <f t="shared" si="1"/>
        <v>0.5</v>
      </c>
      <c r="M9" s="13">
        <f>K9*$G$5/Прибуток!$G$5 - L9*$H$5/Собівартість!$H$5</f>
        <v>-0.24666666666666659</v>
      </c>
      <c r="N9" s="10"/>
      <c r="O9" s="10"/>
      <c r="P9" s="10"/>
      <c r="Q9" s="10"/>
      <c r="R9" s="10"/>
      <c r="S9" s="10"/>
    </row>
    <row r="10" spans="1:19">
      <c r="A10" s="9" t="s">
        <v>16</v>
      </c>
      <c r="B10" s="9">
        <v>2</v>
      </c>
      <c r="C10" s="9">
        <v>1</v>
      </c>
      <c r="D10" s="9">
        <v>2</v>
      </c>
      <c r="E10" s="9">
        <v>6</v>
      </c>
      <c r="F10" s="9">
        <v>1</v>
      </c>
      <c r="G10" s="9">
        <f t="shared" ref="G10:G11" si="2">SUMPRODUCT($B$5:$F$5,B10:F10)</f>
        <v>1200</v>
      </c>
      <c r="H10" s="7" t="s">
        <v>23</v>
      </c>
      <c r="I10" s="9">
        <v>4000</v>
      </c>
      <c r="J10" s="10"/>
      <c r="K10" s="9">
        <f t="shared" si="0"/>
        <v>0.40000000000000013</v>
      </c>
      <c r="L10" s="9">
        <f t="shared" si="1"/>
        <v>0.6</v>
      </c>
      <c r="M10" s="13">
        <f>K10*$G$5/Прибуток!$G$5 - L10*$H$5/Собівартість!$H$5</f>
        <v>-0.39733333333333326</v>
      </c>
      <c r="N10" s="10"/>
      <c r="O10" s="10"/>
      <c r="P10" s="10"/>
      <c r="Q10" s="10"/>
      <c r="R10" s="10"/>
      <c r="S10" s="10"/>
    </row>
    <row r="11" spans="1:19">
      <c r="A11" s="9" t="s">
        <v>17</v>
      </c>
      <c r="B11" s="9">
        <v>1</v>
      </c>
      <c r="C11" s="9">
        <v>3</v>
      </c>
      <c r="D11" s="9">
        <v>4</v>
      </c>
      <c r="E11" s="9">
        <v>1</v>
      </c>
      <c r="F11" s="9">
        <v>3</v>
      </c>
      <c r="G11" s="9">
        <f t="shared" si="2"/>
        <v>1200</v>
      </c>
      <c r="H11" s="7" t="s">
        <v>23</v>
      </c>
      <c r="I11" s="9">
        <v>3500</v>
      </c>
      <c r="J11" s="10"/>
      <c r="K11" s="9">
        <f t="shared" si="0"/>
        <v>0.30000000000000016</v>
      </c>
      <c r="L11" s="9">
        <f t="shared" si="1"/>
        <v>0.7</v>
      </c>
      <c r="M11" s="13">
        <f>K11*$G$5/Прибуток!$G$5 - L11*$H$5/Собівартість!$H$5</f>
        <v>-0.54799999999999982</v>
      </c>
      <c r="N11" s="10"/>
      <c r="O11" s="10"/>
      <c r="P11" s="10"/>
      <c r="Q11" s="10"/>
      <c r="R11" s="10"/>
      <c r="S11" s="10"/>
    </row>
    <row r="12" spans="1:19">
      <c r="A12" s="18" t="s">
        <v>18</v>
      </c>
      <c r="B12" s="18"/>
      <c r="C12" s="18"/>
      <c r="D12" s="18"/>
      <c r="E12" s="18"/>
      <c r="F12" s="18"/>
      <c r="G12" s="21"/>
      <c r="H12" s="22"/>
      <c r="I12" s="17"/>
      <c r="J12" s="10"/>
      <c r="K12" s="11">
        <f t="shared" si="0"/>
        <v>0.20000000000000015</v>
      </c>
      <c r="L12" s="11">
        <f t="shared" si="1"/>
        <v>0.79999999999999993</v>
      </c>
      <c r="M12" s="11">
        <f>K12*$G$5/Прибуток!$G$5 - L12*$H$5/Собівартість!$H$5</f>
        <v>-0.69866666666666666</v>
      </c>
      <c r="N12" s="10"/>
      <c r="O12" s="10"/>
      <c r="P12" s="10"/>
      <c r="Q12" s="10"/>
      <c r="R12" s="10"/>
      <c r="S12" s="10"/>
    </row>
    <row r="13" spans="1:19">
      <c r="A13" s="9" t="s">
        <v>19</v>
      </c>
      <c r="B13" s="9">
        <v>4</v>
      </c>
      <c r="C13" s="9">
        <v>3</v>
      </c>
      <c r="D13" s="9">
        <v>3</v>
      </c>
      <c r="E13" s="9">
        <v>4</v>
      </c>
      <c r="F13" s="9">
        <v>4</v>
      </c>
      <c r="G13" s="9">
        <f>SUMPRODUCT($B$5:$F$5,B13:F13)</f>
        <v>1800</v>
      </c>
      <c r="H13" s="7" t="s">
        <v>23</v>
      </c>
      <c r="I13" s="9">
        <v>4000</v>
      </c>
      <c r="J13" s="10"/>
      <c r="K13" s="9">
        <f t="shared" si="0"/>
        <v>0.10000000000000014</v>
      </c>
      <c r="L13" s="9">
        <f t="shared" si="1"/>
        <v>0.89999999999999991</v>
      </c>
      <c r="M13" s="13">
        <f>K13*$G$5/Прибуток!$G$5 - L13*$H$5/Собівартість!$H$5</f>
        <v>-0.84933333333333316</v>
      </c>
      <c r="N13" s="10"/>
      <c r="O13" s="10"/>
      <c r="P13" s="10"/>
      <c r="Q13" s="10"/>
      <c r="R13" s="10"/>
      <c r="S13" s="10"/>
    </row>
    <row r="14" spans="1:19">
      <c r="A14" s="9" t="s">
        <v>20</v>
      </c>
      <c r="B14" s="9">
        <v>1</v>
      </c>
      <c r="C14" s="9">
        <v>6</v>
      </c>
      <c r="D14" s="9">
        <v>4</v>
      </c>
      <c r="E14" s="9">
        <v>4</v>
      </c>
      <c r="F14" s="9">
        <v>4</v>
      </c>
      <c r="G14" s="9">
        <f t="shared" ref="G14:G16" si="3">SUMPRODUCT($B$5:$F$5,B14:F14)</f>
        <v>1900</v>
      </c>
      <c r="H14" s="7" t="s">
        <v>23</v>
      </c>
      <c r="I14" s="9">
        <v>5000</v>
      </c>
      <c r="J14" s="10"/>
      <c r="K14" s="15">
        <f>K13-0.1</f>
        <v>1.3877787807814457E-16</v>
      </c>
      <c r="L14" s="9">
        <f t="shared" si="1"/>
        <v>0.99999999999999989</v>
      </c>
      <c r="M14" s="13">
        <f>K14*$G$5/Прибуток!$G$5 - L14*$H$5/Собівартість!$H$5</f>
        <v>-0.99999999999999978</v>
      </c>
      <c r="N14" s="10"/>
      <c r="O14" s="10"/>
      <c r="P14" s="10"/>
      <c r="Q14" s="10"/>
      <c r="R14" s="10"/>
      <c r="S14" s="10"/>
    </row>
    <row r="15" spans="1:19">
      <c r="A15" s="8" t="s">
        <v>21</v>
      </c>
      <c r="B15" s="9">
        <v>3</v>
      </c>
      <c r="C15" s="9">
        <v>3</v>
      </c>
      <c r="D15" s="9">
        <v>1</v>
      </c>
      <c r="E15" s="9">
        <v>0</v>
      </c>
      <c r="F15" s="9">
        <v>5</v>
      </c>
      <c r="G15" s="9">
        <f t="shared" si="3"/>
        <v>1200</v>
      </c>
      <c r="H15" s="7" t="s">
        <v>23</v>
      </c>
      <c r="I15" s="9">
        <v>1500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8" t="s">
        <v>22</v>
      </c>
      <c r="B16" s="9">
        <v>5</v>
      </c>
      <c r="C16" s="9">
        <v>0</v>
      </c>
      <c r="D16" s="9">
        <v>7</v>
      </c>
      <c r="E16" s="9">
        <v>4</v>
      </c>
      <c r="F16" s="9">
        <v>2</v>
      </c>
      <c r="G16" s="9">
        <f t="shared" si="3"/>
        <v>1800</v>
      </c>
      <c r="H16" s="7" t="s">
        <v>23</v>
      </c>
      <c r="I16" s="9">
        <v>3000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24" t="s">
        <v>29</v>
      </c>
      <c r="B18" s="23"/>
      <c r="C18" s="23"/>
      <c r="D18" s="23"/>
      <c r="E18" s="23"/>
      <c r="F18" s="23"/>
      <c r="G18" s="23"/>
      <c r="H18" s="23"/>
      <c r="I18" s="23"/>
    </row>
    <row r="19" spans="1:19">
      <c r="A19" s="23"/>
      <c r="B19" s="23"/>
      <c r="C19" s="23"/>
      <c r="D19" s="23"/>
      <c r="E19" s="23"/>
      <c r="F19" s="23"/>
      <c r="G19" s="23"/>
      <c r="H19" s="23"/>
      <c r="I19" s="23"/>
    </row>
  </sheetData>
  <mergeCells count="12">
    <mergeCell ref="A18:I19"/>
    <mergeCell ref="A7:H7"/>
    <mergeCell ref="A8:F8"/>
    <mergeCell ref="A12:F12"/>
    <mergeCell ref="G12:I12"/>
    <mergeCell ref="I3:I4"/>
    <mergeCell ref="A1:B1"/>
    <mergeCell ref="C1:H1"/>
    <mergeCell ref="A3:A4"/>
    <mergeCell ref="B3:F3"/>
    <mergeCell ref="G3:G4"/>
    <mergeCell ref="H3:H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Прибуток</vt:lpstr>
      <vt:lpstr>Собівартість</vt:lpstr>
      <vt:lpstr>Узагальнена ЦФ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2021-11-03T19:41:40Z</dcterms:modified>
</cp:coreProperties>
</file>