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Admin\Downloads\magistracy\Графовi ймовiрнiснi моделi\Атестацiя\2\"/>
    </mc:Choice>
  </mc:AlternateContent>
  <xr:revisionPtr revIDLastSave="0" documentId="13_ncr:1_{8F50287F-9127-44F2-A4A5-29A454792573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Аркуш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5" i="1" l="1"/>
  <c r="J16" i="1"/>
  <c r="I16" i="1"/>
  <c r="H16" i="1"/>
  <c r="G16" i="1"/>
  <c r="F16" i="1"/>
  <c r="E16" i="1"/>
  <c r="D16" i="1"/>
  <c r="C16" i="1"/>
  <c r="B16" i="1"/>
  <c r="N6" i="1"/>
  <c r="N7" i="1"/>
  <c r="N8" i="1"/>
  <c r="N9" i="1"/>
  <c r="N10" i="1"/>
  <c r="N5" i="1"/>
  <c r="B13" i="1"/>
  <c r="L5" i="1"/>
  <c r="M6" i="1" s="1"/>
  <c r="C14" i="1"/>
  <c r="D14" i="1"/>
  <c r="D15" i="1" s="1"/>
  <c r="E14" i="1"/>
  <c r="E15" i="1" s="1"/>
  <c r="F14" i="1"/>
  <c r="F15" i="1" s="1"/>
  <c r="G14" i="1"/>
  <c r="H14" i="1"/>
  <c r="H15" i="1" s="1"/>
  <c r="I14" i="1"/>
  <c r="M8" i="1"/>
  <c r="M9" i="1"/>
  <c r="M10" i="1"/>
  <c r="M5" i="1"/>
  <c r="G15" i="1"/>
  <c r="B14" i="1"/>
  <c r="B15" i="1" s="1"/>
  <c r="K11" i="1"/>
  <c r="J12" i="1"/>
  <c r="C12" i="1"/>
  <c r="D12" i="1"/>
  <c r="E12" i="1"/>
  <c r="F12" i="1"/>
  <c r="G12" i="1"/>
  <c r="H12" i="1"/>
  <c r="I12" i="1"/>
  <c r="B12" i="1"/>
  <c r="K6" i="1"/>
  <c r="K7" i="1"/>
  <c r="K8" i="1"/>
  <c r="K9" i="1"/>
  <c r="K10" i="1"/>
  <c r="K5" i="1"/>
  <c r="J11" i="1"/>
  <c r="C11" i="1"/>
  <c r="D11" i="1"/>
  <c r="E11" i="1"/>
  <c r="F11" i="1"/>
  <c r="G11" i="1"/>
  <c r="H11" i="1"/>
  <c r="I11" i="1"/>
  <c r="B11" i="1"/>
  <c r="J6" i="1"/>
  <c r="J7" i="1"/>
  <c r="J8" i="1"/>
  <c r="J9" i="1"/>
  <c r="J10" i="1"/>
  <c r="J5" i="1"/>
  <c r="M7" i="1" l="1"/>
  <c r="N11" i="1" s="1"/>
  <c r="C15" i="1"/>
  <c r="J15" i="1" s="1"/>
  <c r="I15" i="1"/>
</calcChain>
</file>

<file path=xl/sharedStrings.xml><?xml version="1.0" encoding="utf-8"?>
<sst xmlns="http://schemas.openxmlformats.org/spreadsheetml/2006/main" count="21" uniqueCount="20">
  <si>
    <t>Варіант 1. При вивченні взаємозв'язку між масою зерен вівса і жирністю в них, вираженими у відсотках від маси зерен, були отримані результати, згруповані у вигляді наступної кореляційної таблиці:</t>
  </si>
  <si>
    <t>Класи за масою зерен, мг (Х)</t>
  </si>
  <si>
    <t>Класи за вмістом жиру в зернах (Y)</t>
  </si>
  <si>
    <t>p_x</t>
  </si>
  <si>
    <t>p_y</t>
  </si>
  <si>
    <t>x*p_x</t>
  </si>
  <si>
    <t>y*p_y</t>
  </si>
  <si>
    <t>y_сер</t>
  </si>
  <si>
    <t>a_x</t>
  </si>
  <si>
    <t>a_y</t>
  </si>
  <si>
    <t>p_x*(a_x^2)</t>
  </si>
  <si>
    <t>p_y*(a_y^2)</t>
  </si>
  <si>
    <t>-</t>
  </si>
  <si>
    <t>p_xy*a_x*a_y</t>
  </si>
  <si>
    <t>x_cер</t>
  </si>
  <si>
    <t>r_xy</t>
  </si>
  <si>
    <t>Коефіцієнт кореляції</t>
  </si>
  <si>
    <t>Так як чим ближчий коефіцієнт кореляці до 0, тим менший зв'язок, чим ближчий він до ±1 – тим зв'язок тісніший. Знак «плюс» при коефіцієнті кореляції означає прямий зв'язок між ознаками х і у, знак «мінус» – обернений.</t>
  </si>
  <si>
    <t>Таким чином можемо зробити висновок, що зв'язок не тісний(слабкий) і обернений між змінними Y та X.</t>
  </si>
  <si>
    <t>Визначте коефіцієнт кореляції між цими ознаками і зробіть висновок про форму зв'язку між змінними Y і X.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</si>
</sst>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3" fillId="8" borderId="5" xfId="0" applyFont="1" applyFill="1" applyBorder="1" applyAlignment="1">
      <alignment horizontal="center" vertical="center"/>
    </xf>
    <xf numFmtId="0" fontId="3" fillId="8" borderId="6" xfId="0" applyFont="1" applyFill="1" applyBorder="1" applyAlignment="1">
      <alignment horizontal="center" vertical="center"/>
    </xf>
    <xf numFmtId="0" fontId="3" fillId="8" borderId="7" xfId="0" applyFont="1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CCCCFF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6570</xdr:colOff>
      <xdr:row>12</xdr:row>
      <xdr:rowOff>45984</xdr:rowOff>
    </xdr:from>
    <xdr:to>
      <xdr:col>13</xdr:col>
      <xdr:colOff>853965</xdr:colOff>
      <xdr:row>14</xdr:row>
      <xdr:rowOff>113612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3AD2F9B0-E666-3460-BD36-7B94B0A5728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3111" t="9338" r="34483" b="81431"/>
        <a:stretch/>
      </xdr:blipFill>
      <xdr:spPr bwMode="auto">
        <a:xfrm>
          <a:off x="8033846" y="2942898"/>
          <a:ext cx="1458309" cy="65226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210207</xdr:colOff>
      <xdr:row>15</xdr:row>
      <xdr:rowOff>85399</xdr:rowOff>
    </xdr:from>
    <xdr:to>
      <xdr:col>13</xdr:col>
      <xdr:colOff>755430</xdr:colOff>
      <xdr:row>21</xdr:row>
      <xdr:rowOff>135302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E9B0405A-DE2A-892D-FC71-E9528DC9A0C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9551" b="21621"/>
        <a:stretch/>
      </xdr:blipFill>
      <xdr:spPr bwMode="auto">
        <a:xfrm>
          <a:off x="8237483" y="3764020"/>
          <a:ext cx="1156137" cy="12060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5"/>
  <sheetViews>
    <sheetView tabSelected="1" zoomScale="130" zoomScaleNormal="130" workbookViewId="0">
      <selection activeCell="E14" sqref="E14"/>
    </sheetView>
  </sheetViews>
  <sheetFormatPr defaultRowHeight="15" x14ac:dyDescent="0.25"/>
  <cols>
    <col min="1" max="1" width="14" style="1" customWidth="1"/>
    <col min="2" max="2" width="11.5703125" style="1" bestFit="1" customWidth="1"/>
    <col min="3" max="11" width="9.140625" style="1"/>
    <col min="12" max="12" width="12.42578125" style="1" customWidth="1"/>
    <col min="13" max="13" width="9.140625" style="1"/>
    <col min="14" max="14" width="13.140625" style="1" customWidth="1"/>
    <col min="15" max="16384" width="9.140625" style="1"/>
  </cols>
  <sheetData>
    <row r="1" spans="1:19" ht="15" customHeight="1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2"/>
      <c r="K1" s="47" t="s">
        <v>19</v>
      </c>
      <c r="L1" s="48"/>
      <c r="M1" s="48"/>
      <c r="N1" s="49"/>
      <c r="O1" s="4"/>
      <c r="P1" s="4"/>
      <c r="Q1" s="4"/>
      <c r="R1" s="4"/>
      <c r="S1" s="4"/>
    </row>
    <row r="2" spans="1:19" ht="27" customHeight="1" thickBot="1" x14ac:dyDescent="0.3">
      <c r="A2" s="65"/>
      <c r="B2" s="65"/>
      <c r="C2" s="65"/>
      <c r="D2" s="65"/>
      <c r="E2" s="65"/>
      <c r="F2" s="65"/>
      <c r="G2" s="65"/>
      <c r="H2" s="65"/>
      <c r="I2" s="65"/>
      <c r="J2" s="2"/>
      <c r="K2" s="50"/>
      <c r="L2" s="51"/>
      <c r="M2" s="51"/>
      <c r="N2" s="52"/>
      <c r="O2" s="4"/>
      <c r="P2" s="4"/>
      <c r="Q2" s="4"/>
      <c r="R2" s="4"/>
      <c r="S2" s="4"/>
    </row>
    <row r="3" spans="1:19" ht="42.75" customHeight="1" thickBot="1" x14ac:dyDescent="0.3">
      <c r="A3" s="62" t="s">
        <v>1</v>
      </c>
      <c r="B3" s="63" t="s">
        <v>2</v>
      </c>
      <c r="C3" s="63"/>
      <c r="D3" s="63"/>
      <c r="E3" s="63"/>
      <c r="F3" s="63"/>
      <c r="G3" s="63"/>
      <c r="H3" s="63"/>
      <c r="I3" s="63"/>
      <c r="K3" s="5"/>
      <c r="L3" s="5"/>
      <c r="M3" s="5"/>
      <c r="N3" s="5"/>
      <c r="O3" s="5"/>
      <c r="P3" s="5"/>
      <c r="Q3" s="5"/>
      <c r="R3" s="5"/>
      <c r="S3" s="5"/>
    </row>
    <row r="4" spans="1:19" ht="21.75" customHeight="1" thickBot="1" x14ac:dyDescent="0.3">
      <c r="A4" s="62"/>
      <c r="B4" s="3">
        <v>4.75</v>
      </c>
      <c r="C4" s="3">
        <v>5.25</v>
      </c>
      <c r="D4" s="3">
        <v>5.75</v>
      </c>
      <c r="E4" s="3">
        <v>6.25</v>
      </c>
      <c r="F4" s="3">
        <v>6.75</v>
      </c>
      <c r="G4" s="3">
        <v>7.25</v>
      </c>
      <c r="H4" s="3">
        <v>7.75</v>
      </c>
      <c r="I4" s="7">
        <v>8.2899999999999991</v>
      </c>
      <c r="J4" s="34" t="s">
        <v>3</v>
      </c>
      <c r="K4" s="36" t="s">
        <v>5</v>
      </c>
      <c r="L4" s="35" t="s">
        <v>14</v>
      </c>
      <c r="M4" s="23" t="s">
        <v>8</v>
      </c>
      <c r="N4" s="42" t="s">
        <v>10</v>
      </c>
    </row>
    <row r="5" spans="1:19" ht="15.75" thickBot="1" x14ac:dyDescent="0.3">
      <c r="A5" s="3">
        <v>57.5</v>
      </c>
      <c r="B5" s="3"/>
      <c r="C5" s="3"/>
      <c r="D5" s="3">
        <v>1</v>
      </c>
      <c r="E5" s="3"/>
      <c r="F5" s="3"/>
      <c r="G5" s="3"/>
      <c r="H5" s="3"/>
      <c r="I5" s="7"/>
      <c r="J5" s="22">
        <f>SUM($B5:$I5)</f>
        <v>1</v>
      </c>
      <c r="K5" s="22">
        <f>$A5*$J5</f>
        <v>57.5</v>
      </c>
      <c r="L5" s="30">
        <f>K11/J11</f>
        <v>41.160714285714285</v>
      </c>
      <c r="M5" s="22">
        <f>$A5 - $L$5</f>
        <v>16.339285714285715</v>
      </c>
      <c r="N5" s="28">
        <f>$J5*$M5*$M5</f>
        <v>266.97225765306126</v>
      </c>
    </row>
    <row r="6" spans="1:19" x14ac:dyDescent="0.25">
      <c r="A6" s="3">
        <v>52.5</v>
      </c>
      <c r="B6" s="3"/>
      <c r="C6" s="3">
        <v>2</v>
      </c>
      <c r="D6" s="3">
        <v>1</v>
      </c>
      <c r="E6" s="3">
        <v>1</v>
      </c>
      <c r="F6" s="3"/>
      <c r="G6" s="3"/>
      <c r="H6" s="3"/>
      <c r="I6" s="7"/>
      <c r="J6" s="16">
        <f t="shared" ref="J6:J10" si="0">SUM($B6:$I6)</f>
        <v>4</v>
      </c>
      <c r="K6" s="14">
        <f t="shared" ref="K6:K10" si="1">$A6*$J6</f>
        <v>210</v>
      </c>
      <c r="M6" s="22">
        <f t="shared" ref="M6:M10" si="2">$A6 - $L$5</f>
        <v>11.339285714285715</v>
      </c>
      <c r="N6" s="28">
        <f t="shared" ref="N6:N10" si="3">$J6*$M6*$M6</f>
        <v>514.31760204081638</v>
      </c>
    </row>
    <row r="7" spans="1:19" x14ac:dyDescent="0.25">
      <c r="A7" s="3">
        <v>47.5</v>
      </c>
      <c r="B7" s="3"/>
      <c r="C7" s="3">
        <v>1</v>
      </c>
      <c r="D7" s="3">
        <v>12</v>
      </c>
      <c r="E7" s="3">
        <v>11</v>
      </c>
      <c r="F7" s="3">
        <v>2</v>
      </c>
      <c r="G7" s="3"/>
      <c r="H7" s="3"/>
      <c r="I7" s="7"/>
      <c r="J7" s="16">
        <f t="shared" si="0"/>
        <v>26</v>
      </c>
      <c r="K7" s="14">
        <f t="shared" si="1"/>
        <v>1235</v>
      </c>
      <c r="M7" s="22">
        <f t="shared" si="2"/>
        <v>6.3392857142857153</v>
      </c>
      <c r="N7" s="28">
        <f t="shared" si="3"/>
        <v>1044.8501275510209</v>
      </c>
    </row>
    <row r="8" spans="1:19" x14ac:dyDescent="0.25">
      <c r="A8" s="3">
        <v>42.5</v>
      </c>
      <c r="B8" s="3">
        <v>1</v>
      </c>
      <c r="C8" s="3">
        <v>2</v>
      </c>
      <c r="D8" s="3">
        <v>10</v>
      </c>
      <c r="E8" s="3">
        <v>48</v>
      </c>
      <c r="F8" s="3">
        <v>37</v>
      </c>
      <c r="G8" s="3">
        <v>8</v>
      </c>
      <c r="H8" s="3">
        <v>1</v>
      </c>
      <c r="I8" s="7"/>
      <c r="J8" s="16">
        <f t="shared" si="0"/>
        <v>107</v>
      </c>
      <c r="K8" s="14">
        <f t="shared" si="1"/>
        <v>4547.5</v>
      </c>
      <c r="M8" s="22">
        <f t="shared" si="2"/>
        <v>1.3392857142857153</v>
      </c>
      <c r="N8" s="28">
        <f t="shared" si="3"/>
        <v>191.92442602040845</v>
      </c>
    </row>
    <row r="9" spans="1:19" x14ac:dyDescent="0.25">
      <c r="A9" s="3">
        <v>37.5</v>
      </c>
      <c r="B9" s="3"/>
      <c r="C9" s="3">
        <v>1</v>
      </c>
      <c r="D9" s="3">
        <v>6</v>
      </c>
      <c r="E9" s="3">
        <v>22</v>
      </c>
      <c r="F9" s="3">
        <v>33</v>
      </c>
      <c r="G9" s="3">
        <v>10</v>
      </c>
      <c r="H9" s="3">
        <v>2</v>
      </c>
      <c r="I9" s="7">
        <v>1</v>
      </c>
      <c r="J9" s="16">
        <f t="shared" si="0"/>
        <v>75</v>
      </c>
      <c r="K9" s="14">
        <f t="shared" si="1"/>
        <v>2812.5</v>
      </c>
      <c r="M9" s="22">
        <f t="shared" si="2"/>
        <v>-3.6607142857142847</v>
      </c>
      <c r="N9" s="28">
        <f t="shared" si="3"/>
        <v>1005.0621811224484</v>
      </c>
    </row>
    <row r="10" spans="1:19" ht="15.75" thickBot="1" x14ac:dyDescent="0.3">
      <c r="A10" s="6">
        <v>32.5</v>
      </c>
      <c r="B10" s="6"/>
      <c r="C10" s="6"/>
      <c r="D10" s="6"/>
      <c r="E10" s="6"/>
      <c r="F10" s="6">
        <v>8</v>
      </c>
      <c r="G10" s="6">
        <v>2</v>
      </c>
      <c r="H10" s="6">
        <v>1</v>
      </c>
      <c r="I10" s="9"/>
      <c r="J10" s="17">
        <f t="shared" si="0"/>
        <v>11</v>
      </c>
      <c r="K10" s="15">
        <f t="shared" si="1"/>
        <v>357.5</v>
      </c>
      <c r="M10" s="22">
        <f t="shared" si="2"/>
        <v>-8.6607142857142847</v>
      </c>
      <c r="N10" s="28">
        <f t="shared" si="3"/>
        <v>825.08769132653049</v>
      </c>
    </row>
    <row r="11" spans="1:19" ht="15.75" thickBot="1" x14ac:dyDescent="0.3">
      <c r="A11" s="33" t="s">
        <v>4</v>
      </c>
      <c r="B11" s="18">
        <f>SUM(B$5:B$10)</f>
        <v>1</v>
      </c>
      <c r="C11" s="19">
        <f t="shared" ref="C11:J11" si="4">SUM(C$5:C$10)</f>
        <v>6</v>
      </c>
      <c r="D11" s="19">
        <f t="shared" si="4"/>
        <v>30</v>
      </c>
      <c r="E11" s="19">
        <f t="shared" si="4"/>
        <v>82</v>
      </c>
      <c r="F11" s="19">
        <f t="shared" si="4"/>
        <v>80</v>
      </c>
      <c r="G11" s="19">
        <f t="shared" si="4"/>
        <v>20</v>
      </c>
      <c r="H11" s="19">
        <f t="shared" si="4"/>
        <v>4</v>
      </c>
      <c r="I11" s="20">
        <f t="shared" si="4"/>
        <v>1</v>
      </c>
      <c r="J11" s="33">
        <f t="shared" si="4"/>
        <v>224</v>
      </c>
      <c r="K11" s="37">
        <f>SUM(K5:K10)</f>
        <v>9220</v>
      </c>
      <c r="M11" s="11" t="s">
        <v>12</v>
      </c>
      <c r="N11" s="42">
        <f>SUM(N5:N10)</f>
        <v>3848.2142857142858</v>
      </c>
    </row>
    <row r="12" spans="1:19" ht="15" customHeight="1" thickBot="1" x14ac:dyDescent="0.3">
      <c r="A12" s="38" t="s">
        <v>6</v>
      </c>
      <c r="B12" s="21">
        <f>B$4*B$11</f>
        <v>4.75</v>
      </c>
      <c r="C12" s="12">
        <f t="shared" ref="C12:I12" si="5">C$4*C$11</f>
        <v>31.5</v>
      </c>
      <c r="D12" s="12">
        <f t="shared" si="5"/>
        <v>172.5</v>
      </c>
      <c r="E12" s="12">
        <f t="shared" si="5"/>
        <v>512.5</v>
      </c>
      <c r="F12" s="12">
        <f t="shared" si="5"/>
        <v>540</v>
      </c>
      <c r="G12" s="12">
        <f t="shared" si="5"/>
        <v>145</v>
      </c>
      <c r="H12" s="12">
        <f t="shared" si="5"/>
        <v>31</v>
      </c>
      <c r="I12" s="13">
        <f t="shared" si="5"/>
        <v>8.2899999999999991</v>
      </c>
      <c r="J12" s="38">
        <f>SUM(B12:I12)</f>
        <v>1445.54</v>
      </c>
    </row>
    <row r="13" spans="1:19" ht="30.75" thickBot="1" x14ac:dyDescent="0.3">
      <c r="A13" s="39" t="s">
        <v>7</v>
      </c>
      <c r="B13" s="31">
        <f>J12/J11</f>
        <v>6.4533035714285711</v>
      </c>
      <c r="C13" s="5"/>
      <c r="D13" s="5"/>
      <c r="E13" s="5"/>
      <c r="F13" s="5"/>
      <c r="G13" s="5"/>
      <c r="H13" s="5"/>
      <c r="I13" s="5"/>
      <c r="L13" s="10" t="s">
        <v>16</v>
      </c>
      <c r="M13" s="55"/>
      <c r="N13" s="56"/>
      <c r="O13" s="43"/>
    </row>
    <row r="14" spans="1:19" ht="15.75" thickBot="1" x14ac:dyDescent="0.3">
      <c r="A14" s="8" t="s">
        <v>9</v>
      </c>
      <c r="B14" s="29">
        <f>B$4-$B$13</f>
        <v>-1.7033035714285711</v>
      </c>
      <c r="C14" s="29">
        <f t="shared" ref="C14:I14" si="6">C$4-$B$13</f>
        <v>-1.2033035714285711</v>
      </c>
      <c r="D14" s="29">
        <f t="shared" si="6"/>
        <v>-0.70330357142857114</v>
      </c>
      <c r="E14" s="29">
        <f t="shared" si="6"/>
        <v>-0.20330357142857114</v>
      </c>
      <c r="F14" s="29">
        <f t="shared" si="6"/>
        <v>0.29669642857142886</v>
      </c>
      <c r="G14" s="29">
        <f t="shared" si="6"/>
        <v>0.79669642857142886</v>
      </c>
      <c r="H14" s="29">
        <f t="shared" si="6"/>
        <v>1.2966964285714289</v>
      </c>
      <c r="I14" s="32">
        <f t="shared" si="6"/>
        <v>1.836696428571428</v>
      </c>
      <c r="J14" s="11" t="s">
        <v>12</v>
      </c>
      <c r="L14" s="23" t="s">
        <v>15</v>
      </c>
      <c r="M14" s="57"/>
      <c r="N14" s="58"/>
      <c r="O14" s="43"/>
    </row>
    <row r="15" spans="1:19" ht="15.75" thickBot="1" x14ac:dyDescent="0.3">
      <c r="A15" s="42" t="s">
        <v>11</v>
      </c>
      <c r="B15" s="26">
        <f>B$11*B$14*B$14</f>
        <v>2.9012430564413254</v>
      </c>
      <c r="C15" s="24">
        <f t="shared" ref="C15:I15" si="7">C$11*C$14*C$14</f>
        <v>8.6876369100765256</v>
      </c>
      <c r="D15" s="24">
        <f t="shared" si="7"/>
        <v>14.839077407525499</v>
      </c>
      <c r="E15" s="24">
        <f t="shared" si="7"/>
        <v>3.3892520567601943</v>
      </c>
      <c r="F15" s="24">
        <f t="shared" si="7"/>
        <v>7.0423016581632787</v>
      </c>
      <c r="G15" s="24">
        <f t="shared" si="7"/>
        <v>12.694503985969398</v>
      </c>
      <c r="H15" s="24">
        <f t="shared" si="7"/>
        <v>6.7256865114795952</v>
      </c>
      <c r="I15" s="25">
        <f t="shared" si="7"/>
        <v>3.3734537707270387</v>
      </c>
      <c r="J15" s="42">
        <f>SUM(B15:H15)</f>
        <v>56.279701586415818</v>
      </c>
      <c r="L15" s="27">
        <f>J16/SQRT(N11*J15)</f>
        <v>-0.44584287694373459</v>
      </c>
      <c r="M15" s="59"/>
      <c r="N15" s="60"/>
      <c r="O15" s="43"/>
    </row>
    <row r="16" spans="1:19" ht="15.75" thickBot="1" x14ac:dyDescent="0.3">
      <c r="A16" s="41" t="s">
        <v>13</v>
      </c>
      <c r="B16" s="40">
        <f>B8*M8*B14</f>
        <v>-2.2812101403061238</v>
      </c>
      <c r="C16" s="40">
        <f>C6*M6*C14 + C7*M7*C14 + C8*M8*C14  + C9*M9*C14</f>
        <v>-33.735475127551013</v>
      </c>
      <c r="D16" s="40">
        <f>D5*M5*D14 + D6*M6*D14 + D7*M7*D14 + D8*M8*D14 + D9*M9*D14</f>
        <v>-66.939429209183672</v>
      </c>
      <c r="E16" s="40">
        <f>E6*M6*E14 + E7*M7*E14 + E8*M8*E14 + E9*M9*E14</f>
        <v>-13.178427933673468</v>
      </c>
      <c r="F16" s="40">
        <f>F7*M7*F14 + F8*M8*F14 + F9*M9*F14 + F10*M10*F14</f>
        <v>-37.934757653061233</v>
      </c>
      <c r="G16" s="40">
        <f>G8*M8*G14+G9*M9*G14+G10*M10*G14</f>
        <v>-34.428667091836729</v>
      </c>
      <c r="H16" s="40">
        <f>H8*M8*H14+H9*M9*H14+H10*M10*H14</f>
        <v>-18.987340561224489</v>
      </c>
      <c r="I16" s="40">
        <f>I9*M9*I14</f>
        <v>-6.7236208545918332</v>
      </c>
      <c r="J16" s="41">
        <f>SUM(B16:H16)</f>
        <v>-207.48530771683676</v>
      </c>
      <c r="M16" s="53"/>
      <c r="N16" s="53"/>
      <c r="O16" s="43"/>
    </row>
    <row r="17" spans="2:14" x14ac:dyDescent="0.25">
      <c r="M17" s="54"/>
      <c r="N17" s="54"/>
    </row>
    <row r="18" spans="2:14" x14ac:dyDescent="0.25">
      <c r="B18" s="61" t="s">
        <v>17</v>
      </c>
      <c r="C18" s="61"/>
      <c r="D18" s="61"/>
      <c r="E18" s="61"/>
      <c r="F18" s="61"/>
      <c r="G18" s="61"/>
      <c r="H18" s="61"/>
      <c r="I18" s="61"/>
      <c r="J18" s="61"/>
      <c r="K18" s="61"/>
      <c r="L18" s="61"/>
      <c r="M18" s="54"/>
      <c r="N18" s="54"/>
    </row>
    <row r="19" spans="2:14" x14ac:dyDescent="0.25">
      <c r="B19" s="61"/>
      <c r="C19" s="61"/>
      <c r="D19" s="61"/>
      <c r="E19" s="61"/>
      <c r="F19" s="61"/>
      <c r="G19" s="61"/>
      <c r="H19" s="61"/>
      <c r="I19" s="61"/>
      <c r="J19" s="61"/>
      <c r="K19" s="61"/>
      <c r="L19" s="61"/>
      <c r="M19" s="54"/>
      <c r="N19" s="54"/>
    </row>
    <row r="20" spans="2:14" x14ac:dyDescent="0.25">
      <c r="B20" s="61"/>
      <c r="C20" s="61"/>
      <c r="D20" s="61"/>
      <c r="E20" s="61"/>
      <c r="F20" s="61"/>
      <c r="G20" s="61"/>
      <c r="H20" s="61"/>
      <c r="I20" s="61"/>
      <c r="J20" s="61"/>
      <c r="K20" s="61"/>
      <c r="L20" s="61"/>
      <c r="M20" s="54"/>
      <c r="N20" s="54"/>
    </row>
    <row r="21" spans="2:14" ht="15.75" thickBot="1" x14ac:dyDescent="0.3">
      <c r="M21" s="54"/>
      <c r="N21" s="54"/>
    </row>
    <row r="22" spans="2:14" ht="15.75" thickBot="1" x14ac:dyDescent="0.3">
      <c r="B22" s="44" t="s">
        <v>18</v>
      </c>
      <c r="C22" s="45"/>
      <c r="D22" s="45"/>
      <c r="E22" s="45"/>
      <c r="F22" s="45"/>
      <c r="G22" s="45"/>
      <c r="H22" s="45"/>
      <c r="I22" s="45"/>
      <c r="J22" s="45"/>
      <c r="K22" s="45"/>
      <c r="L22" s="46"/>
      <c r="M22" s="54"/>
      <c r="N22" s="54"/>
    </row>
    <row r="24" spans="2:14" x14ac:dyDescent="0.25">
      <c r="C24" s="43"/>
      <c r="D24" s="43"/>
      <c r="E24" s="43"/>
      <c r="F24" s="43"/>
      <c r="G24" s="43"/>
      <c r="H24" s="43"/>
      <c r="I24" s="43"/>
    </row>
    <row r="25" spans="2:14" x14ac:dyDescent="0.25">
      <c r="C25" s="43"/>
      <c r="D25" s="43"/>
      <c r="E25" s="43"/>
      <c r="F25" s="43"/>
      <c r="G25" s="43"/>
      <c r="H25" s="43"/>
      <c r="I25" s="43"/>
    </row>
    <row r="26" spans="2:14" x14ac:dyDescent="0.25">
      <c r="C26" s="43"/>
      <c r="D26" s="43"/>
      <c r="E26" s="43"/>
      <c r="F26" s="43"/>
      <c r="G26" s="43"/>
      <c r="H26" s="43"/>
      <c r="I26" s="43"/>
    </row>
    <row r="27" spans="2:14" x14ac:dyDescent="0.25">
      <c r="C27" s="43"/>
      <c r="D27" s="43"/>
      <c r="E27" s="43"/>
      <c r="F27" s="43"/>
      <c r="G27" s="43"/>
      <c r="H27" s="43"/>
      <c r="I27" s="43"/>
    </row>
    <row r="28" spans="2:14" x14ac:dyDescent="0.25">
      <c r="C28" s="43"/>
      <c r="D28" s="43"/>
      <c r="E28" s="43"/>
      <c r="F28" s="43"/>
      <c r="G28" s="43"/>
      <c r="H28" s="43"/>
      <c r="I28" s="43"/>
    </row>
    <row r="29" spans="2:14" x14ac:dyDescent="0.25">
      <c r="C29" s="43"/>
      <c r="D29" s="43"/>
      <c r="E29" s="43"/>
      <c r="F29" s="43"/>
      <c r="G29" s="43"/>
      <c r="H29" s="43"/>
      <c r="I29" s="43"/>
    </row>
    <row r="30" spans="2:14" x14ac:dyDescent="0.25">
      <c r="C30" s="43"/>
      <c r="D30" s="43"/>
      <c r="E30" s="43"/>
      <c r="F30" s="43"/>
      <c r="G30" s="43"/>
      <c r="H30" s="43"/>
      <c r="I30" s="43"/>
    </row>
    <row r="31" spans="2:14" x14ac:dyDescent="0.25">
      <c r="C31" s="43"/>
      <c r="D31" s="43"/>
      <c r="E31" s="43"/>
      <c r="F31" s="43"/>
      <c r="G31" s="43"/>
      <c r="H31" s="43"/>
      <c r="I31" s="43"/>
    </row>
    <row r="32" spans="2:14" x14ac:dyDescent="0.25">
      <c r="C32" s="43"/>
      <c r="D32" s="43"/>
      <c r="E32" s="43"/>
      <c r="F32" s="43"/>
      <c r="G32" s="43"/>
      <c r="H32" s="43"/>
      <c r="I32" s="43"/>
    </row>
    <row r="33" spans="3:9" x14ac:dyDescent="0.25">
      <c r="C33" s="43"/>
      <c r="D33" s="43"/>
      <c r="E33" s="43"/>
      <c r="F33" s="43"/>
      <c r="G33" s="43"/>
      <c r="H33" s="43"/>
      <c r="I33" s="43"/>
    </row>
    <row r="34" spans="3:9" x14ac:dyDescent="0.25">
      <c r="C34" s="43"/>
      <c r="D34" s="43"/>
      <c r="E34" s="43"/>
      <c r="F34" s="43"/>
      <c r="G34" s="43"/>
      <c r="H34" s="43"/>
      <c r="I34" s="43"/>
    </row>
    <row r="35" spans="3:9" x14ac:dyDescent="0.25">
      <c r="C35" s="43"/>
      <c r="D35" s="43"/>
      <c r="E35" s="43"/>
      <c r="F35" s="43"/>
      <c r="G35" s="43"/>
      <c r="H35" s="43"/>
      <c r="I35" s="43"/>
    </row>
  </sheetData>
  <mergeCells count="8">
    <mergeCell ref="A3:A4"/>
    <mergeCell ref="B3:I3"/>
    <mergeCell ref="A1:I2"/>
    <mergeCell ref="B22:L22"/>
    <mergeCell ref="K1:N2"/>
    <mergeCell ref="M16:N22"/>
    <mergeCell ref="M13:N15"/>
    <mergeCell ref="B18:L20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Аркуш1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2015-06-05T18:19:34Z</dcterms:created>
  <dcterms:modified xsi:type="dcterms:W3CDTF">2023-06-07T17:37:09Z</dcterms:modified>
</cp:coreProperties>
</file>