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magistracy\Графовi ймовiрнiснi моделi\PRACT\7-8\"/>
    </mc:Choice>
  </mc:AlternateContent>
  <xr:revisionPtr revIDLastSave="0" documentId="13_ncr:1_{4CDFA479-0890-4EBC-BF58-5EBC540F262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Адитивна модель" sheetId="1" r:id="rId1"/>
    <sheet name="Мультиплікативна модель 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8" i="1" l="1"/>
  <c r="AM9" i="1"/>
  <c r="AM10" i="1"/>
  <c r="AM11" i="1"/>
  <c r="AM12" i="1"/>
  <c r="AM13" i="1" s="1"/>
  <c r="AM14" i="1" s="1"/>
  <c r="AM15" i="1" s="1"/>
  <c r="AM16" i="1" s="1"/>
  <c r="AM17" i="1" s="1"/>
  <c r="AM18" i="1" s="1"/>
  <c r="AM19" i="1" s="1"/>
  <c r="AM20" i="1" s="1"/>
  <c r="AM21" i="1" s="1"/>
  <c r="AM22" i="1" s="1"/>
  <c r="AM23" i="1" s="1"/>
  <c r="AM24" i="1" s="1"/>
  <c r="AM25" i="1" s="1"/>
  <c r="AM26" i="1" s="1"/>
  <c r="AM27" i="1" s="1"/>
  <c r="AM28" i="1" s="1"/>
  <c r="AM29" i="1" s="1"/>
  <c r="AM30" i="1" s="1"/>
  <c r="AM31" i="1" s="1"/>
  <c r="AM32" i="1" s="1"/>
  <c r="AM33" i="1" s="1"/>
  <c r="AM34" i="1" s="1"/>
  <c r="AM35" i="1" s="1"/>
  <c r="AM36" i="1" s="1"/>
  <c r="AM37" i="1" s="1"/>
  <c r="AM38" i="1" s="1"/>
  <c r="AM39" i="1" s="1"/>
  <c r="AM40" i="1" s="1"/>
  <c r="AM41" i="1" s="1"/>
  <c r="AM42" i="1" s="1"/>
  <c r="AM43" i="1" s="1"/>
  <c r="AM44" i="1" s="1"/>
  <c r="AM45" i="1" s="1"/>
  <c r="AM46" i="1" s="1"/>
  <c r="AM47" i="1" s="1"/>
  <c r="AM48" i="1" s="1"/>
  <c r="AM49" i="1" s="1"/>
  <c r="AM50" i="1" s="1"/>
  <c r="AM51" i="1" s="1"/>
  <c r="AM52" i="1" s="1"/>
  <c r="AM53" i="1" s="1"/>
  <c r="AM54" i="1" s="1"/>
  <c r="AM55" i="1" s="1"/>
  <c r="AM56" i="1" s="1"/>
  <c r="AM57" i="1" s="1"/>
  <c r="AM58" i="1" s="1"/>
  <c r="AM59" i="1" s="1"/>
  <c r="AM60" i="1" s="1"/>
  <c r="AM61" i="1" s="1"/>
  <c r="AM62" i="1" s="1"/>
  <c r="AM63" i="1" s="1"/>
  <c r="AM64" i="1" s="1"/>
  <c r="AM65" i="1" s="1"/>
  <c r="AM66" i="1" s="1"/>
  <c r="AM67" i="1" s="1"/>
  <c r="AM68" i="1" s="1"/>
  <c r="AM69" i="1" s="1"/>
  <c r="AM70" i="1" s="1"/>
  <c r="AM71" i="1" s="1"/>
  <c r="AM72" i="1" s="1"/>
  <c r="AM73" i="1" s="1"/>
  <c r="AM74" i="1" s="1"/>
  <c r="AM75" i="1" s="1"/>
  <c r="AM76" i="1" s="1"/>
  <c r="AM77" i="1" s="1"/>
  <c r="AM78" i="1" s="1"/>
  <c r="AM79" i="1" s="1"/>
  <c r="AM80" i="1" s="1"/>
  <c r="AM81" i="1" s="1"/>
  <c r="AM82" i="1" s="1"/>
  <c r="AM83" i="1" s="1"/>
  <c r="AM84" i="1" s="1"/>
  <c r="AM85" i="1" s="1"/>
  <c r="AM86" i="1" s="1"/>
  <c r="AM87" i="1" s="1"/>
  <c r="AM88" i="1" s="1"/>
  <c r="AM89" i="1" s="1"/>
  <c r="AM90" i="1" s="1"/>
  <c r="AM91" i="1" s="1"/>
  <c r="AM92" i="1" s="1"/>
  <c r="AM93" i="1" s="1"/>
  <c r="AM94" i="1" s="1"/>
  <c r="AM95" i="1" s="1"/>
  <c r="AM7" i="1"/>
  <c r="AP6" i="1"/>
  <c r="AP5" i="1"/>
  <c r="AM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6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B9" i="1" l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8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6" i="1"/>
  <c r="G6" i="3"/>
  <c r="I7" i="1" a="1"/>
  <c r="J7" i="1" s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I7" i="3" a="1"/>
  <c r="I7" i="3" s="1"/>
  <c r="I7" i="1" l="1"/>
  <c r="J7" i="3"/>
  <c r="E7" i="3" l="1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6" i="3"/>
  <c r="C7" i="3"/>
  <c r="C8" i="3"/>
  <c r="C9" i="3"/>
  <c r="C10" i="3"/>
  <c r="C11" i="3"/>
  <c r="C12" i="3"/>
  <c r="C13" i="3"/>
  <c r="C14" i="3"/>
  <c r="C15" i="3"/>
  <c r="C16" i="3"/>
  <c r="F16" i="3" s="1"/>
  <c r="C17" i="3"/>
  <c r="F17" i="3" s="1"/>
  <c r="C18" i="3"/>
  <c r="C19" i="3"/>
  <c r="C20" i="3"/>
  <c r="C21" i="3"/>
  <c r="C22" i="3"/>
  <c r="C23" i="3"/>
  <c r="C24" i="3"/>
  <c r="C25" i="3"/>
  <c r="C26" i="3"/>
  <c r="C27" i="3"/>
  <c r="C28" i="3"/>
  <c r="F28" i="3" s="1"/>
  <c r="C29" i="3"/>
  <c r="F29" i="3" s="1"/>
  <c r="C30" i="3"/>
  <c r="C31" i="3"/>
  <c r="C32" i="3"/>
  <c r="C33" i="3"/>
  <c r="C34" i="3"/>
  <c r="C35" i="3"/>
  <c r="C36" i="3"/>
  <c r="C37" i="3"/>
  <c r="C38" i="3"/>
  <c r="C39" i="3"/>
  <c r="C40" i="3"/>
  <c r="F40" i="3" s="1"/>
  <c r="C41" i="3"/>
  <c r="F41" i="3" s="1"/>
  <c r="C42" i="3"/>
  <c r="C43" i="3"/>
  <c r="C44" i="3"/>
  <c r="C45" i="3"/>
  <c r="C46" i="3"/>
  <c r="C47" i="3"/>
  <c r="C48" i="3"/>
  <c r="C49" i="3"/>
  <c r="C50" i="3"/>
  <c r="C51" i="3"/>
  <c r="C52" i="3"/>
  <c r="F52" i="3" s="1"/>
  <c r="C53" i="3"/>
  <c r="F53" i="3" s="1"/>
  <c r="C54" i="3"/>
  <c r="C55" i="3"/>
  <c r="C56" i="3"/>
  <c r="C57" i="3"/>
  <c r="C58" i="3"/>
  <c r="C59" i="3"/>
  <c r="C60" i="3"/>
  <c r="C61" i="3"/>
  <c r="C62" i="3"/>
  <c r="C63" i="3"/>
  <c r="C64" i="3"/>
  <c r="F64" i="3" s="1"/>
  <c r="C65" i="3"/>
  <c r="F65" i="3" s="1"/>
  <c r="C66" i="3"/>
  <c r="C67" i="3"/>
  <c r="C68" i="3"/>
  <c r="C69" i="3"/>
  <c r="C70" i="3"/>
  <c r="C71" i="3"/>
  <c r="C72" i="3"/>
  <c r="C73" i="3"/>
  <c r="C74" i="3"/>
  <c r="C75" i="3"/>
  <c r="C76" i="3"/>
  <c r="F76" i="3" s="1"/>
  <c r="C77" i="3"/>
  <c r="F77" i="3" s="1"/>
  <c r="C78" i="3"/>
  <c r="C79" i="3"/>
  <c r="C80" i="3"/>
  <c r="C81" i="3"/>
  <c r="C82" i="3"/>
  <c r="C83" i="3"/>
  <c r="C84" i="3"/>
  <c r="C85" i="3"/>
  <c r="C86" i="3"/>
  <c r="C87" i="3"/>
  <c r="C88" i="3"/>
  <c r="F88" i="3" s="1"/>
  <c r="C89" i="3"/>
  <c r="F89" i="3" s="1"/>
  <c r="C90" i="3"/>
  <c r="C91" i="3"/>
  <c r="C92" i="3"/>
  <c r="C93" i="3"/>
  <c r="C94" i="3"/>
  <c r="C95" i="3"/>
  <c r="C6" i="3"/>
  <c r="B7" i="3"/>
  <c r="F7" i="3" s="1"/>
  <c r="B8" i="3"/>
  <c r="F8" i="3" s="1"/>
  <c r="B9" i="3"/>
  <c r="F9" i="3" s="1"/>
  <c r="B10" i="3"/>
  <c r="F10" i="3" s="1"/>
  <c r="B11" i="3"/>
  <c r="F11" i="3" s="1"/>
  <c r="B12" i="3"/>
  <c r="F12" i="3" s="1"/>
  <c r="B13" i="3"/>
  <c r="F13" i="3" s="1"/>
  <c r="B14" i="3"/>
  <c r="F14" i="3" s="1"/>
  <c r="B15" i="3"/>
  <c r="F15" i="3" s="1"/>
  <c r="B16" i="3"/>
  <c r="B17" i="3"/>
  <c r="B18" i="3"/>
  <c r="F18" i="3" s="1"/>
  <c r="B19" i="3"/>
  <c r="F19" i="3" s="1"/>
  <c r="B20" i="3"/>
  <c r="F20" i="3" s="1"/>
  <c r="B21" i="3"/>
  <c r="F21" i="3" s="1"/>
  <c r="B22" i="3"/>
  <c r="F22" i="3" s="1"/>
  <c r="B23" i="3"/>
  <c r="F23" i="3" s="1"/>
  <c r="B24" i="3"/>
  <c r="F24" i="3" s="1"/>
  <c r="B25" i="3"/>
  <c r="F25" i="3" s="1"/>
  <c r="B26" i="3"/>
  <c r="F26" i="3" s="1"/>
  <c r="B27" i="3"/>
  <c r="F27" i="3" s="1"/>
  <c r="B28" i="3"/>
  <c r="B29" i="3"/>
  <c r="B30" i="3"/>
  <c r="F30" i="3" s="1"/>
  <c r="B31" i="3"/>
  <c r="F31" i="3" s="1"/>
  <c r="B32" i="3"/>
  <c r="F32" i="3" s="1"/>
  <c r="B33" i="3"/>
  <c r="F33" i="3" s="1"/>
  <c r="B34" i="3"/>
  <c r="F34" i="3" s="1"/>
  <c r="B35" i="3"/>
  <c r="F35" i="3" s="1"/>
  <c r="B36" i="3"/>
  <c r="F36" i="3" s="1"/>
  <c r="B37" i="3"/>
  <c r="F37" i="3" s="1"/>
  <c r="B38" i="3"/>
  <c r="F38" i="3" s="1"/>
  <c r="B39" i="3"/>
  <c r="F39" i="3" s="1"/>
  <c r="B40" i="3"/>
  <c r="B41" i="3"/>
  <c r="B42" i="3"/>
  <c r="F42" i="3" s="1"/>
  <c r="B43" i="3"/>
  <c r="F43" i="3" s="1"/>
  <c r="B44" i="3"/>
  <c r="F44" i="3" s="1"/>
  <c r="B45" i="3"/>
  <c r="F45" i="3" s="1"/>
  <c r="B46" i="3"/>
  <c r="F46" i="3" s="1"/>
  <c r="B47" i="3"/>
  <c r="F47" i="3" s="1"/>
  <c r="B48" i="3"/>
  <c r="F48" i="3" s="1"/>
  <c r="B49" i="3"/>
  <c r="F49" i="3" s="1"/>
  <c r="B50" i="3"/>
  <c r="F50" i="3" s="1"/>
  <c r="B51" i="3"/>
  <c r="F51" i="3" s="1"/>
  <c r="B52" i="3"/>
  <c r="B53" i="3"/>
  <c r="B54" i="3"/>
  <c r="F54" i="3" s="1"/>
  <c r="B55" i="3"/>
  <c r="F55" i="3" s="1"/>
  <c r="B56" i="3"/>
  <c r="F56" i="3" s="1"/>
  <c r="B57" i="3"/>
  <c r="F57" i="3" s="1"/>
  <c r="B58" i="3"/>
  <c r="F58" i="3" s="1"/>
  <c r="B59" i="3"/>
  <c r="F59" i="3" s="1"/>
  <c r="B60" i="3"/>
  <c r="F60" i="3" s="1"/>
  <c r="B61" i="3"/>
  <c r="F61" i="3" s="1"/>
  <c r="B62" i="3"/>
  <c r="F62" i="3" s="1"/>
  <c r="B63" i="3"/>
  <c r="F63" i="3" s="1"/>
  <c r="B64" i="3"/>
  <c r="B65" i="3"/>
  <c r="B66" i="3"/>
  <c r="F66" i="3" s="1"/>
  <c r="B67" i="3"/>
  <c r="F67" i="3" s="1"/>
  <c r="B68" i="3"/>
  <c r="F68" i="3" s="1"/>
  <c r="B69" i="3"/>
  <c r="F69" i="3" s="1"/>
  <c r="B70" i="3"/>
  <c r="F70" i="3" s="1"/>
  <c r="B71" i="3"/>
  <c r="F71" i="3" s="1"/>
  <c r="B72" i="3"/>
  <c r="F72" i="3" s="1"/>
  <c r="B73" i="3"/>
  <c r="F73" i="3" s="1"/>
  <c r="B74" i="3"/>
  <c r="F74" i="3" s="1"/>
  <c r="B75" i="3"/>
  <c r="F75" i="3" s="1"/>
  <c r="B76" i="3"/>
  <c r="B77" i="3"/>
  <c r="B78" i="3"/>
  <c r="F78" i="3" s="1"/>
  <c r="B79" i="3"/>
  <c r="F79" i="3" s="1"/>
  <c r="B80" i="3"/>
  <c r="F80" i="3" s="1"/>
  <c r="B81" i="3"/>
  <c r="F81" i="3" s="1"/>
  <c r="B82" i="3"/>
  <c r="F82" i="3" s="1"/>
  <c r="B83" i="3"/>
  <c r="F83" i="3" s="1"/>
  <c r="B84" i="3"/>
  <c r="F84" i="3" s="1"/>
  <c r="B85" i="3"/>
  <c r="F85" i="3" s="1"/>
  <c r="B86" i="3"/>
  <c r="F86" i="3" s="1"/>
  <c r="B87" i="3"/>
  <c r="F87" i="3" s="1"/>
  <c r="B88" i="3"/>
  <c r="B89" i="3"/>
  <c r="B90" i="3"/>
  <c r="F90" i="3" s="1"/>
  <c r="B91" i="3"/>
  <c r="F91" i="3" s="1"/>
  <c r="B92" i="3"/>
  <c r="F92" i="3" s="1"/>
  <c r="B93" i="3"/>
  <c r="F93" i="3" s="1"/>
  <c r="B94" i="3"/>
  <c r="F94" i="3" s="1"/>
  <c r="B95" i="3"/>
  <c r="F95" i="3" s="1"/>
  <c r="B6" i="3"/>
  <c r="F6" i="3" s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6" i="1"/>
  <c r="C7" i="1" l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6" i="1"/>
  <c r="B7" i="1"/>
  <c r="B8" i="1"/>
  <c r="B9" i="1"/>
  <c r="B10" i="1"/>
  <c r="B11" i="1"/>
  <c r="F11" i="1" s="1"/>
  <c r="B12" i="1"/>
  <c r="F12" i="1" s="1"/>
  <c r="B13" i="1"/>
  <c r="F13" i="1" s="1"/>
  <c r="B14" i="1"/>
  <c r="F14" i="1" s="1"/>
  <c r="B15" i="1"/>
  <c r="F15" i="1" s="1"/>
  <c r="B16" i="1"/>
  <c r="F16" i="1" s="1"/>
  <c r="B17" i="1"/>
  <c r="B18" i="1"/>
  <c r="B19" i="1"/>
  <c r="B20" i="1"/>
  <c r="B21" i="1"/>
  <c r="B22" i="1"/>
  <c r="B23" i="1"/>
  <c r="F23" i="1" s="1"/>
  <c r="B24" i="1"/>
  <c r="F24" i="1" s="1"/>
  <c r="B25" i="1"/>
  <c r="F25" i="1" s="1"/>
  <c r="B26" i="1"/>
  <c r="F26" i="1" s="1"/>
  <c r="B27" i="1"/>
  <c r="F27" i="1" s="1"/>
  <c r="B28" i="1"/>
  <c r="F28" i="1" s="1"/>
  <c r="B29" i="1"/>
  <c r="B30" i="1"/>
  <c r="B31" i="1"/>
  <c r="B32" i="1"/>
  <c r="B33" i="1"/>
  <c r="B34" i="1"/>
  <c r="B35" i="1"/>
  <c r="F35" i="1" s="1"/>
  <c r="B36" i="1"/>
  <c r="F36" i="1" s="1"/>
  <c r="B37" i="1"/>
  <c r="F37" i="1" s="1"/>
  <c r="B38" i="1"/>
  <c r="F38" i="1" s="1"/>
  <c r="B39" i="1"/>
  <c r="F39" i="1" s="1"/>
  <c r="B40" i="1"/>
  <c r="F40" i="1" s="1"/>
  <c r="B41" i="1"/>
  <c r="B42" i="1"/>
  <c r="B43" i="1"/>
  <c r="B44" i="1"/>
  <c r="B45" i="1"/>
  <c r="B46" i="1"/>
  <c r="B47" i="1"/>
  <c r="F47" i="1" s="1"/>
  <c r="B48" i="1"/>
  <c r="F48" i="1" s="1"/>
  <c r="B49" i="1"/>
  <c r="F49" i="1" s="1"/>
  <c r="B50" i="1"/>
  <c r="F50" i="1" s="1"/>
  <c r="B51" i="1"/>
  <c r="F51" i="1" s="1"/>
  <c r="B52" i="1"/>
  <c r="F52" i="1" s="1"/>
  <c r="B53" i="1"/>
  <c r="B54" i="1"/>
  <c r="B55" i="1"/>
  <c r="B56" i="1"/>
  <c r="B57" i="1"/>
  <c r="B58" i="1"/>
  <c r="B59" i="1"/>
  <c r="F59" i="1" s="1"/>
  <c r="B60" i="1"/>
  <c r="F60" i="1" s="1"/>
  <c r="B61" i="1"/>
  <c r="F61" i="1" s="1"/>
  <c r="B62" i="1"/>
  <c r="F62" i="1" s="1"/>
  <c r="B63" i="1"/>
  <c r="F63" i="1" s="1"/>
  <c r="B64" i="1"/>
  <c r="F64" i="1" s="1"/>
  <c r="B65" i="1"/>
  <c r="B66" i="1"/>
  <c r="B67" i="1"/>
  <c r="B68" i="1"/>
  <c r="B69" i="1"/>
  <c r="B70" i="1"/>
  <c r="B71" i="1"/>
  <c r="F71" i="1" s="1"/>
  <c r="B72" i="1"/>
  <c r="F72" i="1" s="1"/>
  <c r="B73" i="1"/>
  <c r="F73" i="1" s="1"/>
  <c r="B74" i="1"/>
  <c r="F74" i="1" s="1"/>
  <c r="B75" i="1"/>
  <c r="F75" i="1" s="1"/>
  <c r="B76" i="1"/>
  <c r="F76" i="1" s="1"/>
  <c r="B77" i="1"/>
  <c r="B78" i="1"/>
  <c r="B79" i="1"/>
  <c r="B80" i="1"/>
  <c r="B81" i="1"/>
  <c r="B82" i="1"/>
  <c r="B83" i="1"/>
  <c r="F83" i="1" s="1"/>
  <c r="B84" i="1"/>
  <c r="F84" i="1" s="1"/>
  <c r="B85" i="1"/>
  <c r="F85" i="1" s="1"/>
  <c r="B86" i="1"/>
  <c r="F86" i="1" s="1"/>
  <c r="B87" i="1"/>
  <c r="F87" i="1" s="1"/>
  <c r="B88" i="1"/>
  <c r="F88" i="1" s="1"/>
  <c r="B89" i="1"/>
  <c r="B90" i="1"/>
  <c r="B91" i="1"/>
  <c r="F91" i="1" s="1"/>
  <c r="B92" i="1"/>
  <c r="B93" i="1"/>
  <c r="B94" i="1"/>
  <c r="B95" i="1"/>
  <c r="F95" i="1" s="1"/>
  <c r="B6" i="1"/>
  <c r="F6" i="1" s="1"/>
  <c r="F82" i="1" l="1"/>
  <c r="F58" i="1"/>
  <c r="F46" i="1"/>
  <c r="F34" i="1"/>
  <c r="F22" i="1"/>
  <c r="F10" i="1"/>
  <c r="F81" i="1"/>
  <c r="F9" i="1"/>
  <c r="F70" i="1"/>
  <c r="F69" i="1"/>
  <c r="F33" i="1"/>
  <c r="F92" i="1"/>
  <c r="F80" i="1"/>
  <c r="F68" i="1"/>
  <c r="F56" i="1"/>
  <c r="F44" i="1"/>
  <c r="F32" i="1"/>
  <c r="F20" i="1"/>
  <c r="F8" i="1"/>
  <c r="F79" i="1"/>
  <c r="F67" i="1"/>
  <c r="F55" i="1"/>
  <c r="F43" i="1"/>
  <c r="F31" i="1"/>
  <c r="F19" i="1"/>
  <c r="F7" i="1"/>
  <c r="F94" i="1"/>
  <c r="F57" i="1"/>
  <c r="F45" i="1"/>
  <c r="F90" i="1"/>
  <c r="F78" i="1"/>
  <c r="F66" i="1"/>
  <c r="F54" i="1"/>
  <c r="F42" i="1"/>
  <c r="F30" i="1"/>
  <c r="F18" i="1"/>
  <c r="F93" i="1"/>
  <c r="F21" i="1"/>
  <c r="F89" i="1"/>
  <c r="F77" i="1"/>
  <c r="F65" i="1"/>
  <c r="F53" i="1"/>
  <c r="F41" i="1"/>
  <c r="F29" i="1"/>
  <c r="F17" i="1"/>
</calcChain>
</file>

<file path=xl/sharedStrings.xml><?xml version="1.0" encoding="utf-8"?>
<sst xmlns="http://schemas.openxmlformats.org/spreadsheetml/2006/main" count="103" uniqueCount="53">
  <si>
    <t>№</t>
  </si>
  <si>
    <t>n</t>
  </si>
  <si>
    <t>a</t>
  </si>
  <si>
    <t>b</t>
  </si>
  <si>
    <t>c</t>
  </si>
  <si>
    <t>d</t>
  </si>
  <si>
    <t>f</t>
  </si>
  <si>
    <t>g</t>
  </si>
  <si>
    <t>Дані варіанту 8</t>
  </si>
  <si>
    <t>t</t>
  </si>
  <si>
    <t>T</t>
  </si>
  <si>
    <t>S</t>
  </si>
  <si>
    <t>E</t>
  </si>
  <si>
    <t>y_t</t>
  </si>
  <si>
    <t xml:space="preserve">Адитивна модель </t>
  </si>
  <si>
    <t xml:space="preserve">Мультиплікативна модель </t>
  </si>
  <si>
    <t>N(0,1)</t>
  </si>
  <si>
    <t>T(t)</t>
  </si>
  <si>
    <t>ЛИНЕЙН</t>
  </si>
  <si>
    <t>m</t>
  </si>
  <si>
    <t>y = mx + b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</si>
  <si>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</si>
  <si>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</si>
  <si>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</si>
  <si>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</si>
  <si>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</si>
  <si>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</si>
  <si>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</si>
  <si>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</si>
  <si>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</si>
  <si>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</si>
  <si>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</si>
  <si>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</si>
  <si>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</si>
  <si>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</si>
  <si>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</si>
  <si>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</si>
  <si>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</si>
  <si>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</si>
  <si>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</si>
  <si>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</si>
  <si>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</si>
  <si>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</si>
  <si>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95.0%</t>
  </si>
  <si>
    <t>Верхние 95.0%</t>
  </si>
  <si>
    <t>Переменная X 1</t>
  </si>
  <si>
    <t>ср_знач(y_t)</t>
  </si>
  <si>
    <t>#Н/Д</t>
  </si>
  <si>
    <t>Аналіз даних → Ковзаюче середнє</t>
  </si>
  <si>
    <t>Адитивна модель</t>
  </si>
  <si>
    <t>y</t>
  </si>
  <si>
    <t>y ср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</si>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</sst>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3" xfId="0" applyBorder="1"/>
    <xf numFmtId="0" fontId="5" fillId="0" borderId="19" xfId="0" applyFont="1" applyBorder="1" applyAlignment="1">
      <alignment horizontal="center"/>
    </xf>
    <xf numFmtId="0" fontId="5" fillId="0" borderId="19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6" fillId="0" borderId="7" xfId="0" applyFont="1" applyBorder="1"/>
    <xf numFmtId="0" fontId="1" fillId="0" borderId="0" xfId="0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Адитивна</a:t>
            </a:r>
            <a:r>
              <a:rPr lang="uk-UA" baseline="0"/>
              <a:t> модель</a:t>
            </a:r>
            <a:endParaRPr lang="en-US"/>
          </a:p>
        </c:rich>
      </c:tx>
      <c:layout>
        <c:manualLayout>
          <c:xMode val="edge"/>
          <c:yMode val="edge"/>
          <c:x val="0.322374890638670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219561499946988"/>
          <c:y val="0.16702965052268948"/>
          <c:w val="0.82845776213371625"/>
          <c:h val="0.5730471917873596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'Адитивна модель'!$F$5</c:f>
              <c:strCache>
                <c:ptCount val="1"/>
                <c:pt idx="0">
                  <c:v>y_t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модель'!$F$6:$F$95</c:f>
              <c:numCache>
                <c:formatCode>General</c:formatCode>
                <c:ptCount val="90"/>
                <c:pt idx="0">
                  <c:v>7.8930484737635718</c:v>
                </c:pt>
                <c:pt idx="1">
                  <c:v>10.438836582300102</c:v>
                </c:pt>
                <c:pt idx="2">
                  <c:v>11.040369614471011</c:v>
                </c:pt>
                <c:pt idx="3">
                  <c:v>9.5890976213433579</c:v>
                </c:pt>
                <c:pt idx="4">
                  <c:v>7.3750710499743048</c:v>
                </c:pt>
                <c:pt idx="5">
                  <c:v>5.8900142023306934</c:v>
                </c:pt>
                <c:pt idx="6">
                  <c:v>4.1611168882212404</c:v>
                </c:pt>
                <c:pt idx="7">
                  <c:v>1.1748959508614227</c:v>
                </c:pt>
                <c:pt idx="8">
                  <c:v>1.0575756417276265</c:v>
                </c:pt>
                <c:pt idx="9">
                  <c:v>2.3989022484407387</c:v>
                </c:pt>
                <c:pt idx="10">
                  <c:v>3.0033854579607615</c:v>
                </c:pt>
                <c:pt idx="11">
                  <c:v>6.0328617263127304</c:v>
                </c:pt>
                <c:pt idx="12">
                  <c:v>8.5261615198515841</c:v>
                </c:pt>
                <c:pt idx="13">
                  <c:v>10.813575083971642</c:v>
                </c:pt>
                <c:pt idx="14">
                  <c:v>12.036090282433003</c:v>
                </c:pt>
                <c:pt idx="15">
                  <c:v>10.811925585315912</c:v>
                </c:pt>
                <c:pt idx="16">
                  <c:v>9.4357429816434379</c:v>
                </c:pt>
                <c:pt idx="17">
                  <c:v>5.753893589758392</c:v>
                </c:pt>
                <c:pt idx="18">
                  <c:v>4.0782541911748833</c:v>
                </c:pt>
                <c:pt idx="19">
                  <c:v>1.9327458872905154</c:v>
                </c:pt>
                <c:pt idx="20">
                  <c:v>2.2997017323604254</c:v>
                </c:pt>
                <c:pt idx="21">
                  <c:v>2.8521699351380496</c:v>
                </c:pt>
                <c:pt idx="22">
                  <c:v>5.2984636484129233</c:v>
                </c:pt>
                <c:pt idx="23">
                  <c:v>8.1295889638670467</c:v>
                </c:pt>
                <c:pt idx="24">
                  <c:v>10.178836884415563</c:v>
                </c:pt>
                <c:pt idx="25">
                  <c:v>12.354757024323641</c:v>
                </c:pt>
                <c:pt idx="26">
                  <c:v>12.386032194400372</c:v>
                </c:pt>
                <c:pt idx="27">
                  <c:v>13.279178769001525</c:v>
                </c:pt>
                <c:pt idx="28">
                  <c:v>9.7122511982263031</c:v>
                </c:pt>
                <c:pt idx="29">
                  <c:v>8.2255648618428818</c:v>
                </c:pt>
                <c:pt idx="30">
                  <c:v>5.9227051278003859</c:v>
                </c:pt>
                <c:pt idx="31">
                  <c:v>3.3458276401261839</c:v>
                </c:pt>
                <c:pt idx="32">
                  <c:v>2.9937276632594294</c:v>
                </c:pt>
                <c:pt idx="33">
                  <c:v>4.6818123347511706</c:v>
                </c:pt>
                <c:pt idx="34">
                  <c:v>6.0294053568478105</c:v>
                </c:pt>
                <c:pt idx="35">
                  <c:v>8.3123391712223178</c:v>
                </c:pt>
                <c:pt idx="36">
                  <c:v>10.598820077879045</c:v>
                </c:pt>
                <c:pt idx="37">
                  <c:v>13.150080548710902</c:v>
                </c:pt>
                <c:pt idx="38">
                  <c:v>13.82523157173507</c:v>
                </c:pt>
                <c:pt idx="39">
                  <c:v>13.089415940098899</c:v>
                </c:pt>
                <c:pt idx="40">
                  <c:v>11.061375401410537</c:v>
                </c:pt>
                <c:pt idx="41">
                  <c:v>9.362391223766064</c:v>
                </c:pt>
                <c:pt idx="42">
                  <c:v>7.2987424193166586</c:v>
                </c:pt>
                <c:pt idx="43">
                  <c:v>6.2094261139662281</c:v>
                </c:pt>
                <c:pt idx="44">
                  <c:v>4.174345766238492</c:v>
                </c:pt>
                <c:pt idx="45">
                  <c:v>5.3802746790082985</c:v>
                </c:pt>
                <c:pt idx="46">
                  <c:v>7.7647248023577582</c:v>
                </c:pt>
                <c:pt idx="47">
                  <c:v>10.0049347117805</c:v>
                </c:pt>
                <c:pt idx="48">
                  <c:v>12.412902329218831</c:v>
                </c:pt>
                <c:pt idx="49">
                  <c:v>14.225225464886876</c:v>
                </c:pt>
                <c:pt idx="50">
                  <c:v>15.085788567102327</c:v>
                </c:pt>
                <c:pt idx="51">
                  <c:v>15.110128823843651</c:v>
                </c:pt>
                <c:pt idx="52">
                  <c:v>12.749662683898388</c:v>
                </c:pt>
                <c:pt idx="53">
                  <c:v>10.117009258479513</c:v>
                </c:pt>
                <c:pt idx="54">
                  <c:v>7.4208957458263942</c:v>
                </c:pt>
                <c:pt idx="55">
                  <c:v>5.4178665636012671</c:v>
                </c:pt>
                <c:pt idx="56">
                  <c:v>5.5024918690031592</c:v>
                </c:pt>
                <c:pt idx="57">
                  <c:v>6.6662359270599749</c:v>
                </c:pt>
                <c:pt idx="58">
                  <c:v>8.2456691557221298</c:v>
                </c:pt>
                <c:pt idx="59">
                  <c:v>11.700180292525927</c:v>
                </c:pt>
                <c:pt idx="60">
                  <c:v>13.843147688858689</c:v>
                </c:pt>
                <c:pt idx="61">
                  <c:v>14.841241538515797</c:v>
                </c:pt>
                <c:pt idx="62">
                  <c:v>16.552076105102163</c:v>
                </c:pt>
                <c:pt idx="63">
                  <c:v>15.409554771445748</c:v>
                </c:pt>
                <c:pt idx="64">
                  <c:v>13.965759643448507</c:v>
                </c:pt>
                <c:pt idx="65">
                  <c:v>11.324977432843896</c:v>
                </c:pt>
                <c:pt idx="66">
                  <c:v>9.0254589299657138</c:v>
                </c:pt>
                <c:pt idx="67">
                  <c:v>7.3265365297109462</c:v>
                </c:pt>
                <c:pt idx="68">
                  <c:v>7.0574545827856188</c:v>
                </c:pt>
                <c:pt idx="69">
                  <c:v>7.553428655619868</c:v>
                </c:pt>
                <c:pt idx="70">
                  <c:v>10.089191186981264</c:v>
                </c:pt>
                <c:pt idx="71">
                  <c:v>12.944957694956649</c:v>
                </c:pt>
                <c:pt idx="72">
                  <c:v>15.291427759460749</c:v>
                </c:pt>
                <c:pt idx="73">
                  <c:v>15.86770915951486</c:v>
                </c:pt>
                <c:pt idx="74">
                  <c:v>17.713029786045965</c:v>
                </c:pt>
                <c:pt idx="75">
                  <c:v>17.026633904674178</c:v>
                </c:pt>
                <c:pt idx="76">
                  <c:v>15.218280728396635</c:v>
                </c:pt>
                <c:pt idx="77">
                  <c:v>12.260501353384571</c:v>
                </c:pt>
                <c:pt idx="78">
                  <c:v>9.6287844085672738</c:v>
                </c:pt>
                <c:pt idx="79">
                  <c:v>7.8407191977886033</c:v>
                </c:pt>
                <c:pt idx="80">
                  <c:v>8.753385565817144</c:v>
                </c:pt>
                <c:pt idx="81">
                  <c:v>8.4182222359124061</c:v>
                </c:pt>
                <c:pt idx="82">
                  <c:v>10.700541733936024</c:v>
                </c:pt>
                <c:pt idx="83">
                  <c:v>12.889182684956292</c:v>
                </c:pt>
                <c:pt idx="84">
                  <c:v>15.403933529463284</c:v>
                </c:pt>
                <c:pt idx="85">
                  <c:v>18.271812278590481</c:v>
                </c:pt>
                <c:pt idx="86">
                  <c:v>19.029018774945531</c:v>
                </c:pt>
                <c:pt idx="87">
                  <c:v>17.572487439852171</c:v>
                </c:pt>
                <c:pt idx="88">
                  <c:v>15.940327659312352</c:v>
                </c:pt>
                <c:pt idx="89">
                  <c:v>12.577472242907694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63-49CA-891B-225AA1078E73}"/>
            </c:ext>
          </c:extLst>
        </c:ser>
        <c:ser>
          <c:idx val="1"/>
          <c:order val="1"/>
          <c:tx>
            <c:strRef>
              <c:f>'Адитивна модель'!$G$5</c:f>
              <c:strCache>
                <c:ptCount val="1"/>
                <c:pt idx="0">
                  <c:v>T(t)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модель'!$G$6:$G$95</c:f>
              <c:numCache>
                <c:formatCode>General</c:formatCode>
                <c:ptCount val="90"/>
                <c:pt idx="0">
                  <c:v>5.5006397292941465</c:v>
                </c:pt>
                <c:pt idx="1">
                  <c:v>5.5958455786299437</c:v>
                </c:pt>
                <c:pt idx="2">
                  <c:v>5.6910514279657409</c:v>
                </c:pt>
                <c:pt idx="3">
                  <c:v>5.7862572773015373</c:v>
                </c:pt>
                <c:pt idx="4">
                  <c:v>5.8814631266373345</c:v>
                </c:pt>
                <c:pt idx="5">
                  <c:v>5.9766689759731317</c:v>
                </c:pt>
                <c:pt idx="6">
                  <c:v>6.071874825308929</c:v>
                </c:pt>
                <c:pt idx="7">
                  <c:v>6.1670806746447262</c:v>
                </c:pt>
                <c:pt idx="8">
                  <c:v>6.2622865239805234</c:v>
                </c:pt>
                <c:pt idx="9">
                  <c:v>6.3574923733163207</c:v>
                </c:pt>
                <c:pt idx="10">
                  <c:v>6.452698222652117</c:v>
                </c:pt>
                <c:pt idx="11">
                  <c:v>6.5479040719879151</c:v>
                </c:pt>
                <c:pt idx="12">
                  <c:v>6.6431099213237115</c:v>
                </c:pt>
                <c:pt idx="13">
                  <c:v>6.7383157706595087</c:v>
                </c:pt>
                <c:pt idx="14">
                  <c:v>6.8335216199953059</c:v>
                </c:pt>
                <c:pt idx="15">
                  <c:v>6.9287274693311032</c:v>
                </c:pt>
                <c:pt idx="16">
                  <c:v>7.0239333186669004</c:v>
                </c:pt>
                <c:pt idx="17">
                  <c:v>7.1191391680026976</c:v>
                </c:pt>
                <c:pt idx="18">
                  <c:v>7.2143450173384949</c:v>
                </c:pt>
                <c:pt idx="19">
                  <c:v>7.3095508666742912</c:v>
                </c:pt>
                <c:pt idx="20">
                  <c:v>7.4047567160100893</c:v>
                </c:pt>
                <c:pt idx="21">
                  <c:v>7.4999625653458857</c:v>
                </c:pt>
                <c:pt idx="22">
                  <c:v>7.5951684146816829</c:v>
                </c:pt>
                <c:pt idx="23">
                  <c:v>7.6903742640174801</c:v>
                </c:pt>
                <c:pt idx="24">
                  <c:v>7.7855801133532774</c:v>
                </c:pt>
                <c:pt idx="25">
                  <c:v>7.8807859626890746</c:v>
                </c:pt>
                <c:pt idx="26">
                  <c:v>7.975991812024871</c:v>
                </c:pt>
                <c:pt idx="27">
                  <c:v>8.0711976613606691</c:v>
                </c:pt>
                <c:pt idx="28">
                  <c:v>8.1664035106964654</c:v>
                </c:pt>
                <c:pt idx="29">
                  <c:v>8.2616093600322635</c:v>
                </c:pt>
                <c:pt idx="30">
                  <c:v>8.3568152093680599</c:v>
                </c:pt>
                <c:pt idx="31">
                  <c:v>8.4520210587038562</c:v>
                </c:pt>
                <c:pt idx="32">
                  <c:v>8.5472269080396543</c:v>
                </c:pt>
                <c:pt idx="33">
                  <c:v>8.6424327573754525</c:v>
                </c:pt>
                <c:pt idx="34">
                  <c:v>8.7376386067112488</c:v>
                </c:pt>
                <c:pt idx="35">
                  <c:v>8.8328444560470452</c:v>
                </c:pt>
                <c:pt idx="36">
                  <c:v>8.9280503053828433</c:v>
                </c:pt>
                <c:pt idx="37">
                  <c:v>9.0232561547186396</c:v>
                </c:pt>
                <c:pt idx="38">
                  <c:v>9.118462004054436</c:v>
                </c:pt>
                <c:pt idx="39">
                  <c:v>9.2136678533902341</c:v>
                </c:pt>
                <c:pt idx="40">
                  <c:v>9.3088737027260322</c:v>
                </c:pt>
                <c:pt idx="41">
                  <c:v>9.4040795520618286</c:v>
                </c:pt>
                <c:pt idx="42">
                  <c:v>9.4992854013976249</c:v>
                </c:pt>
                <c:pt idx="43">
                  <c:v>9.594491250733423</c:v>
                </c:pt>
                <c:pt idx="44">
                  <c:v>9.6896971000692194</c:v>
                </c:pt>
                <c:pt idx="45">
                  <c:v>9.7849029494050157</c:v>
                </c:pt>
                <c:pt idx="46">
                  <c:v>9.8801087987408138</c:v>
                </c:pt>
                <c:pt idx="47">
                  <c:v>9.9753146480766119</c:v>
                </c:pt>
                <c:pt idx="48">
                  <c:v>10.070520497412408</c:v>
                </c:pt>
                <c:pt idx="49">
                  <c:v>10.165726346748205</c:v>
                </c:pt>
                <c:pt idx="50">
                  <c:v>10.260932196084003</c:v>
                </c:pt>
                <c:pt idx="51">
                  <c:v>10.356138045419801</c:v>
                </c:pt>
                <c:pt idx="52">
                  <c:v>10.451343894755595</c:v>
                </c:pt>
                <c:pt idx="53">
                  <c:v>10.546549744091394</c:v>
                </c:pt>
                <c:pt idx="54">
                  <c:v>10.641755593427192</c:v>
                </c:pt>
                <c:pt idx="55">
                  <c:v>10.736961442762988</c:v>
                </c:pt>
                <c:pt idx="56">
                  <c:v>10.832167292098784</c:v>
                </c:pt>
                <c:pt idx="57">
                  <c:v>10.927373141434582</c:v>
                </c:pt>
                <c:pt idx="58">
                  <c:v>11.022578990770381</c:v>
                </c:pt>
                <c:pt idx="59">
                  <c:v>11.117784840106175</c:v>
                </c:pt>
                <c:pt idx="60">
                  <c:v>11.212990689441973</c:v>
                </c:pt>
                <c:pt idx="61">
                  <c:v>11.308196538777771</c:v>
                </c:pt>
                <c:pt idx="62">
                  <c:v>11.403402388113568</c:v>
                </c:pt>
                <c:pt idx="63">
                  <c:v>11.498608237449364</c:v>
                </c:pt>
                <c:pt idx="64">
                  <c:v>11.593814086785162</c:v>
                </c:pt>
                <c:pt idx="65">
                  <c:v>11.68901993612096</c:v>
                </c:pt>
                <c:pt idx="66">
                  <c:v>11.784225785456757</c:v>
                </c:pt>
                <c:pt idx="67">
                  <c:v>11.879431634792553</c:v>
                </c:pt>
                <c:pt idx="68">
                  <c:v>11.974637484128351</c:v>
                </c:pt>
                <c:pt idx="69">
                  <c:v>12.069843333464148</c:v>
                </c:pt>
                <c:pt idx="70">
                  <c:v>12.165049182799944</c:v>
                </c:pt>
                <c:pt idx="71">
                  <c:v>12.260255032135742</c:v>
                </c:pt>
                <c:pt idx="72">
                  <c:v>12.35546088147154</c:v>
                </c:pt>
                <c:pt idx="73">
                  <c:v>12.450666730807336</c:v>
                </c:pt>
                <c:pt idx="74">
                  <c:v>12.545872580143133</c:v>
                </c:pt>
                <c:pt idx="75">
                  <c:v>12.641078429478931</c:v>
                </c:pt>
                <c:pt idx="76">
                  <c:v>12.736284278814727</c:v>
                </c:pt>
                <c:pt idx="77">
                  <c:v>12.831490128150524</c:v>
                </c:pt>
                <c:pt idx="78">
                  <c:v>12.926695977486322</c:v>
                </c:pt>
                <c:pt idx="79">
                  <c:v>13.02190182682212</c:v>
                </c:pt>
                <c:pt idx="80">
                  <c:v>13.117107676157916</c:v>
                </c:pt>
                <c:pt idx="81">
                  <c:v>13.212313525493713</c:v>
                </c:pt>
                <c:pt idx="82">
                  <c:v>13.307519374829511</c:v>
                </c:pt>
                <c:pt idx="83">
                  <c:v>13.402725224165309</c:v>
                </c:pt>
                <c:pt idx="84">
                  <c:v>13.497931073501103</c:v>
                </c:pt>
                <c:pt idx="85">
                  <c:v>13.593136922836901</c:v>
                </c:pt>
                <c:pt idx="86">
                  <c:v>13.6883427721727</c:v>
                </c:pt>
                <c:pt idx="87">
                  <c:v>13.783548621508494</c:v>
                </c:pt>
                <c:pt idx="88">
                  <c:v>13.878754470844292</c:v>
                </c:pt>
                <c:pt idx="89">
                  <c:v>13.97396032018009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FC-45AD-8BB7-53D40E483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437311"/>
        <c:axId val="1472445631"/>
      </c:scatterChart>
      <c:valAx>
        <c:axId val="14724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uk-UA" baseline="0"/>
                  <a:t>міс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2445631"/>
        <c:crosses val="autoZero"/>
        <c:crossBetween val="midCat"/>
      </c:valAx>
      <c:valAx>
        <c:axId val="14724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24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uk-UA"/>
              <a:t>Скользящее среднее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2"/>
          <c:tx>
            <c:v>Прогноз</c:v>
          </c:tx>
          <c:marker>
            <c:symbol val="none"/>
          </c:marker>
          <c:val>
            <c:numRef>
              <c:f>'Адитивна модель'!$AC$6:$AC$95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9.790751556844894</c:v>
                </c:pt>
                <c:pt idx="3">
                  <c:v>10.356101272704825</c:v>
                </c:pt>
                <c:pt idx="4">
                  <c:v>9.3348460952628916</c:v>
                </c:pt>
                <c:pt idx="5">
                  <c:v>7.6180609578827854</c:v>
                </c:pt>
                <c:pt idx="6">
                  <c:v>5.8087340468420798</c:v>
                </c:pt>
                <c:pt idx="7">
                  <c:v>3.7420090138044522</c:v>
                </c:pt>
                <c:pt idx="8">
                  <c:v>2.1311961602700964</c:v>
                </c:pt>
                <c:pt idx="9">
                  <c:v>1.5437912803432627</c:v>
                </c:pt>
                <c:pt idx="10">
                  <c:v>2.1532877827097088</c:v>
                </c:pt>
                <c:pt idx="11">
                  <c:v>3.8117164775714101</c:v>
                </c:pt>
                <c:pt idx="12">
                  <c:v>5.854136234708359</c:v>
                </c:pt>
                <c:pt idx="13">
                  <c:v>8.4575327767119859</c:v>
                </c:pt>
                <c:pt idx="14">
                  <c:v>10.458608962085409</c:v>
                </c:pt>
                <c:pt idx="15">
                  <c:v>11.220530317240184</c:v>
                </c:pt>
                <c:pt idx="16">
                  <c:v>10.76125294979745</c:v>
                </c:pt>
                <c:pt idx="17">
                  <c:v>8.6671873855725803</c:v>
                </c:pt>
                <c:pt idx="18">
                  <c:v>6.4226302541922378</c:v>
                </c:pt>
                <c:pt idx="19">
                  <c:v>3.9216312227412637</c:v>
                </c:pt>
                <c:pt idx="20">
                  <c:v>2.7702339369419415</c:v>
                </c:pt>
                <c:pt idx="21">
                  <c:v>2.3615391849296636</c:v>
                </c:pt>
                <c:pt idx="22">
                  <c:v>3.4834451053037996</c:v>
                </c:pt>
                <c:pt idx="23">
                  <c:v>5.4267408491393399</c:v>
                </c:pt>
                <c:pt idx="24">
                  <c:v>7.8689631655651775</c:v>
                </c:pt>
                <c:pt idx="25">
                  <c:v>10.221060957535416</c:v>
                </c:pt>
                <c:pt idx="26">
                  <c:v>11.639875367713193</c:v>
                </c:pt>
                <c:pt idx="27">
                  <c:v>12.673322662575179</c:v>
                </c:pt>
                <c:pt idx="28">
                  <c:v>11.7924873872094</c:v>
                </c:pt>
                <c:pt idx="29">
                  <c:v>10.405664943023572</c:v>
                </c:pt>
                <c:pt idx="30">
                  <c:v>7.9535070626231912</c:v>
                </c:pt>
                <c:pt idx="31">
                  <c:v>5.8313658765898175</c:v>
                </c:pt>
                <c:pt idx="32">
                  <c:v>4.0874201437286661</c:v>
                </c:pt>
                <c:pt idx="33">
                  <c:v>3.6737892127122613</c:v>
                </c:pt>
                <c:pt idx="34">
                  <c:v>4.5683151182861366</c:v>
                </c:pt>
                <c:pt idx="35">
                  <c:v>6.3411856209404336</c:v>
                </c:pt>
                <c:pt idx="36">
                  <c:v>8.3135215353163918</c:v>
                </c:pt>
                <c:pt idx="37">
                  <c:v>10.687079932604087</c:v>
                </c:pt>
                <c:pt idx="38">
                  <c:v>12.524710732775006</c:v>
                </c:pt>
                <c:pt idx="39">
                  <c:v>13.354909353514955</c:v>
                </c:pt>
                <c:pt idx="40">
                  <c:v>12.658674304414836</c:v>
                </c:pt>
                <c:pt idx="41">
                  <c:v>11.171060855091833</c:v>
                </c:pt>
                <c:pt idx="42">
                  <c:v>9.2408363481644198</c:v>
                </c:pt>
                <c:pt idx="43">
                  <c:v>7.6235199190163163</c:v>
                </c:pt>
                <c:pt idx="44">
                  <c:v>5.8941714331737929</c:v>
                </c:pt>
                <c:pt idx="45">
                  <c:v>5.2546821864043389</c:v>
                </c:pt>
                <c:pt idx="46">
                  <c:v>5.7731150825348498</c:v>
                </c:pt>
                <c:pt idx="47">
                  <c:v>7.7166447310488522</c:v>
                </c:pt>
                <c:pt idx="48">
                  <c:v>10.060853947785697</c:v>
                </c:pt>
                <c:pt idx="49">
                  <c:v>12.214354168628736</c:v>
                </c:pt>
                <c:pt idx="50">
                  <c:v>13.907972120402677</c:v>
                </c:pt>
                <c:pt idx="51">
                  <c:v>14.807047618610952</c:v>
                </c:pt>
                <c:pt idx="52">
                  <c:v>14.315193358281455</c:v>
                </c:pt>
                <c:pt idx="53">
                  <c:v>12.658933588740517</c:v>
                </c:pt>
                <c:pt idx="54">
                  <c:v>10.095855896068096</c:v>
                </c:pt>
                <c:pt idx="55">
                  <c:v>7.6519238559690566</c:v>
                </c:pt>
                <c:pt idx="56">
                  <c:v>6.1137513928102729</c:v>
                </c:pt>
                <c:pt idx="57">
                  <c:v>5.8621981198881343</c:v>
                </c:pt>
                <c:pt idx="58">
                  <c:v>6.8047989839284213</c:v>
                </c:pt>
                <c:pt idx="59">
                  <c:v>8.870695125102678</c:v>
                </c:pt>
                <c:pt idx="60">
                  <c:v>11.26299904570225</c:v>
                </c:pt>
                <c:pt idx="61">
                  <c:v>13.461523173300137</c:v>
                </c:pt>
                <c:pt idx="62">
                  <c:v>15.078821777492218</c:v>
                </c:pt>
                <c:pt idx="63">
                  <c:v>15.600957471687904</c:v>
                </c:pt>
                <c:pt idx="64">
                  <c:v>15.309130173332141</c:v>
                </c:pt>
                <c:pt idx="65">
                  <c:v>13.566763949246051</c:v>
                </c:pt>
                <c:pt idx="66">
                  <c:v>11.43873200208604</c:v>
                </c:pt>
                <c:pt idx="67">
                  <c:v>9.2256576308401854</c:v>
                </c:pt>
                <c:pt idx="68">
                  <c:v>7.8031500141540917</c:v>
                </c:pt>
                <c:pt idx="69">
                  <c:v>7.3124732560388113</c:v>
                </c:pt>
                <c:pt idx="70">
                  <c:v>8.2333581417955841</c:v>
                </c:pt>
                <c:pt idx="71">
                  <c:v>10.195859179185927</c:v>
                </c:pt>
                <c:pt idx="72">
                  <c:v>12.775192213799555</c:v>
                </c:pt>
                <c:pt idx="73">
                  <c:v>14.701364871310753</c:v>
                </c:pt>
                <c:pt idx="74">
                  <c:v>16.290722235007191</c:v>
                </c:pt>
                <c:pt idx="75">
                  <c:v>16.869124283411669</c:v>
                </c:pt>
                <c:pt idx="76">
                  <c:v>16.652648139705594</c:v>
                </c:pt>
                <c:pt idx="77">
                  <c:v>14.835138662151794</c:v>
                </c:pt>
                <c:pt idx="78">
                  <c:v>12.369188830116158</c:v>
                </c:pt>
                <c:pt idx="79">
                  <c:v>9.910001653246816</c:v>
                </c:pt>
                <c:pt idx="80">
                  <c:v>8.7409630573910082</c:v>
                </c:pt>
                <c:pt idx="81">
                  <c:v>8.337442333172719</c:v>
                </c:pt>
                <c:pt idx="82">
                  <c:v>9.2907165118885242</c:v>
                </c:pt>
                <c:pt idx="83">
                  <c:v>10.669315551601576</c:v>
                </c:pt>
                <c:pt idx="84">
                  <c:v>12.997885982785201</c:v>
                </c:pt>
                <c:pt idx="85">
                  <c:v>15.521642831003353</c:v>
                </c:pt>
                <c:pt idx="86">
                  <c:v>17.568254860999762</c:v>
                </c:pt>
                <c:pt idx="87">
                  <c:v>18.291106164462729</c:v>
                </c:pt>
                <c:pt idx="88">
                  <c:v>17.513944624703353</c:v>
                </c:pt>
                <c:pt idx="89">
                  <c:v>15.363429114024074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5A-4C2D-868F-4E03B24B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1824111"/>
        <c:axId val="1471814959"/>
      </c:lineChart>
      <c:scatterChart>
        <c:scatterStyle val="lineMarker"/>
        <c:varyColors val="0"/>
        <c:ser>
          <c:idx val="0"/>
          <c:order val="0"/>
          <c:tx>
            <c:strRef>
              <c:f>'Адитивна модель'!$F$5</c:f>
              <c:strCache>
                <c:ptCount val="1"/>
                <c:pt idx="0">
                  <c:v>y_t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модель'!$F$6:$F$95</c:f>
              <c:numCache>
                <c:formatCode>General</c:formatCode>
                <c:ptCount val="90"/>
                <c:pt idx="0">
                  <c:v>7.8930484737635718</c:v>
                </c:pt>
                <c:pt idx="1">
                  <c:v>10.438836582300102</c:v>
                </c:pt>
                <c:pt idx="2">
                  <c:v>11.040369614471011</c:v>
                </c:pt>
                <c:pt idx="3">
                  <c:v>9.5890976213433579</c:v>
                </c:pt>
                <c:pt idx="4">
                  <c:v>7.3750710499743048</c:v>
                </c:pt>
                <c:pt idx="5">
                  <c:v>5.8900142023306934</c:v>
                </c:pt>
                <c:pt idx="6">
                  <c:v>4.1611168882212404</c:v>
                </c:pt>
                <c:pt idx="7">
                  <c:v>1.1748959508614227</c:v>
                </c:pt>
                <c:pt idx="8">
                  <c:v>1.0575756417276265</c:v>
                </c:pt>
                <c:pt idx="9">
                  <c:v>2.3989022484407387</c:v>
                </c:pt>
                <c:pt idx="10">
                  <c:v>3.0033854579607615</c:v>
                </c:pt>
                <c:pt idx="11">
                  <c:v>6.0328617263127304</c:v>
                </c:pt>
                <c:pt idx="12">
                  <c:v>8.5261615198515841</c:v>
                </c:pt>
                <c:pt idx="13">
                  <c:v>10.813575083971642</c:v>
                </c:pt>
                <c:pt idx="14">
                  <c:v>12.036090282433003</c:v>
                </c:pt>
                <c:pt idx="15">
                  <c:v>10.811925585315912</c:v>
                </c:pt>
                <c:pt idx="16">
                  <c:v>9.4357429816434379</c:v>
                </c:pt>
                <c:pt idx="17">
                  <c:v>5.753893589758392</c:v>
                </c:pt>
                <c:pt idx="18">
                  <c:v>4.0782541911748833</c:v>
                </c:pt>
                <c:pt idx="19">
                  <c:v>1.9327458872905154</c:v>
                </c:pt>
                <c:pt idx="20">
                  <c:v>2.2997017323604254</c:v>
                </c:pt>
                <c:pt idx="21">
                  <c:v>2.8521699351380496</c:v>
                </c:pt>
                <c:pt idx="22">
                  <c:v>5.2984636484129233</c:v>
                </c:pt>
                <c:pt idx="23">
                  <c:v>8.1295889638670467</c:v>
                </c:pt>
                <c:pt idx="24">
                  <c:v>10.178836884415563</c:v>
                </c:pt>
                <c:pt idx="25">
                  <c:v>12.354757024323641</c:v>
                </c:pt>
                <c:pt idx="26">
                  <c:v>12.386032194400372</c:v>
                </c:pt>
                <c:pt idx="27">
                  <c:v>13.279178769001525</c:v>
                </c:pt>
                <c:pt idx="28">
                  <c:v>9.7122511982263031</c:v>
                </c:pt>
                <c:pt idx="29">
                  <c:v>8.2255648618428818</c:v>
                </c:pt>
                <c:pt idx="30">
                  <c:v>5.9227051278003859</c:v>
                </c:pt>
                <c:pt idx="31">
                  <c:v>3.3458276401261839</c:v>
                </c:pt>
                <c:pt idx="32">
                  <c:v>2.9937276632594294</c:v>
                </c:pt>
                <c:pt idx="33">
                  <c:v>4.6818123347511706</c:v>
                </c:pt>
                <c:pt idx="34">
                  <c:v>6.0294053568478105</c:v>
                </c:pt>
                <c:pt idx="35">
                  <c:v>8.3123391712223178</c:v>
                </c:pt>
                <c:pt idx="36">
                  <c:v>10.598820077879045</c:v>
                </c:pt>
                <c:pt idx="37">
                  <c:v>13.150080548710902</c:v>
                </c:pt>
                <c:pt idx="38">
                  <c:v>13.82523157173507</c:v>
                </c:pt>
                <c:pt idx="39">
                  <c:v>13.089415940098899</c:v>
                </c:pt>
                <c:pt idx="40">
                  <c:v>11.061375401410537</c:v>
                </c:pt>
                <c:pt idx="41">
                  <c:v>9.362391223766064</c:v>
                </c:pt>
                <c:pt idx="42">
                  <c:v>7.2987424193166586</c:v>
                </c:pt>
                <c:pt idx="43">
                  <c:v>6.2094261139662281</c:v>
                </c:pt>
                <c:pt idx="44">
                  <c:v>4.174345766238492</c:v>
                </c:pt>
                <c:pt idx="45">
                  <c:v>5.3802746790082985</c:v>
                </c:pt>
                <c:pt idx="46">
                  <c:v>7.7647248023577582</c:v>
                </c:pt>
                <c:pt idx="47">
                  <c:v>10.0049347117805</c:v>
                </c:pt>
                <c:pt idx="48">
                  <c:v>12.412902329218831</c:v>
                </c:pt>
                <c:pt idx="49">
                  <c:v>14.225225464886876</c:v>
                </c:pt>
                <c:pt idx="50">
                  <c:v>15.085788567102327</c:v>
                </c:pt>
                <c:pt idx="51">
                  <c:v>15.110128823843651</c:v>
                </c:pt>
                <c:pt idx="52">
                  <c:v>12.749662683898388</c:v>
                </c:pt>
                <c:pt idx="53">
                  <c:v>10.117009258479513</c:v>
                </c:pt>
                <c:pt idx="54">
                  <c:v>7.4208957458263942</c:v>
                </c:pt>
                <c:pt idx="55">
                  <c:v>5.4178665636012671</c:v>
                </c:pt>
                <c:pt idx="56">
                  <c:v>5.5024918690031592</c:v>
                </c:pt>
                <c:pt idx="57">
                  <c:v>6.6662359270599749</c:v>
                </c:pt>
                <c:pt idx="58">
                  <c:v>8.2456691557221298</c:v>
                </c:pt>
                <c:pt idx="59">
                  <c:v>11.700180292525927</c:v>
                </c:pt>
                <c:pt idx="60">
                  <c:v>13.843147688858689</c:v>
                </c:pt>
                <c:pt idx="61">
                  <c:v>14.841241538515797</c:v>
                </c:pt>
                <c:pt idx="62">
                  <c:v>16.552076105102163</c:v>
                </c:pt>
                <c:pt idx="63">
                  <c:v>15.409554771445748</c:v>
                </c:pt>
                <c:pt idx="64">
                  <c:v>13.965759643448507</c:v>
                </c:pt>
                <c:pt idx="65">
                  <c:v>11.324977432843896</c:v>
                </c:pt>
                <c:pt idx="66">
                  <c:v>9.0254589299657138</c:v>
                </c:pt>
                <c:pt idx="67">
                  <c:v>7.3265365297109462</c:v>
                </c:pt>
                <c:pt idx="68">
                  <c:v>7.0574545827856188</c:v>
                </c:pt>
                <c:pt idx="69">
                  <c:v>7.553428655619868</c:v>
                </c:pt>
                <c:pt idx="70">
                  <c:v>10.089191186981264</c:v>
                </c:pt>
                <c:pt idx="71">
                  <c:v>12.944957694956649</c:v>
                </c:pt>
                <c:pt idx="72">
                  <c:v>15.291427759460749</c:v>
                </c:pt>
                <c:pt idx="73">
                  <c:v>15.86770915951486</c:v>
                </c:pt>
                <c:pt idx="74">
                  <c:v>17.713029786045965</c:v>
                </c:pt>
                <c:pt idx="75">
                  <c:v>17.026633904674178</c:v>
                </c:pt>
                <c:pt idx="76">
                  <c:v>15.218280728396635</c:v>
                </c:pt>
                <c:pt idx="77">
                  <c:v>12.260501353384571</c:v>
                </c:pt>
                <c:pt idx="78">
                  <c:v>9.6287844085672738</c:v>
                </c:pt>
                <c:pt idx="79">
                  <c:v>7.8407191977886033</c:v>
                </c:pt>
                <c:pt idx="80">
                  <c:v>8.753385565817144</c:v>
                </c:pt>
                <c:pt idx="81">
                  <c:v>8.4182222359124061</c:v>
                </c:pt>
                <c:pt idx="82">
                  <c:v>10.700541733936024</c:v>
                </c:pt>
                <c:pt idx="83">
                  <c:v>12.889182684956292</c:v>
                </c:pt>
                <c:pt idx="84">
                  <c:v>15.403933529463284</c:v>
                </c:pt>
                <c:pt idx="85">
                  <c:v>18.271812278590481</c:v>
                </c:pt>
                <c:pt idx="86">
                  <c:v>19.029018774945531</c:v>
                </c:pt>
                <c:pt idx="87">
                  <c:v>17.572487439852171</c:v>
                </c:pt>
                <c:pt idx="88">
                  <c:v>15.940327659312352</c:v>
                </c:pt>
                <c:pt idx="89">
                  <c:v>12.577472242907694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5A-4C2D-868F-4E03B24B92F4}"/>
            </c:ext>
          </c:extLst>
        </c:ser>
        <c:ser>
          <c:idx val="2"/>
          <c:order val="1"/>
          <c:tx>
            <c:strRef>
              <c:f>'Адитивна модель'!$AB$5</c:f>
              <c:strCache>
                <c:ptCount val="1"/>
                <c:pt idx="0">
                  <c:v>ср_знач(y_t)</c:v>
                </c:pt>
              </c:strCache>
            </c:strRef>
          </c:tx>
          <c:spPr>
            <a:ln w="19050">
              <a:noFill/>
            </a:ln>
          </c:spPr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модель'!$AB$8:$AB$95</c:f>
              <c:numCache>
                <c:formatCode>General</c:formatCode>
                <c:ptCount val="88"/>
                <c:pt idx="0">
                  <c:v>9.1659425280318363</c:v>
                </c:pt>
                <c:pt idx="1">
                  <c:v>10.739603098385556</c:v>
                </c:pt>
                <c:pt idx="2">
                  <c:v>10.314733617907184</c:v>
                </c:pt>
                <c:pt idx="3">
                  <c:v>8.4820843356588309</c:v>
                </c:pt>
                <c:pt idx="4">
                  <c:v>6.6325426261524996</c:v>
                </c:pt>
                <c:pt idx="5">
                  <c:v>5.0255655452759669</c:v>
                </c:pt>
                <c:pt idx="6">
                  <c:v>2.6680064195413316</c:v>
                </c:pt>
                <c:pt idx="7">
                  <c:v>1.1162357962945246</c:v>
                </c:pt>
                <c:pt idx="8">
                  <c:v>1.7282389450841826</c:v>
                </c:pt>
                <c:pt idx="9">
                  <c:v>2.7011438532007501</c:v>
                </c:pt>
                <c:pt idx="10">
                  <c:v>4.518123592136746</c:v>
                </c:pt>
                <c:pt idx="11">
                  <c:v>7.2795116230821577</c:v>
                </c:pt>
                <c:pt idx="12">
                  <c:v>9.6698683019116132</c:v>
                </c:pt>
                <c:pt idx="13">
                  <c:v>11.424832683202322</c:v>
                </c:pt>
                <c:pt idx="14">
                  <c:v>11.424007933874456</c:v>
                </c:pt>
                <c:pt idx="15">
                  <c:v>10.123834283479674</c:v>
                </c:pt>
                <c:pt idx="16">
                  <c:v>7.5948182857009154</c:v>
                </c:pt>
                <c:pt idx="17">
                  <c:v>4.9160738904666381</c:v>
                </c:pt>
                <c:pt idx="18">
                  <c:v>3.0055000392326994</c:v>
                </c:pt>
                <c:pt idx="19">
                  <c:v>2.1162238098254704</c:v>
                </c:pt>
                <c:pt idx="20">
                  <c:v>2.5759358337492375</c:v>
                </c:pt>
                <c:pt idx="21">
                  <c:v>4.0753167917754869</c:v>
                </c:pt>
                <c:pt idx="22">
                  <c:v>6.714026306139985</c:v>
                </c:pt>
                <c:pt idx="23">
                  <c:v>9.1542129241413051</c:v>
                </c:pt>
                <c:pt idx="24">
                  <c:v>11.266796954369603</c:v>
                </c:pt>
                <c:pt idx="25">
                  <c:v>12.370394609362005</c:v>
                </c:pt>
                <c:pt idx="26">
                  <c:v>12.832605481700949</c:v>
                </c:pt>
                <c:pt idx="27">
                  <c:v>11.495714983613915</c:v>
                </c:pt>
                <c:pt idx="28">
                  <c:v>8.9689080300345925</c:v>
                </c:pt>
                <c:pt idx="29">
                  <c:v>7.0741349948216339</c:v>
                </c:pt>
                <c:pt idx="30">
                  <c:v>4.6342663839632845</c:v>
                </c:pt>
                <c:pt idx="31">
                  <c:v>3.1697776516928067</c:v>
                </c:pt>
                <c:pt idx="32">
                  <c:v>3.8377699990053</c:v>
                </c:pt>
                <c:pt idx="33">
                  <c:v>5.355608845799491</c:v>
                </c:pt>
                <c:pt idx="34">
                  <c:v>7.1708722640350642</c:v>
                </c:pt>
                <c:pt idx="35">
                  <c:v>9.4555796245506816</c:v>
                </c:pt>
                <c:pt idx="36">
                  <c:v>11.874450313294973</c:v>
                </c:pt>
                <c:pt idx="37">
                  <c:v>13.487656060222985</c:v>
                </c:pt>
                <c:pt idx="38">
                  <c:v>13.457323755916985</c:v>
                </c:pt>
                <c:pt idx="39">
                  <c:v>12.075395670754718</c:v>
                </c:pt>
                <c:pt idx="40">
                  <c:v>10.2118833125883</c:v>
                </c:pt>
                <c:pt idx="41">
                  <c:v>8.3305668215413604</c:v>
                </c:pt>
                <c:pt idx="42">
                  <c:v>6.7540842666414438</c:v>
                </c:pt>
                <c:pt idx="43">
                  <c:v>5.1918859401023596</c:v>
                </c:pt>
                <c:pt idx="44">
                  <c:v>4.7773102226233952</c:v>
                </c:pt>
                <c:pt idx="45">
                  <c:v>6.5724997406830283</c:v>
                </c:pt>
                <c:pt idx="46">
                  <c:v>8.884829757069129</c:v>
                </c:pt>
                <c:pt idx="47">
                  <c:v>11.208918520499665</c:v>
                </c:pt>
                <c:pt idx="48">
                  <c:v>13.319063897052853</c:v>
                </c:pt>
                <c:pt idx="49">
                  <c:v>14.655507015994601</c:v>
                </c:pt>
                <c:pt idx="50">
                  <c:v>15.09795869547299</c:v>
                </c:pt>
                <c:pt idx="51">
                  <c:v>13.929895753871019</c:v>
                </c:pt>
                <c:pt idx="52">
                  <c:v>11.433335971188949</c:v>
                </c:pt>
                <c:pt idx="53">
                  <c:v>8.7689525021529526</c:v>
                </c:pt>
                <c:pt idx="54">
                  <c:v>6.4193811547138306</c:v>
                </c:pt>
                <c:pt idx="55">
                  <c:v>5.4601792163022136</c:v>
                </c:pt>
                <c:pt idx="56">
                  <c:v>6.0843638980315671</c:v>
                </c:pt>
                <c:pt idx="57">
                  <c:v>7.4559525413910528</c:v>
                </c:pt>
                <c:pt idx="58">
                  <c:v>9.9729247241240273</c:v>
                </c:pt>
                <c:pt idx="59">
                  <c:v>12.771663990692307</c:v>
                </c:pt>
                <c:pt idx="60">
                  <c:v>14.342194613687244</c:v>
                </c:pt>
                <c:pt idx="61">
                  <c:v>15.696658821808981</c:v>
                </c:pt>
                <c:pt idx="62">
                  <c:v>15.980815438273956</c:v>
                </c:pt>
                <c:pt idx="63">
                  <c:v>14.687657207447128</c:v>
                </c:pt>
                <c:pt idx="64">
                  <c:v>12.645368538146201</c:v>
                </c:pt>
                <c:pt idx="65">
                  <c:v>10.175218181404805</c:v>
                </c:pt>
                <c:pt idx="66">
                  <c:v>8.1759977298383291</c:v>
                </c:pt>
                <c:pt idx="67">
                  <c:v>7.1919955562482825</c:v>
                </c:pt>
                <c:pt idx="68">
                  <c:v>7.3054416192027434</c:v>
                </c:pt>
                <c:pt idx="69">
                  <c:v>8.8213099213005659</c:v>
                </c:pt>
                <c:pt idx="70">
                  <c:v>11.517074440968956</c:v>
                </c:pt>
                <c:pt idx="71">
                  <c:v>14.118192727208699</c:v>
                </c:pt>
                <c:pt idx="72">
                  <c:v>15.579568459487804</c:v>
                </c:pt>
                <c:pt idx="73">
                  <c:v>16.790369472780412</c:v>
                </c:pt>
                <c:pt idx="74">
                  <c:v>17.369831845360071</c:v>
                </c:pt>
                <c:pt idx="75">
                  <c:v>16.122457316535407</c:v>
                </c:pt>
                <c:pt idx="76">
                  <c:v>13.739391040890602</c:v>
                </c:pt>
                <c:pt idx="77">
                  <c:v>10.944642880975923</c:v>
                </c:pt>
                <c:pt idx="78">
                  <c:v>8.7347518031779394</c:v>
                </c:pt>
                <c:pt idx="79">
                  <c:v>8.2970523818028745</c:v>
                </c:pt>
                <c:pt idx="80">
                  <c:v>8.5858039008647751</c:v>
                </c:pt>
                <c:pt idx="81">
                  <c:v>9.5593819849242152</c:v>
                </c:pt>
                <c:pt idx="82">
                  <c:v>11.794862209446158</c:v>
                </c:pt>
                <c:pt idx="83">
                  <c:v>14.146558107209788</c:v>
                </c:pt>
                <c:pt idx="84">
                  <c:v>16.837872904026881</c:v>
                </c:pt>
                <c:pt idx="85">
                  <c:v>18.650415526768008</c:v>
                </c:pt>
                <c:pt idx="86">
                  <c:v>18.300753107398851</c:v>
                </c:pt>
                <c:pt idx="87">
                  <c:v>16.756407549582264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15A-4C2D-868F-4E03B24B9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1824111"/>
        <c:axId val="1471814959"/>
      </c:scatterChart>
      <c:catAx>
        <c:axId val="14718241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uk-UA"/>
                  <a:t>Точка данных</a:t>
                </a:r>
              </a:p>
            </c:rich>
          </c:tx>
          <c:overlay val="0"/>
        </c:title>
        <c:majorTickMark val="out"/>
        <c:minorTickMark val="none"/>
        <c:tickLblPos val="nextTo"/>
        <c:crossAx val="1471814959"/>
        <c:crosses val="autoZero"/>
        <c:auto val="1"/>
        <c:lblAlgn val="ctr"/>
        <c:lblOffset val="100"/>
        <c:noMultiLvlLbl val="0"/>
      </c:catAx>
      <c:valAx>
        <c:axId val="14718149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uk-UA"/>
                  <a:t>Значение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71824111"/>
        <c:crosses val="autoZero"/>
        <c:crossBetween val="between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 sz="1200"/>
              <a:t>Експоненціально зважена ковзаюча середня</a:t>
            </a:r>
          </a:p>
        </c:rich>
      </c:tx>
      <c:layout>
        <c:manualLayout>
          <c:xMode val="edge"/>
          <c:yMode val="edge"/>
          <c:x val="0.1554995418316622"/>
          <c:y val="4.58832710316389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2803368421441563"/>
          <c:y val="0.1890274447877992"/>
          <c:w val="0.81990916642284428"/>
          <c:h val="0.5325261862402928"/>
        </c:manualLayout>
      </c:layout>
      <c:scatterChart>
        <c:scatterStyle val="lineMarker"/>
        <c:varyColors val="0"/>
        <c:ser>
          <c:idx val="0"/>
          <c:order val="0"/>
          <c:tx>
            <c:strRef>
              <c:f>'Адитивна модель'!$AL$5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модель'!$AL$6:$AL$95</c:f>
              <c:numCache>
                <c:formatCode>General</c:formatCode>
                <c:ptCount val="90"/>
                <c:pt idx="0">
                  <c:v>7.8930484737635718</c:v>
                </c:pt>
                <c:pt idx="1">
                  <c:v>10.438836582300102</c:v>
                </c:pt>
                <c:pt idx="2">
                  <c:v>11.040369614471011</c:v>
                </c:pt>
                <c:pt idx="3">
                  <c:v>9.5890976213433579</c:v>
                </c:pt>
                <c:pt idx="4">
                  <c:v>7.3750710499743048</c:v>
                </c:pt>
                <c:pt idx="5">
                  <c:v>5.8900142023306934</c:v>
                </c:pt>
                <c:pt idx="6">
                  <c:v>4.1611168882212404</c:v>
                </c:pt>
                <c:pt idx="7">
                  <c:v>1.1748959508614227</c:v>
                </c:pt>
                <c:pt idx="8">
                  <c:v>1.0575756417276265</c:v>
                </c:pt>
                <c:pt idx="9">
                  <c:v>2.3989022484407387</c:v>
                </c:pt>
                <c:pt idx="10">
                  <c:v>3.0033854579607615</c:v>
                </c:pt>
                <c:pt idx="11">
                  <c:v>6.0328617263127304</c:v>
                </c:pt>
                <c:pt idx="12">
                  <c:v>8.5261615198515841</c:v>
                </c:pt>
                <c:pt idx="13">
                  <c:v>10.813575083971642</c:v>
                </c:pt>
                <c:pt idx="14">
                  <c:v>12.036090282433003</c:v>
                </c:pt>
                <c:pt idx="15">
                  <c:v>10.811925585315912</c:v>
                </c:pt>
                <c:pt idx="16">
                  <c:v>9.4357429816434379</c:v>
                </c:pt>
                <c:pt idx="17">
                  <c:v>5.753893589758392</c:v>
                </c:pt>
                <c:pt idx="18">
                  <c:v>4.0782541911748833</c:v>
                </c:pt>
                <c:pt idx="19">
                  <c:v>1.9327458872905154</c:v>
                </c:pt>
                <c:pt idx="20">
                  <c:v>2.2997017323604254</c:v>
                </c:pt>
                <c:pt idx="21">
                  <c:v>2.8521699351380496</c:v>
                </c:pt>
                <c:pt idx="22">
                  <c:v>5.2984636484129233</c:v>
                </c:pt>
                <c:pt idx="23">
                  <c:v>8.1295889638670467</c:v>
                </c:pt>
                <c:pt idx="24">
                  <c:v>10.178836884415563</c:v>
                </c:pt>
                <c:pt idx="25">
                  <c:v>12.354757024323641</c:v>
                </c:pt>
                <c:pt idx="26">
                  <c:v>12.386032194400372</c:v>
                </c:pt>
                <c:pt idx="27">
                  <c:v>13.279178769001525</c:v>
                </c:pt>
                <c:pt idx="28">
                  <c:v>9.7122511982263031</c:v>
                </c:pt>
                <c:pt idx="29">
                  <c:v>8.2255648618428818</c:v>
                </c:pt>
                <c:pt idx="30">
                  <c:v>5.9227051278003859</c:v>
                </c:pt>
                <c:pt idx="31">
                  <c:v>3.3458276401261839</c:v>
                </c:pt>
                <c:pt idx="32">
                  <c:v>2.9937276632594294</c:v>
                </c:pt>
                <c:pt idx="33">
                  <c:v>4.6818123347511706</c:v>
                </c:pt>
                <c:pt idx="34">
                  <c:v>6.0294053568478105</c:v>
                </c:pt>
                <c:pt idx="35">
                  <c:v>8.3123391712223178</c:v>
                </c:pt>
                <c:pt idx="36">
                  <c:v>10.598820077879045</c:v>
                </c:pt>
                <c:pt idx="37">
                  <c:v>13.150080548710902</c:v>
                </c:pt>
                <c:pt idx="38">
                  <c:v>13.82523157173507</c:v>
                </c:pt>
                <c:pt idx="39">
                  <c:v>13.089415940098899</c:v>
                </c:pt>
                <c:pt idx="40">
                  <c:v>11.061375401410537</c:v>
                </c:pt>
                <c:pt idx="41">
                  <c:v>9.362391223766064</c:v>
                </c:pt>
                <c:pt idx="42">
                  <c:v>7.2987424193166586</c:v>
                </c:pt>
                <c:pt idx="43">
                  <c:v>6.2094261139662281</c:v>
                </c:pt>
                <c:pt idx="44">
                  <c:v>4.174345766238492</c:v>
                </c:pt>
                <c:pt idx="45">
                  <c:v>5.3802746790082985</c:v>
                </c:pt>
                <c:pt idx="46">
                  <c:v>7.7647248023577582</c:v>
                </c:pt>
                <c:pt idx="47">
                  <c:v>10.0049347117805</c:v>
                </c:pt>
                <c:pt idx="48">
                  <c:v>12.412902329218831</c:v>
                </c:pt>
                <c:pt idx="49">
                  <c:v>14.225225464886876</c:v>
                </c:pt>
                <c:pt idx="50">
                  <c:v>15.085788567102327</c:v>
                </c:pt>
                <c:pt idx="51">
                  <c:v>15.110128823843651</c:v>
                </c:pt>
                <c:pt idx="52">
                  <c:v>12.749662683898388</c:v>
                </c:pt>
                <c:pt idx="53">
                  <c:v>10.117009258479513</c:v>
                </c:pt>
                <c:pt idx="54">
                  <c:v>7.4208957458263942</c:v>
                </c:pt>
                <c:pt idx="55">
                  <c:v>5.4178665636012671</c:v>
                </c:pt>
                <c:pt idx="56">
                  <c:v>5.5024918690031592</c:v>
                </c:pt>
                <c:pt idx="57">
                  <c:v>6.6662359270599749</c:v>
                </c:pt>
                <c:pt idx="58">
                  <c:v>8.2456691557221298</c:v>
                </c:pt>
                <c:pt idx="59">
                  <c:v>11.700180292525927</c:v>
                </c:pt>
                <c:pt idx="60">
                  <c:v>13.843147688858689</c:v>
                </c:pt>
                <c:pt idx="61">
                  <c:v>14.841241538515797</c:v>
                </c:pt>
                <c:pt idx="62">
                  <c:v>16.552076105102163</c:v>
                </c:pt>
                <c:pt idx="63">
                  <c:v>15.409554771445748</c:v>
                </c:pt>
                <c:pt idx="64">
                  <c:v>13.965759643448507</c:v>
                </c:pt>
                <c:pt idx="65">
                  <c:v>11.324977432843896</c:v>
                </c:pt>
                <c:pt idx="66">
                  <c:v>9.0254589299657138</c:v>
                </c:pt>
                <c:pt idx="67">
                  <c:v>7.3265365297109462</c:v>
                </c:pt>
                <c:pt idx="68">
                  <c:v>7.0574545827856188</c:v>
                </c:pt>
                <c:pt idx="69">
                  <c:v>7.553428655619868</c:v>
                </c:pt>
                <c:pt idx="70">
                  <c:v>10.089191186981264</c:v>
                </c:pt>
                <c:pt idx="71">
                  <c:v>12.944957694956649</c:v>
                </c:pt>
                <c:pt idx="72">
                  <c:v>15.291427759460749</c:v>
                </c:pt>
                <c:pt idx="73">
                  <c:v>15.86770915951486</c:v>
                </c:pt>
                <c:pt idx="74">
                  <c:v>17.713029786045965</c:v>
                </c:pt>
                <c:pt idx="75">
                  <c:v>17.026633904674178</c:v>
                </c:pt>
                <c:pt idx="76">
                  <c:v>15.218280728396635</c:v>
                </c:pt>
                <c:pt idx="77">
                  <c:v>12.260501353384571</c:v>
                </c:pt>
                <c:pt idx="78">
                  <c:v>9.6287844085672738</c:v>
                </c:pt>
                <c:pt idx="79">
                  <c:v>7.8407191977886033</c:v>
                </c:pt>
                <c:pt idx="80">
                  <c:v>8.753385565817144</c:v>
                </c:pt>
                <c:pt idx="81">
                  <c:v>8.4182222359124061</c:v>
                </c:pt>
                <c:pt idx="82">
                  <c:v>10.700541733936024</c:v>
                </c:pt>
                <c:pt idx="83">
                  <c:v>12.889182684956292</c:v>
                </c:pt>
                <c:pt idx="84">
                  <c:v>15.403933529463284</c:v>
                </c:pt>
                <c:pt idx="85">
                  <c:v>18.271812278590481</c:v>
                </c:pt>
                <c:pt idx="86">
                  <c:v>19.029018774945531</c:v>
                </c:pt>
                <c:pt idx="87">
                  <c:v>17.572487439852171</c:v>
                </c:pt>
                <c:pt idx="88">
                  <c:v>15.940327659312352</c:v>
                </c:pt>
                <c:pt idx="89">
                  <c:v>12.577472242907694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D6-447E-B5C8-94F9066A3F17}"/>
            </c:ext>
          </c:extLst>
        </c:ser>
        <c:ser>
          <c:idx val="1"/>
          <c:order val="1"/>
          <c:tx>
            <c:strRef>
              <c:f>'Адитивна модель'!$AM$5</c:f>
              <c:strCache>
                <c:ptCount val="1"/>
                <c:pt idx="0">
                  <c:v>y ср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'Адитивна модель'!$A$6:$A$95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'Адитивна модель'!$AM$6:$AM$95</c:f>
              <c:numCache>
                <c:formatCode>General</c:formatCode>
                <c:ptCount val="90"/>
                <c:pt idx="0">
                  <c:v>7.8930484737635718</c:v>
                </c:pt>
                <c:pt idx="1">
                  <c:v>7.9489998607643741</c:v>
                </c:pt>
                <c:pt idx="2">
                  <c:v>8.0169420531535316</c:v>
                </c:pt>
                <c:pt idx="3">
                  <c:v>8.0514949227840766</c:v>
                </c:pt>
                <c:pt idx="4">
                  <c:v>8.0366284640410051</c:v>
                </c:pt>
                <c:pt idx="5">
                  <c:v>7.9894501286187998</c:v>
                </c:pt>
                <c:pt idx="6">
                  <c:v>7.9053109365221497</c:v>
                </c:pt>
                <c:pt idx="7">
                  <c:v>7.7573897280460891</c:v>
                </c:pt>
                <c:pt idx="8">
                  <c:v>7.6101410668083203</c:v>
                </c:pt>
                <c:pt idx="9">
                  <c:v>7.4956083455255165</c:v>
                </c:pt>
                <c:pt idx="10">
                  <c:v>7.3968781721724444</c:v>
                </c:pt>
                <c:pt idx="11">
                  <c:v>7.3668997887469558</c:v>
                </c:pt>
                <c:pt idx="12">
                  <c:v>7.3923780685514533</c:v>
                </c:pt>
                <c:pt idx="13">
                  <c:v>7.4675692117475014</c:v>
                </c:pt>
                <c:pt idx="14">
                  <c:v>7.5679762682460829</c:v>
                </c:pt>
                <c:pt idx="15">
                  <c:v>7.6392718576322336</c:v>
                </c:pt>
                <c:pt idx="16">
                  <c:v>7.6787547394786335</c:v>
                </c:pt>
                <c:pt idx="17">
                  <c:v>7.6364500988254411</c:v>
                </c:pt>
                <c:pt idx="18">
                  <c:v>7.5582479909649889</c:v>
                </c:pt>
                <c:pt idx="19">
                  <c:v>7.4346105820930219</c:v>
                </c:pt>
                <c:pt idx="20">
                  <c:v>7.3217554425384588</c:v>
                </c:pt>
                <c:pt idx="21">
                  <c:v>7.2235227940241638</c:v>
                </c:pt>
                <c:pt idx="22">
                  <c:v>7.1812138018129277</c:v>
                </c:pt>
                <c:pt idx="23">
                  <c:v>7.2020572119679631</c:v>
                </c:pt>
                <c:pt idx="24">
                  <c:v>7.267480941032745</c:v>
                </c:pt>
                <c:pt idx="25">
                  <c:v>7.3792892065995774</c:v>
                </c:pt>
                <c:pt idx="26">
                  <c:v>7.4893275140237705</c:v>
                </c:pt>
                <c:pt idx="27">
                  <c:v>7.6165769921551494</c:v>
                </c:pt>
                <c:pt idx="28">
                  <c:v>7.6626357659149544</c:v>
                </c:pt>
                <c:pt idx="29">
                  <c:v>7.6750078339573262</c:v>
                </c:pt>
                <c:pt idx="30">
                  <c:v>7.6364956865692619</c:v>
                </c:pt>
                <c:pt idx="31">
                  <c:v>7.5421952899441393</c:v>
                </c:pt>
                <c:pt idx="32">
                  <c:v>7.442228968478541</c:v>
                </c:pt>
                <c:pt idx="33">
                  <c:v>7.3815604710339837</c:v>
                </c:pt>
                <c:pt idx="34">
                  <c:v>7.3518427762167056</c:v>
                </c:pt>
                <c:pt idx="35">
                  <c:v>7.3729525870959494</c:v>
                </c:pt>
                <c:pt idx="36">
                  <c:v>7.4438507737065667</c:v>
                </c:pt>
                <c:pt idx="37">
                  <c:v>7.5692624171132552</c:v>
                </c:pt>
                <c:pt idx="38">
                  <c:v>7.7067562446873605</c:v>
                </c:pt>
                <c:pt idx="39">
                  <c:v>7.8250564577733286</c:v>
                </c:pt>
                <c:pt idx="40">
                  <c:v>7.8961843466444765</c:v>
                </c:pt>
                <c:pt idx="41">
                  <c:v>7.9284086736141814</c:v>
                </c:pt>
                <c:pt idx="42">
                  <c:v>7.9145698548384109</c:v>
                </c:pt>
                <c:pt idx="43">
                  <c:v>7.8770941682258355</c:v>
                </c:pt>
                <c:pt idx="44">
                  <c:v>7.7957150824678711</c:v>
                </c:pt>
                <c:pt idx="45">
                  <c:v>7.7426284801940346</c:v>
                </c:pt>
                <c:pt idx="46">
                  <c:v>7.7431141136481827</c:v>
                </c:pt>
                <c:pt idx="47">
                  <c:v>7.7928244564642775</c:v>
                </c:pt>
                <c:pt idx="48">
                  <c:v>7.8943646294918501</c:v>
                </c:pt>
                <c:pt idx="49">
                  <c:v>8.0335044280719607</c:v>
                </c:pt>
                <c:pt idx="50">
                  <c:v>8.1884996838748254</c:v>
                </c:pt>
                <c:pt idx="51">
                  <c:v>8.3406234012367779</c:v>
                </c:pt>
                <c:pt idx="52">
                  <c:v>8.4375253634930765</c:v>
                </c:pt>
                <c:pt idx="53">
                  <c:v>8.4744370974488223</c:v>
                </c:pt>
                <c:pt idx="54">
                  <c:v>8.4512823424681098</c:v>
                </c:pt>
                <c:pt idx="55">
                  <c:v>8.384613863811694</c:v>
                </c:pt>
                <c:pt idx="56">
                  <c:v>8.3212705232664508</c:v>
                </c:pt>
                <c:pt idx="57">
                  <c:v>8.2848961365366378</c:v>
                </c:pt>
                <c:pt idx="58">
                  <c:v>8.2840340050901649</c:v>
                </c:pt>
                <c:pt idx="59">
                  <c:v>8.3591141432755656</c:v>
                </c:pt>
                <c:pt idx="60">
                  <c:v>8.4796423530686003</c:v>
                </c:pt>
                <c:pt idx="61">
                  <c:v>8.6194577197817246</c:v>
                </c:pt>
                <c:pt idx="62">
                  <c:v>8.7938009809975579</c:v>
                </c:pt>
                <c:pt idx="63">
                  <c:v>8.939202163205211</c:v>
                </c:pt>
                <c:pt idx="64">
                  <c:v>9.0496759539797882</c:v>
                </c:pt>
                <c:pt idx="65">
                  <c:v>9.0996825798888885</c:v>
                </c:pt>
                <c:pt idx="66">
                  <c:v>9.0980512908795887</c:v>
                </c:pt>
                <c:pt idx="67">
                  <c:v>9.0591169005242342</c:v>
                </c:pt>
                <c:pt idx="68">
                  <c:v>9.0151243221123956</c:v>
                </c:pt>
                <c:pt idx="69">
                  <c:v>8.9829991426290423</c:v>
                </c:pt>
                <c:pt idx="70">
                  <c:v>9.0073110556917282</c:v>
                </c:pt>
                <c:pt idx="71">
                  <c:v>9.0938527400711777</c:v>
                </c:pt>
                <c:pt idx="72">
                  <c:v>9.2300631800577619</c:v>
                </c:pt>
                <c:pt idx="73">
                  <c:v>9.3759455092765993</c:v>
                </c:pt>
                <c:pt idx="74">
                  <c:v>9.5591781307440584</c:v>
                </c:pt>
                <c:pt idx="75">
                  <c:v>9.7232980378634011</c:v>
                </c:pt>
                <c:pt idx="76">
                  <c:v>9.8440668882047913</c:v>
                </c:pt>
                <c:pt idx="77">
                  <c:v>9.897175337988962</c:v>
                </c:pt>
                <c:pt idx="78">
                  <c:v>9.8912766362434308</c:v>
                </c:pt>
                <c:pt idx="79">
                  <c:v>9.8462094397938742</c:v>
                </c:pt>
                <c:pt idx="80">
                  <c:v>9.8221913326735066</c:v>
                </c:pt>
                <c:pt idx="81">
                  <c:v>9.791334869008427</c:v>
                </c:pt>
                <c:pt idx="82">
                  <c:v>9.8113174374683734</c:v>
                </c:pt>
                <c:pt idx="83">
                  <c:v>9.8789628275230523</c:v>
                </c:pt>
                <c:pt idx="84">
                  <c:v>10.000390755038222</c:v>
                </c:pt>
                <c:pt idx="85">
                  <c:v>10.182180239072338</c:v>
                </c:pt>
                <c:pt idx="86">
                  <c:v>10.376616250849771</c:v>
                </c:pt>
                <c:pt idx="87">
                  <c:v>10.534767265992681</c:v>
                </c:pt>
                <c:pt idx="88">
                  <c:v>10.653570791120586</c:v>
                </c:pt>
                <c:pt idx="89">
                  <c:v>10.695854339511511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D6-447E-B5C8-94F9066A3F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0653247"/>
        <c:axId val="1720655743"/>
      </c:scatterChart>
      <c:valAx>
        <c:axId val="172065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uk-UA" baseline="0"/>
                  <a:t>міс</a:t>
                </a:r>
                <a:endParaRPr lang="uk-UA"/>
              </a:p>
            </c:rich>
          </c:tx>
          <c:layout>
            <c:manualLayout>
              <c:xMode val="edge"/>
              <c:yMode val="edge"/>
              <c:x val="0.49542475940507447"/>
              <c:y val="0.776086322543015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720655743"/>
        <c:crosses val="autoZero"/>
        <c:crossBetween val="midCat"/>
      </c:valAx>
      <c:valAx>
        <c:axId val="17206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72065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uk-UA"/>
              <a:t>Мультиплікативна</a:t>
            </a:r>
            <a:r>
              <a:rPr lang="uk-UA" baseline="0"/>
              <a:t> модель</a:t>
            </a:r>
            <a:endParaRPr lang="en-US"/>
          </a:p>
        </c:rich>
      </c:tx>
      <c:layout>
        <c:manualLayout>
          <c:xMode val="edge"/>
          <c:yMode val="edge"/>
          <c:x val="0.32237489063867014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title>
    <c:autoTitleDeleted val="0"/>
    <c:plotArea>
      <c:layout>
        <c:manualLayout>
          <c:layoutTarget val="inner"/>
          <c:xMode val="edge"/>
          <c:yMode val="edge"/>
          <c:x val="0.13139582034315173"/>
          <c:y val="0.16722472680585343"/>
          <c:w val="0.76702303311764608"/>
          <c:h val="0.5725485475846572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'Мультиплікативна модель '!$F$5</c:f>
              <c:strCache>
                <c:ptCount val="1"/>
                <c:pt idx="0">
                  <c:v>y_t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47625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'Мультиплікативна модель 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'Мультиплікативна модель '!$F$6:$F$95</c:f>
              <c:numCache>
                <c:formatCode>General</c:formatCode>
                <c:ptCount val="90"/>
                <c:pt idx="0">
                  <c:v>5.7525622275915014</c:v>
                </c:pt>
                <c:pt idx="1">
                  <c:v>5.888114799742973</c:v>
                </c:pt>
                <c:pt idx="2">
                  <c:v>6.5014781354396494</c:v>
                </c:pt>
                <c:pt idx="3">
                  <c:v>6.8445495857125715</c:v>
                </c:pt>
                <c:pt idx="4">
                  <c:v>6.1166548244112482</c:v>
                </c:pt>
                <c:pt idx="5">
                  <c:v>5.4798972203559035</c:v>
                </c:pt>
                <c:pt idx="6">
                  <c:v>5.0627809616095805</c:v>
                </c:pt>
                <c:pt idx="7">
                  <c:v>5.0519284928744943</c:v>
                </c:pt>
                <c:pt idx="8">
                  <c:v>4.6314038110540574</c:v>
                </c:pt>
                <c:pt idx="9">
                  <c:v>4.7946010541808706</c:v>
                </c:pt>
                <c:pt idx="10">
                  <c:v>5.7538061248304153</c:v>
                </c:pt>
                <c:pt idx="11">
                  <c:v>6.1819494735035372</c:v>
                </c:pt>
                <c:pt idx="12">
                  <c:v>6.7116937978229059</c:v>
                </c:pt>
                <c:pt idx="13">
                  <c:v>7.5962052295850802</c:v>
                </c:pt>
                <c:pt idx="14">
                  <c:v>7.7604763386379565</c:v>
                </c:pt>
                <c:pt idx="15">
                  <c:v>7.0349940448905155</c:v>
                </c:pt>
                <c:pt idx="16">
                  <c:v>6.8840276005324457</c:v>
                </c:pt>
                <c:pt idx="17">
                  <c:v>6.4283265273806647</c:v>
                </c:pt>
                <c:pt idx="18">
                  <c:v>5.8557258347230139</c:v>
                </c:pt>
                <c:pt idx="19">
                  <c:v>6.2037738707757502</c:v>
                </c:pt>
                <c:pt idx="20">
                  <c:v>5.5662400893865707</c:v>
                </c:pt>
                <c:pt idx="21">
                  <c:v>6.2057405600066637</c:v>
                </c:pt>
                <c:pt idx="22">
                  <c:v>6.4093388368912692</c:v>
                </c:pt>
                <c:pt idx="23">
                  <c:v>7.4307748834236698</c:v>
                </c:pt>
                <c:pt idx="24">
                  <c:v>8.8060664913162068</c:v>
                </c:pt>
                <c:pt idx="25">
                  <c:v>8.6470330439040275</c:v>
                </c:pt>
                <c:pt idx="26">
                  <c:v>9.0616980376060656</c:v>
                </c:pt>
                <c:pt idx="27">
                  <c:v>8.7375969367090587</c:v>
                </c:pt>
                <c:pt idx="28">
                  <c:v>8.5106366170491814</c:v>
                </c:pt>
                <c:pt idx="29">
                  <c:v>8.4171406638802324</c:v>
                </c:pt>
                <c:pt idx="30">
                  <c:v>6.4801645570776056</c:v>
                </c:pt>
                <c:pt idx="31">
                  <c:v>6.0219232395117661</c:v>
                </c:pt>
                <c:pt idx="32">
                  <c:v>6.5024596232357608</c:v>
                </c:pt>
                <c:pt idx="33">
                  <c:v>6.9864777516905754</c:v>
                </c:pt>
                <c:pt idx="34">
                  <c:v>7.5217115068167457</c:v>
                </c:pt>
                <c:pt idx="35">
                  <c:v>7.8512513937658177</c:v>
                </c:pt>
                <c:pt idx="36">
                  <c:v>9.8212516127866518</c:v>
                </c:pt>
                <c:pt idx="37">
                  <c:v>11.142967515781033</c:v>
                </c:pt>
                <c:pt idx="38">
                  <c:v>10.400387538970566</c:v>
                </c:pt>
                <c:pt idx="39">
                  <c:v>10.142271169908389</c:v>
                </c:pt>
                <c:pt idx="40">
                  <c:v>9.7175867078679481</c:v>
                </c:pt>
                <c:pt idx="41">
                  <c:v>9.7176225910254832</c:v>
                </c:pt>
                <c:pt idx="42">
                  <c:v>8.4939543881651254</c:v>
                </c:pt>
                <c:pt idx="43">
                  <c:v>7.9962248344114402</c:v>
                </c:pt>
                <c:pt idx="44">
                  <c:v>7.2876040795911257</c:v>
                </c:pt>
                <c:pt idx="45">
                  <c:v>7.8501412147939362</c:v>
                </c:pt>
                <c:pt idx="46">
                  <c:v>8.2632101766809498</c:v>
                </c:pt>
                <c:pt idx="47">
                  <c:v>9.5653026366230502</c:v>
                </c:pt>
                <c:pt idx="48">
                  <c:v>11.835115109409596</c:v>
                </c:pt>
                <c:pt idx="49">
                  <c:v>11.421293703973205</c:v>
                </c:pt>
                <c:pt idx="50">
                  <c:v>12.44563818927287</c:v>
                </c:pt>
                <c:pt idx="51">
                  <c:v>10.813239090653781</c:v>
                </c:pt>
                <c:pt idx="52">
                  <c:v>11.311484952764667</c:v>
                </c:pt>
                <c:pt idx="53">
                  <c:v>9.8983853695650605</c:v>
                </c:pt>
                <c:pt idx="54">
                  <c:v>9.3481248263550594</c:v>
                </c:pt>
                <c:pt idx="55">
                  <c:v>9.3175951288349204</c:v>
                </c:pt>
                <c:pt idx="56">
                  <c:v>7.5735589951660147</c:v>
                </c:pt>
                <c:pt idx="57">
                  <c:v>9.2948786274564466</c:v>
                </c:pt>
                <c:pt idx="58">
                  <c:v>9.3213188326087906</c:v>
                </c:pt>
                <c:pt idx="59">
                  <c:v>10.443126130663787</c:v>
                </c:pt>
                <c:pt idx="60">
                  <c:v>12.480521285356525</c:v>
                </c:pt>
                <c:pt idx="61">
                  <c:v>13.590261304548179</c:v>
                </c:pt>
                <c:pt idx="62">
                  <c:v>13.914657456604287</c:v>
                </c:pt>
                <c:pt idx="63">
                  <c:v>13.44648753298328</c:v>
                </c:pt>
                <c:pt idx="64">
                  <c:v>12.952662186076937</c:v>
                </c:pt>
                <c:pt idx="65">
                  <c:v>11.744635886972116</c:v>
                </c:pt>
                <c:pt idx="66">
                  <c:v>10.235452242413414</c:v>
                </c:pt>
                <c:pt idx="67">
                  <c:v>9.0677285271646149</c:v>
                </c:pt>
                <c:pt idx="68">
                  <c:v>9.0240301372248961</c:v>
                </c:pt>
                <c:pt idx="69">
                  <c:v>9.0984769169549384</c:v>
                </c:pt>
                <c:pt idx="70">
                  <c:v>10.454984364027755</c:v>
                </c:pt>
                <c:pt idx="71">
                  <c:v>11.279252852198587</c:v>
                </c:pt>
                <c:pt idx="72">
                  <c:v>12.893978240769806</c:v>
                </c:pt>
                <c:pt idx="73">
                  <c:v>14.039431700121053</c:v>
                </c:pt>
                <c:pt idx="74">
                  <c:v>14.26733209029061</c:v>
                </c:pt>
                <c:pt idx="75">
                  <c:v>14.959074815915892</c:v>
                </c:pt>
                <c:pt idx="76">
                  <c:v>13.917887659301622</c:v>
                </c:pt>
                <c:pt idx="77">
                  <c:v>12.924677679583178</c:v>
                </c:pt>
                <c:pt idx="78">
                  <c:v>12.214550083270064</c:v>
                </c:pt>
                <c:pt idx="79">
                  <c:v>10.541155536427723</c:v>
                </c:pt>
                <c:pt idx="80">
                  <c:v>9.7352154009540808</c:v>
                </c:pt>
                <c:pt idx="81">
                  <c:v>10.388494611942168</c:v>
                </c:pt>
                <c:pt idx="82">
                  <c:v>12.361749576439164</c:v>
                </c:pt>
                <c:pt idx="83">
                  <c:v>14.789831134670985</c:v>
                </c:pt>
                <c:pt idx="84">
                  <c:v>14.594528439075441</c:v>
                </c:pt>
                <c:pt idx="85">
                  <c:v>15.861436470661832</c:v>
                </c:pt>
                <c:pt idx="86">
                  <c:v>16.179160724110339</c:v>
                </c:pt>
                <c:pt idx="87">
                  <c:v>16.955906863239957</c:v>
                </c:pt>
                <c:pt idx="88">
                  <c:v>16.860927556628507</c:v>
                </c:pt>
                <c:pt idx="89">
                  <c:v>15.562483590089251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A8-4905-A4FD-0FECA286CD3A}"/>
            </c:ext>
          </c:extLst>
        </c:ser>
        <c:ser>
          <c:idx val="1"/>
          <c:order val="1"/>
          <c:tx>
            <c:strRef>
              <c:f>'Мультиплікативна модель '!$G$5</c:f>
              <c:strCache>
                <c:ptCount val="1"/>
                <c:pt idx="0">
                  <c:v>T(t)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'Мультиплікативна модель '!$A$6:$A$95</c:f>
              <c:numCache>
                <c:formatCode>General</c:formatCode>
                <c:ptCount val="9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</c:numCache>
            </c:numRef>
          </c:xVal>
          <c:yVal>
            <c:numRef>
              <c:f>'Мультиплікативна модель '!$G$6:$G$95</c:f>
              <c:numCache>
                <c:formatCode>General</c:formatCode>
                <c:ptCount val="90"/>
                <c:pt idx="0">
                  <c:v>4.9434542764670422</c:v>
                </c:pt>
                <c:pt idx="1">
                  <c:v>5.0474591642561153</c:v>
                </c:pt>
                <c:pt idx="2">
                  <c:v>5.1514640520451893</c:v>
                </c:pt>
                <c:pt idx="3">
                  <c:v>5.2554689398342624</c:v>
                </c:pt>
                <c:pt idx="4">
                  <c:v>5.3594738276233365</c:v>
                </c:pt>
                <c:pt idx="5">
                  <c:v>5.4634787154124105</c:v>
                </c:pt>
                <c:pt idx="6">
                  <c:v>5.5674836032014836</c:v>
                </c:pt>
                <c:pt idx="7">
                  <c:v>5.6714884909905576</c:v>
                </c:pt>
                <c:pt idx="8">
                  <c:v>5.7754933787796308</c:v>
                </c:pt>
                <c:pt idx="9">
                  <c:v>5.8794982665687048</c:v>
                </c:pt>
                <c:pt idx="10">
                  <c:v>5.9835031543577788</c:v>
                </c:pt>
                <c:pt idx="11">
                  <c:v>6.0875080421468519</c:v>
                </c:pt>
                <c:pt idx="12">
                  <c:v>6.1915129299359259</c:v>
                </c:pt>
                <c:pt idx="13">
                  <c:v>6.2955178177249991</c:v>
                </c:pt>
                <c:pt idx="14">
                  <c:v>6.3995227055140731</c:v>
                </c:pt>
                <c:pt idx="15">
                  <c:v>6.5035275933031471</c:v>
                </c:pt>
                <c:pt idx="16">
                  <c:v>6.6075324810922202</c:v>
                </c:pt>
                <c:pt idx="17">
                  <c:v>6.7115373688812943</c:v>
                </c:pt>
                <c:pt idx="18">
                  <c:v>6.8155422566703674</c:v>
                </c:pt>
                <c:pt idx="19">
                  <c:v>6.9195471444594414</c:v>
                </c:pt>
                <c:pt idx="20">
                  <c:v>7.0235520322485154</c:v>
                </c:pt>
                <c:pt idx="21">
                  <c:v>7.1275569200375894</c:v>
                </c:pt>
                <c:pt idx="22">
                  <c:v>7.2315618078266626</c:v>
                </c:pt>
                <c:pt idx="23">
                  <c:v>7.3355666956157357</c:v>
                </c:pt>
                <c:pt idx="24">
                  <c:v>7.4395715834048097</c:v>
                </c:pt>
                <c:pt idx="25">
                  <c:v>7.5435764711938837</c:v>
                </c:pt>
                <c:pt idx="26">
                  <c:v>7.6475813589829578</c:v>
                </c:pt>
                <c:pt idx="27">
                  <c:v>7.7515862467720309</c:v>
                </c:pt>
                <c:pt idx="28">
                  <c:v>7.855591134561104</c:v>
                </c:pt>
                <c:pt idx="29">
                  <c:v>7.959596022350178</c:v>
                </c:pt>
                <c:pt idx="30">
                  <c:v>8.0636009101392521</c:v>
                </c:pt>
                <c:pt idx="31">
                  <c:v>8.1676057979283261</c:v>
                </c:pt>
                <c:pt idx="32">
                  <c:v>8.2716106857173983</c:v>
                </c:pt>
                <c:pt idx="33">
                  <c:v>8.3756155735064723</c:v>
                </c:pt>
                <c:pt idx="34">
                  <c:v>8.4796204612955464</c:v>
                </c:pt>
                <c:pt idx="35">
                  <c:v>8.5836253490846204</c:v>
                </c:pt>
                <c:pt idx="36">
                  <c:v>8.6876302368736944</c:v>
                </c:pt>
                <c:pt idx="37">
                  <c:v>8.7916351246627684</c:v>
                </c:pt>
                <c:pt idx="38">
                  <c:v>8.8956400124518424</c:v>
                </c:pt>
                <c:pt idx="39">
                  <c:v>8.9996449002409147</c:v>
                </c:pt>
                <c:pt idx="40">
                  <c:v>9.1036497880299887</c:v>
                </c:pt>
                <c:pt idx="41">
                  <c:v>9.2076546758190627</c:v>
                </c:pt>
                <c:pt idx="42">
                  <c:v>9.311659563608135</c:v>
                </c:pt>
                <c:pt idx="43">
                  <c:v>9.415664451397209</c:v>
                </c:pt>
                <c:pt idx="44">
                  <c:v>9.519669339186283</c:v>
                </c:pt>
                <c:pt idx="45">
                  <c:v>9.623674226975357</c:v>
                </c:pt>
                <c:pt idx="46">
                  <c:v>9.727679114764431</c:v>
                </c:pt>
                <c:pt idx="47">
                  <c:v>9.8316840025535051</c:v>
                </c:pt>
                <c:pt idx="48">
                  <c:v>9.9356888903425791</c:v>
                </c:pt>
                <c:pt idx="49">
                  <c:v>10.039693778131651</c:v>
                </c:pt>
                <c:pt idx="50">
                  <c:v>10.143698665920725</c:v>
                </c:pt>
                <c:pt idx="51">
                  <c:v>10.247703553709799</c:v>
                </c:pt>
                <c:pt idx="52">
                  <c:v>10.351708441498872</c:v>
                </c:pt>
                <c:pt idx="53">
                  <c:v>10.455713329287946</c:v>
                </c:pt>
                <c:pt idx="54">
                  <c:v>10.55971821707702</c:v>
                </c:pt>
                <c:pt idx="55">
                  <c:v>10.663723104866094</c:v>
                </c:pt>
                <c:pt idx="56">
                  <c:v>10.767727992655168</c:v>
                </c:pt>
                <c:pt idx="57">
                  <c:v>10.871732880444242</c:v>
                </c:pt>
                <c:pt idx="58">
                  <c:v>10.975737768233316</c:v>
                </c:pt>
                <c:pt idx="59">
                  <c:v>11.07974265602239</c:v>
                </c:pt>
                <c:pt idx="60">
                  <c:v>11.183747543811462</c:v>
                </c:pt>
                <c:pt idx="61">
                  <c:v>11.287752431600536</c:v>
                </c:pt>
                <c:pt idx="62">
                  <c:v>11.391757319389608</c:v>
                </c:pt>
                <c:pt idx="63">
                  <c:v>11.495762207178682</c:v>
                </c:pt>
                <c:pt idx="64">
                  <c:v>11.599767094967756</c:v>
                </c:pt>
                <c:pt idx="65">
                  <c:v>11.70377198275683</c:v>
                </c:pt>
                <c:pt idx="66">
                  <c:v>11.807776870545904</c:v>
                </c:pt>
                <c:pt idx="67">
                  <c:v>11.911781758334978</c:v>
                </c:pt>
                <c:pt idx="68">
                  <c:v>12.015786646124052</c:v>
                </c:pt>
                <c:pt idx="69">
                  <c:v>12.119791533913126</c:v>
                </c:pt>
                <c:pt idx="70">
                  <c:v>12.223796421702199</c:v>
                </c:pt>
                <c:pt idx="71">
                  <c:v>12.327801309491273</c:v>
                </c:pt>
                <c:pt idx="72">
                  <c:v>12.431806197280345</c:v>
                </c:pt>
                <c:pt idx="73">
                  <c:v>12.535811085069419</c:v>
                </c:pt>
                <c:pt idx="74">
                  <c:v>12.639815972858493</c:v>
                </c:pt>
                <c:pt idx="75">
                  <c:v>12.743820860647567</c:v>
                </c:pt>
                <c:pt idx="76">
                  <c:v>12.847825748436641</c:v>
                </c:pt>
                <c:pt idx="77">
                  <c:v>12.951830636225715</c:v>
                </c:pt>
                <c:pt idx="78">
                  <c:v>13.055835524014789</c:v>
                </c:pt>
                <c:pt idx="79">
                  <c:v>13.159840411803861</c:v>
                </c:pt>
                <c:pt idx="80">
                  <c:v>13.263845299592935</c:v>
                </c:pt>
                <c:pt idx="81">
                  <c:v>13.367850187382009</c:v>
                </c:pt>
                <c:pt idx="82">
                  <c:v>13.471855075171083</c:v>
                </c:pt>
                <c:pt idx="83">
                  <c:v>13.575859962960157</c:v>
                </c:pt>
                <c:pt idx="84">
                  <c:v>13.67986485074923</c:v>
                </c:pt>
                <c:pt idx="85">
                  <c:v>13.783869738538304</c:v>
                </c:pt>
                <c:pt idx="86">
                  <c:v>13.887874626327378</c:v>
                </c:pt>
                <c:pt idx="87">
                  <c:v>13.991879514116452</c:v>
                </c:pt>
                <c:pt idx="88">
                  <c:v>14.095884401905526</c:v>
                </c:pt>
                <c:pt idx="89">
                  <c:v>14.199889289694598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266-4463-A660-A43A01D6C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437311"/>
        <c:axId val="1472445631"/>
      </c:scatterChart>
      <c:valAx>
        <c:axId val="147243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t,</a:t>
                </a:r>
                <a:r>
                  <a:rPr lang="en-US" baseline="0"/>
                  <a:t> </a:t>
                </a:r>
                <a:r>
                  <a:rPr lang="uk-UA" baseline="0"/>
                  <a:t>міс</a:t>
                </a:r>
                <a:endParaRPr lang="uk-U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2445631"/>
        <c:crosses val="autoZero"/>
        <c:crossBetween val="midCat"/>
      </c:valAx>
      <c:valAx>
        <c:axId val="1472445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y(t)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uk-UA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uk-UA"/>
          </a:p>
        </c:txPr>
        <c:crossAx val="14724373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uk-UA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Relationship Id="rId9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1.png"/><Relationship Id="rId5" Type="http://schemas.openxmlformats.org/officeDocument/2006/relationships/chart" Target="../charts/chart4.xml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374433</xdr:colOff>
      <xdr:row>1</xdr:row>
      <xdr:rowOff>26276</xdr:rowOff>
    </xdr:from>
    <xdr:to>
      <xdr:col>12</xdr:col>
      <xdr:colOff>518949</xdr:colOff>
      <xdr:row>2</xdr:row>
      <xdr:rowOff>1059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BB26587-6DA2-EC91-8748-1A182CFB3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4485" y="223345"/>
          <a:ext cx="755430" cy="171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177361</xdr:colOff>
      <xdr:row>2</xdr:row>
      <xdr:rowOff>26278</xdr:rowOff>
    </xdr:from>
    <xdr:to>
      <xdr:col>13</xdr:col>
      <xdr:colOff>321880</xdr:colOff>
      <xdr:row>3</xdr:row>
      <xdr:rowOff>8435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255FE97B-FCC6-F558-8957-4648F2C67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97413" y="420416"/>
          <a:ext cx="1366346" cy="179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223345</xdr:colOff>
      <xdr:row>1</xdr:row>
      <xdr:rowOff>32843</xdr:rowOff>
    </xdr:from>
    <xdr:to>
      <xdr:col>15</xdr:col>
      <xdr:colOff>466397</xdr:colOff>
      <xdr:row>2</xdr:row>
      <xdr:rowOff>6567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D9CFB73-2D88-22BC-2944-9EE8A2182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76138" y="229912"/>
          <a:ext cx="853966" cy="170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111670</xdr:colOff>
      <xdr:row>2</xdr:row>
      <xdr:rowOff>6571</xdr:rowOff>
    </xdr:from>
    <xdr:to>
      <xdr:col>15</xdr:col>
      <xdr:colOff>446689</xdr:colOff>
      <xdr:row>2</xdr:row>
      <xdr:rowOff>188239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BF8FAD3C-F1CC-2AE7-04DF-9C26E4AEA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4463" y="400709"/>
          <a:ext cx="945933" cy="1816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589566</xdr:colOff>
      <xdr:row>9</xdr:row>
      <xdr:rowOff>5952</xdr:rowOff>
    </xdr:from>
    <xdr:to>
      <xdr:col>15</xdr:col>
      <xdr:colOff>277950</xdr:colOff>
      <xdr:row>23</xdr:row>
      <xdr:rowOff>83794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83AC630-8318-41EA-BD35-B2E5FF213D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33704</xdr:colOff>
      <xdr:row>5</xdr:row>
      <xdr:rowOff>38097</xdr:rowOff>
    </xdr:from>
    <xdr:to>
      <xdr:col>36</xdr:col>
      <xdr:colOff>241789</xdr:colOff>
      <xdr:row>19</xdr:row>
      <xdr:rowOff>249116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F758BB6-EB43-6E0A-4AD5-21780A5D8F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271097</xdr:colOff>
      <xdr:row>2</xdr:row>
      <xdr:rowOff>9331</xdr:rowOff>
    </xdr:from>
    <xdr:to>
      <xdr:col>41</xdr:col>
      <xdr:colOff>342899</xdr:colOff>
      <xdr:row>4</xdr:row>
      <xdr:rowOff>1464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179832-11A8-9CD4-62FC-D7E5EF409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1424" y="404985"/>
          <a:ext cx="679937" cy="3877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42</xdr:col>
      <xdr:colOff>124558</xdr:colOff>
      <xdr:row>2</xdr:row>
      <xdr:rowOff>87924</xdr:rowOff>
    </xdr:from>
    <xdr:to>
      <xdr:col>44</xdr:col>
      <xdr:colOff>520212</xdr:colOff>
      <xdr:row>3</xdr:row>
      <xdr:rowOff>82476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81556B4B-1D5E-B3B6-FE9E-AF7E6C5E1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1154" y="483578"/>
          <a:ext cx="1611923" cy="19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39</xdr:col>
      <xdr:colOff>123421</xdr:colOff>
      <xdr:row>6</xdr:row>
      <xdr:rowOff>70792</xdr:rowOff>
    </xdr:from>
    <xdr:to>
      <xdr:col>45</xdr:col>
      <xdr:colOff>433552</xdr:colOff>
      <xdr:row>19</xdr:row>
      <xdr:rowOff>52551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85B504D1-171B-A332-AFD3-0E9E011CA9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105102</xdr:colOff>
      <xdr:row>1</xdr:row>
      <xdr:rowOff>2</xdr:rowOff>
    </xdr:from>
    <xdr:to>
      <xdr:col>12</xdr:col>
      <xdr:colOff>328447</xdr:colOff>
      <xdr:row>1</xdr:row>
      <xdr:rowOff>189787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27C548E0-02A3-BA06-4811-49CE7E136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5154" y="197071"/>
          <a:ext cx="834259" cy="1897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256190</xdr:colOff>
      <xdr:row>1</xdr:row>
      <xdr:rowOff>183930</xdr:rowOff>
    </xdr:from>
    <xdr:to>
      <xdr:col>15</xdr:col>
      <xdr:colOff>518948</xdr:colOff>
      <xdr:row>2</xdr:row>
      <xdr:rowOff>183806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E71467CA-E2BE-4927-C777-56A44D481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8983" y="380999"/>
          <a:ext cx="873672" cy="196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85396</xdr:colOff>
      <xdr:row>1</xdr:row>
      <xdr:rowOff>190500</xdr:rowOff>
    </xdr:from>
    <xdr:to>
      <xdr:col>13</xdr:col>
      <xdr:colOff>551793</xdr:colOff>
      <xdr:row>2</xdr:row>
      <xdr:rowOff>189359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C59B6181-2B37-D6FC-6C1E-37D87D800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5448" y="387569"/>
          <a:ext cx="1688224" cy="1959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243052</xdr:colOff>
      <xdr:row>1</xdr:row>
      <xdr:rowOff>6570</xdr:rowOff>
    </xdr:from>
    <xdr:to>
      <xdr:col>16</xdr:col>
      <xdr:colOff>269327</xdr:colOff>
      <xdr:row>2</xdr:row>
      <xdr:rowOff>6526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833094D0-8E52-9AA1-C2E4-200828592E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95845" y="203639"/>
          <a:ext cx="1248103" cy="197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596545</xdr:colOff>
      <xdr:row>8</xdr:row>
      <xdr:rowOff>103954</xdr:rowOff>
    </xdr:from>
    <xdr:to>
      <xdr:col>14</xdr:col>
      <xdr:colOff>565546</xdr:colOff>
      <xdr:row>22</xdr:row>
      <xdr:rowOff>178594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90A9AE-DEF1-9ED7-FA33-8E5FA3B00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7"/>
  <sheetViews>
    <sheetView tabSelected="1" zoomScale="145" zoomScaleNormal="145" workbookViewId="0">
      <selection activeCell="D4" sqref="D4"/>
    </sheetView>
  </sheetViews>
  <sheetFormatPr defaultRowHeight="15" x14ac:dyDescent="0.25"/>
  <cols>
    <col min="1" max="13" width="9.140625" style="4"/>
    <col min="14" max="14" width="5.5703125" style="4" customWidth="1"/>
    <col min="15" max="15" width="9.140625" style="4" customWidth="1"/>
    <col min="16" max="16" width="7" style="4" customWidth="1"/>
    <col min="17" max="17" width="4.7109375" style="4" customWidth="1"/>
    <col min="18" max="18" width="15.28515625" style="4" customWidth="1"/>
    <col min="19" max="19" width="8.7109375" style="4" customWidth="1"/>
    <col min="20" max="26" width="9.140625" style="4"/>
    <col min="27" max="27" width="6" style="4" customWidth="1"/>
    <col min="28" max="28" width="11.7109375" style="4" customWidth="1"/>
    <col min="29" max="16384" width="9.140625" style="4"/>
  </cols>
  <sheetData>
    <row r="1" spans="1:46" ht="15.75" thickBot="1" x14ac:dyDescent="0.3">
      <c r="A1" s="17" t="s">
        <v>8</v>
      </c>
      <c r="B1" s="18"/>
      <c r="C1" s="18"/>
      <c r="D1" s="18"/>
      <c r="E1" s="18"/>
      <c r="F1" s="18"/>
      <c r="G1" s="18"/>
      <c r="H1" s="18"/>
    </row>
    <row r="2" spans="1:4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5" t="s">
        <v>14</v>
      </c>
      <c r="J2" s="26"/>
      <c r="K2" s="27"/>
      <c r="L2" s="19"/>
      <c r="M2" s="20"/>
      <c r="N2" s="20"/>
      <c r="O2" s="20"/>
      <c r="P2" s="21"/>
    </row>
    <row r="3" spans="1:46" ht="15.75" thickBot="1" x14ac:dyDescent="0.3">
      <c r="A3" s="1">
        <v>8</v>
      </c>
      <c r="B3" s="3">
        <v>90</v>
      </c>
      <c r="C3" s="3">
        <v>5</v>
      </c>
      <c r="D3" s="3">
        <v>0.1</v>
      </c>
      <c r="E3" s="3">
        <v>5</v>
      </c>
      <c r="F3" s="3">
        <v>0.5</v>
      </c>
      <c r="G3" s="3">
        <v>0.2</v>
      </c>
      <c r="H3" s="3">
        <v>0.05</v>
      </c>
      <c r="I3" s="28"/>
      <c r="J3" s="29"/>
      <c r="K3" s="30"/>
      <c r="L3" s="22"/>
      <c r="M3" s="23"/>
      <c r="N3" s="23"/>
      <c r="O3" s="23"/>
      <c r="P3" s="24"/>
      <c r="AO3" s="45"/>
      <c r="AP3" s="45"/>
      <c r="AQ3" s="33"/>
      <c r="AR3" s="34"/>
      <c r="AS3" s="34"/>
      <c r="AT3" s="16"/>
    </row>
    <row r="4" spans="1:46" ht="15.75" customHeight="1" thickBot="1" x14ac:dyDescent="0.3">
      <c r="AC4" s="37" t="s">
        <v>48</v>
      </c>
      <c r="AD4" s="38"/>
      <c r="AE4" s="39" t="s">
        <v>49</v>
      </c>
      <c r="AF4" s="40"/>
      <c r="AG4" s="40"/>
      <c r="AH4" s="40"/>
      <c r="AI4" s="41"/>
      <c r="AO4" s="45"/>
      <c r="AP4" s="45"/>
      <c r="AQ4" s="33"/>
      <c r="AR4" s="34"/>
      <c r="AS4" s="34"/>
      <c r="AT4" s="16"/>
    </row>
    <row r="5" spans="1:46" ht="15.75" thickBot="1" x14ac:dyDescent="0.3">
      <c r="A5" s="5" t="s">
        <v>9</v>
      </c>
      <c r="B5" s="5" t="s">
        <v>10</v>
      </c>
      <c r="C5" s="5" t="s">
        <v>11</v>
      </c>
      <c r="D5" s="6" t="s">
        <v>16</v>
      </c>
      <c r="E5" s="5" t="s">
        <v>12</v>
      </c>
      <c r="F5" s="5" t="s">
        <v>13</v>
      </c>
      <c r="G5" s="10" t="s">
        <v>17</v>
      </c>
      <c r="I5" s="31" t="s">
        <v>18</v>
      </c>
      <c r="J5" s="32"/>
      <c r="R5" t="s">
        <v>21</v>
      </c>
      <c r="S5"/>
      <c r="T5"/>
      <c r="U5"/>
      <c r="V5"/>
      <c r="W5"/>
      <c r="X5"/>
      <c r="Y5"/>
      <c r="Z5"/>
      <c r="AB5" s="14" t="s">
        <v>46</v>
      </c>
      <c r="AC5" s="37"/>
      <c r="AD5" s="38"/>
      <c r="AE5" s="42"/>
      <c r="AF5" s="43"/>
      <c r="AG5" s="43"/>
      <c r="AH5" s="43"/>
      <c r="AI5" s="44"/>
      <c r="AL5" s="6" t="s">
        <v>50</v>
      </c>
      <c r="AM5" s="6" t="s">
        <v>51</v>
      </c>
      <c r="AO5" s="6" t="s">
        <v>1</v>
      </c>
      <c r="AP5" s="6">
        <f>COUNT(AL6:AL95)</f>
        <v>90</v>
      </c>
    </row>
    <row r="6" spans="1:46" x14ac:dyDescent="0.25">
      <c r="A6" s="6">
        <v>1</v>
      </c>
      <c r="B6" s="6">
        <f xml:space="preserve"> $C$3 + $D$3*$A6</f>
        <v>5.0999999999999996</v>
      </c>
      <c r="C6" s="6">
        <f xml:space="preserve"> $E$3 * SIN(0.5236 *$A6)</f>
        <v>2.5000053018130144</v>
      </c>
      <c r="D6" s="6">
        <v>0.58608634390111547</v>
      </c>
      <c r="E6" s="6">
        <f xml:space="preserve"> $F$3*  $D6</f>
        <v>0.29304317195055773</v>
      </c>
      <c r="F6" s="6">
        <f xml:space="preserve"> $B6 + $C6 + $E6</f>
        <v>7.8930484737635718</v>
      </c>
      <c r="G6" s="6">
        <f xml:space="preserve"> $I$7 * $A6 + $J$7</f>
        <v>5.5006397292941465</v>
      </c>
      <c r="I6" s="8" t="s">
        <v>19</v>
      </c>
      <c r="J6" s="9" t="s">
        <v>3</v>
      </c>
      <c r="R6"/>
      <c r="S6"/>
      <c r="T6"/>
      <c r="U6"/>
      <c r="V6"/>
      <c r="W6"/>
      <c r="X6"/>
      <c r="Y6"/>
      <c r="Z6"/>
      <c r="AB6" s="6"/>
      <c r="AC6" s="15" t="s">
        <v>47</v>
      </c>
      <c r="AL6" s="6">
        <f>$F6</f>
        <v>7.8930484737635718</v>
      </c>
      <c r="AM6" s="6">
        <f>$F6</f>
        <v>7.8930484737635718</v>
      </c>
      <c r="AO6" s="6" t="s">
        <v>52</v>
      </c>
      <c r="AP6" s="6">
        <f xml:space="preserve"> 2 / ($AP$5+1)</f>
        <v>2.197802197802198E-2</v>
      </c>
    </row>
    <row r="7" spans="1:46" x14ac:dyDescent="0.25">
      <c r="A7" s="6">
        <v>2</v>
      </c>
      <c r="B7" s="6">
        <f t="shared" ref="B7:B70" si="0" xml:space="preserve"> $C$3 + $D$3*$A7</f>
        <v>5.2</v>
      </c>
      <c r="C7" s="6">
        <f t="shared" ref="C7:C70" si="1" xml:space="preserve"> $E$3 * SIN(0.5236 *$A7)</f>
        <v>4.3301331409177157</v>
      </c>
      <c r="D7" s="6">
        <v>1.8174068827647716</v>
      </c>
      <c r="E7" s="6">
        <f t="shared" ref="E7:E70" si="2" xml:space="preserve"> $F$3*  $D7</f>
        <v>0.90870344138238579</v>
      </c>
      <c r="F7" s="6">
        <f t="shared" ref="F7:F70" si="3" xml:space="preserve"> $B7 + $C7 + $E7</f>
        <v>10.438836582300102</v>
      </c>
      <c r="G7" s="6">
        <f t="shared" ref="G7:G70" si="4" xml:space="preserve"> $I$7 * $A7 + $J$7</f>
        <v>5.5958455786299437</v>
      </c>
      <c r="I7" s="8">
        <f t="array" ref="I7:J7">LINEST($F$6:$F$95, $A$6:$A$95,,)</f>
        <v>9.5205849335797121E-2</v>
      </c>
      <c r="J7" s="9">
        <v>5.4054338799583492</v>
      </c>
      <c r="R7" s="46" t="s">
        <v>22</v>
      </c>
      <c r="S7" s="46"/>
      <c r="T7" s="46"/>
      <c r="U7"/>
      <c r="V7"/>
      <c r="W7"/>
      <c r="X7"/>
      <c r="Y7"/>
      <c r="Z7"/>
      <c r="AB7" s="6"/>
      <c r="AC7" s="15" t="s">
        <v>47</v>
      </c>
      <c r="AL7" s="6">
        <f t="shared" ref="AL7:AL70" si="5">$F7</f>
        <v>10.438836582300102</v>
      </c>
      <c r="AM7" s="6">
        <f xml:space="preserve"> $AP$6 * $AL7 + (1 - $AP$6) * $AM6</f>
        <v>7.9489998607643741</v>
      </c>
    </row>
    <row r="8" spans="1:46" ht="15.75" thickBot="1" x14ac:dyDescent="0.3">
      <c r="A8" s="6">
        <v>3</v>
      </c>
      <c r="B8" s="6">
        <f t="shared" si="0"/>
        <v>5.3</v>
      </c>
      <c r="C8" s="6">
        <f t="shared" si="1"/>
        <v>4.9999999999662688</v>
      </c>
      <c r="D8" s="6">
        <v>1.4807392290094867</v>
      </c>
      <c r="E8" s="6">
        <f t="shared" si="2"/>
        <v>0.74036961450474337</v>
      </c>
      <c r="F8" s="6">
        <f t="shared" si="3"/>
        <v>11.040369614471011</v>
      </c>
      <c r="G8" s="6">
        <f t="shared" si="4"/>
        <v>5.6910514279657409</v>
      </c>
      <c r="I8" s="35" t="s">
        <v>20</v>
      </c>
      <c r="J8" s="36"/>
      <c r="R8" t="s">
        <v>23</v>
      </c>
      <c r="S8">
        <v>0.56787748876244626</v>
      </c>
      <c r="T8"/>
      <c r="U8"/>
      <c r="V8"/>
      <c r="W8"/>
      <c r="X8"/>
      <c r="Y8"/>
      <c r="Z8"/>
      <c r="AB8" s="6">
        <f>AVERAGE($F6:$F7)</f>
        <v>9.1659425280318363</v>
      </c>
      <c r="AC8" s="15">
        <f t="shared" ref="AC8:AC39" si="6">AVERAGE(F6:F8)</f>
        <v>9.790751556844894</v>
      </c>
      <c r="AL8" s="6">
        <f t="shared" si="5"/>
        <v>11.040369614471011</v>
      </c>
      <c r="AM8" s="6">
        <f t="shared" ref="AM8:AM71" si="7" xml:space="preserve"> $AP$6 * $AL8 + (1 - $AP$6) * $AM7</f>
        <v>8.0169420531535316</v>
      </c>
      <c r="AN8"/>
      <c r="AO8"/>
    </row>
    <row r="9" spans="1:46" x14ac:dyDescent="0.25">
      <c r="A9" s="6">
        <v>4</v>
      </c>
      <c r="B9" s="6">
        <f t="shared" si="0"/>
        <v>5.4</v>
      </c>
      <c r="C9" s="6">
        <f t="shared" si="1"/>
        <v>4.33011477485325</v>
      </c>
      <c r="D9" s="6">
        <v>-0.28203430701978505</v>
      </c>
      <c r="E9" s="6">
        <f t="shared" si="2"/>
        <v>-0.14101715350989252</v>
      </c>
      <c r="F9" s="6">
        <f t="shared" si="3"/>
        <v>9.5890976213433579</v>
      </c>
      <c r="G9" s="6">
        <f t="shared" si="4"/>
        <v>5.7862572773015373</v>
      </c>
      <c r="R9" t="s">
        <v>24</v>
      </c>
      <c r="S9">
        <v>0.32248484224314233</v>
      </c>
      <c r="T9"/>
      <c r="U9"/>
      <c r="V9"/>
      <c r="W9"/>
      <c r="X9"/>
      <c r="Y9"/>
      <c r="Z9"/>
      <c r="AB9" s="6">
        <f t="shared" ref="AB9:AB72" si="8">AVERAGE($F7:$F8)</f>
        <v>10.739603098385556</v>
      </c>
      <c r="AC9" s="15">
        <f t="shared" si="6"/>
        <v>10.356101272704825</v>
      </c>
      <c r="AL9" s="6">
        <f t="shared" si="5"/>
        <v>9.5890976213433579</v>
      </c>
      <c r="AM9" s="6">
        <f t="shared" si="7"/>
        <v>8.0514949227840766</v>
      </c>
      <c r="AN9"/>
    </row>
    <row r="10" spans="1:46" x14ac:dyDescent="0.25">
      <c r="A10" s="6">
        <v>5</v>
      </c>
      <c r="B10" s="6">
        <f t="shared" si="0"/>
        <v>5.5</v>
      </c>
      <c r="C10" s="6">
        <f t="shared" si="1"/>
        <v>2.4999734908787117</v>
      </c>
      <c r="D10" s="6">
        <v>-1.2498048818088137</v>
      </c>
      <c r="E10" s="6">
        <f t="shared" si="2"/>
        <v>-0.62490244090440683</v>
      </c>
      <c r="F10" s="6">
        <f t="shared" si="3"/>
        <v>7.3750710499743048</v>
      </c>
      <c r="G10" s="6">
        <f t="shared" si="4"/>
        <v>5.8814631266373345</v>
      </c>
      <c r="R10" t="s">
        <v>25</v>
      </c>
      <c r="S10">
        <v>0.31478580635954168</v>
      </c>
      <c r="T10"/>
      <c r="U10"/>
      <c r="V10"/>
      <c r="W10"/>
      <c r="X10"/>
      <c r="Y10"/>
      <c r="Z10"/>
      <c r="AB10" s="6">
        <f t="shared" si="8"/>
        <v>10.314733617907184</v>
      </c>
      <c r="AC10" s="15">
        <f t="shared" si="6"/>
        <v>9.3348460952628916</v>
      </c>
      <c r="AL10" s="6">
        <f t="shared" si="5"/>
        <v>7.3750710499743048</v>
      </c>
      <c r="AM10" s="6">
        <f t="shared" si="7"/>
        <v>8.0366284640410051</v>
      </c>
      <c r="AN10"/>
    </row>
    <row r="11" spans="1:46" x14ac:dyDescent="0.25">
      <c r="A11" s="6">
        <v>6</v>
      </c>
      <c r="B11" s="6">
        <f t="shared" si="0"/>
        <v>5.6</v>
      </c>
      <c r="C11" s="6">
        <f t="shared" si="1"/>
        <v>-3.6732051030997238E-5</v>
      </c>
      <c r="D11" s="6">
        <v>0.5801018687634496</v>
      </c>
      <c r="E11" s="6">
        <f t="shared" si="2"/>
        <v>0.2900509343817248</v>
      </c>
      <c r="F11" s="6">
        <f t="shared" si="3"/>
        <v>5.8900142023306934</v>
      </c>
      <c r="G11" s="6">
        <f t="shared" si="4"/>
        <v>5.9766689759731317</v>
      </c>
      <c r="R11" t="s">
        <v>26</v>
      </c>
      <c r="S11">
        <v>3.6255465171978853</v>
      </c>
      <c r="T11"/>
      <c r="U11"/>
      <c r="V11"/>
      <c r="W11"/>
      <c r="X11"/>
      <c r="Y11"/>
      <c r="Z11"/>
      <c r="AB11" s="6">
        <f t="shared" si="8"/>
        <v>8.4820843356588309</v>
      </c>
      <c r="AC11" s="15">
        <f t="shared" si="6"/>
        <v>7.6180609578827854</v>
      </c>
      <c r="AL11" s="6">
        <f t="shared" si="5"/>
        <v>5.8900142023306934</v>
      </c>
      <c r="AM11" s="6">
        <f t="shared" si="7"/>
        <v>7.9894501286187998</v>
      </c>
      <c r="AN11"/>
    </row>
    <row r="12" spans="1:46" ht="15.75" thickBot="1" x14ac:dyDescent="0.3">
      <c r="A12" s="6">
        <v>7</v>
      </c>
      <c r="B12" s="6">
        <f t="shared" si="0"/>
        <v>5.7</v>
      </c>
      <c r="C12" s="6">
        <f t="shared" si="1"/>
        <v>-2.5000371126123904</v>
      </c>
      <c r="D12" s="6">
        <v>1.9223080016672611</v>
      </c>
      <c r="E12" s="6">
        <f t="shared" si="2"/>
        <v>0.96115400083363056</v>
      </c>
      <c r="F12" s="6">
        <f t="shared" si="3"/>
        <v>4.1611168882212404</v>
      </c>
      <c r="G12" s="6">
        <f t="shared" si="4"/>
        <v>6.071874825308929</v>
      </c>
      <c r="R12" s="11" t="s">
        <v>27</v>
      </c>
      <c r="S12" s="11">
        <v>90</v>
      </c>
      <c r="T12"/>
      <c r="U12"/>
      <c r="V12"/>
      <c r="W12"/>
      <c r="X12"/>
      <c r="Y12"/>
      <c r="Z12"/>
      <c r="AB12" s="6">
        <f t="shared" si="8"/>
        <v>6.6325426261524996</v>
      </c>
      <c r="AC12" s="15">
        <f t="shared" si="6"/>
        <v>5.8087340468420798</v>
      </c>
      <c r="AL12" s="6">
        <f t="shared" si="5"/>
        <v>4.1611168882212404</v>
      </c>
      <c r="AM12" s="6">
        <f t="shared" si="7"/>
        <v>7.9053109365221497</v>
      </c>
      <c r="AN12"/>
    </row>
    <row r="13" spans="1:46" x14ac:dyDescent="0.25">
      <c r="A13" s="6">
        <v>8</v>
      </c>
      <c r="B13" s="6">
        <f t="shared" si="0"/>
        <v>5.8</v>
      </c>
      <c r="C13" s="6">
        <f t="shared" si="1"/>
        <v>-4.3301515067484848</v>
      </c>
      <c r="D13" s="6">
        <v>-0.58990508478018455</v>
      </c>
      <c r="E13" s="6">
        <f t="shared" si="2"/>
        <v>-0.29495254239009228</v>
      </c>
      <c r="F13" s="6">
        <f t="shared" si="3"/>
        <v>1.1748959508614227</v>
      </c>
      <c r="G13" s="6">
        <f t="shared" si="4"/>
        <v>6.1670806746447262</v>
      </c>
      <c r="R13"/>
      <c r="S13"/>
      <c r="T13"/>
      <c r="U13"/>
      <c r="V13"/>
      <c r="W13"/>
      <c r="X13"/>
      <c r="Y13"/>
      <c r="Z13"/>
      <c r="AB13" s="6">
        <f t="shared" si="8"/>
        <v>5.0255655452759669</v>
      </c>
      <c r="AC13" s="15">
        <f t="shared" si="6"/>
        <v>3.7420090138044522</v>
      </c>
      <c r="AL13" s="6">
        <f t="shared" si="5"/>
        <v>1.1748959508614227</v>
      </c>
      <c r="AM13" s="6">
        <f t="shared" si="7"/>
        <v>7.7573897280460891</v>
      </c>
      <c r="AN13"/>
    </row>
    <row r="14" spans="1:46" ht="15.75" thickBot="1" x14ac:dyDescent="0.3">
      <c r="A14" s="6">
        <v>9</v>
      </c>
      <c r="B14" s="6">
        <f t="shared" si="0"/>
        <v>5.9</v>
      </c>
      <c r="C14" s="6">
        <f t="shared" si="1"/>
        <v>-4.9999999996964197</v>
      </c>
      <c r="D14" s="6">
        <v>0.3151512828480918</v>
      </c>
      <c r="E14" s="6">
        <f t="shared" si="2"/>
        <v>0.1575756414240459</v>
      </c>
      <c r="F14" s="6">
        <f t="shared" si="3"/>
        <v>1.0575756417276265</v>
      </c>
      <c r="G14" s="6">
        <f t="shared" si="4"/>
        <v>6.2622865239805234</v>
      </c>
      <c r="R14" t="s">
        <v>28</v>
      </c>
      <c r="S14"/>
      <c r="T14"/>
      <c r="U14"/>
      <c r="V14"/>
      <c r="W14"/>
      <c r="X14"/>
      <c r="Y14"/>
      <c r="Z14"/>
      <c r="AB14" s="6">
        <f t="shared" si="8"/>
        <v>2.6680064195413316</v>
      </c>
      <c r="AC14" s="15">
        <f t="shared" si="6"/>
        <v>2.1311961602700964</v>
      </c>
      <c r="AL14" s="6">
        <f t="shared" si="5"/>
        <v>1.0575756417276265</v>
      </c>
      <c r="AM14" s="6">
        <f t="shared" si="7"/>
        <v>7.6101410668083203</v>
      </c>
      <c r="AN14"/>
    </row>
    <row r="15" spans="1:46" x14ac:dyDescent="0.25">
      <c r="A15" s="6">
        <v>10</v>
      </c>
      <c r="B15" s="6">
        <f t="shared" si="0"/>
        <v>6</v>
      </c>
      <c r="C15" s="6">
        <f t="shared" si="1"/>
        <v>-4.3300964085550886</v>
      </c>
      <c r="D15" s="6">
        <v>1.4579973139916547</v>
      </c>
      <c r="E15" s="6">
        <f t="shared" si="2"/>
        <v>0.72899865699582733</v>
      </c>
      <c r="F15" s="6">
        <f t="shared" si="3"/>
        <v>2.3989022484407387</v>
      </c>
      <c r="G15" s="6">
        <f t="shared" si="4"/>
        <v>6.3574923733163207</v>
      </c>
      <c r="R15" s="12"/>
      <c r="S15" s="12" t="s">
        <v>33</v>
      </c>
      <c r="T15" s="12" t="s">
        <v>34</v>
      </c>
      <c r="U15" s="12" t="s">
        <v>35</v>
      </c>
      <c r="V15" s="12" t="s">
        <v>36</v>
      </c>
      <c r="W15" s="12" t="s">
        <v>37</v>
      </c>
      <c r="X15"/>
      <c r="Y15"/>
      <c r="Z15"/>
      <c r="AB15" s="6">
        <f t="shared" si="8"/>
        <v>1.1162357962945246</v>
      </c>
      <c r="AC15" s="15">
        <f t="shared" si="6"/>
        <v>1.5437912803432627</v>
      </c>
      <c r="AL15" s="6">
        <f t="shared" si="5"/>
        <v>2.3989022484407387</v>
      </c>
      <c r="AM15" s="6">
        <f t="shared" si="7"/>
        <v>7.4956083455255165</v>
      </c>
      <c r="AN15"/>
    </row>
    <row r="16" spans="1:46" x14ac:dyDescent="0.25">
      <c r="A16" s="6">
        <v>11</v>
      </c>
      <c r="B16" s="6">
        <f t="shared" si="0"/>
        <v>6.1</v>
      </c>
      <c r="C16" s="6">
        <f t="shared" si="1"/>
        <v>-2.4999416798094858</v>
      </c>
      <c r="D16" s="6">
        <v>-1.1933457244595047</v>
      </c>
      <c r="E16" s="6">
        <f t="shared" si="2"/>
        <v>-0.59667286222975235</v>
      </c>
      <c r="F16" s="6">
        <f t="shared" si="3"/>
        <v>3.0033854579607615</v>
      </c>
      <c r="G16" s="6">
        <f t="shared" si="4"/>
        <v>6.452698222652117</v>
      </c>
      <c r="R16" t="s">
        <v>29</v>
      </c>
      <c r="S16">
        <v>1</v>
      </c>
      <c r="T16">
        <v>550.57935902273584</v>
      </c>
      <c r="U16">
        <v>550.57935902273584</v>
      </c>
      <c r="V16">
        <v>41.886392935257227</v>
      </c>
      <c r="W16">
        <v>5.3092145078778584E-9</v>
      </c>
      <c r="X16"/>
      <c r="Y16"/>
      <c r="Z16"/>
      <c r="AB16" s="6">
        <f t="shared" si="8"/>
        <v>1.7282389450841826</v>
      </c>
      <c r="AC16" s="15">
        <f t="shared" si="6"/>
        <v>2.1532877827097088</v>
      </c>
      <c r="AL16" s="6">
        <f t="shared" si="5"/>
        <v>3.0033854579607615</v>
      </c>
      <c r="AM16" s="6">
        <f t="shared" si="7"/>
        <v>7.3968781721724444</v>
      </c>
      <c r="AN16"/>
    </row>
    <row r="17" spans="1:40" x14ac:dyDescent="0.25">
      <c r="A17" s="6">
        <v>12</v>
      </c>
      <c r="B17" s="6">
        <f t="shared" si="0"/>
        <v>6.2</v>
      </c>
      <c r="C17" s="6">
        <f t="shared" si="1"/>
        <v>7.3464102060012053E-5</v>
      </c>
      <c r="D17" s="6">
        <v>-0.33442347557866015</v>
      </c>
      <c r="E17" s="6">
        <f t="shared" si="2"/>
        <v>-0.16721173778933007</v>
      </c>
      <c r="F17" s="6">
        <f t="shared" si="3"/>
        <v>6.0328617263127304</v>
      </c>
      <c r="G17" s="6">
        <f t="shared" si="4"/>
        <v>6.5479040719879151</v>
      </c>
      <c r="R17" t="s">
        <v>30</v>
      </c>
      <c r="S17">
        <v>88</v>
      </c>
      <c r="T17">
        <v>1156.7237042561831</v>
      </c>
      <c r="U17">
        <v>13.144587548365717</v>
      </c>
      <c r="V17"/>
      <c r="W17"/>
      <c r="X17"/>
      <c r="Y17"/>
      <c r="Z17"/>
      <c r="AB17" s="6">
        <f t="shared" si="8"/>
        <v>2.7011438532007501</v>
      </c>
      <c r="AC17" s="15">
        <f t="shared" si="6"/>
        <v>3.8117164775714101</v>
      </c>
      <c r="AL17" s="6">
        <f t="shared" si="5"/>
        <v>6.0328617263127304</v>
      </c>
      <c r="AM17" s="6">
        <f t="shared" si="7"/>
        <v>7.3668997887469558</v>
      </c>
      <c r="AN17"/>
    </row>
    <row r="18" spans="1:40" ht="15.75" thickBot="1" x14ac:dyDescent="0.3">
      <c r="A18" s="6">
        <v>13</v>
      </c>
      <c r="B18" s="6">
        <f t="shared" si="0"/>
        <v>6.3</v>
      </c>
      <c r="C18" s="6">
        <f t="shared" si="1"/>
        <v>2.5000689232768405</v>
      </c>
      <c r="D18" s="6">
        <v>-0.54781480685051065</v>
      </c>
      <c r="E18" s="6">
        <f t="shared" si="2"/>
        <v>-0.27390740342525532</v>
      </c>
      <c r="F18" s="6">
        <f t="shared" si="3"/>
        <v>8.5261615198515841</v>
      </c>
      <c r="G18" s="6">
        <f t="shared" si="4"/>
        <v>6.6431099213237115</v>
      </c>
      <c r="R18" s="11" t="s">
        <v>31</v>
      </c>
      <c r="S18" s="11">
        <v>89</v>
      </c>
      <c r="T18" s="11">
        <v>1707.3030632789189</v>
      </c>
      <c r="U18" s="11"/>
      <c r="V18" s="11"/>
      <c r="W18" s="11"/>
      <c r="X18"/>
      <c r="Y18"/>
      <c r="Z18"/>
      <c r="AB18" s="6">
        <f t="shared" si="8"/>
        <v>4.518123592136746</v>
      </c>
      <c r="AC18" s="15">
        <f t="shared" si="6"/>
        <v>5.854136234708359</v>
      </c>
      <c r="AL18" s="6">
        <f t="shared" si="5"/>
        <v>8.5261615198515841</v>
      </c>
      <c r="AM18" s="6">
        <f t="shared" si="7"/>
        <v>7.3923780685514533</v>
      </c>
      <c r="AN18"/>
    </row>
    <row r="19" spans="1:40" ht="15.75" thickBot="1" x14ac:dyDescent="0.3">
      <c r="A19" s="6">
        <v>14</v>
      </c>
      <c r="B19" s="6">
        <f t="shared" si="0"/>
        <v>6.4</v>
      </c>
      <c r="C19" s="6">
        <f t="shared" si="1"/>
        <v>4.3301698723455564</v>
      </c>
      <c r="D19" s="6">
        <v>0.16681042325217277</v>
      </c>
      <c r="E19" s="6">
        <f t="shared" si="2"/>
        <v>8.3405211626086384E-2</v>
      </c>
      <c r="F19" s="6">
        <f t="shared" si="3"/>
        <v>10.813575083971642</v>
      </c>
      <c r="G19" s="6">
        <f t="shared" si="4"/>
        <v>6.7383157706595087</v>
      </c>
      <c r="R19"/>
      <c r="S19"/>
      <c r="T19"/>
      <c r="U19"/>
      <c r="V19"/>
      <c r="W19"/>
      <c r="X19"/>
      <c r="Y19"/>
      <c r="Z19"/>
      <c r="AB19" s="6">
        <f t="shared" si="8"/>
        <v>7.2795116230821577</v>
      </c>
      <c r="AC19" s="15">
        <f t="shared" si="6"/>
        <v>8.4575327767119859</v>
      </c>
      <c r="AL19" s="6">
        <f t="shared" si="5"/>
        <v>10.813575083971642</v>
      </c>
      <c r="AM19" s="6">
        <f t="shared" si="7"/>
        <v>7.4675692117475014</v>
      </c>
      <c r="AN19"/>
    </row>
    <row r="20" spans="1:40" ht="45" x14ac:dyDescent="0.25">
      <c r="A20" s="6">
        <v>15</v>
      </c>
      <c r="B20" s="6">
        <f t="shared" si="0"/>
        <v>6.5</v>
      </c>
      <c r="C20" s="6">
        <f t="shared" si="1"/>
        <v>4.9999999991567226</v>
      </c>
      <c r="D20" s="6">
        <v>1.0721805665525608</v>
      </c>
      <c r="E20" s="6">
        <f t="shared" si="2"/>
        <v>0.53609028327628039</v>
      </c>
      <c r="F20" s="6">
        <f t="shared" si="3"/>
        <v>12.036090282433003</v>
      </c>
      <c r="G20" s="6">
        <f t="shared" si="4"/>
        <v>6.8335216199953059</v>
      </c>
      <c r="R20" s="12"/>
      <c r="S20" s="13" t="s">
        <v>38</v>
      </c>
      <c r="T20" s="13" t="s">
        <v>26</v>
      </c>
      <c r="U20" s="13" t="s">
        <v>39</v>
      </c>
      <c r="V20" s="13" t="s">
        <v>40</v>
      </c>
      <c r="W20" s="13" t="s">
        <v>41</v>
      </c>
      <c r="X20" s="13" t="s">
        <v>42</v>
      </c>
      <c r="Y20" s="13" t="s">
        <v>43</v>
      </c>
      <c r="Z20" s="13" t="s">
        <v>44</v>
      </c>
      <c r="AB20" s="6">
        <f t="shared" si="8"/>
        <v>9.6698683019116132</v>
      </c>
      <c r="AC20" s="15">
        <f t="shared" si="6"/>
        <v>10.458608962085409</v>
      </c>
      <c r="AL20" s="6">
        <f t="shared" si="5"/>
        <v>12.036090282433003</v>
      </c>
      <c r="AM20" s="6">
        <f t="shared" si="7"/>
        <v>7.5679762682460829</v>
      </c>
      <c r="AN20"/>
    </row>
    <row r="21" spans="1:40" x14ac:dyDescent="0.25">
      <c r="A21" s="6">
        <v>16</v>
      </c>
      <c r="B21" s="6">
        <f t="shared" si="0"/>
        <v>6.6</v>
      </c>
      <c r="C21" s="6">
        <f t="shared" si="1"/>
        <v>4.3300780420232341</v>
      </c>
      <c r="D21" s="6">
        <v>-0.23630491341464221</v>
      </c>
      <c r="E21" s="6">
        <f t="shared" si="2"/>
        <v>-0.11815245670732111</v>
      </c>
      <c r="F21" s="6">
        <f t="shared" si="3"/>
        <v>10.811925585315912</v>
      </c>
      <c r="G21" s="6">
        <f t="shared" si="4"/>
        <v>6.9287274693311032</v>
      </c>
      <c r="R21" t="s">
        <v>32</v>
      </c>
      <c r="S21">
        <v>5.4054338799583492</v>
      </c>
      <c r="T21">
        <v>0.7707464070843969</v>
      </c>
      <c r="U21">
        <v>7.013245641204076</v>
      </c>
      <c r="V21">
        <v>4.556279526481928E-10</v>
      </c>
      <c r="W21">
        <v>3.8737373568044866</v>
      </c>
      <c r="X21">
        <v>6.9371304031122119</v>
      </c>
      <c r="Y21">
        <v>3.8737373568044866</v>
      </c>
      <c r="Z21">
        <v>6.9371304031122119</v>
      </c>
      <c r="AB21" s="6">
        <f t="shared" si="8"/>
        <v>11.424832683202322</v>
      </c>
      <c r="AC21" s="15">
        <f t="shared" si="6"/>
        <v>11.220530317240184</v>
      </c>
      <c r="AL21" s="6">
        <f t="shared" si="5"/>
        <v>10.811925585315912</v>
      </c>
      <c r="AM21" s="6">
        <f t="shared" si="7"/>
        <v>7.6392718576322336</v>
      </c>
      <c r="AN21"/>
    </row>
    <row r="22" spans="1:40" ht="15.75" thickBot="1" x14ac:dyDescent="0.3">
      <c r="A22" s="6">
        <v>17</v>
      </c>
      <c r="B22" s="6">
        <f t="shared" si="0"/>
        <v>6.7</v>
      </c>
      <c r="C22" s="6">
        <f t="shared" si="1"/>
        <v>2.4999098686053407</v>
      </c>
      <c r="D22" s="6">
        <v>0.47166622607619502</v>
      </c>
      <c r="E22" s="6">
        <f t="shared" si="2"/>
        <v>0.23583311303809751</v>
      </c>
      <c r="F22" s="6">
        <f t="shared" si="3"/>
        <v>9.4357429816434379</v>
      </c>
      <c r="G22" s="6">
        <f t="shared" si="4"/>
        <v>7.0239333186669004</v>
      </c>
      <c r="R22" s="11" t="s">
        <v>45</v>
      </c>
      <c r="S22" s="11">
        <v>9.5205849335797121E-2</v>
      </c>
      <c r="T22" s="11">
        <v>1.471049038486847E-2</v>
      </c>
      <c r="U22" s="11">
        <v>6.4719697878819815</v>
      </c>
      <c r="V22" s="11">
        <v>5.309214507878013E-9</v>
      </c>
      <c r="W22" s="11">
        <v>6.5971840887251609E-2</v>
      </c>
      <c r="X22" s="11">
        <v>0.12443985778434263</v>
      </c>
      <c r="Y22" s="11">
        <v>6.5971840887251609E-2</v>
      </c>
      <c r="Z22" s="11">
        <v>0.12443985778434263</v>
      </c>
      <c r="AB22" s="6">
        <f t="shared" si="8"/>
        <v>11.424007933874456</v>
      </c>
      <c r="AC22" s="15">
        <f t="shared" si="6"/>
        <v>10.76125294979745</v>
      </c>
      <c r="AL22" s="6">
        <f t="shared" si="5"/>
        <v>9.4357429816434379</v>
      </c>
      <c r="AM22" s="6">
        <f t="shared" si="7"/>
        <v>7.6787547394786335</v>
      </c>
      <c r="AN22"/>
    </row>
    <row r="23" spans="1:40" x14ac:dyDescent="0.25">
      <c r="A23" s="6">
        <v>18</v>
      </c>
      <c r="B23" s="6">
        <f t="shared" si="0"/>
        <v>6.8</v>
      </c>
      <c r="C23" s="6">
        <f t="shared" si="1"/>
        <v>-1.1019615308950293E-4</v>
      </c>
      <c r="D23" s="6">
        <v>-2.0919924281770363</v>
      </c>
      <c r="E23" s="6">
        <f t="shared" si="2"/>
        <v>-1.0459962140885182</v>
      </c>
      <c r="F23" s="6">
        <f t="shared" si="3"/>
        <v>5.753893589758392</v>
      </c>
      <c r="G23" s="6">
        <f t="shared" si="4"/>
        <v>7.1191391680026976</v>
      </c>
      <c r="R23"/>
      <c r="S23"/>
      <c r="T23"/>
      <c r="U23"/>
      <c r="V23"/>
      <c r="W23"/>
      <c r="X23"/>
      <c r="Y23"/>
      <c r="Z23"/>
      <c r="AB23" s="6">
        <f t="shared" si="8"/>
        <v>10.123834283479674</v>
      </c>
      <c r="AC23" s="15">
        <f t="shared" si="6"/>
        <v>8.6671873855725803</v>
      </c>
      <c r="AL23" s="6">
        <f t="shared" si="5"/>
        <v>5.753893589758392</v>
      </c>
      <c r="AM23" s="6">
        <f t="shared" si="7"/>
        <v>7.6364500988254411</v>
      </c>
      <c r="AN23"/>
    </row>
    <row r="24" spans="1:40" x14ac:dyDescent="0.25">
      <c r="A24" s="6">
        <v>19</v>
      </c>
      <c r="B24" s="6">
        <f t="shared" si="0"/>
        <v>6.9</v>
      </c>
      <c r="C24" s="6">
        <f t="shared" si="1"/>
        <v>-2.5001007338063665</v>
      </c>
      <c r="D24" s="6">
        <v>-0.64329015003750101</v>
      </c>
      <c r="E24" s="6">
        <f t="shared" si="2"/>
        <v>-0.3216450750187505</v>
      </c>
      <c r="F24" s="6">
        <f t="shared" si="3"/>
        <v>4.0782541911748833</v>
      </c>
      <c r="G24" s="6">
        <f t="shared" si="4"/>
        <v>7.2143450173384949</v>
      </c>
      <c r="R24"/>
      <c r="S24"/>
      <c r="T24"/>
      <c r="U24"/>
      <c r="V24"/>
      <c r="W24"/>
      <c r="X24"/>
      <c r="Y24"/>
      <c r="Z24"/>
      <c r="AB24" s="6">
        <f t="shared" si="8"/>
        <v>7.5948182857009154</v>
      </c>
      <c r="AC24" s="15">
        <f t="shared" si="6"/>
        <v>6.4226302541922378</v>
      </c>
      <c r="AL24" s="6">
        <f t="shared" si="5"/>
        <v>4.0782541911748833</v>
      </c>
      <c r="AM24" s="6">
        <f t="shared" si="7"/>
        <v>7.5582479909649889</v>
      </c>
      <c r="AN24"/>
    </row>
    <row r="25" spans="1:40" x14ac:dyDescent="0.25">
      <c r="A25" s="6">
        <v>20</v>
      </c>
      <c r="B25" s="6">
        <f t="shared" si="0"/>
        <v>7</v>
      </c>
      <c r="C25" s="6">
        <f t="shared" si="1"/>
        <v>-4.3301882377089314</v>
      </c>
      <c r="D25" s="6">
        <v>-1.4741317500011064</v>
      </c>
      <c r="E25" s="6">
        <f t="shared" si="2"/>
        <v>-0.73706587500055321</v>
      </c>
      <c r="F25" s="6">
        <f t="shared" si="3"/>
        <v>1.9327458872905154</v>
      </c>
      <c r="G25" s="6">
        <f t="shared" si="4"/>
        <v>7.3095508666742912</v>
      </c>
      <c r="R25"/>
      <c r="S25"/>
      <c r="T25"/>
      <c r="U25"/>
      <c r="V25"/>
      <c r="W25"/>
      <c r="X25"/>
      <c r="Y25"/>
      <c r="Z25"/>
      <c r="AB25" s="6">
        <f t="shared" si="8"/>
        <v>4.9160738904666381</v>
      </c>
      <c r="AC25" s="15">
        <f t="shared" si="6"/>
        <v>3.9216312227412637</v>
      </c>
      <c r="AL25" s="6">
        <f t="shared" si="5"/>
        <v>1.9327458872905154</v>
      </c>
      <c r="AM25" s="6">
        <f t="shared" si="7"/>
        <v>7.4346105820930219</v>
      </c>
      <c r="AN25"/>
    </row>
    <row r="26" spans="1:40" x14ac:dyDescent="0.25">
      <c r="A26" s="6">
        <v>21</v>
      </c>
      <c r="B26" s="6">
        <f t="shared" si="0"/>
        <v>7.1</v>
      </c>
      <c r="C26" s="6">
        <f t="shared" si="1"/>
        <v>-4.9999999983471763</v>
      </c>
      <c r="D26" s="6">
        <v>0.39940346141520422</v>
      </c>
      <c r="E26" s="6">
        <f t="shared" si="2"/>
        <v>0.19970173070760211</v>
      </c>
      <c r="F26" s="6">
        <f t="shared" si="3"/>
        <v>2.2997017323604254</v>
      </c>
      <c r="G26" s="6">
        <f t="shared" si="4"/>
        <v>7.4047567160100893</v>
      </c>
      <c r="AB26" s="6">
        <f t="shared" si="8"/>
        <v>3.0055000392326994</v>
      </c>
      <c r="AC26" s="15">
        <f t="shared" si="6"/>
        <v>2.7702339369419415</v>
      </c>
      <c r="AL26" s="6">
        <f t="shared" si="5"/>
        <v>2.2997017323604254</v>
      </c>
      <c r="AM26" s="6">
        <f t="shared" si="7"/>
        <v>7.3217554425384588</v>
      </c>
      <c r="AN26"/>
    </row>
    <row r="27" spans="1:40" x14ac:dyDescent="0.25">
      <c r="A27" s="6">
        <v>22</v>
      </c>
      <c r="B27" s="6">
        <f t="shared" si="0"/>
        <v>7.2</v>
      </c>
      <c r="C27" s="6">
        <f t="shared" si="1"/>
        <v>-4.3300596752576848</v>
      </c>
      <c r="D27" s="6">
        <v>-3.5540779208531603E-2</v>
      </c>
      <c r="E27" s="6">
        <f t="shared" si="2"/>
        <v>-1.7770389604265802E-2</v>
      </c>
      <c r="F27" s="6">
        <f t="shared" si="3"/>
        <v>2.8521699351380496</v>
      </c>
      <c r="G27" s="6">
        <f t="shared" si="4"/>
        <v>7.4999625653458857</v>
      </c>
      <c r="AB27" s="6">
        <f t="shared" si="8"/>
        <v>2.1162238098254704</v>
      </c>
      <c r="AC27" s="15">
        <f t="shared" si="6"/>
        <v>2.3615391849296636</v>
      </c>
      <c r="AL27" s="6">
        <f t="shared" si="5"/>
        <v>2.8521699351380496</v>
      </c>
      <c r="AM27" s="6">
        <f t="shared" si="7"/>
        <v>7.2235227940241638</v>
      </c>
      <c r="AN27"/>
    </row>
    <row r="28" spans="1:40" x14ac:dyDescent="0.25">
      <c r="A28" s="6">
        <v>23</v>
      </c>
      <c r="B28" s="6">
        <f t="shared" si="0"/>
        <v>7.3000000000000007</v>
      </c>
      <c r="C28" s="6">
        <f t="shared" si="1"/>
        <v>-2.4998780572662724</v>
      </c>
      <c r="D28" s="6">
        <v>0.99668341135839</v>
      </c>
      <c r="E28" s="6">
        <f t="shared" si="2"/>
        <v>0.498341705679195</v>
      </c>
      <c r="F28" s="6">
        <f t="shared" si="3"/>
        <v>5.2984636484129233</v>
      </c>
      <c r="G28" s="6">
        <f t="shared" si="4"/>
        <v>7.5951684146816829</v>
      </c>
      <c r="AB28" s="6">
        <f t="shared" si="8"/>
        <v>2.5759358337492375</v>
      </c>
      <c r="AC28" s="15">
        <f t="shared" si="6"/>
        <v>3.4834451053037996</v>
      </c>
      <c r="AL28" s="6">
        <f t="shared" si="5"/>
        <v>5.2984636484129233</v>
      </c>
      <c r="AM28" s="6">
        <f t="shared" si="7"/>
        <v>7.1812138018129277</v>
      </c>
      <c r="AN28"/>
    </row>
    <row r="29" spans="1:40" x14ac:dyDescent="0.25">
      <c r="A29" s="6">
        <v>24</v>
      </c>
      <c r="B29" s="6">
        <f t="shared" si="0"/>
        <v>7.4</v>
      </c>
      <c r="C29" s="6">
        <f t="shared" si="1"/>
        <v>1.4692820410416478E-4</v>
      </c>
      <c r="D29" s="6">
        <v>1.4588840713258833</v>
      </c>
      <c r="E29" s="6">
        <f t="shared" si="2"/>
        <v>0.72944203566294163</v>
      </c>
      <c r="F29" s="6">
        <f t="shared" si="3"/>
        <v>8.1295889638670467</v>
      </c>
      <c r="G29" s="6">
        <f t="shared" si="4"/>
        <v>7.6903742640174801</v>
      </c>
      <c r="AB29" s="6">
        <f t="shared" si="8"/>
        <v>4.0753167917754869</v>
      </c>
      <c r="AC29" s="15">
        <f t="shared" si="6"/>
        <v>5.4267408491393399</v>
      </c>
      <c r="AL29" s="6">
        <f t="shared" si="5"/>
        <v>8.1295889638670467</v>
      </c>
      <c r="AM29" s="6">
        <f t="shared" si="7"/>
        <v>7.2020572119679631</v>
      </c>
      <c r="AN29"/>
    </row>
    <row r="30" spans="1:40" x14ac:dyDescent="0.25">
      <c r="A30" s="6">
        <v>25</v>
      </c>
      <c r="B30" s="6">
        <f t="shared" si="0"/>
        <v>7.5</v>
      </c>
      <c r="C30" s="6">
        <f t="shared" si="1"/>
        <v>2.5001325442009543</v>
      </c>
      <c r="D30" s="6">
        <v>0.35740868042921647</v>
      </c>
      <c r="E30" s="6">
        <f t="shared" si="2"/>
        <v>0.17870434021460824</v>
      </c>
      <c r="F30" s="6">
        <f t="shared" si="3"/>
        <v>10.178836884415563</v>
      </c>
      <c r="G30" s="6">
        <f t="shared" si="4"/>
        <v>7.7855801133532774</v>
      </c>
      <c r="AB30" s="6">
        <f t="shared" si="8"/>
        <v>6.714026306139985</v>
      </c>
      <c r="AC30" s="15">
        <f t="shared" si="6"/>
        <v>7.8689631655651775</v>
      </c>
      <c r="AL30" s="6">
        <f t="shared" si="5"/>
        <v>10.178836884415563</v>
      </c>
      <c r="AM30" s="6">
        <f t="shared" si="7"/>
        <v>7.267480941032745</v>
      </c>
      <c r="AN30"/>
    </row>
    <row r="31" spans="1:40" x14ac:dyDescent="0.25">
      <c r="A31" s="6">
        <v>26</v>
      </c>
      <c r="B31" s="6">
        <f t="shared" si="0"/>
        <v>7.6</v>
      </c>
      <c r="C31" s="6">
        <f t="shared" si="1"/>
        <v>4.3302066028386044</v>
      </c>
      <c r="D31" s="6">
        <v>0.84910084297007415</v>
      </c>
      <c r="E31" s="6">
        <f t="shared" si="2"/>
        <v>0.42455042148503708</v>
      </c>
      <c r="F31" s="6">
        <f t="shared" si="3"/>
        <v>12.354757024323641</v>
      </c>
      <c r="G31" s="6">
        <f t="shared" si="4"/>
        <v>7.8807859626890746</v>
      </c>
      <c r="AB31" s="6">
        <f t="shared" si="8"/>
        <v>9.1542129241413051</v>
      </c>
      <c r="AC31" s="15">
        <f t="shared" si="6"/>
        <v>10.221060957535416</v>
      </c>
      <c r="AL31" s="6">
        <f t="shared" si="5"/>
        <v>12.354757024323641</v>
      </c>
      <c r="AM31" s="6">
        <f t="shared" si="7"/>
        <v>7.3792892065995774</v>
      </c>
      <c r="AN31"/>
    </row>
    <row r="32" spans="1:40" x14ac:dyDescent="0.25">
      <c r="A32" s="6">
        <v>27</v>
      </c>
      <c r="B32" s="6">
        <f t="shared" si="0"/>
        <v>7.7</v>
      </c>
      <c r="C32" s="6">
        <f t="shared" si="1"/>
        <v>4.999999997267782</v>
      </c>
      <c r="D32" s="6">
        <v>-0.62793560573481955</v>
      </c>
      <c r="E32" s="6">
        <f t="shared" si="2"/>
        <v>-0.31396780286740977</v>
      </c>
      <c r="F32" s="6">
        <f t="shared" si="3"/>
        <v>12.386032194400372</v>
      </c>
      <c r="G32" s="6">
        <f t="shared" si="4"/>
        <v>7.975991812024871</v>
      </c>
      <c r="AB32" s="6">
        <f t="shared" si="8"/>
        <v>11.266796954369603</v>
      </c>
      <c r="AC32" s="15">
        <f t="shared" si="6"/>
        <v>11.639875367713193</v>
      </c>
      <c r="AL32" s="6">
        <f t="shared" si="5"/>
        <v>12.386032194400372</v>
      </c>
      <c r="AM32" s="6">
        <f t="shared" si="7"/>
        <v>7.4893275140237705</v>
      </c>
      <c r="AN32"/>
    </row>
    <row r="33" spans="1:40" x14ac:dyDescent="0.25">
      <c r="A33" s="6">
        <v>28</v>
      </c>
      <c r="B33" s="6">
        <f t="shared" si="0"/>
        <v>7.8000000000000007</v>
      </c>
      <c r="C33" s="6">
        <f t="shared" si="1"/>
        <v>4.3300413082584468</v>
      </c>
      <c r="D33" s="6">
        <v>2.2982749214861542</v>
      </c>
      <c r="E33" s="6">
        <f t="shared" si="2"/>
        <v>1.1491374607430771</v>
      </c>
      <c r="F33" s="6">
        <f t="shared" si="3"/>
        <v>13.279178769001525</v>
      </c>
      <c r="G33" s="6">
        <f t="shared" si="4"/>
        <v>8.0711976613606691</v>
      </c>
      <c r="AB33" s="6">
        <f t="shared" si="8"/>
        <v>12.370394609362005</v>
      </c>
      <c r="AC33" s="15">
        <f t="shared" si="6"/>
        <v>12.673322662575179</v>
      </c>
      <c r="AL33" s="6">
        <f t="shared" si="5"/>
        <v>13.279178769001525</v>
      </c>
      <c r="AM33" s="6">
        <f t="shared" si="7"/>
        <v>7.6165769921551494</v>
      </c>
      <c r="AN33"/>
    </row>
    <row r="34" spans="1:40" x14ac:dyDescent="0.25">
      <c r="A34" s="6">
        <v>29</v>
      </c>
      <c r="B34" s="6">
        <f t="shared" si="0"/>
        <v>7.9</v>
      </c>
      <c r="C34" s="6">
        <f t="shared" si="1"/>
        <v>2.4998462457922943</v>
      </c>
      <c r="D34" s="6">
        <v>-1.375190095131984</v>
      </c>
      <c r="E34" s="6">
        <f t="shared" si="2"/>
        <v>-0.68759504756599199</v>
      </c>
      <c r="F34" s="6">
        <f t="shared" si="3"/>
        <v>9.7122511982263031</v>
      </c>
      <c r="G34" s="6">
        <f t="shared" si="4"/>
        <v>8.1664035106964654</v>
      </c>
      <c r="AB34" s="6">
        <f t="shared" si="8"/>
        <v>12.832605481700949</v>
      </c>
      <c r="AC34" s="15">
        <f t="shared" si="6"/>
        <v>11.7924873872094</v>
      </c>
      <c r="AL34" s="6">
        <f t="shared" si="5"/>
        <v>9.7122511982263031</v>
      </c>
      <c r="AM34" s="6">
        <f t="shared" si="7"/>
        <v>7.6626357659149544</v>
      </c>
      <c r="AN34"/>
    </row>
    <row r="35" spans="1:40" x14ac:dyDescent="0.25">
      <c r="A35" s="6">
        <v>30</v>
      </c>
      <c r="B35" s="6">
        <f t="shared" si="0"/>
        <v>8</v>
      </c>
      <c r="C35" s="6">
        <f t="shared" si="1"/>
        <v>-1.836602551197787E-4</v>
      </c>
      <c r="D35" s="6">
        <v>0.45149704419600312</v>
      </c>
      <c r="E35" s="6">
        <f t="shared" si="2"/>
        <v>0.22574852209800156</v>
      </c>
      <c r="F35" s="6">
        <f t="shared" si="3"/>
        <v>8.2255648618428818</v>
      </c>
      <c r="G35" s="6">
        <f t="shared" si="4"/>
        <v>8.2616093600322635</v>
      </c>
      <c r="AB35" s="6">
        <f t="shared" si="8"/>
        <v>11.495714983613915</v>
      </c>
      <c r="AC35" s="15">
        <f t="shared" si="6"/>
        <v>10.405664943023572</v>
      </c>
      <c r="AL35" s="6">
        <f t="shared" si="5"/>
        <v>8.2255648618428818</v>
      </c>
      <c r="AM35" s="6">
        <f t="shared" si="7"/>
        <v>7.6750078339573262</v>
      </c>
      <c r="AN35"/>
    </row>
    <row r="36" spans="1:40" x14ac:dyDescent="0.25">
      <c r="A36" s="6">
        <v>31</v>
      </c>
      <c r="B36" s="6">
        <f t="shared" si="0"/>
        <v>8.1</v>
      </c>
      <c r="C36" s="6">
        <f t="shared" si="1"/>
        <v>-2.500164354460626</v>
      </c>
      <c r="D36" s="6">
        <v>0.64573896452202462</v>
      </c>
      <c r="E36" s="6">
        <f t="shared" si="2"/>
        <v>0.32286948226101231</v>
      </c>
      <c r="F36" s="6">
        <f t="shared" si="3"/>
        <v>5.9227051278003859</v>
      </c>
      <c r="G36" s="6">
        <f t="shared" si="4"/>
        <v>8.3568152093680599</v>
      </c>
      <c r="AB36" s="6">
        <f t="shared" si="8"/>
        <v>8.9689080300345925</v>
      </c>
      <c r="AC36" s="15">
        <f t="shared" si="6"/>
        <v>7.9535070626231912</v>
      </c>
      <c r="AL36" s="6">
        <f t="shared" si="5"/>
        <v>5.9227051278003859</v>
      </c>
      <c r="AM36" s="6">
        <f t="shared" si="7"/>
        <v>7.6364956865692619</v>
      </c>
      <c r="AN36"/>
    </row>
    <row r="37" spans="1:40" x14ac:dyDescent="0.25">
      <c r="A37" s="6">
        <v>32</v>
      </c>
      <c r="B37" s="6">
        <f t="shared" si="0"/>
        <v>8.1999999999999993</v>
      </c>
      <c r="C37" s="6">
        <f t="shared" si="1"/>
        <v>-4.3302249677345808</v>
      </c>
      <c r="D37" s="6">
        <v>-1.0478947842784692</v>
      </c>
      <c r="E37" s="6">
        <f t="shared" si="2"/>
        <v>-0.52394739213923458</v>
      </c>
      <c r="F37" s="6">
        <f t="shared" si="3"/>
        <v>3.3458276401261839</v>
      </c>
      <c r="G37" s="6">
        <f t="shared" si="4"/>
        <v>8.4520210587038562</v>
      </c>
      <c r="AB37" s="6">
        <f t="shared" si="8"/>
        <v>7.0741349948216339</v>
      </c>
      <c r="AC37" s="15">
        <f t="shared" si="6"/>
        <v>5.8313658765898175</v>
      </c>
      <c r="AL37" s="6">
        <f t="shared" si="5"/>
        <v>3.3458276401261839</v>
      </c>
      <c r="AM37" s="6">
        <f t="shared" si="7"/>
        <v>7.5421952899441393</v>
      </c>
      <c r="AN37"/>
    </row>
    <row r="38" spans="1:40" x14ac:dyDescent="0.25">
      <c r="A38" s="6">
        <v>33</v>
      </c>
      <c r="B38" s="6">
        <f t="shared" si="0"/>
        <v>8.3000000000000007</v>
      </c>
      <c r="C38" s="6">
        <f t="shared" si="1"/>
        <v>-4.9999999959185377</v>
      </c>
      <c r="D38" s="6">
        <v>-0.61254468164406717</v>
      </c>
      <c r="E38" s="6">
        <f t="shared" si="2"/>
        <v>-0.30627234082203358</v>
      </c>
      <c r="F38" s="6">
        <f t="shared" si="3"/>
        <v>2.9937276632594294</v>
      </c>
      <c r="G38" s="6">
        <f t="shared" si="4"/>
        <v>8.5472269080396543</v>
      </c>
      <c r="AB38" s="6">
        <f t="shared" si="8"/>
        <v>4.6342663839632845</v>
      </c>
      <c r="AC38" s="15">
        <f t="shared" si="6"/>
        <v>4.0874201437286661</v>
      </c>
      <c r="AL38" s="6">
        <f t="shared" si="5"/>
        <v>2.9937276632594294</v>
      </c>
      <c r="AM38" s="6">
        <f t="shared" si="7"/>
        <v>7.442228968478541</v>
      </c>
      <c r="AN38"/>
    </row>
    <row r="39" spans="1:40" x14ac:dyDescent="0.25">
      <c r="A39" s="6">
        <v>34</v>
      </c>
      <c r="B39" s="6">
        <f t="shared" si="0"/>
        <v>8.4</v>
      </c>
      <c r="C39" s="6">
        <f t="shared" si="1"/>
        <v>-4.330022941025514</v>
      </c>
      <c r="D39" s="6">
        <v>1.2236705515533686</v>
      </c>
      <c r="E39" s="6">
        <f t="shared" si="2"/>
        <v>0.61183527577668428</v>
      </c>
      <c r="F39" s="6">
        <f t="shared" si="3"/>
        <v>4.6818123347511706</v>
      </c>
      <c r="G39" s="6">
        <f t="shared" si="4"/>
        <v>8.6424327573754525</v>
      </c>
      <c r="AB39" s="6">
        <f t="shared" si="8"/>
        <v>3.1697776516928067</v>
      </c>
      <c r="AC39" s="15">
        <f t="shared" si="6"/>
        <v>3.6737892127122613</v>
      </c>
      <c r="AL39" s="6">
        <f t="shared" si="5"/>
        <v>4.6818123347511706</v>
      </c>
      <c r="AM39" s="6">
        <f t="shared" si="7"/>
        <v>7.3815604710339837</v>
      </c>
      <c r="AN39"/>
    </row>
    <row r="40" spans="1:40" x14ac:dyDescent="0.25">
      <c r="A40" s="6">
        <v>35</v>
      </c>
      <c r="B40" s="6">
        <f t="shared" si="0"/>
        <v>8.5</v>
      </c>
      <c r="C40" s="6">
        <f t="shared" si="1"/>
        <v>-2.4998144341833997</v>
      </c>
      <c r="D40" s="6">
        <v>5.8439582062419504E-2</v>
      </c>
      <c r="E40" s="6">
        <f t="shared" si="2"/>
        <v>2.9219791031209752E-2</v>
      </c>
      <c r="F40" s="6">
        <f t="shared" si="3"/>
        <v>6.0294053568478105</v>
      </c>
      <c r="G40" s="6">
        <f t="shared" si="4"/>
        <v>8.7376386067112488</v>
      </c>
      <c r="AB40" s="6">
        <f t="shared" si="8"/>
        <v>3.8377699990053</v>
      </c>
      <c r="AC40" s="15">
        <f t="shared" ref="AC40:AC71" si="9">AVERAGE(F38:F40)</f>
        <v>4.5683151182861366</v>
      </c>
      <c r="AL40" s="6">
        <f t="shared" si="5"/>
        <v>6.0294053568478105</v>
      </c>
      <c r="AM40" s="6">
        <f t="shared" si="7"/>
        <v>7.3518427762167056</v>
      </c>
      <c r="AN40"/>
    </row>
    <row r="41" spans="1:40" x14ac:dyDescent="0.25">
      <c r="A41" s="6">
        <v>36</v>
      </c>
      <c r="B41" s="6">
        <f t="shared" si="0"/>
        <v>8.6</v>
      </c>
      <c r="C41" s="6">
        <f t="shared" si="1"/>
        <v>2.2039230612548054E-4</v>
      </c>
      <c r="D41" s="6">
        <v>-0.57576244216761552</v>
      </c>
      <c r="E41" s="6">
        <f t="shared" si="2"/>
        <v>-0.28788122108380776</v>
      </c>
      <c r="F41" s="6">
        <f t="shared" si="3"/>
        <v>8.3123391712223178</v>
      </c>
      <c r="G41" s="6">
        <f t="shared" si="4"/>
        <v>8.8328444560470452</v>
      </c>
      <c r="AB41" s="6">
        <f t="shared" si="8"/>
        <v>5.355608845799491</v>
      </c>
      <c r="AC41" s="15">
        <f t="shared" si="9"/>
        <v>6.3411856209404336</v>
      </c>
      <c r="AL41" s="6">
        <f t="shared" si="5"/>
        <v>8.3123391712223178</v>
      </c>
      <c r="AM41" s="6">
        <f t="shared" si="7"/>
        <v>7.3729525870959494</v>
      </c>
      <c r="AN41"/>
    </row>
    <row r="42" spans="1:40" x14ac:dyDescent="0.25">
      <c r="A42" s="6">
        <v>37</v>
      </c>
      <c r="B42" s="6">
        <f t="shared" si="0"/>
        <v>8.6999999999999993</v>
      </c>
      <c r="C42" s="6">
        <f t="shared" si="1"/>
        <v>2.5001961645853421</v>
      </c>
      <c r="D42" s="6">
        <v>-1.2027521734125912</v>
      </c>
      <c r="E42" s="6">
        <f t="shared" si="2"/>
        <v>-0.60137608670629561</v>
      </c>
      <c r="F42" s="6">
        <f t="shared" si="3"/>
        <v>10.598820077879045</v>
      </c>
      <c r="G42" s="6">
        <f t="shared" si="4"/>
        <v>8.9280503053828433</v>
      </c>
      <c r="AB42" s="6">
        <f t="shared" si="8"/>
        <v>7.1708722640350642</v>
      </c>
      <c r="AC42" s="15">
        <f t="shared" si="9"/>
        <v>8.3135215353163918</v>
      </c>
      <c r="AL42" s="6">
        <f t="shared" si="5"/>
        <v>10.598820077879045</v>
      </c>
      <c r="AM42" s="6">
        <f t="shared" si="7"/>
        <v>7.4438507737065667</v>
      </c>
      <c r="AN42"/>
    </row>
    <row r="43" spans="1:40" x14ac:dyDescent="0.25">
      <c r="A43" s="6">
        <v>38</v>
      </c>
      <c r="B43" s="6">
        <f t="shared" si="0"/>
        <v>8.8000000000000007</v>
      </c>
      <c r="C43" s="6">
        <f t="shared" si="1"/>
        <v>4.3302433323968561</v>
      </c>
      <c r="D43" s="6">
        <v>3.9674432628089562E-2</v>
      </c>
      <c r="E43" s="6">
        <f t="shared" si="2"/>
        <v>1.9837216314044781E-2</v>
      </c>
      <c r="F43" s="6">
        <f t="shared" si="3"/>
        <v>13.150080548710902</v>
      </c>
      <c r="G43" s="6">
        <f t="shared" si="4"/>
        <v>9.0232561547186396</v>
      </c>
      <c r="AB43" s="6">
        <f t="shared" si="8"/>
        <v>9.4555796245506816</v>
      </c>
      <c r="AC43" s="15">
        <f t="shared" si="9"/>
        <v>10.687079932604087</v>
      </c>
      <c r="AL43" s="6">
        <f t="shared" si="5"/>
        <v>13.150080548710902</v>
      </c>
      <c r="AM43" s="6">
        <f t="shared" si="7"/>
        <v>7.5692624171132552</v>
      </c>
      <c r="AN43"/>
    </row>
    <row r="44" spans="1:40" x14ac:dyDescent="0.25">
      <c r="A44" s="6">
        <v>39</v>
      </c>
      <c r="B44" s="6">
        <f t="shared" si="0"/>
        <v>8.9</v>
      </c>
      <c r="C44" s="6">
        <f t="shared" si="1"/>
        <v>4.9999999942994462</v>
      </c>
      <c r="D44" s="6">
        <v>-0.14953684512875043</v>
      </c>
      <c r="E44" s="6">
        <f t="shared" si="2"/>
        <v>-7.4768422564375214E-2</v>
      </c>
      <c r="F44" s="6">
        <f t="shared" si="3"/>
        <v>13.82523157173507</v>
      </c>
      <c r="G44" s="6">
        <f t="shared" si="4"/>
        <v>9.118462004054436</v>
      </c>
      <c r="AB44" s="6">
        <f t="shared" si="8"/>
        <v>11.874450313294973</v>
      </c>
      <c r="AC44" s="15">
        <f t="shared" si="9"/>
        <v>12.524710732775006</v>
      </c>
      <c r="AL44" s="6">
        <f t="shared" si="5"/>
        <v>13.82523157173507</v>
      </c>
      <c r="AM44" s="6">
        <f t="shared" si="7"/>
        <v>7.7067562446873605</v>
      </c>
      <c r="AN44"/>
    </row>
    <row r="45" spans="1:40" x14ac:dyDescent="0.25">
      <c r="A45" s="6">
        <v>40</v>
      </c>
      <c r="B45" s="6">
        <f t="shared" si="0"/>
        <v>9</v>
      </c>
      <c r="C45" s="6">
        <f t="shared" si="1"/>
        <v>4.3300045735588908</v>
      </c>
      <c r="D45" s="6">
        <v>-0.48117726691998541</v>
      </c>
      <c r="E45" s="6">
        <f t="shared" si="2"/>
        <v>-0.24058863345999271</v>
      </c>
      <c r="F45" s="6">
        <f t="shared" si="3"/>
        <v>13.089415940098899</v>
      </c>
      <c r="G45" s="6">
        <f t="shared" si="4"/>
        <v>9.2136678533902341</v>
      </c>
      <c r="AB45" s="6">
        <f t="shared" si="8"/>
        <v>13.487656060222985</v>
      </c>
      <c r="AC45" s="15">
        <f t="shared" si="9"/>
        <v>13.354909353514955</v>
      </c>
      <c r="AL45" s="6">
        <f t="shared" si="5"/>
        <v>13.089415940098899</v>
      </c>
      <c r="AM45" s="6">
        <f t="shared" si="7"/>
        <v>7.8250564577733286</v>
      </c>
      <c r="AN45"/>
    </row>
    <row r="46" spans="1:40" x14ac:dyDescent="0.25">
      <c r="A46" s="6">
        <v>41</v>
      </c>
      <c r="B46" s="6">
        <f t="shared" si="0"/>
        <v>9.1000000000000014</v>
      </c>
      <c r="C46" s="6">
        <f t="shared" si="1"/>
        <v>2.4997826224395832</v>
      </c>
      <c r="D46" s="6">
        <v>-1.0768144420580938</v>
      </c>
      <c r="E46" s="6">
        <f t="shared" si="2"/>
        <v>-0.53840722102904692</v>
      </c>
      <c r="F46" s="6">
        <f t="shared" si="3"/>
        <v>11.061375401410537</v>
      </c>
      <c r="G46" s="6">
        <f t="shared" si="4"/>
        <v>9.3088737027260322</v>
      </c>
      <c r="AB46" s="6">
        <f t="shared" si="8"/>
        <v>13.457323755916985</v>
      </c>
      <c r="AC46" s="15">
        <f t="shared" si="9"/>
        <v>12.658674304414836</v>
      </c>
      <c r="AL46" s="6">
        <f t="shared" si="5"/>
        <v>11.061375401410537</v>
      </c>
      <c r="AM46" s="6">
        <f t="shared" si="7"/>
        <v>7.8961843466444765</v>
      </c>
      <c r="AN46"/>
    </row>
    <row r="47" spans="1:40" x14ac:dyDescent="0.25">
      <c r="A47" s="6">
        <v>42</v>
      </c>
      <c r="B47" s="6">
        <f t="shared" si="0"/>
        <v>9.1999999999999993</v>
      </c>
      <c r="C47" s="6">
        <f t="shared" si="1"/>
        <v>-2.5712435711928788E-4</v>
      </c>
      <c r="D47" s="6">
        <v>0.32529669624636881</v>
      </c>
      <c r="E47" s="6">
        <f t="shared" si="2"/>
        <v>0.16264834812318441</v>
      </c>
      <c r="F47" s="6">
        <f t="shared" si="3"/>
        <v>9.362391223766064</v>
      </c>
      <c r="G47" s="6">
        <f t="shared" si="4"/>
        <v>9.4040795520618286</v>
      </c>
      <c r="AB47" s="6">
        <f t="shared" si="8"/>
        <v>12.075395670754718</v>
      </c>
      <c r="AC47" s="15">
        <f t="shared" si="9"/>
        <v>11.171060855091833</v>
      </c>
      <c r="AL47" s="6">
        <f t="shared" si="5"/>
        <v>9.362391223766064</v>
      </c>
      <c r="AM47" s="6">
        <f t="shared" si="7"/>
        <v>7.9284086736141814</v>
      </c>
      <c r="AN47"/>
    </row>
    <row r="48" spans="1:40" x14ac:dyDescent="0.25">
      <c r="A48" s="6">
        <v>43</v>
      </c>
      <c r="B48" s="6">
        <f t="shared" si="0"/>
        <v>9.3000000000000007</v>
      </c>
      <c r="C48" s="6">
        <f t="shared" si="1"/>
        <v>-2.5002279745751381</v>
      </c>
      <c r="D48" s="6">
        <v>0.99794078778359108</v>
      </c>
      <c r="E48" s="6">
        <f t="shared" si="2"/>
        <v>0.49897039389179554</v>
      </c>
      <c r="F48" s="6">
        <f t="shared" si="3"/>
        <v>7.2987424193166586</v>
      </c>
      <c r="G48" s="6">
        <f t="shared" si="4"/>
        <v>9.4992854013976249</v>
      </c>
      <c r="AB48" s="6">
        <f t="shared" si="8"/>
        <v>10.2118833125883</v>
      </c>
      <c r="AC48" s="15">
        <f t="shared" si="9"/>
        <v>9.2408363481644198</v>
      </c>
      <c r="AL48" s="6">
        <f t="shared" si="5"/>
        <v>7.2987424193166586</v>
      </c>
      <c r="AM48" s="6">
        <f t="shared" si="7"/>
        <v>7.9145698548384109</v>
      </c>
      <c r="AN48"/>
    </row>
    <row r="49" spans="1:40" x14ac:dyDescent="0.25">
      <c r="A49" s="6">
        <v>44</v>
      </c>
      <c r="B49" s="6">
        <f t="shared" si="0"/>
        <v>9.4</v>
      </c>
      <c r="C49" s="6">
        <f t="shared" si="1"/>
        <v>-4.3302616968254286</v>
      </c>
      <c r="D49" s="6">
        <v>2.2793756215833127</v>
      </c>
      <c r="E49" s="6">
        <f t="shared" si="2"/>
        <v>1.1396878107916564</v>
      </c>
      <c r="F49" s="6">
        <f t="shared" si="3"/>
        <v>6.2094261139662281</v>
      </c>
      <c r="G49" s="6">
        <f t="shared" si="4"/>
        <v>9.594491250733423</v>
      </c>
      <c r="AB49" s="6">
        <f t="shared" si="8"/>
        <v>8.3305668215413604</v>
      </c>
      <c r="AC49" s="15">
        <f t="shared" si="9"/>
        <v>7.6235199190163163</v>
      </c>
      <c r="AL49" s="6">
        <f t="shared" si="5"/>
        <v>6.2094261139662281</v>
      </c>
      <c r="AM49" s="6">
        <f t="shared" si="7"/>
        <v>7.8770941682258355</v>
      </c>
      <c r="AN49"/>
    </row>
    <row r="50" spans="1:40" x14ac:dyDescent="0.25">
      <c r="A50" s="6">
        <v>45</v>
      </c>
      <c r="B50" s="6">
        <f t="shared" si="0"/>
        <v>9.5</v>
      </c>
      <c r="C50" s="6">
        <f t="shared" si="1"/>
        <v>-4.9999999924105047</v>
      </c>
      <c r="D50" s="6">
        <v>-0.65130848270200659</v>
      </c>
      <c r="E50" s="6">
        <f t="shared" si="2"/>
        <v>-0.32565424135100329</v>
      </c>
      <c r="F50" s="6">
        <f t="shared" si="3"/>
        <v>4.174345766238492</v>
      </c>
      <c r="G50" s="6">
        <f t="shared" si="4"/>
        <v>9.6896971000692194</v>
      </c>
      <c r="AB50" s="6">
        <f t="shared" si="8"/>
        <v>6.7540842666414438</v>
      </c>
      <c r="AC50" s="15">
        <f t="shared" si="9"/>
        <v>5.8941714331737929</v>
      </c>
      <c r="AL50" s="6">
        <f t="shared" si="5"/>
        <v>4.174345766238492</v>
      </c>
      <c r="AM50" s="6">
        <f t="shared" si="7"/>
        <v>7.7957150824678711</v>
      </c>
      <c r="AN50"/>
    </row>
    <row r="51" spans="1:40" x14ac:dyDescent="0.25">
      <c r="A51" s="6">
        <v>46</v>
      </c>
      <c r="B51" s="6">
        <f t="shared" si="0"/>
        <v>9.6000000000000014</v>
      </c>
      <c r="C51" s="6">
        <f t="shared" si="1"/>
        <v>-4.3299862058585781</v>
      </c>
      <c r="D51" s="6">
        <v>0.22052176973375026</v>
      </c>
      <c r="E51" s="6">
        <f t="shared" si="2"/>
        <v>0.11026088486687513</v>
      </c>
      <c r="F51" s="6">
        <f t="shared" si="3"/>
        <v>5.3802746790082985</v>
      </c>
      <c r="G51" s="6">
        <f t="shared" si="4"/>
        <v>9.7849029494050157</v>
      </c>
      <c r="AB51" s="6">
        <f t="shared" si="8"/>
        <v>5.1918859401023596</v>
      </c>
      <c r="AC51" s="15">
        <f t="shared" si="9"/>
        <v>5.2546821864043389</v>
      </c>
      <c r="AL51" s="6">
        <f t="shared" si="5"/>
        <v>5.3802746790082985</v>
      </c>
      <c r="AM51" s="6">
        <f t="shared" si="7"/>
        <v>7.7426284801940346</v>
      </c>
      <c r="AN51"/>
    </row>
    <row r="52" spans="1:40" x14ac:dyDescent="0.25">
      <c r="A52" s="6">
        <v>47</v>
      </c>
      <c r="B52" s="6">
        <f t="shared" si="0"/>
        <v>9.6999999999999993</v>
      </c>
      <c r="C52" s="6">
        <f t="shared" si="1"/>
        <v>-2.4997508105608541</v>
      </c>
      <c r="D52" s="6">
        <v>1.128951225837227</v>
      </c>
      <c r="E52" s="6">
        <f t="shared" si="2"/>
        <v>0.56447561291861348</v>
      </c>
      <c r="F52" s="6">
        <f t="shared" si="3"/>
        <v>7.7647248023577582</v>
      </c>
      <c r="G52" s="6">
        <f t="shared" si="4"/>
        <v>9.8801087987408138</v>
      </c>
      <c r="AB52" s="6">
        <f t="shared" si="8"/>
        <v>4.7773102226233952</v>
      </c>
      <c r="AC52" s="15">
        <f t="shared" si="9"/>
        <v>5.7731150825348498</v>
      </c>
      <c r="AL52" s="6">
        <f t="shared" si="5"/>
        <v>7.7647248023577582</v>
      </c>
      <c r="AM52" s="6">
        <f t="shared" si="7"/>
        <v>7.7431141136481827</v>
      </c>
      <c r="AN52"/>
    </row>
    <row r="53" spans="1:40" x14ac:dyDescent="0.25">
      <c r="A53" s="6">
        <v>48</v>
      </c>
      <c r="B53" s="6">
        <f t="shared" si="0"/>
        <v>9.8000000000000007</v>
      </c>
      <c r="C53" s="6">
        <f t="shared" si="1"/>
        <v>2.938564080814547E-4</v>
      </c>
      <c r="D53" s="6">
        <v>0.40928171074483544</v>
      </c>
      <c r="E53" s="6">
        <f t="shared" si="2"/>
        <v>0.20464085537241772</v>
      </c>
      <c r="F53" s="6">
        <f t="shared" si="3"/>
        <v>10.0049347117805</v>
      </c>
      <c r="G53" s="6">
        <f t="shared" si="4"/>
        <v>9.9753146480766119</v>
      </c>
      <c r="AB53" s="6">
        <f t="shared" si="8"/>
        <v>6.5724997406830283</v>
      </c>
      <c r="AC53" s="15">
        <f t="shared" si="9"/>
        <v>7.7166447310488522</v>
      </c>
      <c r="AL53" s="6">
        <f t="shared" si="5"/>
        <v>10.0049347117805</v>
      </c>
      <c r="AM53" s="6">
        <f t="shared" si="7"/>
        <v>7.7928244564642775</v>
      </c>
      <c r="AN53"/>
    </row>
    <row r="54" spans="1:40" x14ac:dyDescent="0.25">
      <c r="A54" s="6">
        <v>49</v>
      </c>
      <c r="B54" s="6">
        <f t="shared" si="0"/>
        <v>9.9</v>
      </c>
      <c r="C54" s="6">
        <f t="shared" si="1"/>
        <v>2.5002597844299972</v>
      </c>
      <c r="D54" s="6">
        <v>2.5285089577664621E-2</v>
      </c>
      <c r="E54" s="6">
        <f t="shared" si="2"/>
        <v>1.2642544788832311E-2</v>
      </c>
      <c r="F54" s="6">
        <f t="shared" si="3"/>
        <v>12.412902329218831</v>
      </c>
      <c r="G54" s="6">
        <f t="shared" si="4"/>
        <v>10.070520497412408</v>
      </c>
      <c r="AB54" s="6">
        <f t="shared" si="8"/>
        <v>8.884829757069129</v>
      </c>
      <c r="AC54" s="15">
        <f t="shared" si="9"/>
        <v>10.060853947785697</v>
      </c>
      <c r="AL54" s="6">
        <f t="shared" si="5"/>
        <v>12.412902329218831</v>
      </c>
      <c r="AM54" s="6">
        <f t="shared" si="7"/>
        <v>7.8943646294918501</v>
      </c>
      <c r="AN54"/>
    </row>
    <row r="55" spans="1:40" x14ac:dyDescent="0.25">
      <c r="A55" s="6">
        <v>50</v>
      </c>
      <c r="B55" s="6">
        <f t="shared" si="0"/>
        <v>10</v>
      </c>
      <c r="C55" s="6">
        <f t="shared" si="1"/>
        <v>4.3302800610202903</v>
      </c>
      <c r="D55" s="6">
        <v>-0.21010919226682745</v>
      </c>
      <c r="E55" s="6">
        <f t="shared" si="2"/>
        <v>-0.10505459613341372</v>
      </c>
      <c r="F55" s="6">
        <f t="shared" si="3"/>
        <v>14.225225464886876</v>
      </c>
      <c r="G55" s="6">
        <f t="shared" si="4"/>
        <v>10.165726346748205</v>
      </c>
      <c r="AB55" s="6">
        <f t="shared" si="8"/>
        <v>11.208918520499665</v>
      </c>
      <c r="AC55" s="15">
        <f t="shared" si="9"/>
        <v>12.214354168628736</v>
      </c>
      <c r="AL55" s="6">
        <f t="shared" si="5"/>
        <v>14.225225464886876</v>
      </c>
      <c r="AM55" s="6">
        <f t="shared" si="7"/>
        <v>8.0335044280719607</v>
      </c>
      <c r="AN55"/>
    </row>
    <row r="56" spans="1:40" x14ac:dyDescent="0.25">
      <c r="A56" s="6">
        <v>51</v>
      </c>
      <c r="B56" s="6">
        <f t="shared" si="0"/>
        <v>10.100000000000001</v>
      </c>
      <c r="C56" s="6">
        <f t="shared" si="1"/>
        <v>4.9999999902517152</v>
      </c>
      <c r="D56" s="6">
        <v>-2.8422846298781224E-2</v>
      </c>
      <c r="E56" s="6">
        <f t="shared" si="2"/>
        <v>-1.4211423149390612E-2</v>
      </c>
      <c r="F56" s="6">
        <f t="shared" si="3"/>
        <v>15.085788567102327</v>
      </c>
      <c r="G56" s="6">
        <f t="shared" si="4"/>
        <v>10.260932196084003</v>
      </c>
      <c r="AB56" s="6">
        <f t="shared" si="8"/>
        <v>13.319063897052853</v>
      </c>
      <c r="AC56" s="15">
        <f t="shared" si="9"/>
        <v>13.907972120402677</v>
      </c>
      <c r="AL56" s="6">
        <f t="shared" si="5"/>
        <v>15.085788567102327</v>
      </c>
      <c r="AM56" s="6">
        <f t="shared" si="7"/>
        <v>8.1884996838748254</v>
      </c>
      <c r="AN56"/>
    </row>
    <row r="57" spans="1:40" x14ac:dyDescent="0.25">
      <c r="A57" s="6">
        <v>52</v>
      </c>
      <c r="B57" s="6">
        <f t="shared" si="0"/>
        <v>10.199999999999999</v>
      </c>
      <c r="C57" s="6">
        <f t="shared" si="1"/>
        <v>4.3299678379245865</v>
      </c>
      <c r="D57" s="6">
        <v>1.1603219718381297</v>
      </c>
      <c r="E57" s="6">
        <f t="shared" si="2"/>
        <v>0.58016098591906484</v>
      </c>
      <c r="F57" s="6">
        <f t="shared" si="3"/>
        <v>15.110128823843651</v>
      </c>
      <c r="G57" s="6">
        <f t="shared" si="4"/>
        <v>10.356138045419801</v>
      </c>
      <c r="AB57" s="6">
        <f t="shared" si="8"/>
        <v>14.655507015994601</v>
      </c>
      <c r="AC57" s="15">
        <f t="shared" si="9"/>
        <v>14.807047618610952</v>
      </c>
      <c r="AL57" s="6">
        <f t="shared" si="5"/>
        <v>15.110128823843651</v>
      </c>
      <c r="AM57" s="6">
        <f t="shared" si="7"/>
        <v>8.3406234012367779</v>
      </c>
      <c r="AN57"/>
    </row>
    <row r="58" spans="1:40" x14ac:dyDescent="0.25">
      <c r="A58" s="6">
        <v>53</v>
      </c>
      <c r="B58" s="6">
        <f t="shared" si="0"/>
        <v>10.3</v>
      </c>
      <c r="C58" s="6">
        <f t="shared" si="1"/>
        <v>2.4997189985472139</v>
      </c>
      <c r="D58" s="6">
        <v>-0.10011262929765508</v>
      </c>
      <c r="E58" s="6">
        <f t="shared" si="2"/>
        <v>-5.0056314648827538E-2</v>
      </c>
      <c r="F58" s="6">
        <f t="shared" si="3"/>
        <v>12.749662683898388</v>
      </c>
      <c r="G58" s="6">
        <f t="shared" si="4"/>
        <v>10.451343894755595</v>
      </c>
      <c r="AB58" s="6">
        <f t="shared" si="8"/>
        <v>15.09795869547299</v>
      </c>
      <c r="AC58" s="15">
        <f t="shared" si="9"/>
        <v>14.315193358281455</v>
      </c>
      <c r="AL58" s="6">
        <f t="shared" si="5"/>
        <v>12.749662683898388</v>
      </c>
      <c r="AM58" s="6">
        <f t="shared" si="7"/>
        <v>8.4375253634930765</v>
      </c>
      <c r="AN58"/>
    </row>
    <row r="59" spans="1:40" x14ac:dyDescent="0.25">
      <c r="A59" s="6">
        <v>54</v>
      </c>
      <c r="B59" s="6">
        <f t="shared" si="0"/>
        <v>10.4</v>
      </c>
      <c r="C59" s="6">
        <f t="shared" si="1"/>
        <v>-3.305884590455257E-4</v>
      </c>
      <c r="D59" s="6">
        <v>-0.56532030612288509</v>
      </c>
      <c r="E59" s="6">
        <f t="shared" si="2"/>
        <v>-0.28266015306144254</v>
      </c>
      <c r="F59" s="6">
        <f t="shared" si="3"/>
        <v>10.117009258479513</v>
      </c>
      <c r="G59" s="6">
        <f t="shared" si="4"/>
        <v>10.546549744091394</v>
      </c>
      <c r="AB59" s="6">
        <f t="shared" si="8"/>
        <v>13.929895753871019</v>
      </c>
      <c r="AC59" s="15">
        <f t="shared" si="9"/>
        <v>12.658933588740517</v>
      </c>
      <c r="AL59" s="6">
        <f t="shared" si="5"/>
        <v>10.117009258479513</v>
      </c>
      <c r="AM59" s="6">
        <f t="shared" si="7"/>
        <v>8.4744370974488223</v>
      </c>
      <c r="AN59"/>
    </row>
    <row r="60" spans="1:40" x14ac:dyDescent="0.25">
      <c r="A60" s="6">
        <v>55</v>
      </c>
      <c r="B60" s="6">
        <f t="shared" si="0"/>
        <v>10.5</v>
      </c>
      <c r="C60" s="6">
        <f t="shared" si="1"/>
        <v>-2.5002915941499189</v>
      </c>
      <c r="D60" s="6">
        <v>-1.157625320047373</v>
      </c>
      <c r="E60" s="6">
        <f t="shared" si="2"/>
        <v>-0.57881266002368648</v>
      </c>
      <c r="F60" s="6">
        <f t="shared" si="3"/>
        <v>7.4208957458263942</v>
      </c>
      <c r="G60" s="6">
        <f t="shared" si="4"/>
        <v>10.641755593427192</v>
      </c>
      <c r="AB60" s="6">
        <f t="shared" si="8"/>
        <v>11.433335971188949</v>
      </c>
      <c r="AC60" s="15">
        <f t="shared" si="9"/>
        <v>10.095855896068096</v>
      </c>
      <c r="AL60" s="6">
        <f t="shared" si="5"/>
        <v>7.4208957458263942</v>
      </c>
      <c r="AM60" s="6">
        <f t="shared" si="7"/>
        <v>8.4512823424681098</v>
      </c>
      <c r="AN60"/>
    </row>
    <row r="61" spans="1:40" x14ac:dyDescent="0.25">
      <c r="A61" s="6">
        <v>56</v>
      </c>
      <c r="B61" s="6">
        <f t="shared" si="0"/>
        <v>10.600000000000001</v>
      </c>
      <c r="C61" s="6">
        <f t="shared" si="1"/>
        <v>-4.3302984249814553</v>
      </c>
      <c r="D61" s="6">
        <v>-1.703670022834558</v>
      </c>
      <c r="E61" s="6">
        <f t="shared" si="2"/>
        <v>-0.85183501141727902</v>
      </c>
      <c r="F61" s="6">
        <f t="shared" si="3"/>
        <v>5.4178665636012671</v>
      </c>
      <c r="G61" s="6">
        <f t="shared" si="4"/>
        <v>10.736961442762988</v>
      </c>
      <c r="AB61" s="6">
        <f t="shared" si="8"/>
        <v>8.7689525021529526</v>
      </c>
      <c r="AC61" s="15">
        <f t="shared" si="9"/>
        <v>7.6519238559690566</v>
      </c>
      <c r="AL61" s="6">
        <f t="shared" si="5"/>
        <v>5.4178665636012671</v>
      </c>
      <c r="AM61" s="6">
        <f t="shared" si="7"/>
        <v>8.384613863811694</v>
      </c>
      <c r="AN61"/>
    </row>
    <row r="62" spans="1:40" x14ac:dyDescent="0.25">
      <c r="A62" s="6">
        <v>57</v>
      </c>
      <c r="B62" s="6">
        <f t="shared" si="0"/>
        <v>10.7</v>
      </c>
      <c r="C62" s="6">
        <f t="shared" si="1"/>
        <v>-4.9999999878230765</v>
      </c>
      <c r="D62" s="6">
        <v>-0.39501628634752706</v>
      </c>
      <c r="E62" s="6">
        <f t="shared" si="2"/>
        <v>-0.19750814317376353</v>
      </c>
      <c r="F62" s="6">
        <f t="shared" si="3"/>
        <v>5.5024918690031592</v>
      </c>
      <c r="G62" s="6">
        <f t="shared" si="4"/>
        <v>10.832167292098784</v>
      </c>
      <c r="AB62" s="6">
        <f t="shared" si="8"/>
        <v>6.4193811547138306</v>
      </c>
      <c r="AC62" s="15">
        <f t="shared" si="9"/>
        <v>6.1137513928102729</v>
      </c>
      <c r="AL62" s="6">
        <f t="shared" si="5"/>
        <v>5.5024918690031592</v>
      </c>
      <c r="AM62" s="6">
        <f t="shared" si="7"/>
        <v>8.3212705232664508</v>
      </c>
      <c r="AN62"/>
    </row>
    <row r="63" spans="1:40" x14ac:dyDescent="0.25">
      <c r="A63" s="6">
        <v>58</v>
      </c>
      <c r="B63" s="6">
        <f t="shared" si="0"/>
        <v>10.8</v>
      </c>
      <c r="C63" s="6">
        <f t="shared" si="1"/>
        <v>-4.3299494697568983</v>
      </c>
      <c r="D63" s="6">
        <v>0.39237079363374505</v>
      </c>
      <c r="E63" s="6">
        <f t="shared" si="2"/>
        <v>0.19618539681687253</v>
      </c>
      <c r="F63" s="6">
        <f t="shared" si="3"/>
        <v>6.6662359270599749</v>
      </c>
      <c r="G63" s="6">
        <f t="shared" si="4"/>
        <v>10.927373141434582</v>
      </c>
      <c r="AB63" s="6">
        <f t="shared" si="8"/>
        <v>5.4601792163022136</v>
      </c>
      <c r="AC63" s="15">
        <f t="shared" si="9"/>
        <v>5.8621981198881343</v>
      </c>
      <c r="AL63" s="6">
        <f t="shared" si="5"/>
        <v>6.6662359270599749</v>
      </c>
      <c r="AM63" s="6">
        <f t="shared" si="7"/>
        <v>8.2848961365366378</v>
      </c>
      <c r="AN63"/>
    </row>
    <row r="64" spans="1:40" x14ac:dyDescent="0.25">
      <c r="A64" s="6">
        <v>59</v>
      </c>
      <c r="B64" s="6">
        <f t="shared" si="0"/>
        <v>10.9</v>
      </c>
      <c r="C64" s="6">
        <f t="shared" si="1"/>
        <v>-2.4996871863986647</v>
      </c>
      <c r="D64" s="6">
        <v>-0.30928731575841084</v>
      </c>
      <c r="E64" s="6">
        <f t="shared" si="2"/>
        <v>-0.15464365787920542</v>
      </c>
      <c r="F64" s="6">
        <f t="shared" si="3"/>
        <v>8.2456691557221298</v>
      </c>
      <c r="G64" s="6">
        <f t="shared" si="4"/>
        <v>11.022578990770381</v>
      </c>
      <c r="AB64" s="6">
        <f t="shared" si="8"/>
        <v>6.0843638980315671</v>
      </c>
      <c r="AC64" s="15">
        <f t="shared" si="9"/>
        <v>6.8047989839284213</v>
      </c>
      <c r="AL64" s="6">
        <f t="shared" si="5"/>
        <v>8.2456691557221298</v>
      </c>
      <c r="AM64" s="6">
        <f t="shared" si="7"/>
        <v>8.2840340050901649</v>
      </c>
      <c r="AN64"/>
    </row>
    <row r="65" spans="1:40" x14ac:dyDescent="0.25">
      <c r="A65" s="6">
        <v>60</v>
      </c>
      <c r="B65" s="6">
        <f t="shared" si="0"/>
        <v>11</v>
      </c>
      <c r="C65" s="6">
        <f t="shared" si="1"/>
        <v>3.6732050999175496E-4</v>
      </c>
      <c r="D65" s="6">
        <v>1.3996259440318681</v>
      </c>
      <c r="E65" s="6">
        <f t="shared" si="2"/>
        <v>0.69981297201593406</v>
      </c>
      <c r="F65" s="6">
        <f t="shared" si="3"/>
        <v>11.700180292525927</v>
      </c>
      <c r="G65" s="6">
        <f t="shared" si="4"/>
        <v>11.117784840106175</v>
      </c>
      <c r="AB65" s="6">
        <f t="shared" si="8"/>
        <v>7.4559525413910528</v>
      </c>
      <c r="AC65" s="15">
        <f t="shared" si="9"/>
        <v>8.870695125102678</v>
      </c>
      <c r="AL65" s="6">
        <f t="shared" si="5"/>
        <v>11.700180292525927</v>
      </c>
      <c r="AM65" s="6">
        <f t="shared" si="7"/>
        <v>8.3591141432755656</v>
      </c>
      <c r="AN65"/>
    </row>
    <row r="66" spans="1:40" x14ac:dyDescent="0.25">
      <c r="A66" s="6">
        <v>61</v>
      </c>
      <c r="B66" s="6">
        <f t="shared" si="0"/>
        <v>11.100000000000001</v>
      </c>
      <c r="C66" s="6">
        <f t="shared" si="1"/>
        <v>2.5003234037348996</v>
      </c>
      <c r="D66" s="6">
        <v>0.48564857024757657</v>
      </c>
      <c r="E66" s="6">
        <f t="shared" si="2"/>
        <v>0.24282428512378829</v>
      </c>
      <c r="F66" s="6">
        <f t="shared" si="3"/>
        <v>13.843147688858689</v>
      </c>
      <c r="G66" s="6">
        <f t="shared" si="4"/>
        <v>11.212990689441973</v>
      </c>
      <c r="AB66" s="6">
        <f t="shared" si="8"/>
        <v>9.9729247241240273</v>
      </c>
      <c r="AC66" s="15">
        <f t="shared" si="9"/>
        <v>11.26299904570225</v>
      </c>
      <c r="AL66" s="6">
        <f t="shared" si="5"/>
        <v>13.843147688858689</v>
      </c>
      <c r="AM66" s="6">
        <f t="shared" si="7"/>
        <v>8.4796423530686003</v>
      </c>
      <c r="AN66"/>
    </row>
    <row r="67" spans="1:40" x14ac:dyDescent="0.25">
      <c r="A67" s="6">
        <v>62</v>
      </c>
      <c r="B67" s="6">
        <f t="shared" si="0"/>
        <v>11.2</v>
      </c>
      <c r="C67" s="6">
        <f t="shared" si="1"/>
        <v>4.3303167887089256</v>
      </c>
      <c r="D67" s="6">
        <v>-1.3781505003862549</v>
      </c>
      <c r="E67" s="6">
        <f t="shared" si="2"/>
        <v>-0.68907525019312743</v>
      </c>
      <c r="F67" s="6">
        <f t="shared" si="3"/>
        <v>14.841241538515797</v>
      </c>
      <c r="G67" s="6">
        <f t="shared" si="4"/>
        <v>11.308196538777771</v>
      </c>
      <c r="AB67" s="6">
        <f t="shared" si="8"/>
        <v>12.771663990692307</v>
      </c>
      <c r="AC67" s="15">
        <f t="shared" si="9"/>
        <v>13.461523173300137</v>
      </c>
      <c r="AL67" s="6">
        <f t="shared" si="5"/>
        <v>14.841241538515797</v>
      </c>
      <c r="AM67" s="6">
        <f t="shared" si="7"/>
        <v>8.6194577197817246</v>
      </c>
      <c r="AN67"/>
    </row>
    <row r="68" spans="1:40" x14ac:dyDescent="0.25">
      <c r="A68" s="6">
        <v>63</v>
      </c>
      <c r="B68" s="6">
        <f t="shared" si="0"/>
        <v>11.3</v>
      </c>
      <c r="C68" s="6">
        <f t="shared" si="1"/>
        <v>4.9999999851245898</v>
      </c>
      <c r="D68" s="6">
        <v>0.5041522399551468</v>
      </c>
      <c r="E68" s="6">
        <f t="shared" si="2"/>
        <v>0.2520761199775734</v>
      </c>
      <c r="F68" s="6">
        <f t="shared" si="3"/>
        <v>16.552076105102163</v>
      </c>
      <c r="G68" s="6">
        <f t="shared" si="4"/>
        <v>11.403402388113568</v>
      </c>
      <c r="AB68" s="6">
        <f t="shared" si="8"/>
        <v>14.342194613687244</v>
      </c>
      <c r="AC68" s="15">
        <f t="shared" si="9"/>
        <v>15.078821777492218</v>
      </c>
      <c r="AL68" s="6">
        <f t="shared" si="5"/>
        <v>16.552076105102163</v>
      </c>
      <c r="AM68" s="6">
        <f t="shared" si="7"/>
        <v>8.7938009809975579</v>
      </c>
      <c r="AN68"/>
    </row>
    <row r="69" spans="1:40" x14ac:dyDescent="0.25">
      <c r="A69" s="6">
        <v>64</v>
      </c>
      <c r="B69" s="6">
        <f t="shared" si="0"/>
        <v>11.4</v>
      </c>
      <c r="C69" s="6">
        <f t="shared" si="1"/>
        <v>4.3299311013555242</v>
      </c>
      <c r="D69" s="6">
        <v>-0.64075265981955454</v>
      </c>
      <c r="E69" s="6">
        <f t="shared" si="2"/>
        <v>-0.32037632990977727</v>
      </c>
      <c r="F69" s="6">
        <f t="shared" si="3"/>
        <v>15.409554771445748</v>
      </c>
      <c r="G69" s="6">
        <f t="shared" si="4"/>
        <v>11.498608237449364</v>
      </c>
      <c r="AB69" s="6">
        <f t="shared" si="8"/>
        <v>15.696658821808981</v>
      </c>
      <c r="AC69" s="15">
        <f t="shared" si="9"/>
        <v>15.600957471687904</v>
      </c>
      <c r="AL69" s="6">
        <f t="shared" si="5"/>
        <v>15.409554771445748</v>
      </c>
      <c r="AM69" s="6">
        <f t="shared" si="7"/>
        <v>8.939202163205211</v>
      </c>
      <c r="AN69"/>
    </row>
    <row r="70" spans="1:40" x14ac:dyDescent="0.25">
      <c r="A70" s="6">
        <v>65</v>
      </c>
      <c r="B70" s="6">
        <f t="shared" si="0"/>
        <v>11.5</v>
      </c>
      <c r="C70" s="6">
        <f t="shared" si="1"/>
        <v>2.4996553741152079</v>
      </c>
      <c r="D70" s="6">
        <v>-6.7791461333399639E-2</v>
      </c>
      <c r="E70" s="6">
        <f t="shared" si="2"/>
        <v>-3.3895730666699819E-2</v>
      </c>
      <c r="F70" s="6">
        <f t="shared" si="3"/>
        <v>13.965759643448507</v>
      </c>
      <c r="G70" s="6">
        <f t="shared" si="4"/>
        <v>11.593814086785162</v>
      </c>
      <c r="AB70" s="6">
        <f t="shared" si="8"/>
        <v>15.980815438273956</v>
      </c>
      <c r="AC70" s="15">
        <f t="shared" si="9"/>
        <v>15.309130173332141</v>
      </c>
      <c r="AL70" s="6">
        <f t="shared" si="5"/>
        <v>13.965759643448507</v>
      </c>
      <c r="AM70" s="6">
        <f t="shared" si="7"/>
        <v>9.0496759539797882</v>
      </c>
      <c r="AN70"/>
    </row>
    <row r="71" spans="1:40" x14ac:dyDescent="0.25">
      <c r="A71" s="6">
        <v>66</v>
      </c>
      <c r="B71" s="6">
        <f t="shared" ref="B71:B95" si="10" xml:space="preserve"> $C$3 + $D$3*$A71</f>
        <v>11.600000000000001</v>
      </c>
      <c r="C71" s="6">
        <f t="shared" ref="C71:C95" si="11" xml:space="preserve"> $E$3 * SIN(0.5236 *$A71)</f>
        <v>-4.0405256090039646E-4</v>
      </c>
      <c r="D71" s="6">
        <v>-0.54923702919040807</v>
      </c>
      <c r="E71" s="6">
        <f t="shared" ref="E71:E95" si="12" xml:space="preserve"> $F$3*  $D71</f>
        <v>-0.27461851459520403</v>
      </c>
      <c r="F71" s="6">
        <f t="shared" ref="F71:F94" si="13" xml:space="preserve"> $B71 + $C71 + $E71</f>
        <v>11.324977432843896</v>
      </c>
      <c r="G71" s="6">
        <f t="shared" ref="G71:G95" si="14" xml:space="preserve"> $I$7 * $A71 + $J$7</f>
        <v>11.68901993612096</v>
      </c>
      <c r="AB71" s="6">
        <f t="shared" si="8"/>
        <v>14.687657207447128</v>
      </c>
      <c r="AC71" s="15">
        <f t="shared" si="9"/>
        <v>13.566763949246051</v>
      </c>
      <c r="AL71" s="6">
        <f t="shared" ref="AL71:AL95" si="15">$F71</f>
        <v>11.324977432843896</v>
      </c>
      <c r="AM71" s="6">
        <f t="shared" si="7"/>
        <v>9.0996825798888885</v>
      </c>
      <c r="AN71"/>
    </row>
    <row r="72" spans="1:40" x14ac:dyDescent="0.25">
      <c r="A72" s="6">
        <v>67</v>
      </c>
      <c r="B72" s="6">
        <f t="shared" si="10"/>
        <v>11.7</v>
      </c>
      <c r="C72" s="6">
        <f t="shared" si="11"/>
        <v>-2.5003552131849234</v>
      </c>
      <c r="D72" s="6">
        <v>-0.34837171369872522</v>
      </c>
      <c r="E72" s="6">
        <f t="shared" si="12"/>
        <v>-0.17418585684936261</v>
      </c>
      <c r="F72" s="6">
        <f t="shared" si="13"/>
        <v>9.0254589299657138</v>
      </c>
      <c r="G72" s="6">
        <f t="shared" si="14"/>
        <v>11.784225785456757</v>
      </c>
      <c r="AB72" s="6">
        <f t="shared" si="8"/>
        <v>12.645368538146201</v>
      </c>
      <c r="AC72" s="15">
        <f t="shared" ref="AC72:AC95" si="16">AVERAGE(F70:F72)</f>
        <v>11.43873200208604</v>
      </c>
      <c r="AL72" s="6">
        <f t="shared" si="15"/>
        <v>9.0254589299657138</v>
      </c>
      <c r="AM72" s="6">
        <f t="shared" ref="AM72:AM95" si="17" xml:space="preserve"> $AP$6 * $AL72 + (1 - $AP$6) * $AM71</f>
        <v>9.0980512908795887</v>
      </c>
      <c r="AN72"/>
    </row>
    <row r="73" spans="1:40" x14ac:dyDescent="0.25">
      <c r="A73" s="6">
        <v>68</v>
      </c>
      <c r="B73" s="6">
        <f t="shared" si="10"/>
        <v>11.8</v>
      </c>
      <c r="C73" s="6">
        <f t="shared" si="11"/>
        <v>-4.3303351522026716</v>
      </c>
      <c r="D73" s="6">
        <v>-0.28625663617276587</v>
      </c>
      <c r="E73" s="6">
        <f t="shared" si="12"/>
        <v>-0.14312831808638293</v>
      </c>
      <c r="F73" s="6">
        <f t="shared" si="13"/>
        <v>7.3265365297109462</v>
      </c>
      <c r="G73" s="6">
        <f t="shared" si="14"/>
        <v>11.879431634792553</v>
      </c>
      <c r="AB73" s="6">
        <f t="shared" ref="AB73:AB95" si="18">AVERAGE($F71:$F72)</f>
        <v>10.175218181404805</v>
      </c>
      <c r="AC73" s="15">
        <f t="shared" si="16"/>
        <v>9.2256576308401854</v>
      </c>
      <c r="AL73" s="6">
        <f t="shared" si="15"/>
        <v>7.3265365297109462</v>
      </c>
      <c r="AM73" s="6">
        <f t="shared" si="17"/>
        <v>9.0591169005242342</v>
      </c>
      <c r="AN73"/>
    </row>
    <row r="74" spans="1:40" x14ac:dyDescent="0.25">
      <c r="A74" s="6">
        <v>69</v>
      </c>
      <c r="B74" s="6">
        <f t="shared" si="10"/>
        <v>11.9</v>
      </c>
      <c r="C74" s="6">
        <f t="shared" si="11"/>
        <v>-4.999999982156254</v>
      </c>
      <c r="D74" s="6">
        <v>0.31490912988374475</v>
      </c>
      <c r="E74" s="6">
        <f t="shared" si="12"/>
        <v>0.15745456494187238</v>
      </c>
      <c r="F74" s="6">
        <f t="shared" si="13"/>
        <v>7.0574545827856188</v>
      </c>
      <c r="G74" s="6">
        <f t="shared" si="14"/>
        <v>11.974637484128351</v>
      </c>
      <c r="AB74" s="6">
        <f t="shared" si="18"/>
        <v>8.1759977298383291</v>
      </c>
      <c r="AC74" s="15">
        <f t="shared" si="16"/>
        <v>7.8031500141540917</v>
      </c>
      <c r="AL74" s="6">
        <f t="shared" si="15"/>
        <v>7.0574545827856188</v>
      </c>
      <c r="AM74" s="6">
        <f t="shared" si="17"/>
        <v>9.0151243221123956</v>
      </c>
      <c r="AN74"/>
    </row>
    <row r="75" spans="1:40" x14ac:dyDescent="0.25">
      <c r="A75" s="6">
        <v>70</v>
      </c>
      <c r="B75" s="6">
        <f t="shared" si="10"/>
        <v>12</v>
      </c>
      <c r="C75" s="6">
        <f t="shared" si="11"/>
        <v>-4.3299127327204729</v>
      </c>
      <c r="D75" s="6">
        <v>-0.23331722331931815</v>
      </c>
      <c r="E75" s="6">
        <f t="shared" si="12"/>
        <v>-0.11665861165965907</v>
      </c>
      <c r="F75" s="6">
        <f t="shared" si="13"/>
        <v>7.553428655619868</v>
      </c>
      <c r="G75" s="6">
        <f t="shared" si="14"/>
        <v>12.069843333464148</v>
      </c>
      <c r="AB75" s="6">
        <f t="shared" si="18"/>
        <v>7.1919955562482825</v>
      </c>
      <c r="AC75" s="15">
        <f t="shared" si="16"/>
        <v>7.3124732560388113</v>
      </c>
      <c r="AL75" s="6">
        <f t="shared" si="15"/>
        <v>7.553428655619868</v>
      </c>
      <c r="AM75" s="6">
        <f t="shared" si="17"/>
        <v>8.9829991426290423</v>
      </c>
      <c r="AN75"/>
    </row>
    <row r="76" spans="1:40" x14ac:dyDescent="0.25">
      <c r="A76" s="6">
        <v>71</v>
      </c>
      <c r="B76" s="6">
        <f t="shared" si="10"/>
        <v>12.100000000000001</v>
      </c>
      <c r="C76" s="6">
        <f t="shared" si="11"/>
        <v>-2.4996235616968612</v>
      </c>
      <c r="D76" s="6">
        <v>0.97762949735624716</v>
      </c>
      <c r="E76" s="6">
        <f t="shared" si="12"/>
        <v>0.48881474867812358</v>
      </c>
      <c r="F76" s="6">
        <f t="shared" si="13"/>
        <v>10.089191186981264</v>
      </c>
      <c r="G76" s="6">
        <f t="shared" si="14"/>
        <v>12.165049182799944</v>
      </c>
      <c r="AB76" s="6">
        <f t="shared" si="18"/>
        <v>7.3054416192027434</v>
      </c>
      <c r="AC76" s="15">
        <f t="shared" si="16"/>
        <v>8.2333581417955841</v>
      </c>
      <c r="AL76" s="6">
        <f t="shared" si="15"/>
        <v>10.089191186981264</v>
      </c>
      <c r="AM76" s="6">
        <f t="shared" si="17"/>
        <v>9.0073110556917282</v>
      </c>
      <c r="AN76"/>
    </row>
    <row r="77" spans="1:40" x14ac:dyDescent="0.25">
      <c r="A77" s="6">
        <v>72</v>
      </c>
      <c r="B77" s="6">
        <f t="shared" si="10"/>
        <v>12.2</v>
      </c>
      <c r="C77" s="6">
        <f t="shared" si="11"/>
        <v>4.4078461182275847E-4</v>
      </c>
      <c r="D77" s="6">
        <v>1.4890338206896558</v>
      </c>
      <c r="E77" s="6">
        <f t="shared" si="12"/>
        <v>0.74451691034482792</v>
      </c>
      <c r="F77" s="6">
        <f t="shared" si="13"/>
        <v>12.944957694956649</v>
      </c>
      <c r="G77" s="6">
        <f t="shared" si="14"/>
        <v>12.260255032135742</v>
      </c>
      <c r="AB77" s="6">
        <f t="shared" si="18"/>
        <v>8.8213099213005659</v>
      </c>
      <c r="AC77" s="15">
        <f t="shared" si="16"/>
        <v>10.195859179185927</v>
      </c>
      <c r="AL77" s="6">
        <f t="shared" si="15"/>
        <v>12.944957694956649</v>
      </c>
      <c r="AM77" s="6">
        <f t="shared" si="17"/>
        <v>9.0938527400711777</v>
      </c>
      <c r="AN77"/>
    </row>
    <row r="78" spans="1:40" x14ac:dyDescent="0.25">
      <c r="A78" s="6">
        <v>73</v>
      </c>
      <c r="B78" s="6">
        <f t="shared" si="10"/>
        <v>12.3</v>
      </c>
      <c r="C78" s="6">
        <f t="shared" si="11"/>
        <v>2.5003870225000346</v>
      </c>
      <c r="D78" s="6">
        <v>0.98208147392142564</v>
      </c>
      <c r="E78" s="6">
        <f t="shared" si="12"/>
        <v>0.49104073696071282</v>
      </c>
      <c r="F78" s="6">
        <f t="shared" si="13"/>
        <v>15.291427759460749</v>
      </c>
      <c r="G78" s="6">
        <f t="shared" si="14"/>
        <v>12.35546088147154</v>
      </c>
      <c r="AB78" s="6">
        <f t="shared" si="18"/>
        <v>11.517074440968956</v>
      </c>
      <c r="AC78" s="15">
        <f t="shared" si="16"/>
        <v>12.775192213799555</v>
      </c>
      <c r="AL78" s="6">
        <f t="shared" si="15"/>
        <v>15.291427759460749</v>
      </c>
      <c r="AM78" s="6">
        <f t="shared" si="17"/>
        <v>9.2300631800577619</v>
      </c>
      <c r="AN78"/>
    </row>
    <row r="79" spans="1:40" x14ac:dyDescent="0.25">
      <c r="A79" s="6">
        <v>74</v>
      </c>
      <c r="B79" s="6">
        <f t="shared" si="10"/>
        <v>12.4</v>
      </c>
      <c r="C79" s="6">
        <f t="shared" si="11"/>
        <v>4.3303535154627104</v>
      </c>
      <c r="D79" s="6">
        <v>-1.7252887118957005</v>
      </c>
      <c r="E79" s="6">
        <f t="shared" si="12"/>
        <v>-0.86264435594785027</v>
      </c>
      <c r="F79" s="6">
        <f t="shared" si="13"/>
        <v>15.86770915951486</v>
      </c>
      <c r="G79" s="6">
        <f t="shared" si="14"/>
        <v>12.450666730807336</v>
      </c>
      <c r="AB79" s="6">
        <f t="shared" si="18"/>
        <v>14.118192727208699</v>
      </c>
      <c r="AC79" s="15">
        <f t="shared" si="16"/>
        <v>14.701364871310753</v>
      </c>
      <c r="AL79" s="6">
        <f t="shared" si="15"/>
        <v>15.86770915951486</v>
      </c>
      <c r="AM79" s="6">
        <f t="shared" si="17"/>
        <v>9.3759455092765993</v>
      </c>
      <c r="AN79"/>
    </row>
    <row r="80" spans="1:40" x14ac:dyDescent="0.25">
      <c r="A80" s="6">
        <v>75</v>
      </c>
      <c r="B80" s="6">
        <f t="shared" si="10"/>
        <v>12.5</v>
      </c>
      <c r="C80" s="6">
        <f t="shared" si="11"/>
        <v>4.9999999789180691</v>
      </c>
      <c r="D80" s="6">
        <v>0.42605961425579153</v>
      </c>
      <c r="E80" s="6">
        <f t="shared" si="12"/>
        <v>0.21302980712789577</v>
      </c>
      <c r="F80" s="6">
        <f t="shared" si="13"/>
        <v>17.713029786045965</v>
      </c>
      <c r="G80" s="6">
        <f t="shared" si="14"/>
        <v>12.545872580143133</v>
      </c>
      <c r="AB80" s="6">
        <f t="shared" si="18"/>
        <v>15.579568459487804</v>
      </c>
      <c r="AC80" s="15">
        <f t="shared" si="16"/>
        <v>16.290722235007191</v>
      </c>
      <c r="AL80" s="6">
        <f t="shared" si="15"/>
        <v>17.713029786045965</v>
      </c>
      <c r="AM80" s="6">
        <f t="shared" si="17"/>
        <v>9.5591781307440584</v>
      </c>
      <c r="AN80"/>
    </row>
    <row r="81" spans="1:40" x14ac:dyDescent="0.25">
      <c r="A81" s="6">
        <v>76</v>
      </c>
      <c r="B81" s="6">
        <f t="shared" si="10"/>
        <v>12.600000000000001</v>
      </c>
      <c r="C81" s="6">
        <f t="shared" si="11"/>
        <v>4.3298943638517207</v>
      </c>
      <c r="D81" s="6">
        <v>0.19347908164490946</v>
      </c>
      <c r="E81" s="6">
        <f t="shared" si="12"/>
        <v>9.6739540822454728E-2</v>
      </c>
      <c r="F81" s="6">
        <f t="shared" si="13"/>
        <v>17.026633904674178</v>
      </c>
      <c r="G81" s="6">
        <f t="shared" si="14"/>
        <v>12.641078429478931</v>
      </c>
      <c r="AB81" s="6">
        <f t="shared" si="18"/>
        <v>16.790369472780412</v>
      </c>
      <c r="AC81" s="15">
        <f t="shared" si="16"/>
        <v>16.869124283411669</v>
      </c>
      <c r="AL81" s="6">
        <f t="shared" si="15"/>
        <v>17.026633904674178</v>
      </c>
      <c r="AM81" s="6">
        <f t="shared" si="17"/>
        <v>9.7232980378634011</v>
      </c>
      <c r="AN81"/>
    </row>
    <row r="82" spans="1:40" x14ac:dyDescent="0.25">
      <c r="A82" s="6">
        <v>77</v>
      </c>
      <c r="B82" s="6">
        <f t="shared" si="10"/>
        <v>12.7</v>
      </c>
      <c r="C82" s="6">
        <f t="shared" si="11"/>
        <v>2.4995917491435788</v>
      </c>
      <c r="D82" s="6">
        <v>3.7377958506112918E-2</v>
      </c>
      <c r="E82" s="6">
        <f t="shared" si="12"/>
        <v>1.8688979253056459E-2</v>
      </c>
      <c r="F82" s="6">
        <f t="shared" si="13"/>
        <v>15.218280728396635</v>
      </c>
      <c r="G82" s="6">
        <f t="shared" si="14"/>
        <v>12.736284278814727</v>
      </c>
      <c r="AB82" s="6">
        <f t="shared" si="18"/>
        <v>17.369831845360071</v>
      </c>
      <c r="AC82" s="15">
        <f t="shared" si="16"/>
        <v>16.652648139705594</v>
      </c>
      <c r="AL82" s="6">
        <f t="shared" si="15"/>
        <v>15.218280728396635</v>
      </c>
      <c r="AM82" s="6">
        <f t="shared" si="17"/>
        <v>9.8440668882047913</v>
      </c>
      <c r="AN82"/>
    </row>
    <row r="83" spans="1:40" x14ac:dyDescent="0.25">
      <c r="A83" s="6">
        <v>78</v>
      </c>
      <c r="B83" s="6">
        <f t="shared" si="10"/>
        <v>12.8</v>
      </c>
      <c r="C83" s="6">
        <f t="shared" si="11"/>
        <v>-4.7751666268580438E-4</v>
      </c>
      <c r="D83" s="6">
        <v>-1.0780422599054873</v>
      </c>
      <c r="E83" s="6">
        <f t="shared" si="12"/>
        <v>-0.53902112995274365</v>
      </c>
      <c r="F83" s="6">
        <f t="shared" si="13"/>
        <v>12.260501353384571</v>
      </c>
      <c r="G83" s="6">
        <f t="shared" si="14"/>
        <v>12.831490128150524</v>
      </c>
      <c r="AB83" s="6">
        <f t="shared" si="18"/>
        <v>16.122457316535407</v>
      </c>
      <c r="AC83" s="15">
        <f t="shared" si="16"/>
        <v>14.835138662151794</v>
      </c>
      <c r="AL83" s="6">
        <f t="shared" si="15"/>
        <v>12.260501353384571</v>
      </c>
      <c r="AM83" s="6">
        <f t="shared" si="17"/>
        <v>9.897175337988962</v>
      </c>
      <c r="AN83"/>
    </row>
    <row r="84" spans="1:40" x14ac:dyDescent="0.25">
      <c r="A84" s="6">
        <v>79</v>
      </c>
      <c r="B84" s="6">
        <f t="shared" si="10"/>
        <v>12.9</v>
      </c>
      <c r="C84" s="6">
        <f t="shared" si="11"/>
        <v>-2.5004188316801694</v>
      </c>
      <c r="D84" s="6">
        <v>-1.5415935195051134</v>
      </c>
      <c r="E84" s="6">
        <f t="shared" si="12"/>
        <v>-0.77079675975255668</v>
      </c>
      <c r="F84" s="6">
        <f t="shared" si="13"/>
        <v>9.6287844085672738</v>
      </c>
      <c r="G84" s="6">
        <f t="shared" si="14"/>
        <v>12.926695977486322</v>
      </c>
      <c r="AB84" s="6">
        <f t="shared" si="18"/>
        <v>13.739391040890602</v>
      </c>
      <c r="AC84" s="15">
        <f t="shared" si="16"/>
        <v>12.369188830116158</v>
      </c>
      <c r="AL84" s="6">
        <f t="shared" si="15"/>
        <v>9.6287844085672738</v>
      </c>
      <c r="AM84" s="6">
        <f t="shared" si="17"/>
        <v>9.8912766362434308</v>
      </c>
      <c r="AN84"/>
    </row>
    <row r="85" spans="1:40" x14ac:dyDescent="0.25">
      <c r="A85" s="6">
        <v>80</v>
      </c>
      <c r="B85" s="6">
        <f t="shared" si="10"/>
        <v>13</v>
      </c>
      <c r="C85" s="6">
        <f t="shared" si="11"/>
        <v>-4.3303718784890588</v>
      </c>
      <c r="D85" s="6">
        <v>-1.6578178474446759</v>
      </c>
      <c r="E85" s="6">
        <f t="shared" si="12"/>
        <v>-0.82890892372233793</v>
      </c>
      <c r="F85" s="6">
        <f t="shared" si="13"/>
        <v>7.8407191977886033</v>
      </c>
      <c r="G85" s="6">
        <f t="shared" si="14"/>
        <v>13.02190182682212</v>
      </c>
      <c r="AB85" s="6">
        <f t="shared" si="18"/>
        <v>10.944642880975923</v>
      </c>
      <c r="AC85" s="15">
        <f t="shared" si="16"/>
        <v>9.910001653246816</v>
      </c>
      <c r="AL85" s="6">
        <f t="shared" si="15"/>
        <v>7.8407191977886033</v>
      </c>
      <c r="AM85" s="6">
        <f t="shared" si="17"/>
        <v>9.8462094397938742</v>
      </c>
      <c r="AN85"/>
    </row>
    <row r="86" spans="1:40" x14ac:dyDescent="0.25">
      <c r="A86" s="6">
        <v>81</v>
      </c>
      <c r="B86" s="6">
        <f t="shared" si="10"/>
        <v>13.1</v>
      </c>
      <c r="C86" s="6">
        <f t="shared" si="11"/>
        <v>-4.9999999754100362</v>
      </c>
      <c r="D86" s="6">
        <v>1.306771082454361</v>
      </c>
      <c r="E86" s="6">
        <f t="shared" si="12"/>
        <v>0.65338554122718051</v>
      </c>
      <c r="F86" s="6">
        <f t="shared" si="13"/>
        <v>8.753385565817144</v>
      </c>
      <c r="G86" s="6">
        <f t="shared" si="14"/>
        <v>13.117107676157916</v>
      </c>
      <c r="AB86" s="6">
        <f t="shared" si="18"/>
        <v>8.7347518031779394</v>
      </c>
      <c r="AC86" s="15">
        <f t="shared" si="16"/>
        <v>8.7409630573910082</v>
      </c>
      <c r="AL86" s="6">
        <f t="shared" si="15"/>
        <v>8.753385565817144</v>
      </c>
      <c r="AM86" s="6">
        <f t="shared" si="17"/>
        <v>9.8221913326735066</v>
      </c>
      <c r="AN86"/>
    </row>
    <row r="87" spans="1:40" x14ac:dyDescent="0.25">
      <c r="A87" s="6">
        <v>82</v>
      </c>
      <c r="B87" s="6">
        <f t="shared" si="10"/>
        <v>13.200000000000001</v>
      </c>
      <c r="C87" s="6">
        <f t="shared" si="11"/>
        <v>-4.329875994749302</v>
      </c>
      <c r="D87" s="6">
        <v>-0.90380353867658414</v>
      </c>
      <c r="E87" s="6">
        <f t="shared" si="12"/>
        <v>-0.45190176933829207</v>
      </c>
      <c r="F87" s="6">
        <f t="shared" si="13"/>
        <v>8.4182222359124061</v>
      </c>
      <c r="G87" s="6">
        <f t="shared" si="14"/>
        <v>13.212313525493713</v>
      </c>
      <c r="AB87" s="6">
        <f t="shared" si="18"/>
        <v>8.2970523818028745</v>
      </c>
      <c r="AC87" s="15">
        <f t="shared" si="16"/>
        <v>8.337442333172719</v>
      </c>
      <c r="AL87" s="6">
        <f t="shared" si="15"/>
        <v>8.4182222359124061</v>
      </c>
      <c r="AM87" s="6">
        <f t="shared" si="17"/>
        <v>9.791334869008427</v>
      </c>
      <c r="AN87"/>
    </row>
    <row r="88" spans="1:40" x14ac:dyDescent="0.25">
      <c r="A88" s="6">
        <v>83</v>
      </c>
      <c r="B88" s="6">
        <f t="shared" si="10"/>
        <v>13.3</v>
      </c>
      <c r="C88" s="6">
        <f t="shared" si="11"/>
        <v>-2.4995599364554257</v>
      </c>
      <c r="D88" s="6">
        <v>-0.19979665921709966</v>
      </c>
      <c r="E88" s="6">
        <f t="shared" si="12"/>
        <v>-9.989832960854983E-2</v>
      </c>
      <c r="F88" s="6">
        <f t="shared" si="13"/>
        <v>10.700541733936024</v>
      </c>
      <c r="G88" s="6">
        <f t="shared" si="14"/>
        <v>13.307519374829511</v>
      </c>
      <c r="AB88" s="6">
        <f t="shared" si="18"/>
        <v>8.5858039008647751</v>
      </c>
      <c r="AC88" s="15">
        <f t="shared" si="16"/>
        <v>9.2907165118885242</v>
      </c>
      <c r="AL88" s="6">
        <f t="shared" si="15"/>
        <v>10.700541733936024</v>
      </c>
      <c r="AM88" s="6">
        <f t="shared" si="17"/>
        <v>9.8113174374683734</v>
      </c>
      <c r="AN88"/>
    </row>
    <row r="89" spans="1:40" x14ac:dyDescent="0.25">
      <c r="A89" s="6">
        <v>84</v>
      </c>
      <c r="B89" s="6">
        <f t="shared" si="10"/>
        <v>13.4</v>
      </c>
      <c r="C89" s="6">
        <f t="shared" si="11"/>
        <v>5.1424871355860589E-4</v>
      </c>
      <c r="D89" s="6">
        <v>-1.0226631275145337</v>
      </c>
      <c r="E89" s="6">
        <f t="shared" si="12"/>
        <v>-0.51133156375726685</v>
      </c>
      <c r="F89" s="6">
        <f t="shared" si="13"/>
        <v>12.889182684956292</v>
      </c>
      <c r="G89" s="6">
        <f t="shared" si="14"/>
        <v>13.402725224165309</v>
      </c>
      <c r="AB89" s="6">
        <f t="shared" si="18"/>
        <v>9.5593819849242152</v>
      </c>
      <c r="AC89" s="15">
        <f t="shared" si="16"/>
        <v>10.669315551601576</v>
      </c>
      <c r="AL89" s="6">
        <f t="shared" si="15"/>
        <v>12.889182684956292</v>
      </c>
      <c r="AM89" s="6">
        <f t="shared" si="17"/>
        <v>9.8789628275230523</v>
      </c>
      <c r="AN89"/>
    </row>
    <row r="90" spans="1:40" x14ac:dyDescent="0.25">
      <c r="A90" s="6">
        <v>85</v>
      </c>
      <c r="B90" s="6">
        <f t="shared" si="10"/>
        <v>13.5</v>
      </c>
      <c r="C90" s="6">
        <f t="shared" si="11"/>
        <v>2.5004506407253575</v>
      </c>
      <c r="D90" s="6">
        <v>-1.1930342225241475</v>
      </c>
      <c r="E90" s="6">
        <f t="shared" si="12"/>
        <v>-0.59651711126207374</v>
      </c>
      <c r="F90" s="6">
        <f t="shared" si="13"/>
        <v>15.403933529463284</v>
      </c>
      <c r="G90" s="6">
        <f t="shared" si="14"/>
        <v>13.497931073501103</v>
      </c>
      <c r="AB90" s="6">
        <f t="shared" si="18"/>
        <v>11.794862209446158</v>
      </c>
      <c r="AC90" s="15">
        <f t="shared" si="16"/>
        <v>12.997885982785201</v>
      </c>
      <c r="AL90" s="6">
        <f t="shared" si="15"/>
        <v>15.403933529463284</v>
      </c>
      <c r="AM90" s="6">
        <f t="shared" si="17"/>
        <v>10.000390755038222</v>
      </c>
      <c r="AN90"/>
    </row>
    <row r="91" spans="1:40" x14ac:dyDescent="0.25">
      <c r="A91" s="6">
        <v>86</v>
      </c>
      <c r="B91" s="6">
        <f t="shared" si="10"/>
        <v>13.6</v>
      </c>
      <c r="C91" s="6">
        <f t="shared" si="11"/>
        <v>4.3303902412816804</v>
      </c>
      <c r="D91" s="6">
        <v>0.68284407461760566</v>
      </c>
      <c r="E91" s="6">
        <f t="shared" si="12"/>
        <v>0.34142203730880283</v>
      </c>
      <c r="F91" s="6">
        <f t="shared" si="13"/>
        <v>18.271812278590481</v>
      </c>
      <c r="G91" s="6">
        <f t="shared" si="14"/>
        <v>13.593136922836901</v>
      </c>
      <c r="AB91" s="6">
        <f t="shared" si="18"/>
        <v>14.146558107209788</v>
      </c>
      <c r="AC91" s="15">
        <f t="shared" si="16"/>
        <v>15.521642831003353</v>
      </c>
      <c r="AL91" s="6">
        <f t="shared" si="15"/>
        <v>18.271812278590481</v>
      </c>
      <c r="AM91" s="6">
        <f t="shared" si="17"/>
        <v>10.182180239072338</v>
      </c>
      <c r="AN91"/>
    </row>
    <row r="92" spans="1:40" x14ac:dyDescent="0.25">
      <c r="A92" s="6">
        <v>87</v>
      </c>
      <c r="B92" s="6">
        <f t="shared" si="10"/>
        <v>13.700000000000001</v>
      </c>
      <c r="C92" s="6">
        <f t="shared" si="11"/>
        <v>4.9999999716321541</v>
      </c>
      <c r="D92" s="6">
        <v>0.65803760662674904</v>
      </c>
      <c r="E92" s="6">
        <f t="shared" si="12"/>
        <v>0.32901880331337452</v>
      </c>
      <c r="F92" s="6">
        <f t="shared" si="13"/>
        <v>19.029018774945531</v>
      </c>
      <c r="G92" s="6">
        <f t="shared" si="14"/>
        <v>13.6883427721727</v>
      </c>
      <c r="AB92" s="6">
        <f t="shared" si="18"/>
        <v>16.837872904026881</v>
      </c>
      <c r="AC92" s="15">
        <f t="shared" si="16"/>
        <v>17.568254860999762</v>
      </c>
      <c r="AL92" s="6">
        <f t="shared" si="15"/>
        <v>19.029018774945531</v>
      </c>
      <c r="AM92" s="6">
        <f t="shared" si="17"/>
        <v>10.376616250849771</v>
      </c>
      <c r="AN92"/>
    </row>
    <row r="93" spans="1:40" x14ac:dyDescent="0.25">
      <c r="A93" s="6">
        <v>88</v>
      </c>
      <c r="B93" s="6">
        <f t="shared" si="10"/>
        <v>13.8</v>
      </c>
      <c r="C93" s="6">
        <f t="shared" si="11"/>
        <v>4.329857625413184</v>
      </c>
      <c r="D93" s="6">
        <v>-1.114740371122025</v>
      </c>
      <c r="E93" s="6">
        <f t="shared" si="12"/>
        <v>-0.55737018556101248</v>
      </c>
      <c r="F93" s="6">
        <f t="shared" si="13"/>
        <v>17.572487439852171</v>
      </c>
      <c r="G93" s="6">
        <f t="shared" si="14"/>
        <v>13.783548621508494</v>
      </c>
      <c r="AB93" s="6">
        <f t="shared" si="18"/>
        <v>18.650415526768008</v>
      </c>
      <c r="AC93" s="15">
        <f t="shared" si="16"/>
        <v>18.291106164462729</v>
      </c>
      <c r="AL93" s="6">
        <f t="shared" si="15"/>
        <v>17.572487439852171</v>
      </c>
      <c r="AM93" s="6">
        <f t="shared" si="17"/>
        <v>10.534767265992681</v>
      </c>
      <c r="AN93"/>
    </row>
    <row r="94" spans="1:40" x14ac:dyDescent="0.25">
      <c r="A94" s="6">
        <v>89</v>
      </c>
      <c r="B94" s="6">
        <f t="shared" si="10"/>
        <v>13.9</v>
      </c>
      <c r="C94" s="6">
        <f t="shared" si="11"/>
        <v>2.4995281236323716</v>
      </c>
      <c r="D94" s="6">
        <v>-0.91840092864003964</v>
      </c>
      <c r="E94" s="6">
        <f t="shared" si="12"/>
        <v>-0.45920046432001982</v>
      </c>
      <c r="F94" s="6">
        <f t="shared" si="13"/>
        <v>15.940327659312352</v>
      </c>
      <c r="G94" s="6">
        <f t="shared" si="14"/>
        <v>13.878754470844292</v>
      </c>
      <c r="AB94" s="6">
        <f t="shared" si="18"/>
        <v>18.300753107398851</v>
      </c>
      <c r="AC94" s="15">
        <f t="shared" si="16"/>
        <v>17.513944624703353</v>
      </c>
      <c r="AL94" s="6">
        <f t="shared" si="15"/>
        <v>15.940327659312352</v>
      </c>
      <c r="AM94" s="6">
        <f t="shared" si="17"/>
        <v>10.653570791120586</v>
      </c>
      <c r="AN94"/>
    </row>
    <row r="95" spans="1:40" x14ac:dyDescent="0.25">
      <c r="A95" s="6">
        <v>90</v>
      </c>
      <c r="B95" s="6">
        <f t="shared" si="10"/>
        <v>14</v>
      </c>
      <c r="C95" s="6">
        <f t="shared" si="11"/>
        <v>-5.5098076436812648E-4</v>
      </c>
      <c r="D95" s="6">
        <v>-2.8439535526558757</v>
      </c>
      <c r="E95" s="6">
        <f t="shared" si="12"/>
        <v>-1.4219767763279378</v>
      </c>
      <c r="F95" s="6">
        <f xml:space="preserve"> $B95 + $C95 + $E95</f>
        <v>12.577472242907694</v>
      </c>
      <c r="G95" s="6">
        <f t="shared" si="14"/>
        <v>13.97396032018009</v>
      </c>
      <c r="AB95" s="6">
        <f t="shared" si="18"/>
        <v>16.756407549582264</v>
      </c>
      <c r="AC95" s="15">
        <f t="shared" si="16"/>
        <v>15.363429114024074</v>
      </c>
      <c r="AL95" s="6">
        <f t="shared" si="15"/>
        <v>12.577472242907694</v>
      </c>
      <c r="AM95" s="6">
        <f t="shared" si="17"/>
        <v>10.695854339511511</v>
      </c>
      <c r="AN95"/>
    </row>
    <row r="96" spans="1:40" x14ac:dyDescent="0.25">
      <c r="AN96"/>
    </row>
    <row r="97" spans="40:40" x14ac:dyDescent="0.25">
      <c r="AN97"/>
    </row>
  </sheetData>
  <mergeCells count="10">
    <mergeCell ref="I8:J8"/>
    <mergeCell ref="AC4:AD5"/>
    <mergeCell ref="AE4:AI5"/>
    <mergeCell ref="AO3:AP4"/>
    <mergeCell ref="R7:T7"/>
    <mergeCell ref="A1:H1"/>
    <mergeCell ref="L2:P3"/>
    <mergeCell ref="I2:K3"/>
    <mergeCell ref="I5:J5"/>
    <mergeCell ref="AQ3:AS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621EB-9BDE-46AB-95B6-83BA7BE7CC76}">
  <dimension ref="A1:Z95"/>
  <sheetViews>
    <sheetView zoomScale="175" zoomScaleNormal="175" workbookViewId="0">
      <selection activeCell="H8" sqref="H8"/>
    </sheetView>
  </sheetViews>
  <sheetFormatPr defaultRowHeight="15" x14ac:dyDescent="0.25"/>
  <cols>
    <col min="1" max="17" width="9.140625" style="4"/>
    <col min="18" max="18" width="16.7109375" style="4" customWidth="1"/>
    <col min="19" max="16384" width="9.140625" style="4"/>
  </cols>
  <sheetData>
    <row r="1" spans="1:26" ht="15.75" thickBot="1" x14ac:dyDescent="0.3">
      <c r="A1" s="17" t="s">
        <v>8</v>
      </c>
      <c r="B1" s="18"/>
      <c r="C1" s="18"/>
      <c r="D1" s="18"/>
      <c r="E1" s="18"/>
      <c r="F1" s="18"/>
      <c r="G1" s="18"/>
      <c r="H1" s="47"/>
    </row>
    <row r="2" spans="1:26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48" t="s">
        <v>15</v>
      </c>
      <c r="J2" s="49"/>
      <c r="K2" s="49"/>
      <c r="L2" s="49"/>
      <c r="M2" s="49"/>
      <c r="N2" s="49"/>
      <c r="O2" s="49"/>
      <c r="P2" s="49"/>
      <c r="Q2" s="49"/>
    </row>
    <row r="3" spans="1:26" ht="15.75" thickBot="1" x14ac:dyDescent="0.3">
      <c r="A3" s="1">
        <v>8</v>
      </c>
      <c r="B3" s="3">
        <v>90</v>
      </c>
      <c r="C3" s="3">
        <v>5</v>
      </c>
      <c r="D3" s="3">
        <v>0.1</v>
      </c>
      <c r="E3" s="3">
        <v>5</v>
      </c>
      <c r="F3" s="3">
        <v>0.5</v>
      </c>
      <c r="G3" s="3">
        <v>0.2</v>
      </c>
      <c r="H3" s="3">
        <v>0.05</v>
      </c>
      <c r="I3" s="48"/>
      <c r="J3" s="49"/>
      <c r="K3" s="49"/>
      <c r="L3" s="49"/>
      <c r="M3" s="49"/>
      <c r="N3" s="49"/>
      <c r="O3" s="49"/>
      <c r="P3" s="49"/>
      <c r="Q3" s="49"/>
    </row>
    <row r="4" spans="1:26" ht="15.75" thickBot="1" x14ac:dyDescent="0.3"/>
    <row r="5" spans="1:26" x14ac:dyDescent="0.25">
      <c r="A5" s="5" t="s">
        <v>9</v>
      </c>
      <c r="B5" s="5" t="s">
        <v>10</v>
      </c>
      <c r="C5" s="5" t="s">
        <v>11</v>
      </c>
      <c r="D5" s="6" t="s">
        <v>16</v>
      </c>
      <c r="E5" s="5" t="s">
        <v>12</v>
      </c>
      <c r="F5" s="5" t="s">
        <v>13</v>
      </c>
      <c r="G5" s="10" t="s">
        <v>17</v>
      </c>
      <c r="I5" s="31" t="s">
        <v>18</v>
      </c>
      <c r="J5" s="32"/>
      <c r="R5" t="s">
        <v>21</v>
      </c>
      <c r="S5"/>
      <c r="T5"/>
      <c r="U5"/>
      <c r="V5"/>
      <c r="W5"/>
      <c r="X5"/>
      <c r="Y5"/>
      <c r="Z5"/>
    </row>
    <row r="6" spans="1:26" x14ac:dyDescent="0.25">
      <c r="A6" s="6">
        <v>1</v>
      </c>
      <c r="B6" s="6">
        <f xml:space="preserve"> $C$3 + $D$3 * $A6</f>
        <v>5.0999999999999996</v>
      </c>
      <c r="C6" s="6">
        <f xml:space="preserve"> 1 + $G$3 * SIN(0.5236 * $A6)</f>
        <v>1.1000002120725205</v>
      </c>
      <c r="D6" s="7">
        <v>0.50823928177123889</v>
      </c>
      <c r="E6" s="6">
        <f xml:space="preserve"> 1 + $H$3 * $D6</f>
        <v>1.0254119640885619</v>
      </c>
      <c r="F6" s="6">
        <f xml:space="preserve"> $B6 * $C6 * $E6</f>
        <v>5.7525622275915014</v>
      </c>
      <c r="G6" s="6">
        <f xml:space="preserve"> $I$7 * $A6 + $J$7</f>
        <v>4.9434542764670422</v>
      </c>
      <c r="I6" s="8" t="s">
        <v>19</v>
      </c>
      <c r="J6" s="9" t="s">
        <v>3</v>
      </c>
      <c r="R6"/>
      <c r="S6"/>
      <c r="T6"/>
      <c r="U6"/>
      <c r="V6"/>
      <c r="W6"/>
      <c r="X6"/>
      <c r="Y6"/>
      <c r="Z6"/>
    </row>
    <row r="7" spans="1:26" x14ac:dyDescent="0.25">
      <c r="A7" s="6">
        <v>2</v>
      </c>
      <c r="B7" s="6">
        <f t="shared" ref="B7:B70" si="0" xml:space="preserve"> $C$3 + $D$3 * $A7</f>
        <v>5.2</v>
      </c>
      <c r="C7" s="6">
        <f t="shared" ref="C7:C70" si="1" xml:space="preserve"> 1 + $G$3 * SIN(0.5236 * $A7)</f>
        <v>1.1732053256367085</v>
      </c>
      <c r="D7" s="7">
        <v>-0.6968184607103467</v>
      </c>
      <c r="E7" s="6">
        <f t="shared" ref="E7:E70" si="2" xml:space="preserve"> 1 + $H$3 * $D7</f>
        <v>0.96515907696448267</v>
      </c>
      <c r="F7" s="6">
        <f t="shared" ref="F7:F70" si="3" xml:space="preserve"> $B7 * $C7 * $E7</f>
        <v>5.888114799742973</v>
      </c>
      <c r="G7" s="6">
        <f t="shared" ref="G7:G70" si="4" xml:space="preserve"> $I$7 * $A7 + $J$7</f>
        <v>5.0474591642561153</v>
      </c>
      <c r="I7" s="8">
        <f t="array" ref="I7:J7">LINEST($F$6:$F$95, $A$6:$A$95,,)</f>
        <v>0.10400488778907367</v>
      </c>
      <c r="J7" s="9">
        <v>4.8394493886779681</v>
      </c>
      <c r="R7" s="46" t="s">
        <v>22</v>
      </c>
      <c r="S7" s="46"/>
      <c r="T7" s="46"/>
      <c r="U7"/>
      <c r="V7"/>
      <c r="W7"/>
      <c r="X7"/>
      <c r="Y7"/>
      <c r="Z7"/>
    </row>
    <row r="8" spans="1:26" ht="15.75" thickBot="1" x14ac:dyDescent="0.3">
      <c r="A8" s="6">
        <v>3</v>
      </c>
      <c r="B8" s="6">
        <f t="shared" si="0"/>
        <v>5.3</v>
      </c>
      <c r="C8" s="6">
        <f t="shared" si="1"/>
        <v>1.1999999999986508</v>
      </c>
      <c r="D8" s="7">
        <v>0.44489979700301774</v>
      </c>
      <c r="E8" s="6">
        <f t="shared" si="2"/>
        <v>1.0222449898501509</v>
      </c>
      <c r="F8" s="6">
        <f t="shared" si="3"/>
        <v>6.5014781354396494</v>
      </c>
      <c r="G8" s="6">
        <f t="shared" si="4"/>
        <v>5.1514640520451893</v>
      </c>
      <c r="I8" s="35" t="s">
        <v>20</v>
      </c>
      <c r="J8" s="36"/>
      <c r="R8" t="s">
        <v>23</v>
      </c>
      <c r="S8">
        <v>0.8665384960913568</v>
      </c>
      <c r="T8"/>
      <c r="U8"/>
      <c r="V8"/>
      <c r="W8"/>
      <c r="X8"/>
      <c r="Y8"/>
      <c r="Z8"/>
    </row>
    <row r="9" spans="1:26" x14ac:dyDescent="0.25">
      <c r="A9" s="6">
        <v>4</v>
      </c>
      <c r="B9" s="6">
        <f t="shared" si="0"/>
        <v>5.4</v>
      </c>
      <c r="C9" s="6">
        <f t="shared" si="1"/>
        <v>1.17320459099413</v>
      </c>
      <c r="D9" s="7">
        <v>1.6076410247478634</v>
      </c>
      <c r="E9" s="6">
        <f t="shared" si="2"/>
        <v>1.0803820512373932</v>
      </c>
      <c r="F9" s="6">
        <f t="shared" si="3"/>
        <v>6.8445495857125715</v>
      </c>
      <c r="G9" s="6">
        <f t="shared" si="4"/>
        <v>5.2554689398342624</v>
      </c>
      <c r="R9" t="s">
        <v>24</v>
      </c>
      <c r="S9">
        <v>0.75088896520827031</v>
      </c>
      <c r="T9"/>
      <c r="U9"/>
      <c r="V9"/>
      <c r="W9"/>
      <c r="X9"/>
      <c r="Y9"/>
      <c r="Z9"/>
    </row>
    <row r="10" spans="1:26" x14ac:dyDescent="0.25">
      <c r="A10" s="6">
        <v>5</v>
      </c>
      <c r="B10" s="6">
        <f t="shared" si="0"/>
        <v>5.5</v>
      </c>
      <c r="C10" s="6">
        <f t="shared" si="1"/>
        <v>1.0999989396351484</v>
      </c>
      <c r="D10" s="7">
        <v>0.22036601876607165</v>
      </c>
      <c r="E10" s="6">
        <f t="shared" si="2"/>
        <v>1.0110183009383036</v>
      </c>
      <c r="F10" s="6">
        <f t="shared" si="3"/>
        <v>6.1166548244112482</v>
      </c>
      <c r="G10" s="6">
        <f t="shared" si="4"/>
        <v>5.3594738276233365</v>
      </c>
      <c r="R10" t="s">
        <v>25</v>
      </c>
      <c r="S10">
        <v>0.74805815799472797</v>
      </c>
      <c r="T10"/>
      <c r="U10"/>
      <c r="V10"/>
      <c r="W10"/>
      <c r="X10"/>
      <c r="Y10"/>
      <c r="Z10"/>
    </row>
    <row r="11" spans="1:26" x14ac:dyDescent="0.25">
      <c r="A11" s="6">
        <v>6</v>
      </c>
      <c r="B11" s="6">
        <f t="shared" si="0"/>
        <v>5.6</v>
      </c>
      <c r="C11" s="6">
        <f t="shared" si="1"/>
        <v>0.99999853071795874</v>
      </c>
      <c r="D11" s="7">
        <v>-0.42890974327747244</v>
      </c>
      <c r="E11" s="6">
        <f t="shared" si="2"/>
        <v>0.97855451283612638</v>
      </c>
      <c r="F11" s="6">
        <f t="shared" si="3"/>
        <v>5.4798972203559035</v>
      </c>
      <c r="G11" s="6">
        <f t="shared" si="4"/>
        <v>5.4634787154124105</v>
      </c>
      <c r="R11" t="s">
        <v>26</v>
      </c>
      <c r="S11">
        <v>1.5738645983254498</v>
      </c>
      <c r="T11"/>
      <c r="U11"/>
      <c r="V11"/>
      <c r="W11"/>
      <c r="X11"/>
      <c r="Y11"/>
      <c r="Z11"/>
    </row>
    <row r="12" spans="1:26" ht="15.75" thickBot="1" x14ac:dyDescent="0.3">
      <c r="A12" s="6">
        <v>7</v>
      </c>
      <c r="B12" s="6">
        <f t="shared" si="0"/>
        <v>5.7</v>
      </c>
      <c r="C12" s="6">
        <f t="shared" si="1"/>
        <v>0.89999851549550436</v>
      </c>
      <c r="D12" s="7">
        <v>-0.26202997105428949</v>
      </c>
      <c r="E12" s="6">
        <f t="shared" si="2"/>
        <v>0.98689850144728553</v>
      </c>
      <c r="F12" s="6">
        <f t="shared" si="3"/>
        <v>5.0627809616095805</v>
      </c>
      <c r="G12" s="6">
        <f t="shared" si="4"/>
        <v>5.5674836032014836</v>
      </c>
      <c r="K12"/>
      <c r="R12" s="11" t="s">
        <v>27</v>
      </c>
      <c r="S12" s="11">
        <v>90</v>
      </c>
      <c r="T12"/>
      <c r="U12"/>
      <c r="V12"/>
      <c r="W12"/>
      <c r="X12"/>
      <c r="Y12"/>
      <c r="Z12"/>
    </row>
    <row r="13" spans="1:26" x14ac:dyDescent="0.25">
      <c r="A13" s="6">
        <v>8</v>
      </c>
      <c r="B13" s="6">
        <f t="shared" si="0"/>
        <v>5.8</v>
      </c>
      <c r="C13" s="6">
        <f t="shared" si="1"/>
        <v>0.82679393973006055</v>
      </c>
      <c r="D13" s="7">
        <v>1.069872723746812</v>
      </c>
      <c r="E13" s="6">
        <f t="shared" si="2"/>
        <v>1.0534936361873406</v>
      </c>
      <c r="F13" s="6">
        <f t="shared" si="3"/>
        <v>5.0519284928744943</v>
      </c>
      <c r="G13" s="6">
        <f t="shared" si="4"/>
        <v>5.6714884909905576</v>
      </c>
      <c r="R13"/>
      <c r="S13"/>
      <c r="T13"/>
      <c r="U13"/>
      <c r="V13"/>
      <c r="W13"/>
      <c r="X13"/>
      <c r="Y13"/>
      <c r="Z13"/>
    </row>
    <row r="14" spans="1:26" ht="15.75" thickBot="1" x14ac:dyDescent="0.3">
      <c r="A14" s="6">
        <v>9</v>
      </c>
      <c r="B14" s="6">
        <f t="shared" si="0"/>
        <v>5.9</v>
      </c>
      <c r="C14" s="6">
        <f t="shared" si="1"/>
        <v>0.80000000001214322</v>
      </c>
      <c r="D14" s="7">
        <v>-0.37540758057730272</v>
      </c>
      <c r="E14" s="6">
        <f t="shared" si="2"/>
        <v>0.98122962097113486</v>
      </c>
      <c r="F14" s="6">
        <f t="shared" si="3"/>
        <v>4.6314038110540574</v>
      </c>
      <c r="G14" s="6">
        <f t="shared" si="4"/>
        <v>5.7754933787796308</v>
      </c>
      <c r="L14"/>
      <c r="R14" t="s">
        <v>28</v>
      </c>
      <c r="S14"/>
      <c r="T14"/>
      <c r="U14"/>
      <c r="V14"/>
      <c r="W14"/>
      <c r="X14"/>
      <c r="Y14"/>
      <c r="Z14"/>
    </row>
    <row r="15" spans="1:26" x14ac:dyDescent="0.25">
      <c r="A15" s="6">
        <v>10</v>
      </c>
      <c r="B15" s="6">
        <f t="shared" si="0"/>
        <v>6</v>
      </c>
      <c r="C15" s="6">
        <f t="shared" si="1"/>
        <v>0.82679614365779641</v>
      </c>
      <c r="D15" s="7">
        <v>-0.6699588084302377</v>
      </c>
      <c r="E15" s="6">
        <f t="shared" si="2"/>
        <v>0.96650205957848812</v>
      </c>
      <c r="F15" s="6">
        <f t="shared" si="3"/>
        <v>4.7946010541808706</v>
      </c>
      <c r="G15" s="6">
        <f t="shared" si="4"/>
        <v>5.8794982665687048</v>
      </c>
      <c r="R15" s="12"/>
      <c r="S15" s="12" t="s">
        <v>33</v>
      </c>
      <c r="T15" s="12" t="s">
        <v>34</v>
      </c>
      <c r="U15" s="12" t="s">
        <v>35</v>
      </c>
      <c r="V15" s="12" t="s">
        <v>36</v>
      </c>
      <c r="W15" s="12" t="s">
        <v>37</v>
      </c>
      <c r="X15"/>
      <c r="Y15"/>
      <c r="Z15"/>
    </row>
    <row r="16" spans="1:26" x14ac:dyDescent="0.25">
      <c r="A16" s="6">
        <v>11</v>
      </c>
      <c r="B16" s="6">
        <f t="shared" si="0"/>
        <v>6.1</v>
      </c>
      <c r="C16" s="6">
        <f t="shared" si="1"/>
        <v>0.90000233280762054</v>
      </c>
      <c r="D16" s="7">
        <v>0.960988018050557</v>
      </c>
      <c r="E16" s="6">
        <f t="shared" si="2"/>
        <v>1.0480494009025279</v>
      </c>
      <c r="F16" s="6">
        <f t="shared" si="3"/>
        <v>5.7538061248304153</v>
      </c>
      <c r="G16" s="6">
        <f t="shared" si="4"/>
        <v>5.9835031543577788</v>
      </c>
      <c r="R16" t="s">
        <v>29</v>
      </c>
      <c r="S16">
        <v>1</v>
      </c>
      <c r="T16">
        <v>657.0526359289521</v>
      </c>
      <c r="U16">
        <v>657.0526359289521</v>
      </c>
      <c r="V16">
        <v>265.25612963541647</v>
      </c>
      <c r="W16">
        <v>2.6938960738228608E-28</v>
      </c>
      <c r="X16"/>
      <c r="Y16"/>
      <c r="Z16"/>
    </row>
    <row r="17" spans="1:26" x14ac:dyDescent="0.25">
      <c r="A17" s="6">
        <v>12</v>
      </c>
      <c r="B17" s="6">
        <f t="shared" si="0"/>
        <v>6.2</v>
      </c>
      <c r="C17" s="6">
        <f t="shared" si="1"/>
        <v>1.0000029385640825</v>
      </c>
      <c r="D17" s="7">
        <v>-5.8286104831495322E-2</v>
      </c>
      <c r="E17" s="6">
        <f t="shared" si="2"/>
        <v>0.99708569475842523</v>
      </c>
      <c r="F17" s="6">
        <f t="shared" si="3"/>
        <v>6.1819494735035372</v>
      </c>
      <c r="G17" s="6">
        <f t="shared" si="4"/>
        <v>6.0875080421468519</v>
      </c>
      <c r="R17" t="s">
        <v>30</v>
      </c>
      <c r="S17">
        <v>88</v>
      </c>
      <c r="T17">
        <v>217.9803800998674</v>
      </c>
      <c r="U17">
        <v>2.4770497738621295</v>
      </c>
      <c r="V17"/>
      <c r="W17"/>
      <c r="X17"/>
      <c r="Y17"/>
      <c r="Z17"/>
    </row>
    <row r="18" spans="1:26" ht="15.75" thickBot="1" x14ac:dyDescent="0.3">
      <c r="A18" s="6">
        <v>13</v>
      </c>
      <c r="B18" s="6">
        <f t="shared" si="0"/>
        <v>6.3</v>
      </c>
      <c r="C18" s="6">
        <f t="shared" si="1"/>
        <v>1.1000027569310735</v>
      </c>
      <c r="D18" s="7">
        <v>-0.63008087636262644</v>
      </c>
      <c r="E18" s="6">
        <f t="shared" si="2"/>
        <v>0.96849595618186868</v>
      </c>
      <c r="F18" s="6">
        <f t="shared" si="3"/>
        <v>6.7116937978229059</v>
      </c>
      <c r="G18" s="6">
        <f t="shared" si="4"/>
        <v>6.1915129299359259</v>
      </c>
      <c r="R18" s="11" t="s">
        <v>31</v>
      </c>
      <c r="S18" s="11">
        <v>89</v>
      </c>
      <c r="T18" s="11">
        <v>875.03301602881947</v>
      </c>
      <c r="U18" s="11"/>
      <c r="V18" s="11"/>
      <c r="W18" s="11"/>
      <c r="X18"/>
      <c r="Y18"/>
      <c r="Z18"/>
    </row>
    <row r="19" spans="1:26" ht="15.75" thickBot="1" x14ac:dyDescent="0.3">
      <c r="A19" s="6">
        <v>14</v>
      </c>
      <c r="B19" s="6">
        <f t="shared" si="0"/>
        <v>6.4</v>
      </c>
      <c r="C19" s="6">
        <f t="shared" si="1"/>
        <v>1.1732067948938223</v>
      </c>
      <c r="D19" s="7">
        <v>0.23355255507340189</v>
      </c>
      <c r="E19" s="6">
        <f t="shared" si="2"/>
        <v>1.0116776277536701</v>
      </c>
      <c r="F19" s="6">
        <f t="shared" si="3"/>
        <v>7.5962052295850802</v>
      </c>
      <c r="G19" s="6">
        <f t="shared" si="4"/>
        <v>6.2955178177249991</v>
      </c>
      <c r="R19"/>
      <c r="S19"/>
      <c r="T19"/>
      <c r="U19"/>
      <c r="V19"/>
      <c r="W19"/>
      <c r="X19"/>
      <c r="Y19"/>
      <c r="Z19"/>
    </row>
    <row r="20" spans="1:26" ht="45" x14ac:dyDescent="0.25">
      <c r="A20" s="6">
        <v>15</v>
      </c>
      <c r="B20" s="6">
        <f t="shared" si="0"/>
        <v>6.5</v>
      </c>
      <c r="C20" s="6">
        <f t="shared" si="1"/>
        <v>1.1999999999662689</v>
      </c>
      <c r="D20" s="7">
        <v>-0.10134272088180296</v>
      </c>
      <c r="E20" s="6">
        <f t="shared" si="2"/>
        <v>0.99493286395590985</v>
      </c>
      <c r="F20" s="6">
        <f t="shared" si="3"/>
        <v>7.7604763386379565</v>
      </c>
      <c r="G20" s="6">
        <f t="shared" si="4"/>
        <v>6.3995227055140731</v>
      </c>
      <c r="R20" s="12"/>
      <c r="S20" s="13" t="s">
        <v>38</v>
      </c>
      <c r="T20" s="13" t="s">
        <v>26</v>
      </c>
      <c r="U20" s="13" t="s">
        <v>39</v>
      </c>
      <c r="V20" s="13" t="s">
        <v>40</v>
      </c>
      <c r="W20" s="13" t="s">
        <v>41</v>
      </c>
      <c r="X20" s="13" t="s">
        <v>42</v>
      </c>
      <c r="Y20" s="13" t="s">
        <v>43</v>
      </c>
      <c r="Z20" s="13" t="s">
        <v>44</v>
      </c>
    </row>
    <row r="21" spans="1:26" x14ac:dyDescent="0.25">
      <c r="A21" s="6">
        <v>16</v>
      </c>
      <c r="B21" s="6">
        <f t="shared" si="0"/>
        <v>6.6</v>
      </c>
      <c r="C21" s="6">
        <f t="shared" si="1"/>
        <v>1.1732031216809293</v>
      </c>
      <c r="D21" s="7">
        <v>-1.8290938896825537</v>
      </c>
      <c r="E21" s="6">
        <f t="shared" si="2"/>
        <v>0.90854530551587231</v>
      </c>
      <c r="F21" s="6">
        <f t="shared" si="3"/>
        <v>7.0349940448905155</v>
      </c>
      <c r="G21" s="6">
        <f t="shared" si="4"/>
        <v>6.5035275933031471</v>
      </c>
      <c r="R21" t="s">
        <v>32</v>
      </c>
      <c r="S21">
        <v>4.8394493886779681</v>
      </c>
      <c r="T21">
        <v>0.33458417334945995</v>
      </c>
      <c r="U21">
        <v>14.464071447944296</v>
      </c>
      <c r="V21">
        <v>5.5614323335600112E-25</v>
      </c>
      <c r="W21">
        <v>4.1745336520476704</v>
      </c>
      <c r="X21">
        <v>5.5043651253082659</v>
      </c>
      <c r="Y21">
        <v>4.1745336520476704</v>
      </c>
      <c r="Z21">
        <v>5.5043651253082659</v>
      </c>
    </row>
    <row r="22" spans="1:26" ht="15.75" thickBot="1" x14ac:dyDescent="0.3">
      <c r="A22" s="6">
        <v>17</v>
      </c>
      <c r="B22" s="6">
        <f t="shared" si="0"/>
        <v>6.7</v>
      </c>
      <c r="C22" s="6">
        <f t="shared" si="1"/>
        <v>1.0999963947442137</v>
      </c>
      <c r="D22" s="7">
        <v>-1.3187241165724117</v>
      </c>
      <c r="E22" s="6">
        <f t="shared" si="2"/>
        <v>0.93406379417137941</v>
      </c>
      <c r="F22" s="6">
        <f t="shared" si="3"/>
        <v>6.8840276005324457</v>
      </c>
      <c r="G22" s="6">
        <f t="shared" si="4"/>
        <v>6.6075324810922202</v>
      </c>
      <c r="R22" s="11" t="s">
        <v>45</v>
      </c>
      <c r="S22" s="11">
        <v>0.10400488778907367</v>
      </c>
      <c r="T22" s="11">
        <v>6.3858841504108978E-3</v>
      </c>
      <c r="U22" s="11">
        <v>16.286685655326444</v>
      </c>
      <c r="V22" s="11">
        <v>2.6938960738229568E-28</v>
      </c>
      <c r="W22" s="11">
        <v>9.1314284938976073E-2</v>
      </c>
      <c r="X22" s="11">
        <v>0.11669549063917127</v>
      </c>
      <c r="Y22" s="11">
        <v>9.1314284938976073E-2</v>
      </c>
      <c r="Z22" s="11">
        <v>0.11669549063917127</v>
      </c>
    </row>
    <row r="23" spans="1:26" x14ac:dyDescent="0.25">
      <c r="A23" s="6">
        <v>18</v>
      </c>
      <c r="B23" s="6">
        <f t="shared" si="0"/>
        <v>6.8</v>
      </c>
      <c r="C23" s="6">
        <f t="shared" si="1"/>
        <v>0.99999559215387646</v>
      </c>
      <c r="D23" s="7">
        <v>-1.0930739335890394</v>
      </c>
      <c r="E23" s="6">
        <f t="shared" si="2"/>
        <v>0.94534630332054803</v>
      </c>
      <c r="F23" s="6">
        <f t="shared" si="3"/>
        <v>6.4283265273806647</v>
      </c>
      <c r="G23" s="6">
        <f t="shared" si="4"/>
        <v>6.7115373688812943</v>
      </c>
      <c r="R23"/>
      <c r="S23"/>
      <c r="T23"/>
      <c r="U23"/>
      <c r="V23"/>
      <c r="W23"/>
      <c r="X23"/>
      <c r="Y23"/>
      <c r="Z23"/>
    </row>
    <row r="24" spans="1:26" x14ac:dyDescent="0.25">
      <c r="A24" s="6">
        <v>19</v>
      </c>
      <c r="B24" s="6">
        <f t="shared" si="0"/>
        <v>6.9</v>
      </c>
      <c r="C24" s="6">
        <f t="shared" si="1"/>
        <v>0.89999597064774539</v>
      </c>
      <c r="D24" s="7">
        <v>-1.1408951650082599</v>
      </c>
      <c r="E24" s="6">
        <f t="shared" si="2"/>
        <v>0.942955241749587</v>
      </c>
      <c r="F24" s="6">
        <f t="shared" si="3"/>
        <v>5.8557258347230139</v>
      </c>
      <c r="G24" s="6">
        <f t="shared" si="4"/>
        <v>6.8155422566703674</v>
      </c>
      <c r="R24"/>
      <c r="S24"/>
      <c r="T24"/>
      <c r="U24"/>
      <c r="V24"/>
      <c r="W24"/>
      <c r="X24"/>
      <c r="Y24"/>
      <c r="Z24"/>
    </row>
    <row r="25" spans="1:26" x14ac:dyDescent="0.25">
      <c r="A25" s="6">
        <v>20</v>
      </c>
      <c r="B25" s="6">
        <f t="shared" si="0"/>
        <v>7</v>
      </c>
      <c r="C25" s="6">
        <f t="shared" si="1"/>
        <v>0.82679247049164273</v>
      </c>
      <c r="D25" s="7">
        <v>1.4383522284333594</v>
      </c>
      <c r="E25" s="6">
        <f t="shared" si="2"/>
        <v>1.071917611421668</v>
      </c>
      <c r="F25" s="6">
        <f t="shared" si="3"/>
        <v>6.2037738707757502</v>
      </c>
      <c r="G25" s="6">
        <f t="shared" si="4"/>
        <v>6.9195471444594414</v>
      </c>
      <c r="R25"/>
      <c r="S25"/>
      <c r="T25"/>
      <c r="U25"/>
      <c r="V25"/>
      <c r="W25"/>
      <c r="X25"/>
      <c r="Y25"/>
      <c r="Z25"/>
    </row>
    <row r="26" spans="1:26" x14ac:dyDescent="0.25">
      <c r="A26" s="6">
        <v>21</v>
      </c>
      <c r="B26" s="6">
        <f t="shared" si="0"/>
        <v>7.1</v>
      </c>
      <c r="C26" s="6">
        <f t="shared" si="1"/>
        <v>0.80000000006611294</v>
      </c>
      <c r="D26" s="7">
        <v>-0.4005630671599647</v>
      </c>
      <c r="E26" s="6">
        <f t="shared" si="2"/>
        <v>0.97997184664200176</v>
      </c>
      <c r="F26" s="6">
        <f t="shared" si="3"/>
        <v>5.5662400893865707</v>
      </c>
      <c r="G26" s="6">
        <f t="shared" si="4"/>
        <v>7.0235520322485154</v>
      </c>
    </row>
    <row r="27" spans="1:26" x14ac:dyDescent="0.25">
      <c r="A27" s="6">
        <v>22</v>
      </c>
      <c r="B27" s="6">
        <f t="shared" si="0"/>
        <v>7.2</v>
      </c>
      <c r="C27" s="6">
        <f t="shared" si="1"/>
        <v>0.82679761298969257</v>
      </c>
      <c r="D27" s="7">
        <v>0.84932025856687687</v>
      </c>
      <c r="E27" s="6">
        <f t="shared" si="2"/>
        <v>1.0424660129283438</v>
      </c>
      <c r="F27" s="6">
        <f t="shared" si="3"/>
        <v>6.2057405600066637</v>
      </c>
      <c r="G27" s="6">
        <f t="shared" si="4"/>
        <v>7.1275569200375894</v>
      </c>
    </row>
    <row r="28" spans="1:26" x14ac:dyDescent="0.25">
      <c r="A28" s="6">
        <v>23</v>
      </c>
      <c r="B28" s="6">
        <f t="shared" si="0"/>
        <v>7.3000000000000007</v>
      </c>
      <c r="C28" s="6">
        <f t="shared" si="1"/>
        <v>0.90000487770934912</v>
      </c>
      <c r="D28" s="7">
        <v>-0.48918082029558718</v>
      </c>
      <c r="E28" s="6">
        <f t="shared" si="2"/>
        <v>0.97554095898522064</v>
      </c>
      <c r="F28" s="6">
        <f t="shared" si="3"/>
        <v>6.4093388368912692</v>
      </c>
      <c r="G28" s="6">
        <f t="shared" si="4"/>
        <v>7.2315618078266626</v>
      </c>
    </row>
    <row r="29" spans="1:26" x14ac:dyDescent="0.25">
      <c r="A29" s="6">
        <v>24</v>
      </c>
      <c r="B29" s="6">
        <f t="shared" si="0"/>
        <v>7.4</v>
      </c>
      <c r="C29" s="6">
        <f t="shared" si="1"/>
        <v>1.0000058771281641</v>
      </c>
      <c r="D29" s="7">
        <v>8.3057329902658239E-2</v>
      </c>
      <c r="E29" s="6">
        <f t="shared" si="2"/>
        <v>1.0041528664951329</v>
      </c>
      <c r="F29" s="6">
        <f t="shared" si="3"/>
        <v>7.4307748834236698</v>
      </c>
      <c r="G29" s="6">
        <f t="shared" si="4"/>
        <v>7.3355666956157357</v>
      </c>
    </row>
    <row r="30" spans="1:26" x14ac:dyDescent="0.25">
      <c r="A30" s="6">
        <v>25</v>
      </c>
      <c r="B30" s="6">
        <f t="shared" si="0"/>
        <v>7.5</v>
      </c>
      <c r="C30" s="6">
        <f t="shared" si="1"/>
        <v>1.1000053017680382</v>
      </c>
      <c r="D30" s="7">
        <v>1.3479370863933582</v>
      </c>
      <c r="E30" s="6">
        <f t="shared" si="2"/>
        <v>1.0673968543196679</v>
      </c>
      <c r="F30" s="6">
        <f t="shared" si="3"/>
        <v>8.8060664913162068</v>
      </c>
      <c r="G30" s="6">
        <f t="shared" si="4"/>
        <v>7.4395715834048097</v>
      </c>
    </row>
    <row r="31" spans="1:26" x14ac:dyDescent="0.25">
      <c r="A31" s="6">
        <v>26</v>
      </c>
      <c r="B31" s="6">
        <f t="shared" si="0"/>
        <v>7.6</v>
      </c>
      <c r="C31" s="6">
        <f t="shared" si="1"/>
        <v>1.1732082641135442</v>
      </c>
      <c r="D31" s="7">
        <v>-0.6041682354407385</v>
      </c>
      <c r="E31" s="6">
        <f t="shared" si="2"/>
        <v>0.96979158822796308</v>
      </c>
      <c r="F31" s="6">
        <f t="shared" si="3"/>
        <v>8.6470330439040275</v>
      </c>
      <c r="G31" s="6">
        <f t="shared" si="4"/>
        <v>7.5435764711938837</v>
      </c>
    </row>
    <row r="32" spans="1:26" x14ac:dyDescent="0.25">
      <c r="A32" s="6">
        <v>27</v>
      </c>
      <c r="B32" s="6">
        <f t="shared" si="0"/>
        <v>7.7</v>
      </c>
      <c r="C32" s="6">
        <f t="shared" si="1"/>
        <v>1.1999999998907112</v>
      </c>
      <c r="D32" s="7">
        <v>-0.38593498175032437</v>
      </c>
      <c r="E32" s="6">
        <f t="shared" si="2"/>
        <v>0.98070325091248378</v>
      </c>
      <c r="F32" s="6">
        <f t="shared" si="3"/>
        <v>9.0616980376060656</v>
      </c>
      <c r="G32" s="6">
        <f t="shared" si="4"/>
        <v>7.6475813589829578</v>
      </c>
    </row>
    <row r="33" spans="1:7" x14ac:dyDescent="0.25">
      <c r="A33" s="6">
        <v>28</v>
      </c>
      <c r="B33" s="6">
        <f t="shared" si="0"/>
        <v>7.8000000000000007</v>
      </c>
      <c r="C33" s="6">
        <f t="shared" si="1"/>
        <v>1.1732016523303379</v>
      </c>
      <c r="D33" s="7">
        <v>-0.90345793068991043</v>
      </c>
      <c r="E33" s="6">
        <f t="shared" si="2"/>
        <v>0.95482710346550448</v>
      </c>
      <c r="F33" s="6">
        <f t="shared" si="3"/>
        <v>8.7375969367090587</v>
      </c>
      <c r="G33" s="6">
        <f t="shared" si="4"/>
        <v>7.7515862467720309</v>
      </c>
    </row>
    <row r="34" spans="1:7" x14ac:dyDescent="0.25">
      <c r="A34" s="6">
        <v>29</v>
      </c>
      <c r="B34" s="6">
        <f t="shared" si="0"/>
        <v>7.9</v>
      </c>
      <c r="C34" s="6">
        <f t="shared" si="1"/>
        <v>1.0999938498316917</v>
      </c>
      <c r="D34" s="7">
        <v>-0.41269458961323835</v>
      </c>
      <c r="E34" s="6">
        <f t="shared" si="2"/>
        <v>0.97936527051933808</v>
      </c>
      <c r="F34" s="6">
        <f t="shared" si="3"/>
        <v>8.5106366170491814</v>
      </c>
      <c r="G34" s="6">
        <f t="shared" si="4"/>
        <v>7.855591134561104</v>
      </c>
    </row>
    <row r="35" spans="1:7" x14ac:dyDescent="0.25">
      <c r="A35" s="6">
        <v>30</v>
      </c>
      <c r="B35" s="6">
        <f t="shared" si="0"/>
        <v>8</v>
      </c>
      <c r="C35" s="6">
        <f t="shared" si="1"/>
        <v>0.99999265358979517</v>
      </c>
      <c r="D35" s="7">
        <v>1.0430062502564397</v>
      </c>
      <c r="E35" s="6">
        <f t="shared" si="2"/>
        <v>1.052150312512822</v>
      </c>
      <c r="F35" s="6">
        <f t="shared" si="3"/>
        <v>8.4171406638802324</v>
      </c>
      <c r="G35" s="6">
        <f t="shared" si="4"/>
        <v>7.959596022350178</v>
      </c>
    </row>
    <row r="36" spans="1:7" x14ac:dyDescent="0.25">
      <c r="A36" s="6">
        <v>31</v>
      </c>
      <c r="B36" s="6">
        <f t="shared" si="0"/>
        <v>8.1</v>
      </c>
      <c r="C36" s="6">
        <f t="shared" si="1"/>
        <v>0.89999342582157493</v>
      </c>
      <c r="D36" s="7">
        <v>-2.2216408979147673</v>
      </c>
      <c r="E36" s="6">
        <f t="shared" si="2"/>
        <v>0.88891795510426164</v>
      </c>
      <c r="F36" s="6">
        <f t="shared" si="3"/>
        <v>6.4801645570776056</v>
      </c>
      <c r="G36" s="6">
        <f t="shared" si="4"/>
        <v>8.0636009101392521</v>
      </c>
    </row>
    <row r="37" spans="1:7" x14ac:dyDescent="0.25">
      <c r="A37" s="6">
        <v>32</v>
      </c>
      <c r="B37" s="6">
        <f t="shared" si="0"/>
        <v>8.1999999999999993</v>
      </c>
      <c r="C37" s="6">
        <f t="shared" si="1"/>
        <v>0.82679100129061678</v>
      </c>
      <c r="D37" s="7">
        <v>-2.2353924578055739</v>
      </c>
      <c r="E37" s="6">
        <f t="shared" si="2"/>
        <v>0.8882303771097213</v>
      </c>
      <c r="F37" s="6">
        <f t="shared" si="3"/>
        <v>6.0219232395117661</v>
      </c>
      <c r="G37" s="6">
        <f t="shared" si="4"/>
        <v>8.1676057979283261</v>
      </c>
    </row>
    <row r="38" spans="1:7" x14ac:dyDescent="0.25">
      <c r="A38" s="6">
        <v>33</v>
      </c>
      <c r="B38" s="6">
        <f t="shared" si="0"/>
        <v>8.3000000000000007</v>
      </c>
      <c r="C38" s="6">
        <f t="shared" si="1"/>
        <v>0.80000000016325845</v>
      </c>
      <c r="D38" s="7">
        <v>-0.41427824726270046</v>
      </c>
      <c r="E38" s="6">
        <f t="shared" si="2"/>
        <v>0.97928608763686498</v>
      </c>
      <c r="F38" s="6">
        <f t="shared" si="3"/>
        <v>6.5024596232357608</v>
      </c>
      <c r="G38" s="6">
        <f t="shared" si="4"/>
        <v>8.2716106857173983</v>
      </c>
    </row>
    <row r="39" spans="1:7" x14ac:dyDescent="0.25">
      <c r="A39" s="6">
        <v>34</v>
      </c>
      <c r="B39" s="6">
        <f t="shared" si="0"/>
        <v>8.4</v>
      </c>
      <c r="C39" s="6">
        <f t="shared" si="1"/>
        <v>0.82679908235897948</v>
      </c>
      <c r="D39" s="7">
        <v>0.11912106856470928</v>
      </c>
      <c r="E39" s="6">
        <f t="shared" si="2"/>
        <v>1.0059560534282355</v>
      </c>
      <c r="F39" s="6">
        <f t="shared" si="3"/>
        <v>6.9864777516905754</v>
      </c>
      <c r="G39" s="6">
        <f t="shared" si="4"/>
        <v>8.3756155735064723</v>
      </c>
    </row>
    <row r="40" spans="1:7" x14ac:dyDescent="0.25">
      <c r="A40" s="6">
        <v>35</v>
      </c>
      <c r="B40" s="6">
        <f t="shared" si="0"/>
        <v>8.5</v>
      </c>
      <c r="C40" s="6">
        <f t="shared" si="1"/>
        <v>0.90000742263266398</v>
      </c>
      <c r="D40" s="7">
        <v>-0.33555693335074466</v>
      </c>
      <c r="E40" s="6">
        <f t="shared" si="2"/>
        <v>0.98322215333246277</v>
      </c>
      <c r="F40" s="6">
        <f t="shared" si="3"/>
        <v>7.5217115068167457</v>
      </c>
      <c r="G40" s="6">
        <f t="shared" si="4"/>
        <v>8.4796204612955464</v>
      </c>
    </row>
    <row r="41" spans="1:7" x14ac:dyDescent="0.25">
      <c r="A41" s="6">
        <v>36</v>
      </c>
      <c r="B41" s="6">
        <f t="shared" si="0"/>
        <v>8.6</v>
      </c>
      <c r="C41" s="6">
        <f t="shared" si="1"/>
        <v>1.0000088156922451</v>
      </c>
      <c r="D41" s="7">
        <v>-1.7414367903256789</v>
      </c>
      <c r="E41" s="6">
        <f t="shared" si="2"/>
        <v>0.91292816048371606</v>
      </c>
      <c r="F41" s="6">
        <f t="shared" si="3"/>
        <v>7.8512513937658177</v>
      </c>
      <c r="G41" s="6">
        <f t="shared" si="4"/>
        <v>8.5836253490846204</v>
      </c>
    </row>
    <row r="42" spans="1:7" x14ac:dyDescent="0.25">
      <c r="A42" s="6">
        <v>37</v>
      </c>
      <c r="B42" s="6">
        <f t="shared" si="0"/>
        <v>8.6999999999999993</v>
      </c>
      <c r="C42" s="6">
        <f t="shared" si="1"/>
        <v>1.1000078465834138</v>
      </c>
      <c r="D42" s="7">
        <v>0.52493533075903542</v>
      </c>
      <c r="E42" s="6">
        <f t="shared" si="2"/>
        <v>1.0262467665379518</v>
      </c>
      <c r="F42" s="6">
        <f t="shared" si="3"/>
        <v>9.8212516127866518</v>
      </c>
      <c r="G42" s="6">
        <f t="shared" si="4"/>
        <v>8.6876302368736944</v>
      </c>
    </row>
    <row r="43" spans="1:7" x14ac:dyDescent="0.25">
      <c r="A43" s="6">
        <v>38</v>
      </c>
      <c r="B43" s="6">
        <f t="shared" si="0"/>
        <v>8.8000000000000007</v>
      </c>
      <c r="C43" s="6">
        <f t="shared" si="1"/>
        <v>1.1732097332958742</v>
      </c>
      <c r="D43" s="7">
        <v>1.586017788213212</v>
      </c>
      <c r="E43" s="6">
        <f t="shared" si="2"/>
        <v>1.0793008894106606</v>
      </c>
      <c r="F43" s="6">
        <f t="shared" si="3"/>
        <v>11.142967515781033</v>
      </c>
      <c r="G43" s="6">
        <f t="shared" si="4"/>
        <v>8.7916351246627684</v>
      </c>
    </row>
    <row r="44" spans="1:7" x14ac:dyDescent="0.25">
      <c r="A44" s="6">
        <v>39</v>
      </c>
      <c r="B44" s="6">
        <f t="shared" si="0"/>
        <v>8.9</v>
      </c>
      <c r="C44" s="6">
        <f t="shared" si="1"/>
        <v>1.1999999997719779</v>
      </c>
      <c r="D44" s="7">
        <v>-0.52361883717821911</v>
      </c>
      <c r="E44" s="6">
        <f t="shared" si="2"/>
        <v>0.97381905814108904</v>
      </c>
      <c r="F44" s="6">
        <f t="shared" si="3"/>
        <v>10.400387538970566</v>
      </c>
      <c r="G44" s="6">
        <f t="shared" si="4"/>
        <v>8.8956400124518424</v>
      </c>
    </row>
    <row r="45" spans="1:7" x14ac:dyDescent="0.25">
      <c r="A45" s="6">
        <v>40</v>
      </c>
      <c r="B45" s="6">
        <f t="shared" si="0"/>
        <v>9</v>
      </c>
      <c r="C45" s="6">
        <f t="shared" si="1"/>
        <v>1.1732001829423557</v>
      </c>
      <c r="D45" s="7">
        <v>-0.78897301136748865</v>
      </c>
      <c r="E45" s="6">
        <f t="shared" si="2"/>
        <v>0.96055134943162557</v>
      </c>
      <c r="F45" s="6">
        <f t="shared" si="3"/>
        <v>10.142271169908389</v>
      </c>
      <c r="G45" s="6">
        <f t="shared" si="4"/>
        <v>8.9996449002409147</v>
      </c>
    </row>
    <row r="46" spans="1:7" x14ac:dyDescent="0.25">
      <c r="A46" s="6">
        <v>41</v>
      </c>
      <c r="B46" s="6">
        <f t="shared" si="0"/>
        <v>9.1000000000000014</v>
      </c>
      <c r="C46" s="6">
        <f t="shared" si="1"/>
        <v>1.0999913048975833</v>
      </c>
      <c r="D46" s="7">
        <v>-0.58408886616234668</v>
      </c>
      <c r="E46" s="6">
        <f t="shared" si="2"/>
        <v>0.97079555669188267</v>
      </c>
      <c r="F46" s="6">
        <f t="shared" si="3"/>
        <v>9.7175867078679481</v>
      </c>
      <c r="G46" s="6">
        <f t="shared" si="4"/>
        <v>9.1036497880299887</v>
      </c>
    </row>
    <row r="47" spans="1:7" x14ac:dyDescent="0.25">
      <c r="A47" s="6">
        <v>42</v>
      </c>
      <c r="B47" s="6">
        <f t="shared" si="0"/>
        <v>9.1999999999999993</v>
      </c>
      <c r="C47" s="6">
        <f t="shared" si="1"/>
        <v>0.99998971502571521</v>
      </c>
      <c r="D47" s="7">
        <v>1.1254837772867177</v>
      </c>
      <c r="E47" s="6">
        <f t="shared" si="2"/>
        <v>1.0562741888643359</v>
      </c>
      <c r="F47" s="6">
        <f t="shared" si="3"/>
        <v>9.7176225910254832</v>
      </c>
      <c r="G47" s="6">
        <f t="shared" si="4"/>
        <v>9.2076546758190627</v>
      </c>
    </row>
    <row r="48" spans="1:7" x14ac:dyDescent="0.25">
      <c r="A48" s="6">
        <v>43</v>
      </c>
      <c r="B48" s="6">
        <f t="shared" si="0"/>
        <v>9.3000000000000007</v>
      </c>
      <c r="C48" s="6">
        <f t="shared" si="1"/>
        <v>0.89999088101699443</v>
      </c>
      <c r="D48" s="7">
        <v>0.29639295462402515</v>
      </c>
      <c r="E48" s="6">
        <f t="shared" si="2"/>
        <v>1.0148196477312013</v>
      </c>
      <c r="F48" s="6">
        <f t="shared" si="3"/>
        <v>8.4939543881651254</v>
      </c>
      <c r="G48" s="6">
        <f t="shared" si="4"/>
        <v>9.311659563608135</v>
      </c>
    </row>
    <row r="49" spans="1:7" x14ac:dyDescent="0.25">
      <c r="A49" s="6">
        <v>44</v>
      </c>
      <c r="B49" s="6">
        <f t="shared" si="0"/>
        <v>9.4</v>
      </c>
      <c r="C49" s="6">
        <f t="shared" si="1"/>
        <v>0.82678953212698281</v>
      </c>
      <c r="D49" s="7">
        <v>0.57747911341721192</v>
      </c>
      <c r="E49" s="6">
        <f t="shared" si="2"/>
        <v>1.0288739556708606</v>
      </c>
      <c r="F49" s="6">
        <f t="shared" si="3"/>
        <v>7.9962248344114402</v>
      </c>
      <c r="G49" s="6">
        <f t="shared" si="4"/>
        <v>9.415664451397209</v>
      </c>
    </row>
    <row r="50" spans="1:7" x14ac:dyDescent="0.25">
      <c r="A50" s="6">
        <v>45</v>
      </c>
      <c r="B50" s="6">
        <f t="shared" si="0"/>
        <v>9.5</v>
      </c>
      <c r="C50" s="6">
        <f t="shared" si="1"/>
        <v>0.80000000030357976</v>
      </c>
      <c r="D50" s="7">
        <v>-0.82209453466930427</v>
      </c>
      <c r="E50" s="6">
        <f t="shared" si="2"/>
        <v>0.95889527326653479</v>
      </c>
      <c r="F50" s="6">
        <f t="shared" si="3"/>
        <v>7.2876040795911257</v>
      </c>
      <c r="G50" s="6">
        <f t="shared" si="4"/>
        <v>9.519669339186283</v>
      </c>
    </row>
    <row r="51" spans="1:7" x14ac:dyDescent="0.25">
      <c r="A51" s="6">
        <v>46</v>
      </c>
      <c r="B51" s="6">
        <f t="shared" si="0"/>
        <v>9.6000000000000014</v>
      </c>
      <c r="C51" s="6">
        <f t="shared" si="1"/>
        <v>0.82680055176565692</v>
      </c>
      <c r="D51" s="7">
        <v>-0.2195815795857925</v>
      </c>
      <c r="E51" s="6">
        <f t="shared" si="2"/>
        <v>0.98902092102071038</v>
      </c>
      <c r="F51" s="6">
        <f t="shared" si="3"/>
        <v>7.8501412147939362</v>
      </c>
      <c r="G51" s="6">
        <f t="shared" si="4"/>
        <v>9.623674226975357</v>
      </c>
    </row>
    <row r="52" spans="1:7" x14ac:dyDescent="0.25">
      <c r="A52" s="6">
        <v>47</v>
      </c>
      <c r="B52" s="6">
        <f t="shared" si="0"/>
        <v>9.6999999999999993</v>
      </c>
      <c r="C52" s="6">
        <f t="shared" si="1"/>
        <v>0.90000996757756579</v>
      </c>
      <c r="D52" s="7">
        <v>-1.0696021490730345</v>
      </c>
      <c r="E52" s="6">
        <f t="shared" si="2"/>
        <v>0.94651989254634827</v>
      </c>
      <c r="F52" s="6">
        <f t="shared" si="3"/>
        <v>8.2632101766809498</v>
      </c>
      <c r="G52" s="6">
        <f t="shared" si="4"/>
        <v>9.727679114764431</v>
      </c>
    </row>
    <row r="53" spans="1:7" x14ac:dyDescent="0.25">
      <c r="A53" s="6">
        <v>48</v>
      </c>
      <c r="B53" s="6">
        <f t="shared" si="0"/>
        <v>9.8000000000000007</v>
      </c>
      <c r="C53" s="6">
        <f t="shared" si="1"/>
        <v>1.0000117542563232</v>
      </c>
      <c r="D53" s="7">
        <v>-0.47920366341713816</v>
      </c>
      <c r="E53" s="6">
        <f t="shared" si="2"/>
        <v>0.97603981682914309</v>
      </c>
      <c r="F53" s="6">
        <f t="shared" si="3"/>
        <v>9.5653026366230502</v>
      </c>
      <c r="G53" s="6">
        <f t="shared" si="4"/>
        <v>9.8316840025535051</v>
      </c>
    </row>
    <row r="54" spans="1:7" x14ac:dyDescent="0.25">
      <c r="A54" s="6">
        <v>49</v>
      </c>
      <c r="B54" s="6">
        <f t="shared" si="0"/>
        <v>9.9</v>
      </c>
      <c r="C54" s="6">
        <f t="shared" si="1"/>
        <v>1.1000103913771999</v>
      </c>
      <c r="D54" s="7">
        <v>1.7355432646581903</v>
      </c>
      <c r="E54" s="6">
        <f t="shared" si="2"/>
        <v>1.0867771632329095</v>
      </c>
      <c r="F54" s="6">
        <f t="shared" si="3"/>
        <v>11.835115109409596</v>
      </c>
      <c r="G54" s="6">
        <f t="shared" si="4"/>
        <v>9.9356888903425791</v>
      </c>
    </row>
    <row r="55" spans="1:7" x14ac:dyDescent="0.25">
      <c r="A55" s="6">
        <v>50</v>
      </c>
      <c r="B55" s="6">
        <f t="shared" si="0"/>
        <v>10</v>
      </c>
      <c r="C55" s="6">
        <f t="shared" si="1"/>
        <v>1.1732112024408117</v>
      </c>
      <c r="D55" s="7">
        <v>-0.52985910770075861</v>
      </c>
      <c r="E55" s="6">
        <f t="shared" si="2"/>
        <v>0.97350704461496207</v>
      </c>
      <c r="F55" s="6">
        <f t="shared" si="3"/>
        <v>11.421293703973205</v>
      </c>
      <c r="G55" s="6">
        <f t="shared" si="4"/>
        <v>10.039693778131651</v>
      </c>
    </row>
    <row r="56" spans="1:7" x14ac:dyDescent="0.25">
      <c r="A56" s="6">
        <v>51</v>
      </c>
      <c r="B56" s="6">
        <f t="shared" si="0"/>
        <v>10.100000000000001</v>
      </c>
      <c r="C56" s="6">
        <f t="shared" si="1"/>
        <v>1.1999999996100685</v>
      </c>
      <c r="D56" s="7">
        <v>0.53735675464849919</v>
      </c>
      <c r="E56" s="6">
        <f t="shared" si="2"/>
        <v>1.026867837732425</v>
      </c>
      <c r="F56" s="6">
        <f t="shared" si="3"/>
        <v>12.44563818927287</v>
      </c>
      <c r="G56" s="6">
        <f t="shared" si="4"/>
        <v>10.143698665920725</v>
      </c>
    </row>
    <row r="57" spans="1:7" x14ac:dyDescent="0.25">
      <c r="A57" s="6">
        <v>52</v>
      </c>
      <c r="B57" s="6">
        <f t="shared" si="0"/>
        <v>10.199999999999999</v>
      </c>
      <c r="C57" s="6">
        <f t="shared" si="1"/>
        <v>1.1731987135169835</v>
      </c>
      <c r="D57" s="7">
        <v>-1.9276740204077214</v>
      </c>
      <c r="E57" s="6">
        <f t="shared" si="2"/>
        <v>0.90361629897961393</v>
      </c>
      <c r="F57" s="6">
        <f t="shared" si="3"/>
        <v>10.813239090653781</v>
      </c>
      <c r="G57" s="6">
        <f t="shared" si="4"/>
        <v>10.247703553709799</v>
      </c>
    </row>
    <row r="58" spans="1:7" x14ac:dyDescent="0.25">
      <c r="A58" s="6">
        <v>53</v>
      </c>
      <c r="B58" s="6">
        <f t="shared" si="0"/>
        <v>10.3</v>
      </c>
      <c r="C58" s="6">
        <f t="shared" si="1"/>
        <v>1.0999887599418885</v>
      </c>
      <c r="D58" s="7">
        <v>-3.2479192668688484E-2</v>
      </c>
      <c r="E58" s="6">
        <f t="shared" si="2"/>
        <v>0.99837604036656558</v>
      </c>
      <c r="F58" s="6">
        <f t="shared" si="3"/>
        <v>11.311484952764667</v>
      </c>
      <c r="G58" s="6">
        <f t="shared" si="4"/>
        <v>10.351708441498872</v>
      </c>
    </row>
    <row r="59" spans="1:7" x14ac:dyDescent="0.25">
      <c r="A59" s="6">
        <v>54</v>
      </c>
      <c r="B59" s="6">
        <f t="shared" si="0"/>
        <v>10.4</v>
      </c>
      <c r="C59" s="6">
        <f t="shared" si="1"/>
        <v>0.99998677646163814</v>
      </c>
      <c r="D59" s="7">
        <v>-0.96439180197194219</v>
      </c>
      <c r="E59" s="6">
        <f t="shared" si="2"/>
        <v>0.95178040990140289</v>
      </c>
      <c r="F59" s="6">
        <f t="shared" si="3"/>
        <v>9.8983853695650605</v>
      </c>
      <c r="G59" s="6">
        <f t="shared" si="4"/>
        <v>10.455713329287946</v>
      </c>
    </row>
    <row r="60" spans="1:7" x14ac:dyDescent="0.25">
      <c r="A60" s="6">
        <v>55</v>
      </c>
      <c r="B60" s="6">
        <f t="shared" si="0"/>
        <v>10.5</v>
      </c>
      <c r="C60" s="6">
        <f t="shared" si="1"/>
        <v>0.89998833623400321</v>
      </c>
      <c r="D60" s="7">
        <v>-0.21535242922254838</v>
      </c>
      <c r="E60" s="6">
        <f t="shared" si="2"/>
        <v>0.98923237853887258</v>
      </c>
      <c r="F60" s="6">
        <f t="shared" si="3"/>
        <v>9.3481248263550594</v>
      </c>
      <c r="G60" s="6">
        <f t="shared" si="4"/>
        <v>10.55971821707702</v>
      </c>
    </row>
    <row r="61" spans="1:7" x14ac:dyDescent="0.25">
      <c r="A61" s="6">
        <v>56</v>
      </c>
      <c r="B61" s="6">
        <f t="shared" si="0"/>
        <v>10.600000000000001</v>
      </c>
      <c r="C61" s="6">
        <f t="shared" si="1"/>
        <v>0.82678806300074181</v>
      </c>
      <c r="D61" s="7">
        <v>1.2634518498089164</v>
      </c>
      <c r="E61" s="6">
        <f t="shared" si="2"/>
        <v>1.0631725924904458</v>
      </c>
      <c r="F61" s="6">
        <f t="shared" si="3"/>
        <v>9.3175951288349204</v>
      </c>
      <c r="G61" s="6">
        <f t="shared" si="4"/>
        <v>10.663723104866094</v>
      </c>
    </row>
    <row r="62" spans="1:7" x14ac:dyDescent="0.25">
      <c r="A62" s="6">
        <v>57</v>
      </c>
      <c r="B62" s="6">
        <f t="shared" si="0"/>
        <v>10.7</v>
      </c>
      <c r="C62" s="6">
        <f t="shared" si="1"/>
        <v>0.80000000048707687</v>
      </c>
      <c r="D62" s="7">
        <v>-2.3047687136568129</v>
      </c>
      <c r="E62" s="6">
        <f t="shared" si="2"/>
        <v>0.88476156431715935</v>
      </c>
      <c r="F62" s="6">
        <f t="shared" si="3"/>
        <v>7.5735589951660147</v>
      </c>
      <c r="G62" s="6">
        <f t="shared" si="4"/>
        <v>10.767727992655168</v>
      </c>
    </row>
    <row r="63" spans="1:7" x14ac:dyDescent="0.25">
      <c r="A63" s="6">
        <v>58</v>
      </c>
      <c r="B63" s="6">
        <f t="shared" si="0"/>
        <v>10.8</v>
      </c>
      <c r="C63" s="6">
        <f t="shared" si="1"/>
        <v>0.82680202120972401</v>
      </c>
      <c r="D63" s="7">
        <v>0.81845200838870369</v>
      </c>
      <c r="E63" s="6">
        <f t="shared" si="2"/>
        <v>1.0409226004194352</v>
      </c>
      <c r="F63" s="6">
        <f t="shared" si="3"/>
        <v>9.2948786274564466</v>
      </c>
      <c r="G63" s="6">
        <f t="shared" si="4"/>
        <v>10.871732880444242</v>
      </c>
    </row>
    <row r="64" spans="1:7" x14ac:dyDescent="0.25">
      <c r="A64" s="6">
        <v>59</v>
      </c>
      <c r="B64" s="6">
        <f t="shared" si="0"/>
        <v>10.9</v>
      </c>
      <c r="C64" s="6">
        <f t="shared" si="1"/>
        <v>0.90001251254405346</v>
      </c>
      <c r="D64" s="7">
        <v>-0.99655608210014179</v>
      </c>
      <c r="E64" s="6">
        <f t="shared" si="2"/>
        <v>0.95017219589499291</v>
      </c>
      <c r="F64" s="6">
        <f t="shared" si="3"/>
        <v>9.3213188326087906</v>
      </c>
      <c r="G64" s="6">
        <f t="shared" si="4"/>
        <v>10.975737768233316</v>
      </c>
    </row>
    <row r="65" spans="1:7" x14ac:dyDescent="0.25">
      <c r="A65" s="6">
        <v>60</v>
      </c>
      <c r="B65" s="6">
        <f t="shared" si="0"/>
        <v>11</v>
      </c>
      <c r="C65" s="6">
        <f t="shared" si="1"/>
        <v>1.0000146928203997</v>
      </c>
      <c r="D65" s="7">
        <v>-1.012776920106262</v>
      </c>
      <c r="E65" s="6">
        <f t="shared" si="2"/>
        <v>0.9493611539946869</v>
      </c>
      <c r="F65" s="6">
        <f t="shared" si="3"/>
        <v>10.443126130663787</v>
      </c>
      <c r="G65" s="6">
        <f t="shared" si="4"/>
        <v>11.07974265602239</v>
      </c>
    </row>
    <row r="66" spans="1:7" x14ac:dyDescent="0.25">
      <c r="A66" s="6">
        <v>61</v>
      </c>
      <c r="B66" s="6">
        <f t="shared" si="0"/>
        <v>11.100000000000001</v>
      </c>
      <c r="C66" s="6">
        <f t="shared" si="1"/>
        <v>1.100012936149396</v>
      </c>
      <c r="D66" s="7">
        <v>0.44287389755481854</v>
      </c>
      <c r="E66" s="6">
        <f t="shared" si="2"/>
        <v>1.0221436948777409</v>
      </c>
      <c r="F66" s="6">
        <f t="shared" si="3"/>
        <v>12.480521285356525</v>
      </c>
      <c r="G66" s="6">
        <f t="shared" si="4"/>
        <v>11.183747543811462</v>
      </c>
    </row>
    <row r="67" spans="1:7" x14ac:dyDescent="0.25">
      <c r="A67" s="6">
        <v>62</v>
      </c>
      <c r="B67" s="6">
        <f t="shared" si="0"/>
        <v>11.2</v>
      </c>
      <c r="C67" s="6">
        <f t="shared" si="1"/>
        <v>1.1732126715483571</v>
      </c>
      <c r="D67" s="7">
        <v>0.68535769059963059</v>
      </c>
      <c r="E67" s="6">
        <f t="shared" si="2"/>
        <v>1.0342678845299815</v>
      </c>
      <c r="F67" s="6">
        <f t="shared" si="3"/>
        <v>13.590261304548179</v>
      </c>
      <c r="G67" s="6">
        <f t="shared" si="4"/>
        <v>11.287752431600536</v>
      </c>
    </row>
    <row r="68" spans="1:7" x14ac:dyDescent="0.25">
      <c r="A68" s="6">
        <v>63</v>
      </c>
      <c r="B68" s="6">
        <f t="shared" si="0"/>
        <v>11.3</v>
      </c>
      <c r="C68" s="6">
        <f t="shared" si="1"/>
        <v>1.1999999994049837</v>
      </c>
      <c r="D68" s="7">
        <v>0.52309360398794524</v>
      </c>
      <c r="E68" s="6">
        <f t="shared" si="2"/>
        <v>1.0261546801993973</v>
      </c>
      <c r="F68" s="6">
        <f t="shared" si="3"/>
        <v>13.914657456604287</v>
      </c>
      <c r="G68" s="6">
        <f t="shared" si="4"/>
        <v>11.391757319389608</v>
      </c>
    </row>
    <row r="69" spans="1:7" x14ac:dyDescent="0.25">
      <c r="A69" s="6">
        <v>64</v>
      </c>
      <c r="B69" s="6">
        <f t="shared" si="0"/>
        <v>11.4</v>
      </c>
      <c r="C69" s="6">
        <f t="shared" si="1"/>
        <v>1.1731972440542209</v>
      </c>
      <c r="D69" s="7">
        <v>0.1077262368198717</v>
      </c>
      <c r="E69" s="6">
        <f t="shared" si="2"/>
        <v>1.0053863118409936</v>
      </c>
      <c r="F69" s="6">
        <f t="shared" si="3"/>
        <v>13.44648753298328</v>
      </c>
      <c r="G69" s="6">
        <f t="shared" si="4"/>
        <v>11.495762207178682</v>
      </c>
    </row>
    <row r="70" spans="1:7" x14ac:dyDescent="0.25">
      <c r="A70" s="6">
        <v>65</v>
      </c>
      <c r="B70" s="6">
        <f t="shared" si="0"/>
        <v>11.5</v>
      </c>
      <c r="C70" s="6">
        <f t="shared" si="1"/>
        <v>1.0999862149646082</v>
      </c>
      <c r="D70" s="7">
        <v>0.47877392717055045</v>
      </c>
      <c r="E70" s="6">
        <f t="shared" si="2"/>
        <v>1.0239386963585275</v>
      </c>
      <c r="F70" s="6">
        <f t="shared" si="3"/>
        <v>12.952662186076937</v>
      </c>
      <c r="G70" s="6">
        <f t="shared" si="4"/>
        <v>11.599767094967756</v>
      </c>
    </row>
    <row r="71" spans="1:7" x14ac:dyDescent="0.25">
      <c r="A71" s="6">
        <v>66</v>
      </c>
      <c r="B71" s="6">
        <f t="shared" ref="B71:B95" si="5" xml:space="preserve"> $C$3 + $D$3 * $A71</f>
        <v>11.600000000000001</v>
      </c>
      <c r="C71" s="6">
        <f t="shared" ref="C71:C95" si="6" xml:space="preserve"> 1 + $G$3 * SIN(0.5236 * $A71)</f>
        <v>0.99998383789756395</v>
      </c>
      <c r="D71" s="7">
        <v>0.24969949663500302</v>
      </c>
      <c r="E71" s="6">
        <f t="shared" ref="E71:E95" si="7" xml:space="preserve"> 1 + $H$3 * $D71</f>
        <v>1.0124849748317502</v>
      </c>
      <c r="F71" s="6">
        <f t="shared" ref="F71:F95" si="8" xml:space="preserve"> $B71 * $C71 * $E71</f>
        <v>11.744635886972116</v>
      </c>
      <c r="G71" s="6">
        <f t="shared" ref="G71:G95" si="9" xml:space="preserve"> $I$7 * $A71 + $J$7</f>
        <v>11.70377198275683</v>
      </c>
    </row>
    <row r="72" spans="1:7" x14ac:dyDescent="0.25">
      <c r="A72" s="6">
        <v>67</v>
      </c>
      <c r="B72" s="6">
        <f t="shared" si="5"/>
        <v>11.7</v>
      </c>
      <c r="C72" s="6">
        <f t="shared" si="6"/>
        <v>0.89998579147260305</v>
      </c>
      <c r="D72" s="7">
        <v>-0.55913801588758361</v>
      </c>
      <c r="E72" s="6">
        <f t="shared" si="7"/>
        <v>0.97204309920562082</v>
      </c>
      <c r="F72" s="6">
        <f t="shared" si="8"/>
        <v>10.235452242413414</v>
      </c>
      <c r="G72" s="6">
        <f t="shared" si="9"/>
        <v>11.807776870545904</v>
      </c>
    </row>
    <row r="73" spans="1:7" x14ac:dyDescent="0.25">
      <c r="A73" s="6">
        <v>68</v>
      </c>
      <c r="B73" s="6">
        <f t="shared" si="5"/>
        <v>11.8</v>
      </c>
      <c r="C73" s="6">
        <f t="shared" si="6"/>
        <v>0.82678659391189313</v>
      </c>
      <c r="D73" s="7">
        <v>-1.4111265045357868</v>
      </c>
      <c r="E73" s="6">
        <f t="shared" si="7"/>
        <v>0.92944367477321066</v>
      </c>
      <c r="F73" s="6">
        <f t="shared" si="8"/>
        <v>9.0677285271646149</v>
      </c>
      <c r="G73" s="6">
        <f t="shared" si="9"/>
        <v>11.911781758334978</v>
      </c>
    </row>
    <row r="74" spans="1:7" x14ac:dyDescent="0.25">
      <c r="A74" s="6">
        <v>69</v>
      </c>
      <c r="B74" s="6">
        <f t="shared" si="5"/>
        <v>11.9</v>
      </c>
      <c r="C74" s="6">
        <f t="shared" si="6"/>
        <v>0.80000000071374988</v>
      </c>
      <c r="D74" s="7">
        <v>-1.0419535101391375</v>
      </c>
      <c r="E74" s="6">
        <f t="shared" si="7"/>
        <v>0.94790232449304312</v>
      </c>
      <c r="F74" s="6">
        <f t="shared" si="8"/>
        <v>9.0240301372248961</v>
      </c>
      <c r="G74" s="6">
        <f t="shared" si="9"/>
        <v>12.015786646124052</v>
      </c>
    </row>
    <row r="75" spans="1:7" x14ac:dyDescent="0.25">
      <c r="A75" s="6">
        <v>70</v>
      </c>
      <c r="B75" s="6">
        <f t="shared" si="5"/>
        <v>12</v>
      </c>
      <c r="C75" s="6">
        <f t="shared" si="6"/>
        <v>0.82680349069118109</v>
      </c>
      <c r="D75" s="7">
        <v>-1.6593321561231278</v>
      </c>
      <c r="E75" s="6">
        <f t="shared" si="7"/>
        <v>0.91703339219384361</v>
      </c>
      <c r="F75" s="6">
        <f t="shared" si="8"/>
        <v>9.0984769169549384</v>
      </c>
      <c r="G75" s="6">
        <f t="shared" si="9"/>
        <v>12.119791533913126</v>
      </c>
    </row>
    <row r="76" spans="1:7" x14ac:dyDescent="0.25">
      <c r="A76" s="6">
        <v>71</v>
      </c>
      <c r="B76" s="6">
        <f t="shared" si="5"/>
        <v>12.100000000000001</v>
      </c>
      <c r="C76" s="6">
        <f t="shared" si="6"/>
        <v>0.90001505753212552</v>
      </c>
      <c r="D76" s="7">
        <v>-0.79924802776076831</v>
      </c>
      <c r="E76" s="6">
        <f t="shared" si="7"/>
        <v>0.96003759861196158</v>
      </c>
      <c r="F76" s="6">
        <f t="shared" si="8"/>
        <v>10.454984364027755</v>
      </c>
      <c r="G76" s="6">
        <f t="shared" si="9"/>
        <v>12.223796421702199</v>
      </c>
    </row>
    <row r="77" spans="1:7" x14ac:dyDescent="0.25">
      <c r="A77" s="6">
        <v>72</v>
      </c>
      <c r="B77" s="6">
        <f t="shared" si="5"/>
        <v>12.2</v>
      </c>
      <c r="C77" s="6">
        <f t="shared" si="6"/>
        <v>1.0000176313844729</v>
      </c>
      <c r="D77" s="7">
        <v>-1.5097475625225343</v>
      </c>
      <c r="E77" s="6">
        <f t="shared" si="7"/>
        <v>0.92451262187387329</v>
      </c>
      <c r="F77" s="6">
        <f t="shared" si="8"/>
        <v>11.279252852198587</v>
      </c>
      <c r="G77" s="6">
        <f t="shared" si="9"/>
        <v>12.327801309491273</v>
      </c>
    </row>
    <row r="78" spans="1:7" x14ac:dyDescent="0.25">
      <c r="A78" s="6">
        <v>73</v>
      </c>
      <c r="B78" s="6">
        <f t="shared" si="5"/>
        <v>12.3</v>
      </c>
      <c r="C78" s="6">
        <f t="shared" si="6"/>
        <v>1.1000154809000013</v>
      </c>
      <c r="D78" s="7">
        <v>-0.94043343779048882</v>
      </c>
      <c r="E78" s="6">
        <f t="shared" si="7"/>
        <v>0.95297832811047556</v>
      </c>
      <c r="F78" s="6">
        <f t="shared" si="8"/>
        <v>12.893978240769806</v>
      </c>
      <c r="G78" s="6">
        <f t="shared" si="9"/>
        <v>12.431806197280345</v>
      </c>
    </row>
    <row r="79" spans="1:7" x14ac:dyDescent="0.25">
      <c r="A79" s="6">
        <v>74</v>
      </c>
      <c r="B79" s="6">
        <f t="shared" si="5"/>
        <v>12.4</v>
      </c>
      <c r="C79" s="6">
        <f t="shared" si="6"/>
        <v>1.1732141406185084</v>
      </c>
      <c r="D79" s="7">
        <v>-0.69896714194328524</v>
      </c>
      <c r="E79" s="6">
        <f t="shared" si="7"/>
        <v>0.96505164290283574</v>
      </c>
      <c r="F79" s="6">
        <f t="shared" si="8"/>
        <v>14.039431700121053</v>
      </c>
      <c r="G79" s="6">
        <f t="shared" si="9"/>
        <v>12.535811085069419</v>
      </c>
    </row>
    <row r="80" spans="1:7" x14ac:dyDescent="0.25">
      <c r="A80" s="6">
        <v>75</v>
      </c>
      <c r="B80" s="6">
        <f t="shared" si="5"/>
        <v>12.5</v>
      </c>
      <c r="C80" s="6">
        <f t="shared" si="6"/>
        <v>1.1999999991567227</v>
      </c>
      <c r="D80" s="7">
        <v>-0.97689053291105665</v>
      </c>
      <c r="E80" s="6">
        <f t="shared" si="7"/>
        <v>0.95115547335444717</v>
      </c>
      <c r="F80" s="6">
        <f t="shared" si="8"/>
        <v>14.26733209029061</v>
      </c>
      <c r="G80" s="6">
        <f t="shared" si="9"/>
        <v>12.639815972858493</v>
      </c>
    </row>
    <row r="81" spans="1:7" x14ac:dyDescent="0.25">
      <c r="A81" s="6">
        <v>76</v>
      </c>
      <c r="B81" s="6">
        <f t="shared" si="5"/>
        <v>12.600000000000001</v>
      </c>
      <c r="C81" s="6">
        <f t="shared" si="6"/>
        <v>1.1731957745540689</v>
      </c>
      <c r="D81" s="7">
        <v>0.2392164333286928</v>
      </c>
      <c r="E81" s="6">
        <f t="shared" si="7"/>
        <v>1.0119608216664346</v>
      </c>
      <c r="F81" s="6">
        <f t="shared" si="8"/>
        <v>14.959074815915892</v>
      </c>
      <c r="G81" s="6">
        <f t="shared" si="9"/>
        <v>12.743820860647567</v>
      </c>
    </row>
    <row r="82" spans="1:7" x14ac:dyDescent="0.25">
      <c r="A82" s="6">
        <v>77</v>
      </c>
      <c r="B82" s="6">
        <f t="shared" si="5"/>
        <v>12.7</v>
      </c>
      <c r="C82" s="6">
        <f t="shared" si="6"/>
        <v>1.0999836699657433</v>
      </c>
      <c r="D82" s="7">
        <v>-7.4310264608357102E-2</v>
      </c>
      <c r="E82" s="6">
        <f t="shared" si="7"/>
        <v>0.99628448676958214</v>
      </c>
      <c r="F82" s="6">
        <f t="shared" si="8"/>
        <v>13.917887659301622</v>
      </c>
      <c r="G82" s="6">
        <f t="shared" si="9"/>
        <v>12.847825748436641</v>
      </c>
    </row>
    <row r="83" spans="1:7" x14ac:dyDescent="0.25">
      <c r="A83" s="6">
        <v>78</v>
      </c>
      <c r="B83" s="6">
        <f t="shared" si="5"/>
        <v>12.8</v>
      </c>
      <c r="C83" s="6">
        <f t="shared" si="6"/>
        <v>0.99998089933349255</v>
      </c>
      <c r="D83" s="7">
        <v>0.19519461602612864</v>
      </c>
      <c r="E83" s="6">
        <f t="shared" si="7"/>
        <v>1.0097597308013064</v>
      </c>
      <c r="F83" s="6">
        <f t="shared" si="8"/>
        <v>12.924677679583178</v>
      </c>
      <c r="G83" s="6">
        <f t="shared" si="9"/>
        <v>12.951830636225715</v>
      </c>
    </row>
    <row r="84" spans="1:7" x14ac:dyDescent="0.25">
      <c r="A84" s="6">
        <v>79</v>
      </c>
      <c r="B84" s="6">
        <f t="shared" si="5"/>
        <v>12.9</v>
      </c>
      <c r="C84" s="6">
        <f t="shared" si="6"/>
        <v>0.89998324673279317</v>
      </c>
      <c r="D84" s="7">
        <v>1.0418216334073804</v>
      </c>
      <c r="E84" s="6">
        <f t="shared" si="7"/>
        <v>1.052091081670369</v>
      </c>
      <c r="F84" s="6">
        <f t="shared" si="8"/>
        <v>12.214550083270064</v>
      </c>
      <c r="G84" s="6">
        <f t="shared" si="9"/>
        <v>13.055835524014789</v>
      </c>
    </row>
    <row r="85" spans="1:7" x14ac:dyDescent="0.25">
      <c r="A85" s="6">
        <v>80</v>
      </c>
      <c r="B85" s="6">
        <f t="shared" si="5"/>
        <v>13</v>
      </c>
      <c r="C85" s="6">
        <f t="shared" si="6"/>
        <v>0.82678512486043765</v>
      </c>
      <c r="D85" s="7">
        <v>-0.385275598091539</v>
      </c>
      <c r="E85" s="6">
        <f t="shared" si="7"/>
        <v>0.98073622009542305</v>
      </c>
      <c r="F85" s="6">
        <f t="shared" si="8"/>
        <v>10.541155536427723</v>
      </c>
      <c r="G85" s="6">
        <f t="shared" si="9"/>
        <v>13.159840411803861</v>
      </c>
    </row>
    <row r="86" spans="1:7" x14ac:dyDescent="0.25">
      <c r="A86" s="6">
        <v>81</v>
      </c>
      <c r="B86" s="6">
        <f t="shared" si="5"/>
        <v>13.1</v>
      </c>
      <c r="C86" s="6">
        <f t="shared" si="6"/>
        <v>0.80000000098359858</v>
      </c>
      <c r="D86" s="7">
        <v>-1.4213446775102057</v>
      </c>
      <c r="E86" s="6">
        <f t="shared" si="7"/>
        <v>0.92893276612448972</v>
      </c>
      <c r="F86" s="6">
        <f t="shared" si="8"/>
        <v>9.7352154009540808</v>
      </c>
      <c r="G86" s="6">
        <f t="shared" si="9"/>
        <v>13.263845299592935</v>
      </c>
    </row>
    <row r="87" spans="1:7" x14ac:dyDescent="0.25">
      <c r="A87" s="6">
        <v>82</v>
      </c>
      <c r="B87" s="6">
        <f t="shared" si="5"/>
        <v>13.200000000000001</v>
      </c>
      <c r="C87" s="6">
        <f t="shared" si="6"/>
        <v>0.82680496021002792</v>
      </c>
      <c r="D87" s="7">
        <v>-0.96268877314287238</v>
      </c>
      <c r="E87" s="6">
        <f t="shared" si="7"/>
        <v>0.95186556134285638</v>
      </c>
      <c r="F87" s="6">
        <f t="shared" si="8"/>
        <v>10.388494611942168</v>
      </c>
      <c r="G87" s="6">
        <f t="shared" si="9"/>
        <v>13.367850187382009</v>
      </c>
    </row>
    <row r="88" spans="1:7" x14ac:dyDescent="0.25">
      <c r="A88" s="6">
        <v>83</v>
      </c>
      <c r="B88" s="6">
        <f t="shared" si="5"/>
        <v>13.3</v>
      </c>
      <c r="C88" s="6">
        <f t="shared" si="6"/>
        <v>0.90001760254178298</v>
      </c>
      <c r="D88" s="7">
        <v>0.65414837990829255</v>
      </c>
      <c r="E88" s="6">
        <f t="shared" si="7"/>
        <v>1.0327074189954146</v>
      </c>
      <c r="F88" s="6">
        <f t="shared" si="8"/>
        <v>12.361749576439164</v>
      </c>
      <c r="G88" s="6">
        <f t="shared" si="9"/>
        <v>13.471855075171083</v>
      </c>
    </row>
    <row r="89" spans="1:7" x14ac:dyDescent="0.25">
      <c r="A89" s="6">
        <v>84</v>
      </c>
      <c r="B89" s="6">
        <f t="shared" si="5"/>
        <v>13.4</v>
      </c>
      <c r="C89" s="6">
        <f t="shared" si="6"/>
        <v>1.0000205699485423</v>
      </c>
      <c r="D89" s="7">
        <v>2.0739207684528083</v>
      </c>
      <c r="E89" s="6">
        <f t="shared" si="7"/>
        <v>1.1036960384226404</v>
      </c>
      <c r="F89" s="6">
        <f t="shared" si="8"/>
        <v>14.789831134670985</v>
      </c>
      <c r="G89" s="6">
        <f t="shared" si="9"/>
        <v>13.575859962960157</v>
      </c>
    </row>
    <row r="90" spans="1:7" x14ac:dyDescent="0.25">
      <c r="A90" s="6">
        <v>85</v>
      </c>
      <c r="B90" s="6">
        <f t="shared" si="5"/>
        <v>13.5</v>
      </c>
      <c r="C90" s="6">
        <f t="shared" si="6"/>
        <v>1.1000180256290144</v>
      </c>
      <c r="D90" s="7">
        <v>-0.34439153751009144</v>
      </c>
      <c r="E90" s="6">
        <f t="shared" si="7"/>
        <v>0.98278042312449543</v>
      </c>
      <c r="F90" s="6">
        <f t="shared" si="8"/>
        <v>14.594528439075441</v>
      </c>
      <c r="G90" s="6">
        <f t="shared" si="9"/>
        <v>13.67986485074923</v>
      </c>
    </row>
    <row r="91" spans="1:7" x14ac:dyDescent="0.25">
      <c r="A91" s="6">
        <v>86</v>
      </c>
      <c r="B91" s="6">
        <f t="shared" si="5"/>
        <v>13.6</v>
      </c>
      <c r="C91" s="6">
        <f t="shared" si="6"/>
        <v>1.1732156096512671</v>
      </c>
      <c r="D91" s="7">
        <v>-0.11819679457403254</v>
      </c>
      <c r="E91" s="6">
        <f t="shared" si="7"/>
        <v>0.99409016027129837</v>
      </c>
      <c r="F91" s="6">
        <f t="shared" si="8"/>
        <v>15.861436470661832</v>
      </c>
      <c r="G91" s="6">
        <f t="shared" si="9"/>
        <v>13.783869738538304</v>
      </c>
    </row>
    <row r="92" spans="1:7" x14ac:dyDescent="0.25">
      <c r="A92" s="6">
        <v>87</v>
      </c>
      <c r="B92" s="6">
        <f t="shared" si="5"/>
        <v>13.700000000000001</v>
      </c>
      <c r="C92" s="6">
        <f t="shared" si="6"/>
        <v>1.1999999988652861</v>
      </c>
      <c r="D92" s="7">
        <v>-0.31732270144857466</v>
      </c>
      <c r="E92" s="6">
        <f t="shared" si="7"/>
        <v>0.98413386492757127</v>
      </c>
      <c r="F92" s="6">
        <f t="shared" si="8"/>
        <v>16.179160724110339</v>
      </c>
      <c r="G92" s="6">
        <f t="shared" si="9"/>
        <v>13.887874626327378</v>
      </c>
    </row>
    <row r="93" spans="1:7" x14ac:dyDescent="0.25">
      <c r="A93" s="6">
        <v>88</v>
      </c>
      <c r="B93" s="6">
        <f t="shared" si="5"/>
        <v>13.8</v>
      </c>
      <c r="C93" s="6">
        <f t="shared" si="6"/>
        <v>1.1731943050165274</v>
      </c>
      <c r="D93" s="7">
        <v>0.94604274636367336</v>
      </c>
      <c r="E93" s="6">
        <f t="shared" si="7"/>
        <v>1.0473021373181837</v>
      </c>
      <c r="F93" s="6">
        <f t="shared" si="8"/>
        <v>16.955906863239957</v>
      </c>
      <c r="G93" s="6">
        <f t="shared" si="9"/>
        <v>13.991879514116452</v>
      </c>
    </row>
    <row r="94" spans="1:7" x14ac:dyDescent="0.25">
      <c r="A94" s="6">
        <v>89</v>
      </c>
      <c r="B94" s="6">
        <f t="shared" si="5"/>
        <v>13.9</v>
      </c>
      <c r="C94" s="6">
        <f t="shared" si="6"/>
        <v>1.0999811249452949</v>
      </c>
      <c r="D94" s="7">
        <v>2.0552215573843569</v>
      </c>
      <c r="E94" s="6">
        <f t="shared" si="7"/>
        <v>1.1027610778692178</v>
      </c>
      <c r="F94" s="6">
        <f t="shared" si="8"/>
        <v>16.860927556628507</v>
      </c>
      <c r="G94" s="6">
        <f t="shared" si="9"/>
        <v>14.095884401905526</v>
      </c>
    </row>
    <row r="95" spans="1:7" x14ac:dyDescent="0.25">
      <c r="A95" s="6">
        <v>90</v>
      </c>
      <c r="B95" s="6">
        <f t="shared" si="5"/>
        <v>14</v>
      </c>
      <c r="C95" s="6">
        <f t="shared" si="6"/>
        <v>0.99997796076942524</v>
      </c>
      <c r="D95" s="7">
        <v>2.2326094040181488</v>
      </c>
      <c r="E95" s="6">
        <f t="shared" si="7"/>
        <v>1.1116304702009074</v>
      </c>
      <c r="F95" s="6">
        <f t="shared" si="8"/>
        <v>15.562483590089251</v>
      </c>
      <c r="G95" s="6">
        <f t="shared" si="9"/>
        <v>14.199889289694598</v>
      </c>
    </row>
  </sheetData>
  <mergeCells count="6">
    <mergeCell ref="I8:J8"/>
    <mergeCell ref="R7:T7"/>
    <mergeCell ref="A1:H1"/>
    <mergeCell ref="I2:K3"/>
    <mergeCell ref="L2:Q3"/>
    <mergeCell ref="I5:J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Адитивна модель</vt:lpstr>
      <vt:lpstr>Мультиплікативна модель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2023-04-03T20:46:05Z</dcterms:modified>
</cp:coreProperties>
</file>