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0" windowWidth="18195" windowHeight="7740"/>
  </bookViews>
  <sheets>
    <sheet name="Лист1" sheetId="1" r:id="rId1"/>
    <sheet name="Лист2" sheetId="2" r:id="rId2"/>
    <sheet name="Лист3" sheetId="3" r:id="rId3"/>
  </sheets>
  <calcPr calcId="125725"/>
</workbook>
</file>

<file path=xl/calcChain.xml><?xml version="1.0" encoding="utf-8"?>
<calcChain xmlns="http://schemas.openxmlformats.org/spreadsheetml/2006/main">
  <c r="G29" i="1"/>
  <c r="G28"/>
  <c r="B35" s="1"/>
  <c r="F18"/>
  <c r="F24"/>
  <c r="F20"/>
  <c r="F22" s="1"/>
  <c r="O57" l="1"/>
  <c r="P57" s="1"/>
  <c r="O55"/>
  <c r="P55" s="1"/>
  <c r="I74"/>
  <c r="O56"/>
  <c r="P56" s="1"/>
  <c r="O60"/>
  <c r="P60" s="1"/>
  <c r="I76"/>
  <c r="O58"/>
  <c r="P58" s="1"/>
  <c r="I75"/>
  <c r="O59"/>
  <c r="P59" s="1"/>
  <c r="O54"/>
  <c r="P54" s="1"/>
  <c r="G30"/>
  <c r="B36" s="1"/>
  <c r="E54" l="1"/>
  <c r="F54" s="1"/>
  <c r="J54"/>
  <c r="K54" s="1"/>
  <c r="J81"/>
  <c r="J80"/>
  <c r="O80"/>
  <c r="O81"/>
  <c r="D80"/>
  <c r="D81"/>
  <c r="O79"/>
  <c r="B37"/>
  <c r="J55" s="1"/>
  <c r="K55" s="1"/>
  <c r="B38" l="1"/>
  <c r="J56" s="1"/>
  <c r="K56" s="1"/>
  <c r="E55"/>
  <c r="F55" s="1"/>
  <c r="B39" l="1"/>
  <c r="E56"/>
  <c r="F56" s="1"/>
  <c r="B40" l="1"/>
  <c r="E57"/>
  <c r="F57" s="1"/>
  <c r="J57"/>
  <c r="K57" s="1"/>
  <c r="B41" l="1"/>
  <c r="E58"/>
  <c r="F58" s="1"/>
  <c r="J58"/>
  <c r="K58" s="1"/>
  <c r="B42" l="1"/>
  <c r="E60" s="1"/>
  <c r="F60" s="1"/>
  <c r="D79" s="1"/>
  <c r="E59"/>
  <c r="F59" s="1"/>
  <c r="J59"/>
  <c r="K59" s="1"/>
  <c r="C36" l="1" a="1"/>
  <c r="C40" s="1"/>
  <c r="J60"/>
  <c r="K60" s="1"/>
  <c r="J79" s="1"/>
  <c r="C36" l="1"/>
  <c r="C38"/>
  <c r="C42"/>
  <c r="C37"/>
  <c r="C39"/>
  <c r="C41"/>
</calcChain>
</file>

<file path=xl/sharedStrings.xml><?xml version="1.0" encoding="utf-8"?>
<sst xmlns="http://schemas.openxmlformats.org/spreadsheetml/2006/main" count="56" uniqueCount="37">
  <si>
    <t>Початкові дані</t>
  </si>
  <si>
    <t>Варіант 8</t>
  </si>
  <si>
    <t xml:space="preserve">Для вибірки знаходимо основні її характеристики: </t>
  </si>
  <si>
    <t>1. Вибіркове (емпіричне) середнє:</t>
  </si>
  <si>
    <t>2. Дисперсія:</t>
  </si>
  <si>
    <t>3. Середньоквадратичне відхилення:</t>
  </si>
  <si>
    <t>4. Обсяг вибірки</t>
  </si>
  <si>
    <t>Одержуємо значення:</t>
  </si>
  <si>
    <t>х_сер</t>
  </si>
  <si>
    <t>Дисперсія</t>
  </si>
  <si>
    <t>Сер. кв. відхил</t>
  </si>
  <si>
    <t>n</t>
  </si>
  <si>
    <t>x_min</t>
  </si>
  <si>
    <t>x_max</t>
  </si>
  <si>
    <t>h</t>
  </si>
  <si>
    <t>для к = 7</t>
  </si>
  <si>
    <t>Карман</t>
  </si>
  <si>
    <t>Частота</t>
  </si>
  <si>
    <t>-</t>
  </si>
  <si>
    <t xml:space="preserve">Використання критерію Пірсона. </t>
  </si>
  <si>
    <t>Кармани</t>
  </si>
  <si>
    <t>Емпіричні частоти</t>
  </si>
  <si>
    <t>Теоретичні частоти</t>
  </si>
  <si>
    <t>X^2_набл</t>
  </si>
  <si>
    <t xml:space="preserve"> Експоненціальний розподіл</t>
  </si>
  <si>
    <t xml:space="preserve"> </t>
  </si>
  <si>
    <t>Рівномірний розподіл</t>
  </si>
  <si>
    <t xml:space="preserve"> Нормальний розподіл </t>
  </si>
  <si>
    <t>Виконуємо оцінювання.</t>
  </si>
  <si>
    <t>X^2_кр</t>
  </si>
  <si>
    <t>Експоненціальний розподіл</t>
  </si>
  <si>
    <t>X^2_набл &lt; X^2_кр</t>
  </si>
  <si>
    <t xml:space="preserve">  </t>
  </si>
  <si>
    <t>Нормальний розподіл</t>
  </si>
  <si>
    <t>Отже, так як X^2_набл &lt; X^2_кр – гіпотезу приймаємо(за 3 розподілами).</t>
  </si>
  <si>
    <t>Якщо X^2_набл &lt; X^2_кр – гіпотезу приймаємо, в іншому разі гіпотезу відхиляємо. 
Якщо гіпотеза виявилася неправильною, перевіряємо вибірку для іншого вигляду розподілу. 
Якщо жодна гіпотеза не підтвердилася при використанні критерію Пірсона, то можна збільшити рівень значущості
 або ж виконати розрахунок за критерієм Колмогорова – Смирнова.</t>
  </si>
  <si>
    <t>Для розрахунку                 побудуємо таку таблиці: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</si>
</sst>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i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i/>
      <sz val="11"/>
      <color theme="1"/>
      <name val="Times New Roman"/>
      <family val="1"/>
      <charset val="204"/>
    </font>
  </fonts>
  <fills count="2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9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theme="4"/>
      </left>
      <right style="medium">
        <color theme="4"/>
      </right>
      <top style="medium">
        <color theme="4"/>
      </top>
      <bottom style="medium">
        <color theme="4"/>
      </bottom>
      <diagonal/>
    </border>
    <border>
      <left style="medium">
        <color theme="6"/>
      </left>
      <right style="medium">
        <color theme="6"/>
      </right>
      <top style="medium">
        <color theme="6"/>
      </top>
      <bottom style="medium">
        <color theme="6"/>
      </bottom>
      <diagonal/>
    </border>
    <border>
      <left style="medium">
        <color theme="9"/>
      </left>
      <right style="medium">
        <color theme="9"/>
      </right>
      <top style="medium">
        <color theme="9"/>
      </top>
      <bottom style="medium">
        <color theme="9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2" fillId="0" borderId="0" xfId="0" applyNumberFormat="1" applyFont="1"/>
    <xf numFmtId="0" fontId="2" fillId="0" borderId="6" xfId="0" applyNumberFormat="1" applyFont="1" applyBorder="1" applyAlignment="1">
      <alignment horizontal="center" vertical="center"/>
    </xf>
    <xf numFmtId="0" fontId="2" fillId="0" borderId="2" xfId="0" applyNumberFormat="1" applyFont="1" applyBorder="1" applyAlignment="1">
      <alignment vertical="center"/>
    </xf>
    <xf numFmtId="0" fontId="2" fillId="0" borderId="0" xfId="0" applyNumberFormat="1" applyFont="1" applyBorder="1" applyAlignment="1">
      <alignment vertical="center"/>
    </xf>
    <xf numFmtId="0" fontId="2" fillId="0" borderId="0" xfId="0" applyNumberFormat="1" applyFont="1" applyAlignment="1"/>
    <xf numFmtId="0" fontId="2" fillId="0" borderId="1" xfId="0" applyNumberFormat="1" applyFont="1" applyBorder="1" applyAlignment="1">
      <alignment horizontal="center" vertical="center"/>
    </xf>
    <xf numFmtId="0" fontId="2" fillId="0" borderId="0" xfId="0" applyNumberFormat="1" applyFont="1" applyAlignment="1">
      <alignment horizontal="center"/>
    </xf>
    <xf numFmtId="0" fontId="2" fillId="0" borderId="7" xfId="0" applyNumberFormat="1" applyFont="1" applyBorder="1" applyAlignment="1">
      <alignment horizontal="center" vertical="center"/>
    </xf>
    <xf numFmtId="2" fontId="2" fillId="0" borderId="7" xfId="0" applyNumberFormat="1" applyFont="1" applyBorder="1" applyAlignment="1">
      <alignment horizontal="center" vertical="center"/>
    </xf>
    <xf numFmtId="0" fontId="2" fillId="0" borderId="0" xfId="0" applyNumberFormat="1" applyFont="1" applyAlignment="1">
      <alignment wrapText="1"/>
    </xf>
    <xf numFmtId="0" fontId="2" fillId="0" borderId="1" xfId="0" applyNumberFormat="1" applyFont="1" applyBorder="1" applyAlignment="1">
      <alignment vertical="center"/>
    </xf>
    <xf numFmtId="0" fontId="2" fillId="0" borderId="1" xfId="0" applyNumberFormat="1" applyFont="1" applyBorder="1" applyAlignment="1">
      <alignment horizontal="center" vertical="center" wrapText="1"/>
    </xf>
    <xf numFmtId="2" fontId="2" fillId="0" borderId="1" xfId="0" applyNumberFormat="1" applyFont="1" applyBorder="1" applyAlignment="1">
      <alignment horizontal="center" vertical="center"/>
    </xf>
    <xf numFmtId="0" fontId="2" fillId="0" borderId="1" xfId="0" applyNumberFormat="1" applyFont="1" applyBorder="1"/>
    <xf numFmtId="0" fontId="2" fillId="0" borderId="1" xfId="0" applyFont="1" applyBorder="1"/>
    <xf numFmtId="0" fontId="2" fillId="0" borderId="0" xfId="0" applyFont="1" applyAlignment="1">
      <alignment vertical="top" wrapText="1"/>
    </xf>
    <xf numFmtId="0" fontId="2" fillId="0" borderId="1" xfId="0" applyNumberFormat="1" applyFont="1" applyBorder="1" applyAlignment="1">
      <alignment vertical="center" wrapText="1"/>
    </xf>
    <xf numFmtId="2" fontId="2" fillId="0" borderId="0" xfId="0" applyNumberFormat="1" applyFont="1"/>
    <xf numFmtId="0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/>
    </xf>
    <xf numFmtId="0" fontId="2" fillId="3" borderId="1" xfId="0" applyNumberFormat="1" applyFont="1" applyFill="1" applyBorder="1" applyAlignment="1">
      <alignment horizontal="center" vertical="center" wrapText="1"/>
    </xf>
    <xf numFmtId="0" fontId="2" fillId="4" borderId="1" xfId="0" applyNumberFormat="1" applyFont="1" applyFill="1" applyBorder="1" applyAlignment="1">
      <alignment horizontal="center" vertical="center" wrapText="1"/>
    </xf>
    <xf numFmtId="0" fontId="2" fillId="4" borderId="1" xfId="0" applyNumberFormat="1" applyFont="1" applyFill="1" applyBorder="1" applyAlignment="1"/>
    <xf numFmtId="0" fontId="2" fillId="3" borderId="1" xfId="0" applyNumberFormat="1" applyFont="1" applyFill="1" applyBorder="1" applyAlignment="1">
      <alignment horizontal="center"/>
    </xf>
    <xf numFmtId="0" fontId="2" fillId="4" borderId="1" xfId="0" applyNumberFormat="1" applyFont="1" applyFill="1" applyBorder="1"/>
    <xf numFmtId="0" fontId="2" fillId="8" borderId="1" xfId="0" applyNumberFormat="1" applyFont="1" applyFill="1" applyBorder="1" applyAlignment="1">
      <alignment horizontal="center" vertical="center" wrapText="1"/>
    </xf>
    <xf numFmtId="0" fontId="2" fillId="8" borderId="1" xfId="0" applyNumberFormat="1" applyFont="1" applyFill="1" applyBorder="1" applyAlignment="1">
      <alignment horizontal="center"/>
    </xf>
    <xf numFmtId="0" fontId="2" fillId="11" borderId="0" xfId="0" applyNumberFormat="1" applyFont="1" applyFill="1" applyAlignment="1">
      <alignment horizontal="center"/>
    </xf>
    <xf numFmtId="0" fontId="2" fillId="13" borderId="0" xfId="0" applyNumberFormat="1" applyFont="1" applyFill="1" applyAlignment="1">
      <alignment horizontal="center"/>
    </xf>
    <xf numFmtId="0" fontId="2" fillId="14" borderId="0" xfId="0" applyNumberFormat="1" applyFont="1" applyFill="1" applyAlignment="1">
      <alignment horizontal="center"/>
    </xf>
    <xf numFmtId="0" fontId="2" fillId="9" borderId="1" xfId="0" applyNumberFormat="1" applyFont="1" applyFill="1" applyBorder="1" applyAlignment="1">
      <alignment horizontal="center" vertical="center"/>
    </xf>
    <xf numFmtId="0" fontId="1" fillId="0" borderId="0" xfId="0" applyNumberFormat="1" applyFont="1" applyAlignment="1">
      <alignment vertical="center"/>
    </xf>
    <xf numFmtId="0" fontId="2" fillId="5" borderId="1" xfId="0" applyNumberFormat="1" applyFont="1" applyFill="1" applyBorder="1" applyAlignment="1">
      <alignment horizontal="center" vertical="center"/>
    </xf>
    <xf numFmtId="0" fontId="2" fillId="7" borderId="1" xfId="0" applyNumberFormat="1" applyFont="1" applyFill="1" applyBorder="1" applyAlignment="1">
      <alignment horizontal="center" vertical="center"/>
    </xf>
    <xf numFmtId="0" fontId="2" fillId="6" borderId="6" xfId="0" applyNumberFormat="1" applyFont="1" applyFill="1" applyBorder="1" applyAlignment="1">
      <alignment horizontal="center" vertical="center"/>
    </xf>
    <xf numFmtId="0" fontId="2" fillId="6" borderId="8" xfId="0" applyNumberFormat="1" applyFont="1" applyFill="1" applyBorder="1" applyAlignment="1">
      <alignment horizontal="center" vertical="center"/>
    </xf>
    <xf numFmtId="2" fontId="2" fillId="7" borderId="1" xfId="0" applyNumberFormat="1" applyFont="1" applyFill="1" applyBorder="1"/>
    <xf numFmtId="2" fontId="2" fillId="4" borderId="1" xfId="0" applyNumberFormat="1" applyFont="1" applyFill="1" applyBorder="1"/>
    <xf numFmtId="2" fontId="2" fillId="9" borderId="1" xfId="0" applyNumberFormat="1" applyFont="1" applyFill="1" applyBorder="1"/>
    <xf numFmtId="2" fontId="2" fillId="12" borderId="1" xfId="0" applyNumberFormat="1" applyFont="1" applyFill="1" applyBorder="1"/>
    <xf numFmtId="2" fontId="2" fillId="5" borderId="1" xfId="0" applyNumberFormat="1" applyFont="1" applyFill="1" applyBorder="1"/>
    <xf numFmtId="2" fontId="2" fillId="6" borderId="1" xfId="0" applyNumberFormat="1" applyFont="1" applyFill="1" applyBorder="1"/>
    <xf numFmtId="0" fontId="2" fillId="15" borderId="1" xfId="0" applyNumberFormat="1" applyFont="1" applyFill="1" applyBorder="1" applyAlignment="1">
      <alignment horizontal="center" vertical="center"/>
    </xf>
    <xf numFmtId="0" fontId="2" fillId="16" borderId="1" xfId="0" applyNumberFormat="1" applyFont="1" applyFill="1" applyBorder="1" applyAlignment="1">
      <alignment horizontal="center" vertical="center"/>
    </xf>
    <xf numFmtId="0" fontId="2" fillId="17" borderId="1" xfId="0" applyNumberFormat="1" applyFont="1" applyFill="1" applyBorder="1" applyAlignment="1">
      <alignment horizontal="center" vertical="center"/>
    </xf>
    <xf numFmtId="0" fontId="2" fillId="19" borderId="1" xfId="0" applyNumberFormat="1" applyFont="1" applyFill="1" applyBorder="1" applyAlignment="1">
      <alignment horizontal="center" vertical="center"/>
    </xf>
    <xf numFmtId="0" fontId="2" fillId="20" borderId="1" xfId="0" applyNumberFormat="1" applyFont="1" applyFill="1" applyBorder="1" applyAlignment="1">
      <alignment horizontal="center" vertical="center"/>
    </xf>
    <xf numFmtId="0" fontId="2" fillId="21" borderId="1" xfId="0" applyNumberFormat="1" applyFont="1" applyFill="1" applyBorder="1" applyAlignment="1">
      <alignment horizontal="center" vertical="center"/>
    </xf>
    <xf numFmtId="0" fontId="2" fillId="22" borderId="1" xfId="0" applyNumberFormat="1" applyFont="1" applyFill="1" applyBorder="1" applyAlignment="1">
      <alignment horizontal="center" vertical="center"/>
    </xf>
    <xf numFmtId="0" fontId="2" fillId="10" borderId="0" xfId="0" applyNumberFormat="1" applyFont="1" applyFill="1" applyBorder="1" applyAlignment="1">
      <alignment horizontal="center"/>
    </xf>
    <xf numFmtId="0" fontId="1" fillId="0" borderId="0" xfId="0" applyNumberFormat="1" applyFont="1" applyFill="1" applyAlignment="1"/>
    <xf numFmtId="0" fontId="4" fillId="0" borderId="0" xfId="0" applyFont="1" applyAlignment="1">
      <alignment vertical="center" wrapText="1"/>
    </xf>
    <xf numFmtId="0" fontId="1" fillId="0" borderId="0" xfId="0" applyNumberFormat="1" applyFont="1" applyAlignment="1">
      <alignment horizontal="center"/>
    </xf>
    <xf numFmtId="0" fontId="1" fillId="0" borderId="0" xfId="0" applyNumberFormat="1" applyFont="1" applyAlignment="1">
      <alignment horizontal="center" vertical="center"/>
    </xf>
    <xf numFmtId="0" fontId="4" fillId="0" borderId="0" xfId="0" applyNumberFormat="1" applyFont="1" applyAlignment="1">
      <alignment horizontal="center" vertical="center" wrapText="1"/>
    </xf>
    <xf numFmtId="0" fontId="2" fillId="4" borderId="6" xfId="0" applyNumberFormat="1" applyFont="1" applyFill="1" applyBorder="1" applyAlignment="1">
      <alignment horizontal="center" vertical="center"/>
    </xf>
    <xf numFmtId="0" fontId="2" fillId="4" borderId="8" xfId="0" applyNumberFormat="1" applyFont="1" applyFill="1" applyBorder="1" applyAlignment="1">
      <alignment horizontal="center" vertical="center"/>
    </xf>
    <xf numFmtId="0" fontId="2" fillId="0" borderId="10" xfId="0" applyNumberFormat="1" applyFont="1" applyBorder="1" applyAlignment="1">
      <alignment horizontal="center"/>
    </xf>
    <xf numFmtId="0" fontId="2" fillId="0" borderId="11" xfId="0" applyNumberFormat="1" applyFont="1" applyBorder="1" applyAlignment="1">
      <alignment horizontal="center"/>
    </xf>
    <xf numFmtId="0" fontId="2" fillId="0" borderId="9" xfId="0" applyNumberFormat="1" applyFont="1" applyBorder="1" applyAlignment="1">
      <alignment horizontal="center"/>
    </xf>
    <xf numFmtId="0" fontId="2" fillId="12" borderId="6" xfId="0" applyNumberFormat="1" applyFont="1" applyFill="1" applyBorder="1" applyAlignment="1">
      <alignment horizontal="center" vertical="center"/>
    </xf>
    <xf numFmtId="0" fontId="2" fillId="12" borderId="8" xfId="0" applyNumberFormat="1" applyFont="1" applyFill="1" applyBorder="1" applyAlignment="1">
      <alignment horizontal="center" vertical="center"/>
    </xf>
    <xf numFmtId="0" fontId="2" fillId="0" borderId="7" xfId="0" applyNumberFormat="1" applyFont="1" applyBorder="1" applyAlignment="1">
      <alignment horizontal="center"/>
    </xf>
    <xf numFmtId="0" fontId="2" fillId="0" borderId="4" xfId="0" applyNumberFormat="1" applyFont="1" applyBorder="1" applyAlignment="1">
      <alignment horizontal="center"/>
    </xf>
    <xf numFmtId="0" fontId="2" fillId="0" borderId="5" xfId="0" applyNumberFormat="1" applyFont="1" applyBorder="1" applyAlignment="1">
      <alignment horizontal="center"/>
    </xf>
    <xf numFmtId="0" fontId="2" fillId="0" borderId="1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 wrapText="1"/>
    </xf>
    <xf numFmtId="0" fontId="2" fillId="0" borderId="0" xfId="0" applyNumberFormat="1" applyFont="1" applyAlignment="1">
      <alignment horizontal="center" vertical="center"/>
    </xf>
    <xf numFmtId="0" fontId="1" fillId="16" borderId="0" xfId="0" applyNumberFormat="1" applyFont="1" applyFill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2" fillId="18" borderId="1" xfId="0" applyNumberFormat="1" applyFont="1" applyFill="1" applyBorder="1" applyAlignment="1">
      <alignment horizontal="center"/>
    </xf>
    <xf numFmtId="0" fontId="2" fillId="19" borderId="1" xfId="0" applyNumberFormat="1" applyFont="1" applyFill="1" applyBorder="1" applyAlignment="1">
      <alignment horizontal="center" vertical="center"/>
    </xf>
    <xf numFmtId="0" fontId="2" fillId="20" borderId="1" xfId="0" applyNumberFormat="1" applyFont="1" applyFill="1" applyBorder="1" applyAlignment="1">
      <alignment horizontal="center" vertical="center"/>
    </xf>
    <xf numFmtId="0" fontId="2" fillId="21" borderId="1" xfId="0" applyNumberFormat="1" applyFont="1" applyFill="1" applyBorder="1" applyAlignment="1">
      <alignment horizontal="center" vertical="center"/>
    </xf>
    <xf numFmtId="0" fontId="2" fillId="22" borderId="1" xfId="0" applyNumberFormat="1" applyFont="1" applyFill="1" applyBorder="1" applyAlignment="1">
      <alignment horizontal="center" vertical="center"/>
    </xf>
    <xf numFmtId="0" fontId="3" fillId="0" borderId="3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/>
    </xf>
    <xf numFmtId="0" fontId="2" fillId="10" borderId="0" xfId="0" applyNumberFormat="1" applyFont="1" applyFill="1" applyBorder="1" applyAlignment="1">
      <alignment horizontal="right"/>
    </xf>
    <xf numFmtId="0" fontId="2" fillId="11" borderId="0" xfId="0" applyNumberFormat="1" applyFont="1" applyFill="1" applyAlignment="1">
      <alignment horizontal="center"/>
    </xf>
    <xf numFmtId="0" fontId="2" fillId="13" borderId="0" xfId="0" applyNumberFormat="1" applyFont="1" applyFill="1" applyAlignment="1">
      <alignment horizontal="center"/>
    </xf>
    <xf numFmtId="0" fontId="2" fillId="14" borderId="0" xfId="0" applyNumberFormat="1" applyFon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66FFCC"/>
      <color rgb="FFCCFF99"/>
      <color rgb="FFFFFFCC"/>
      <color rgb="FFFFCC99"/>
      <color rgb="FFFF9999"/>
      <color rgb="FFFF99CC"/>
      <color rgb="FFCCECFF"/>
      <color rgb="FFCCCCFF"/>
      <color rgb="FF66FFFF"/>
      <color rgb="FFCCFF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style val="6"/>
  <c:chart>
    <c:title>
      <c:tx>
        <c:rich>
          <a:bodyPr/>
          <a:lstStyle/>
          <a:p>
            <a:pPr>
              <a:defRPr/>
            </a:pPr>
            <a:r>
              <a:rPr lang="ru-RU"/>
              <a:t>Гістограма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Ряд 1</c:v>
          </c:tx>
          <c:cat>
            <c:numRef>
              <c:f>Лист1!$B$36:$B$42</c:f>
              <c:numCache>
                <c:formatCode>0.00</c:formatCode>
                <c:ptCount val="7"/>
                <c:pt idx="0">
                  <c:v>0.90857142857142859</c:v>
                </c:pt>
                <c:pt idx="1">
                  <c:v>1.3971428571428572</c:v>
                </c:pt>
                <c:pt idx="2">
                  <c:v>1.8857142857142857</c:v>
                </c:pt>
                <c:pt idx="3">
                  <c:v>2.3742857142857141</c:v>
                </c:pt>
                <c:pt idx="4">
                  <c:v>2.8628571428571425</c:v>
                </c:pt>
                <c:pt idx="5">
                  <c:v>3.351428571428571</c:v>
                </c:pt>
                <c:pt idx="6">
                  <c:v>3.8399999999999994</c:v>
                </c:pt>
              </c:numCache>
            </c:numRef>
          </c:cat>
          <c:val>
            <c:numRef>
              <c:f>Лист1!$C$36:$C$42</c:f>
              <c:numCache>
                <c:formatCode>General</c:formatCode>
                <c:ptCount val="7"/>
                <c:pt idx="0">
                  <c:v>6</c:v>
                </c:pt>
                <c:pt idx="1">
                  <c:v>9</c:v>
                </c:pt>
                <c:pt idx="2">
                  <c:v>14</c:v>
                </c:pt>
                <c:pt idx="3">
                  <c:v>17</c:v>
                </c:pt>
                <c:pt idx="4">
                  <c:v>22</c:v>
                </c:pt>
                <c:pt idx="5">
                  <c:v>8</c:v>
                </c:pt>
                <c:pt idx="6">
                  <c:v>3</c:v>
                </c:pt>
              </c:numCache>
            </c:numRef>
          </c:val>
        </c:ser>
        <c:axId val="90309760"/>
        <c:axId val="90312064"/>
      </c:barChart>
      <c:catAx>
        <c:axId val="9030976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Карман</a:t>
                </a:r>
              </a:p>
            </c:rich>
          </c:tx>
          <c:layout/>
        </c:title>
        <c:numFmt formatCode="0.00" sourceLinked="1"/>
        <c:tickLblPos val="nextTo"/>
        <c:crossAx val="90312064"/>
        <c:crosses val="autoZero"/>
        <c:auto val="1"/>
        <c:lblAlgn val="ctr"/>
        <c:lblOffset val="100"/>
      </c:catAx>
      <c:valAx>
        <c:axId val="90312064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ru-RU"/>
                  <a:t>Частота</a:t>
                </a:r>
              </a:p>
            </c:rich>
          </c:tx>
          <c:layout/>
        </c:title>
        <c:numFmt formatCode="General" sourceLinked="1"/>
        <c:tickLblPos val="nextTo"/>
        <c:crossAx val="90309760"/>
        <c:crosses val="autoZero"/>
        <c:crossBetween val="between"/>
      </c:valAx>
    </c:plotArea>
    <c:legend>
      <c:legendPos val="r"/>
      <c:layout/>
    </c:legend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tx>
        <c:rich>
          <a:bodyPr/>
          <a:lstStyle/>
          <a:p>
            <a:pPr>
              <a:defRPr b="1" i="1"/>
            </a:pPr>
            <a:r>
              <a:rPr lang="ru-RU" sz="1200" b="1" i="1">
                <a:latin typeface="Times New Roman" pitchFamily="18" charset="0"/>
                <a:cs typeface="Times New Roman" pitchFamily="18" charset="0"/>
              </a:rPr>
              <a:t>Нормальний розподіл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Емпіричні частоти</c:v>
          </c:tx>
          <c:val>
            <c:numRef>
              <c:f>Лист1!$D$54:$D$60</c:f>
              <c:numCache>
                <c:formatCode>General</c:formatCode>
                <c:ptCount val="7"/>
                <c:pt idx="0">
                  <c:v>6</c:v>
                </c:pt>
                <c:pt idx="1">
                  <c:v>9</c:v>
                </c:pt>
                <c:pt idx="2">
                  <c:v>14</c:v>
                </c:pt>
                <c:pt idx="3">
                  <c:v>17</c:v>
                </c:pt>
                <c:pt idx="4">
                  <c:v>22</c:v>
                </c:pt>
                <c:pt idx="5">
                  <c:v>8</c:v>
                </c:pt>
                <c:pt idx="6">
                  <c:v>3</c:v>
                </c:pt>
              </c:numCache>
            </c:numRef>
          </c:val>
        </c:ser>
        <c:axId val="91556096"/>
        <c:axId val="91591040"/>
      </c:barChart>
      <c:lineChart>
        <c:grouping val="stacked"/>
        <c:ser>
          <c:idx val="1"/>
          <c:order val="1"/>
          <c:tx>
            <c:v>Теоретичні частоти</c:v>
          </c:tx>
          <c:spPr>
            <a:ln w="9525"/>
          </c:spPr>
          <c:marker>
            <c:spPr>
              <a:ln w="9525"/>
            </c:spPr>
          </c:marker>
          <c:val>
            <c:numRef>
              <c:f>Лист1!$E$54:$E$60</c:f>
              <c:numCache>
                <c:formatCode>General</c:formatCode>
                <c:ptCount val="7"/>
                <c:pt idx="0">
                  <c:v>3.4440553629804693</c:v>
                </c:pt>
                <c:pt idx="1">
                  <c:v>9.4516815155825817</c:v>
                </c:pt>
                <c:pt idx="2">
                  <c:v>17.134142289473743</c:v>
                </c:pt>
                <c:pt idx="3">
                  <c:v>20.525456255381009</c:v>
                </c:pt>
                <c:pt idx="4">
                  <c:v>16.249918497166043</c:v>
                </c:pt>
                <c:pt idx="5">
                  <c:v>8.5010377061480646</c:v>
                </c:pt>
                <c:pt idx="6">
                  <c:v>2.9375055983675935</c:v>
                </c:pt>
              </c:numCache>
            </c:numRef>
          </c:val>
        </c:ser>
        <c:marker val="1"/>
        <c:axId val="91556096"/>
        <c:axId val="91591040"/>
      </c:lineChart>
      <c:catAx>
        <c:axId val="91556096"/>
        <c:scaling>
          <c:orientation val="minMax"/>
        </c:scaling>
        <c:axPos val="b"/>
        <c:tickLblPos val="nextTo"/>
        <c:txPr>
          <a:bodyPr/>
          <a:lstStyle/>
          <a:p>
            <a:pPr>
              <a:defRPr>
                <a:latin typeface="Times New Roman" pitchFamily="18" charset="0"/>
                <a:cs typeface="Times New Roman" pitchFamily="18" charset="0"/>
              </a:defRPr>
            </a:pPr>
            <a:endParaRPr lang="ru-RU"/>
          </a:p>
        </c:txPr>
        <c:crossAx val="91591040"/>
        <c:crosses val="autoZero"/>
        <c:auto val="1"/>
        <c:lblAlgn val="ctr"/>
        <c:lblOffset val="100"/>
      </c:catAx>
      <c:valAx>
        <c:axId val="91591040"/>
        <c:scaling>
          <c:orientation val="minMax"/>
        </c:scaling>
        <c:axPos val="l"/>
        <c:majorGridlines/>
        <c:numFmt formatCode="General" sourceLinked="1"/>
        <c:tickLblPos val="nextTo"/>
        <c:txPr>
          <a:bodyPr/>
          <a:lstStyle/>
          <a:p>
            <a:pPr>
              <a:defRPr>
                <a:latin typeface="Times New Roman" pitchFamily="18" charset="0"/>
                <a:cs typeface="Times New Roman" pitchFamily="18" charset="0"/>
              </a:defRPr>
            </a:pPr>
            <a:endParaRPr lang="ru-RU"/>
          </a:p>
        </c:txPr>
        <c:crossAx val="91556096"/>
        <c:crosses val="autoZero"/>
        <c:crossBetween val="between"/>
      </c:valAx>
    </c:plotArea>
    <c:legend>
      <c:legendPos val="r"/>
      <c:layout/>
      <c:txPr>
        <a:bodyPr/>
        <a:lstStyle/>
        <a:p>
          <a:pPr>
            <a:defRPr>
              <a:latin typeface="Times New Roman" pitchFamily="18" charset="0"/>
              <a:cs typeface="Times New Roman" pitchFamily="18" charset="0"/>
            </a:defRPr>
          </a:pPr>
          <a:endParaRPr lang="ru-RU"/>
        </a:p>
      </c:txPr>
    </c:legend>
    <c:plotVisOnly val="1"/>
    <c:dispBlanksAs val="gap"/>
  </c:chart>
  <c:spPr>
    <a:ln w="19050">
      <a:solidFill>
        <a:schemeClr val="tx2"/>
      </a:solidFill>
    </a:ln>
  </c:sp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style val="5"/>
  <c:chart>
    <c:title>
      <c:tx>
        <c:rich>
          <a:bodyPr/>
          <a:lstStyle/>
          <a:p>
            <a:pPr>
              <a:defRPr i="1"/>
            </a:pPr>
            <a:r>
              <a:rPr lang="ru-RU" sz="1200" b="1" i="1" u="none" strike="noStrike" baseline="0">
                <a:latin typeface="Times New Roman" pitchFamily="18" charset="0"/>
                <a:cs typeface="Times New Roman" pitchFamily="18" charset="0"/>
              </a:rPr>
              <a:t>Експоненціальний розподіл</a:t>
            </a:r>
            <a:endParaRPr lang="ru-RU" sz="1200" i="1">
              <a:latin typeface="Times New Roman" pitchFamily="18" charset="0"/>
              <a:cs typeface="Times New Roman" pitchFamily="18" charset="0"/>
            </a:endParaRP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Емпіричні частости</c:v>
          </c:tx>
          <c:val>
            <c:numRef>
              <c:f>Лист1!$I$54:$I$60</c:f>
              <c:numCache>
                <c:formatCode>General</c:formatCode>
                <c:ptCount val="7"/>
                <c:pt idx="0">
                  <c:v>6</c:v>
                </c:pt>
                <c:pt idx="1">
                  <c:v>9</c:v>
                </c:pt>
                <c:pt idx="2">
                  <c:v>14</c:v>
                </c:pt>
                <c:pt idx="3">
                  <c:v>17</c:v>
                </c:pt>
                <c:pt idx="4">
                  <c:v>22</c:v>
                </c:pt>
                <c:pt idx="5">
                  <c:v>8</c:v>
                </c:pt>
                <c:pt idx="6">
                  <c:v>3</c:v>
                </c:pt>
              </c:numCache>
            </c:numRef>
          </c:val>
        </c:ser>
        <c:axId val="91628288"/>
        <c:axId val="91630208"/>
      </c:barChart>
      <c:lineChart>
        <c:grouping val="stacked"/>
        <c:ser>
          <c:idx val="1"/>
          <c:order val="1"/>
          <c:tx>
            <c:v>Теоретичні частоти</c:v>
          </c:tx>
          <c:spPr>
            <a:ln w="6350">
              <a:solidFill>
                <a:schemeClr val="accent2"/>
              </a:solidFill>
            </a:ln>
          </c:spPr>
          <c:marker>
            <c:spPr>
              <a:solidFill>
                <a:schemeClr val="accent2"/>
              </a:solidFill>
              <a:ln w="6350">
                <a:solidFill>
                  <a:schemeClr val="accent2"/>
                </a:solidFill>
              </a:ln>
            </c:spPr>
          </c:marker>
          <c:val>
            <c:numRef>
              <c:f>Лист1!$J$54:$J$60</c:f>
              <c:numCache>
                <c:formatCode>General</c:formatCode>
                <c:ptCount val="7"/>
                <c:pt idx="0">
                  <c:v>13.601188160534621</c:v>
                </c:pt>
                <c:pt idx="1">
                  <c:v>10.776475090837225</c:v>
                </c:pt>
                <c:pt idx="2">
                  <c:v>8.5384022346228861</c:v>
                </c:pt>
                <c:pt idx="3">
                  <c:v>6.7651353625083255</c:v>
                </c:pt>
                <c:pt idx="4">
                  <c:v>5.3601429419051083</c:v>
                </c:pt>
                <c:pt idx="5">
                  <c:v>4.2469412388819467</c:v>
                </c:pt>
                <c:pt idx="6">
                  <c:v>3.3649307643474025</c:v>
                </c:pt>
              </c:numCache>
            </c:numRef>
          </c:val>
        </c:ser>
        <c:marker val="1"/>
        <c:axId val="91628288"/>
        <c:axId val="91630208"/>
      </c:lineChart>
      <c:catAx>
        <c:axId val="91628288"/>
        <c:scaling>
          <c:orientation val="minMax"/>
        </c:scaling>
        <c:axPos val="b"/>
        <c:tickLblPos val="nextTo"/>
        <c:txPr>
          <a:bodyPr/>
          <a:lstStyle/>
          <a:p>
            <a:pPr>
              <a:defRPr>
                <a:latin typeface="Times New Roman" pitchFamily="18" charset="0"/>
                <a:cs typeface="Times New Roman" pitchFamily="18" charset="0"/>
              </a:defRPr>
            </a:pPr>
            <a:endParaRPr lang="ru-RU"/>
          </a:p>
        </c:txPr>
        <c:crossAx val="91630208"/>
        <c:crosses val="autoZero"/>
        <c:auto val="1"/>
        <c:lblAlgn val="ctr"/>
        <c:lblOffset val="100"/>
      </c:catAx>
      <c:valAx>
        <c:axId val="91630208"/>
        <c:scaling>
          <c:orientation val="minMax"/>
        </c:scaling>
        <c:axPos val="l"/>
        <c:majorGridlines/>
        <c:numFmt formatCode="General" sourceLinked="1"/>
        <c:tickLblPos val="nextTo"/>
        <c:txPr>
          <a:bodyPr/>
          <a:lstStyle/>
          <a:p>
            <a:pPr>
              <a:defRPr>
                <a:latin typeface="Times New Roman" pitchFamily="18" charset="0"/>
                <a:cs typeface="Times New Roman" pitchFamily="18" charset="0"/>
              </a:defRPr>
            </a:pPr>
            <a:endParaRPr lang="ru-RU"/>
          </a:p>
        </c:txPr>
        <c:crossAx val="91628288"/>
        <c:crosses val="autoZero"/>
        <c:crossBetween val="between"/>
      </c:valAx>
    </c:plotArea>
    <c:legend>
      <c:legendPos val="r"/>
      <c:layout/>
      <c:txPr>
        <a:bodyPr/>
        <a:lstStyle/>
        <a:p>
          <a:pPr>
            <a:defRPr>
              <a:latin typeface="Times New Roman" pitchFamily="18" charset="0"/>
              <a:cs typeface="Times New Roman" pitchFamily="18" charset="0"/>
            </a:defRPr>
          </a:pPr>
          <a:endParaRPr lang="ru-RU"/>
        </a:p>
      </c:txPr>
    </c:legend>
    <c:plotVisOnly val="1"/>
    <c:dispBlanksAs val="zero"/>
  </c:chart>
  <c:spPr>
    <a:ln w="19050">
      <a:solidFill>
        <a:schemeClr val="accent3"/>
      </a:solidFill>
    </a:ln>
  </c:sp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style val="8"/>
  <c:chart>
    <c:title>
      <c:tx>
        <c:rich>
          <a:bodyPr/>
          <a:lstStyle/>
          <a:p>
            <a:pPr>
              <a:defRPr i="1"/>
            </a:pPr>
            <a:r>
              <a:rPr lang="ru-RU" sz="1200" b="1" i="1" u="none" strike="noStrike" baseline="0">
                <a:latin typeface="Times New Roman" pitchFamily="18" charset="0"/>
                <a:cs typeface="Times New Roman" pitchFamily="18" charset="0"/>
              </a:rPr>
              <a:t>Рівномірний розподіл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Емпіричні частоти</c:v>
          </c:tx>
          <c:val>
            <c:numRef>
              <c:f>Лист1!$N$54:$N$60</c:f>
              <c:numCache>
                <c:formatCode>General</c:formatCode>
                <c:ptCount val="7"/>
                <c:pt idx="0">
                  <c:v>6</c:v>
                </c:pt>
                <c:pt idx="1">
                  <c:v>9</c:v>
                </c:pt>
                <c:pt idx="2">
                  <c:v>14</c:v>
                </c:pt>
                <c:pt idx="3">
                  <c:v>17</c:v>
                </c:pt>
                <c:pt idx="4">
                  <c:v>22</c:v>
                </c:pt>
                <c:pt idx="5">
                  <c:v>8</c:v>
                </c:pt>
                <c:pt idx="6">
                  <c:v>3</c:v>
                </c:pt>
              </c:numCache>
            </c:numRef>
          </c:val>
        </c:ser>
        <c:axId val="91662208"/>
        <c:axId val="91672576"/>
      </c:barChart>
      <c:lineChart>
        <c:grouping val="stacked"/>
        <c:ser>
          <c:idx val="1"/>
          <c:order val="1"/>
          <c:tx>
            <c:v>Теоретичні частоти</c:v>
          </c:tx>
          <c:spPr>
            <a:ln w="9525">
              <a:solidFill>
                <a:schemeClr val="accent2"/>
              </a:solidFill>
            </a:ln>
          </c:spPr>
          <c:marker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</c:spPr>
          </c:marker>
          <c:val>
            <c:numRef>
              <c:f>Лист1!$O$54:$O$60</c:f>
              <c:numCache>
                <c:formatCode>General</c:formatCode>
                <c:ptCount val="7"/>
                <c:pt idx="0">
                  <c:v>11.461988304093568</c:v>
                </c:pt>
                <c:pt idx="1">
                  <c:v>11.461988304093564</c:v>
                </c:pt>
                <c:pt idx="2">
                  <c:v>11.461988304093568</c:v>
                </c:pt>
                <c:pt idx="3">
                  <c:v>11.461988304093568</c:v>
                </c:pt>
                <c:pt idx="4">
                  <c:v>11.228070175438596</c:v>
                </c:pt>
                <c:pt idx="5">
                  <c:v>11.461988304093573</c:v>
                </c:pt>
                <c:pt idx="6">
                  <c:v>11.461988304093563</c:v>
                </c:pt>
              </c:numCache>
            </c:numRef>
          </c:val>
        </c:ser>
        <c:marker val="1"/>
        <c:axId val="91662208"/>
        <c:axId val="91672576"/>
      </c:lineChart>
      <c:catAx>
        <c:axId val="91662208"/>
        <c:scaling>
          <c:orientation val="minMax"/>
        </c:scaling>
        <c:axPos val="b"/>
        <c:tickLblPos val="nextTo"/>
        <c:crossAx val="91672576"/>
        <c:crosses val="autoZero"/>
        <c:auto val="1"/>
        <c:lblAlgn val="ctr"/>
        <c:lblOffset val="100"/>
      </c:catAx>
      <c:valAx>
        <c:axId val="91672576"/>
        <c:scaling>
          <c:orientation val="minMax"/>
        </c:scaling>
        <c:axPos val="l"/>
        <c:majorGridlines/>
        <c:numFmt formatCode="General" sourceLinked="1"/>
        <c:tickLblPos val="nextTo"/>
        <c:crossAx val="91662208"/>
        <c:crosses val="autoZero"/>
        <c:crossBetween val="between"/>
      </c:valAx>
    </c:plotArea>
    <c:legend>
      <c:legendPos val="r"/>
      <c:layout/>
    </c:legend>
    <c:plotVisOnly val="1"/>
    <c:dispBlanksAs val="zero"/>
  </c:chart>
  <c:spPr>
    <a:ln w="19050">
      <a:solidFill>
        <a:schemeClr val="accent2"/>
      </a:solidFill>
    </a:ln>
  </c:sp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image" Target="../media/image1.png"/><Relationship Id="rId1" Type="http://schemas.openxmlformats.org/officeDocument/2006/relationships/chart" Target="../charts/chart1.xml"/><Relationship Id="rId5" Type="http://schemas.openxmlformats.org/officeDocument/2006/relationships/chart" Target="../charts/chart4.xml"/><Relationship Id="rId4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228601</xdr:colOff>
      <xdr:row>32</xdr:row>
      <xdr:rowOff>66675</xdr:rowOff>
    </xdr:from>
    <xdr:to>
      <xdr:col>10</xdr:col>
      <xdr:colOff>85726</xdr:colOff>
      <xdr:row>46</xdr:row>
      <xdr:rowOff>4599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259793</xdr:colOff>
      <xdr:row>49</xdr:row>
      <xdr:rowOff>32385</xdr:rowOff>
    </xdr:from>
    <xdr:to>
      <xdr:col>9</xdr:col>
      <xdr:colOff>22694</xdr:colOff>
      <xdr:row>49</xdr:row>
      <xdr:rowOff>274319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5193743" y="9366885"/>
          <a:ext cx="486801" cy="241934"/>
        </a:xfrm>
        <a:prstGeom prst="rect">
          <a:avLst/>
        </a:prstGeom>
        <a:noFill/>
      </xdr:spPr>
    </xdr:pic>
    <xdr:clientData/>
  </xdr:twoCellAnchor>
  <xdr:twoCellAnchor>
    <xdr:from>
      <xdr:col>1</xdr:col>
      <xdr:colOff>270710</xdr:colOff>
      <xdr:row>61</xdr:row>
      <xdr:rowOff>31621</xdr:rowOff>
    </xdr:from>
    <xdr:to>
      <xdr:col>6</xdr:col>
      <xdr:colOff>229447</xdr:colOff>
      <xdr:row>72</xdr:row>
      <xdr:rowOff>5952</xdr:rowOff>
    </xdr:to>
    <xdr:graphicFrame macro="">
      <xdr:nvGraphicFramePr>
        <xdr:cNvPr id="7" name="Диаграмма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345906</xdr:colOff>
      <xdr:row>61</xdr:row>
      <xdr:rowOff>25064</xdr:rowOff>
    </xdr:from>
    <xdr:to>
      <xdr:col>11</xdr:col>
      <xdr:colOff>391026</xdr:colOff>
      <xdr:row>71</xdr:row>
      <xdr:rowOff>180474</xdr:rowOff>
    </xdr:to>
    <xdr:graphicFrame macro="">
      <xdr:nvGraphicFramePr>
        <xdr:cNvPr id="8" name="Диаграмма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488157</xdr:colOff>
      <xdr:row>61</xdr:row>
      <xdr:rowOff>17859</xdr:rowOff>
    </xdr:from>
    <xdr:to>
      <xdr:col>16</xdr:col>
      <xdr:colOff>297656</xdr:colOff>
      <xdr:row>72</xdr:row>
      <xdr:rowOff>0</xdr:rowOff>
    </xdr:to>
    <xdr:graphicFrame macro="">
      <xdr:nvGraphicFramePr>
        <xdr:cNvPr id="9" name="Диаграмма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P94"/>
  <sheetViews>
    <sheetView tabSelected="1" topLeftCell="A16" zoomScale="145" zoomScaleNormal="145" workbookViewId="0">
      <selection activeCell="F18" sqref="F18"/>
    </sheetView>
  </sheetViews>
  <sheetFormatPr defaultRowHeight="15"/>
  <cols>
    <col min="1" max="1" width="6.5703125" style="1" customWidth="1"/>
    <col min="2" max="2" width="9" style="1" customWidth="1"/>
    <col min="3" max="3" width="9.140625" style="1"/>
    <col min="4" max="4" width="10.28515625" style="1" customWidth="1"/>
    <col min="5" max="5" width="12.140625" style="1" customWidth="1"/>
    <col min="6" max="7" width="9.140625" style="1"/>
    <col min="8" max="8" width="8.5703125" style="1" customWidth="1"/>
    <col min="9" max="9" width="10.85546875" style="1" customWidth="1"/>
    <col min="10" max="10" width="11.42578125" style="1" customWidth="1"/>
    <col min="11" max="11" width="10.5703125" style="1" customWidth="1"/>
    <col min="12" max="13" width="9.140625" style="1"/>
    <col min="14" max="14" width="10.5703125" style="1" customWidth="1"/>
    <col min="15" max="15" width="10.85546875" style="1" customWidth="1"/>
    <col min="16" max="16" width="10.42578125" style="1" customWidth="1"/>
    <col min="17" max="16384" width="9.140625" style="1"/>
  </cols>
  <sheetData>
    <row r="2" spans="2:9">
      <c r="B2" s="76" t="s">
        <v>0</v>
      </c>
      <c r="C2" s="76"/>
      <c r="D2" s="76"/>
      <c r="E2" s="76"/>
      <c r="F2" s="76"/>
      <c r="G2" s="76"/>
      <c r="H2" s="76"/>
      <c r="I2" s="76"/>
    </row>
    <row r="3" spans="2:9">
      <c r="B3" s="77" t="s">
        <v>1</v>
      </c>
      <c r="C3" s="64"/>
      <c r="D3" s="64"/>
      <c r="E3" s="64"/>
      <c r="F3" s="64"/>
      <c r="G3" s="64"/>
      <c r="H3" s="64"/>
      <c r="I3" s="65"/>
    </row>
    <row r="4" spans="2:9">
      <c r="B4" s="6">
        <v>1.62</v>
      </c>
      <c r="C4" s="6">
        <v>1.63</v>
      </c>
      <c r="D4" s="6">
        <v>2.52</v>
      </c>
      <c r="E4" s="6">
        <v>1.76</v>
      </c>
      <c r="F4" s="6">
        <v>2.5</v>
      </c>
      <c r="G4" s="6">
        <v>0.88</v>
      </c>
      <c r="H4" s="6">
        <v>1.56</v>
      </c>
      <c r="I4" s="6">
        <v>2.59</v>
      </c>
    </row>
    <row r="5" spans="2:9">
      <c r="B5" s="6">
        <v>2.38</v>
      </c>
      <c r="C5" s="6">
        <v>2.67</v>
      </c>
      <c r="D5" s="6">
        <v>1.1399999999999999</v>
      </c>
      <c r="E5" s="6">
        <v>3.84</v>
      </c>
      <c r="F5" s="6">
        <v>2.0299999999999998</v>
      </c>
      <c r="G5" s="6">
        <v>1.04</v>
      </c>
      <c r="H5" s="6">
        <v>3.57</v>
      </c>
      <c r="I5" s="6">
        <v>2.48</v>
      </c>
    </row>
    <row r="6" spans="2:9">
      <c r="B6" s="6">
        <v>1.86</v>
      </c>
      <c r="C6" s="6">
        <v>2.0099999999999998</v>
      </c>
      <c r="D6" s="6">
        <v>1.1299999999999999</v>
      </c>
      <c r="E6" s="6">
        <v>2.2200000000000002</v>
      </c>
      <c r="F6" s="6">
        <v>1.67</v>
      </c>
      <c r="G6" s="6">
        <v>2.27</v>
      </c>
      <c r="H6" s="6">
        <v>2.38</v>
      </c>
      <c r="I6" s="6">
        <v>3.12</v>
      </c>
    </row>
    <row r="7" spans="2:9">
      <c r="B7" s="6">
        <v>1.59</v>
      </c>
      <c r="C7" s="6">
        <v>2.62</v>
      </c>
      <c r="D7" s="6">
        <v>2</v>
      </c>
      <c r="E7" s="6">
        <v>1.4</v>
      </c>
      <c r="F7" s="6">
        <v>3.71</v>
      </c>
      <c r="G7" s="6">
        <v>1.58</v>
      </c>
      <c r="H7" s="6">
        <v>2.0699999999999998</v>
      </c>
      <c r="I7" s="6">
        <v>2.23</v>
      </c>
    </row>
    <row r="8" spans="2:9">
      <c r="B8" s="6">
        <v>3.44</v>
      </c>
      <c r="C8" s="6">
        <v>2.98</v>
      </c>
      <c r="D8" s="6">
        <v>2.6</v>
      </c>
      <c r="E8" s="6">
        <v>2.4</v>
      </c>
      <c r="F8" s="6">
        <v>2.4300000000000002</v>
      </c>
      <c r="G8" s="6">
        <v>1.0900000000000001</v>
      </c>
      <c r="H8" s="6">
        <v>2.12</v>
      </c>
      <c r="I8" s="6">
        <v>0.73</v>
      </c>
    </row>
    <row r="9" spans="2:9">
      <c r="B9" s="6">
        <v>0.45</v>
      </c>
      <c r="C9" s="6">
        <v>1.84</v>
      </c>
      <c r="D9" s="6">
        <v>3.3</v>
      </c>
      <c r="E9" s="6">
        <v>1.97</v>
      </c>
      <c r="F9" s="6">
        <v>1.26</v>
      </c>
      <c r="G9" s="6">
        <v>1.67</v>
      </c>
      <c r="H9" s="6">
        <v>2.41</v>
      </c>
      <c r="I9" s="6">
        <v>1.79</v>
      </c>
    </row>
    <row r="10" spans="2:9">
      <c r="B10" s="6">
        <v>2.99</v>
      </c>
      <c r="C10" s="6">
        <v>2.38</v>
      </c>
      <c r="D10" s="6">
        <v>2.9</v>
      </c>
      <c r="E10" s="6">
        <v>1.35</v>
      </c>
      <c r="F10" s="6">
        <v>2.34</v>
      </c>
      <c r="G10" s="6">
        <v>2.6</v>
      </c>
      <c r="H10" s="6">
        <v>1.91</v>
      </c>
      <c r="I10" s="6">
        <v>2.46</v>
      </c>
    </row>
    <row r="11" spans="2:9">
      <c r="B11" s="6">
        <v>2.2799999999999998</v>
      </c>
      <c r="C11" s="6">
        <v>2.96</v>
      </c>
      <c r="D11" s="6">
        <v>2.4300000000000002</v>
      </c>
      <c r="E11" s="6">
        <v>2.74</v>
      </c>
      <c r="F11" s="6">
        <v>2.06</v>
      </c>
      <c r="G11" s="6">
        <v>2.76</v>
      </c>
      <c r="H11" s="6">
        <v>2.39</v>
      </c>
      <c r="I11" s="6">
        <v>2.92</v>
      </c>
    </row>
    <row r="12" spans="2:9">
      <c r="B12" s="6">
        <v>0.42</v>
      </c>
      <c r="C12" s="6">
        <v>2.04</v>
      </c>
      <c r="D12" s="6">
        <v>2.59</v>
      </c>
      <c r="E12" s="6">
        <v>0.86</v>
      </c>
      <c r="F12" s="6">
        <v>2.95</v>
      </c>
      <c r="G12" s="6">
        <v>0.79</v>
      </c>
      <c r="H12" s="6">
        <v>1.07</v>
      </c>
      <c r="I12" s="6">
        <v>1.91</v>
      </c>
    </row>
    <row r="13" spans="2:9">
      <c r="B13" s="2">
        <v>2.11</v>
      </c>
      <c r="C13" s="2">
        <v>1.22</v>
      </c>
      <c r="D13" s="2">
        <v>1.82</v>
      </c>
      <c r="E13" s="2">
        <v>2.84</v>
      </c>
      <c r="F13" s="2">
        <v>2.4900000000000002</v>
      </c>
      <c r="G13" s="2">
        <v>1.91</v>
      </c>
      <c r="H13" s="2">
        <v>1.27</v>
      </c>
      <c r="I13" s="2">
        <v>1.59</v>
      </c>
    </row>
    <row r="14" spans="2:9">
      <c r="B14" s="3"/>
      <c r="C14" s="3"/>
      <c r="D14" s="3"/>
      <c r="E14" s="3"/>
      <c r="F14" s="3"/>
      <c r="G14" s="3"/>
      <c r="H14" s="3"/>
      <c r="I14" s="3"/>
    </row>
    <row r="15" spans="2:9">
      <c r="B15" s="4"/>
      <c r="C15" s="4"/>
      <c r="D15" s="4"/>
      <c r="E15" s="4"/>
      <c r="F15" s="4"/>
      <c r="G15" s="4"/>
      <c r="H15" s="4"/>
      <c r="I15" s="4"/>
    </row>
    <row r="16" spans="2:9">
      <c r="B16" s="53" t="s">
        <v>2</v>
      </c>
      <c r="C16" s="53"/>
      <c r="D16" s="53"/>
      <c r="E16" s="53"/>
      <c r="F16" s="53"/>
      <c r="G16" s="53"/>
      <c r="H16" s="5"/>
      <c r="I16" s="5"/>
    </row>
    <row r="18" spans="2:7">
      <c r="B18" s="78" t="s">
        <v>3</v>
      </c>
      <c r="C18" s="78"/>
      <c r="D18" s="78"/>
      <c r="E18" s="78"/>
      <c r="F18" s="50">
        <f>AVERAGE(B4:I13)</f>
        <v>2.0987499999999999</v>
      </c>
    </row>
    <row r="19" spans="2:7">
      <c r="F19" s="7"/>
    </row>
    <row r="20" spans="2:7">
      <c r="B20" s="79" t="s">
        <v>4</v>
      </c>
      <c r="C20" s="79"/>
      <c r="D20" s="79"/>
      <c r="E20" s="79"/>
      <c r="F20" s="28">
        <f>VAR(B4:I13)</f>
        <v>0.55604398734177451</v>
      </c>
    </row>
    <row r="21" spans="2:7">
      <c r="F21" s="7"/>
    </row>
    <row r="22" spans="2:7">
      <c r="B22" s="80" t="s">
        <v>5</v>
      </c>
      <c r="C22" s="80"/>
      <c r="D22" s="80"/>
      <c r="E22" s="80"/>
      <c r="F22" s="29">
        <f>SQRT(F20)</f>
        <v>0.74568357051887268</v>
      </c>
    </row>
    <row r="23" spans="2:7">
      <c r="F23" s="7"/>
    </row>
    <row r="24" spans="2:7">
      <c r="B24" s="81" t="s">
        <v>6</v>
      </c>
      <c r="C24" s="81"/>
      <c r="D24" s="81"/>
      <c r="E24" s="81"/>
      <c r="F24" s="30">
        <f>COUNT(B4:I13)</f>
        <v>80</v>
      </c>
    </row>
    <row r="25" spans="2:7">
      <c r="F25" s="7"/>
    </row>
    <row r="26" spans="2:7">
      <c r="B26" s="53" t="s">
        <v>7</v>
      </c>
      <c r="C26" s="53"/>
      <c r="D26" s="53"/>
      <c r="E26" s="5"/>
    </row>
    <row r="28" spans="2:7">
      <c r="B28" s="72" t="s">
        <v>8</v>
      </c>
      <c r="C28" s="72"/>
      <c r="D28" s="46">
        <v>2.1</v>
      </c>
      <c r="F28" s="44" t="s">
        <v>12</v>
      </c>
      <c r="G28" s="44">
        <f>MIN(B4:I13)</f>
        <v>0.42</v>
      </c>
    </row>
    <row r="29" spans="2:7">
      <c r="B29" s="73" t="s">
        <v>9</v>
      </c>
      <c r="C29" s="73"/>
      <c r="D29" s="47">
        <v>0.55603999999999998</v>
      </c>
      <c r="F29" s="43" t="s">
        <v>13</v>
      </c>
      <c r="G29" s="43">
        <f>MAX(B4:I13)</f>
        <v>3.84</v>
      </c>
    </row>
    <row r="30" spans="2:7">
      <c r="B30" s="74" t="s">
        <v>10</v>
      </c>
      <c r="C30" s="74"/>
      <c r="D30" s="48">
        <v>0.74568000000000001</v>
      </c>
      <c r="F30" s="45" t="s">
        <v>14</v>
      </c>
      <c r="G30" s="45">
        <f>(G29-G28)/7</f>
        <v>0.48857142857142855</v>
      </c>
    </row>
    <row r="31" spans="2:7">
      <c r="B31" s="75" t="s">
        <v>11</v>
      </c>
      <c r="C31" s="75"/>
      <c r="D31" s="49">
        <v>80</v>
      </c>
      <c r="F31" s="71" t="s">
        <v>15</v>
      </c>
      <c r="G31" s="71"/>
    </row>
    <row r="34" spans="2:3">
      <c r="B34" s="8" t="s">
        <v>16</v>
      </c>
      <c r="C34" s="6" t="s">
        <v>17</v>
      </c>
    </row>
    <row r="35" spans="2:3">
      <c r="B35" s="8">
        <f>G28</f>
        <v>0.42</v>
      </c>
      <c r="C35" s="6" t="s">
        <v>18</v>
      </c>
    </row>
    <row r="36" spans="2:3">
      <c r="B36" s="9">
        <f>B35+$G$30</f>
        <v>0.90857142857142859</v>
      </c>
      <c r="C36" s="6">
        <f t="array" ref="C36:C42">FREQUENCY(B4:I13,B36:B42)</f>
        <v>6</v>
      </c>
    </row>
    <row r="37" spans="2:3">
      <c r="B37" s="9">
        <f t="shared" ref="B37:B42" si="0">B36+$G$30</f>
        <v>1.3971428571428572</v>
      </c>
      <c r="C37" s="6">
        <v>9</v>
      </c>
    </row>
    <row r="38" spans="2:3">
      <c r="B38" s="9">
        <f t="shared" si="0"/>
        <v>1.8857142857142857</v>
      </c>
      <c r="C38" s="6">
        <v>14</v>
      </c>
    </row>
    <row r="39" spans="2:3">
      <c r="B39" s="9">
        <f t="shared" si="0"/>
        <v>2.3742857142857141</v>
      </c>
      <c r="C39" s="6">
        <v>17</v>
      </c>
    </row>
    <row r="40" spans="2:3">
      <c r="B40" s="9">
        <f t="shared" si="0"/>
        <v>2.8628571428571425</v>
      </c>
      <c r="C40" s="6">
        <v>22</v>
      </c>
    </row>
    <row r="41" spans="2:3">
      <c r="B41" s="9">
        <f t="shared" si="0"/>
        <v>3.351428571428571</v>
      </c>
      <c r="C41" s="6">
        <v>8</v>
      </c>
    </row>
    <row r="42" spans="2:3">
      <c r="B42" s="9">
        <f t="shared" si="0"/>
        <v>3.8399999999999994</v>
      </c>
      <c r="C42" s="6">
        <v>3</v>
      </c>
    </row>
    <row r="49" spans="2:16">
      <c r="B49" s="51"/>
      <c r="G49" s="51"/>
      <c r="H49" s="69" t="s">
        <v>19</v>
      </c>
      <c r="I49" s="69"/>
      <c r="J49" s="69"/>
      <c r="K49" s="69"/>
    </row>
    <row r="50" spans="2:16" ht="23.25" customHeight="1">
      <c r="B50" s="52"/>
      <c r="C50" s="52"/>
      <c r="D50" s="52"/>
      <c r="E50" s="52"/>
      <c r="F50" s="52"/>
      <c r="G50" s="70" t="s">
        <v>36</v>
      </c>
      <c r="H50" s="70"/>
      <c r="I50" s="70"/>
      <c r="J50" s="70"/>
      <c r="K50" s="70"/>
      <c r="L50" s="70"/>
      <c r="M50" s="5"/>
      <c r="N50" s="5"/>
    </row>
    <row r="51" spans="2:16" ht="20.25" customHeight="1">
      <c r="B51" s="16"/>
      <c r="C51" s="16"/>
      <c r="D51" s="16"/>
      <c r="E51" s="16"/>
      <c r="F51" s="16"/>
      <c r="G51" s="16"/>
      <c r="H51" s="16"/>
      <c r="N51" s="5"/>
    </row>
    <row r="52" spans="2:16" ht="21.75" customHeight="1">
      <c r="C52" s="66" t="s">
        <v>27</v>
      </c>
      <c r="D52" s="66"/>
      <c r="E52" s="66"/>
      <c r="F52" s="66"/>
      <c r="H52" s="67" t="s">
        <v>24</v>
      </c>
      <c r="I52" s="67"/>
      <c r="J52" s="67"/>
      <c r="K52" s="67"/>
      <c r="M52" s="66" t="s">
        <v>26</v>
      </c>
      <c r="N52" s="66"/>
      <c r="O52" s="66"/>
      <c r="P52" s="66"/>
    </row>
    <row r="53" spans="2:16" ht="32.25" customHeight="1">
      <c r="C53" s="11" t="s">
        <v>20</v>
      </c>
      <c r="D53" s="19" t="s">
        <v>21</v>
      </c>
      <c r="E53" s="22" t="s">
        <v>22</v>
      </c>
      <c r="F53" s="6" t="s">
        <v>23</v>
      </c>
      <c r="H53" s="17" t="s">
        <v>20</v>
      </c>
      <c r="I53" s="21" t="s">
        <v>21</v>
      </c>
      <c r="J53" s="22" t="s">
        <v>22</v>
      </c>
      <c r="K53" s="12" t="s">
        <v>23</v>
      </c>
      <c r="M53" s="17" t="s">
        <v>20</v>
      </c>
      <c r="N53" s="26" t="s">
        <v>21</v>
      </c>
      <c r="O53" s="22" t="s">
        <v>22</v>
      </c>
      <c r="P53" s="12" t="s">
        <v>23</v>
      </c>
    </row>
    <row r="54" spans="2:16">
      <c r="C54" s="13">
        <v>0.91</v>
      </c>
      <c r="D54" s="20">
        <v>6</v>
      </c>
      <c r="E54" s="23">
        <f t="shared" ref="E54:E60" si="1">(NORMDIST($B36,$F$18,$F$22,1)-NORMDIST($B35,$F$18,$F$22,1))*$F$24</f>
        <v>3.4440553629804693</v>
      </c>
      <c r="F54" s="15">
        <f>(($D54-$E54)^2)/$E54</f>
        <v>1.8968490047312714</v>
      </c>
      <c r="H54" s="13">
        <v>0.91</v>
      </c>
      <c r="I54" s="24">
        <v>6</v>
      </c>
      <c r="J54" s="25">
        <f t="shared" ref="J54:J60" si="2">(EXP(-$B35/$F$18)-EXP(-$B36/$F$18))*$F$24</f>
        <v>13.601188160534621</v>
      </c>
      <c r="K54" s="14">
        <f>(($I54-$J54)^2)/$J54</f>
        <v>4.2480157446465778</v>
      </c>
      <c r="M54" s="13">
        <v>0.91</v>
      </c>
      <c r="N54" s="27">
        <v>6</v>
      </c>
      <c r="O54" s="25">
        <f>$F$24*(M54-B35)/($G$29-$G$28)</f>
        <v>11.461988304093568</v>
      </c>
      <c r="P54" s="14">
        <f>(($N54-$O54)^2)/$O54</f>
        <v>2.6028046306241799</v>
      </c>
    </row>
    <row r="55" spans="2:16">
      <c r="C55" s="13">
        <v>1.4</v>
      </c>
      <c r="D55" s="20">
        <v>9</v>
      </c>
      <c r="E55" s="23">
        <f t="shared" si="1"/>
        <v>9.4516815155825817</v>
      </c>
      <c r="F55" s="15">
        <f t="shared" ref="F55:F60" si="3">(($D55-$E55)^2)/$E55</f>
        <v>2.1585174149448993E-2</v>
      </c>
      <c r="H55" s="13">
        <v>1.4</v>
      </c>
      <c r="I55" s="24">
        <v>9</v>
      </c>
      <c r="J55" s="25">
        <f t="shared" si="2"/>
        <v>10.776475090837225</v>
      </c>
      <c r="K55" s="14">
        <f t="shared" ref="K55:K60" si="4">(($I55-$J55)^2)/$J55</f>
        <v>0.29284749621408429</v>
      </c>
      <c r="M55" s="13">
        <v>1.4</v>
      </c>
      <c r="N55" s="27">
        <v>9</v>
      </c>
      <c r="O55" s="25">
        <f>$F$24*(M55-M54)/($G$29-$G$28)</f>
        <v>11.461988304093564</v>
      </c>
      <c r="P55" s="14">
        <f>(($N55-$O55)^2)/$O55</f>
        <v>0.52882503878744369</v>
      </c>
    </row>
    <row r="56" spans="2:16">
      <c r="C56" s="13">
        <v>1.89</v>
      </c>
      <c r="D56" s="20">
        <v>14</v>
      </c>
      <c r="E56" s="23">
        <f t="shared" si="1"/>
        <v>17.134142289473743</v>
      </c>
      <c r="F56" s="15">
        <f t="shared" si="3"/>
        <v>0.57329090214818201</v>
      </c>
      <c r="H56" s="13">
        <v>1.89</v>
      </c>
      <c r="I56" s="24">
        <v>14</v>
      </c>
      <c r="J56" s="25">
        <f t="shared" si="2"/>
        <v>8.5384022346228861</v>
      </c>
      <c r="K56" s="14">
        <f t="shared" si="4"/>
        <v>3.4935166242012654</v>
      </c>
      <c r="M56" s="13">
        <v>1.89</v>
      </c>
      <c r="N56" s="27">
        <v>14</v>
      </c>
      <c r="O56" s="25">
        <f t="shared" ref="O56:O60" si="5">$F$24*(M56-M55)/($G$29-$G$28)</f>
        <v>11.461988304093568</v>
      </c>
      <c r="P56" s="14">
        <f t="shared" ref="P56:P60" si="6">(($N56-$O56)^2)/$O56</f>
        <v>0.56198830409356693</v>
      </c>
    </row>
    <row r="57" spans="2:16">
      <c r="C57" s="13">
        <v>2.38</v>
      </c>
      <c r="D57" s="20">
        <v>17</v>
      </c>
      <c r="E57" s="23">
        <f t="shared" si="1"/>
        <v>20.525456255381009</v>
      </c>
      <c r="F57" s="15">
        <f t="shared" si="3"/>
        <v>0.60553303439219319</v>
      </c>
      <c r="H57" s="13">
        <v>2.38</v>
      </c>
      <c r="I57" s="24">
        <v>17</v>
      </c>
      <c r="J57" s="25">
        <f t="shared" si="2"/>
        <v>6.7651353625083255</v>
      </c>
      <c r="K57" s="14">
        <f t="shared" si="4"/>
        <v>15.48416233151886</v>
      </c>
      <c r="M57" s="13">
        <v>2.38</v>
      </c>
      <c r="N57" s="27">
        <v>17</v>
      </c>
      <c r="O57" s="25">
        <f t="shared" si="5"/>
        <v>11.461988304093568</v>
      </c>
      <c r="P57" s="14">
        <f t="shared" si="6"/>
        <v>2.6757638142976479</v>
      </c>
    </row>
    <row r="58" spans="2:16">
      <c r="C58" s="13">
        <v>2.86</v>
      </c>
      <c r="D58" s="20">
        <v>22</v>
      </c>
      <c r="E58" s="23">
        <f t="shared" si="1"/>
        <v>16.249918497166043</v>
      </c>
      <c r="F58" s="15">
        <f t="shared" si="3"/>
        <v>2.0346832690268215</v>
      </c>
      <c r="H58" s="13">
        <v>2.86</v>
      </c>
      <c r="I58" s="24">
        <v>22</v>
      </c>
      <c r="J58" s="25">
        <f t="shared" si="2"/>
        <v>5.3601429419051083</v>
      </c>
      <c r="K58" s="14">
        <f t="shared" si="4"/>
        <v>51.656242364204488</v>
      </c>
      <c r="M58" s="13">
        <v>2.86</v>
      </c>
      <c r="N58" s="27">
        <v>22</v>
      </c>
      <c r="O58" s="25">
        <f t="shared" si="5"/>
        <v>11.228070175438596</v>
      </c>
      <c r="P58" s="14">
        <f t="shared" si="6"/>
        <v>10.334320175438599</v>
      </c>
    </row>
    <row r="59" spans="2:16">
      <c r="C59" s="13">
        <v>3.35</v>
      </c>
      <c r="D59" s="20">
        <v>8</v>
      </c>
      <c r="E59" s="23">
        <f t="shared" si="1"/>
        <v>8.5010377061480646</v>
      </c>
      <c r="F59" s="15">
        <f t="shared" si="3"/>
        <v>2.9530369310156068E-2</v>
      </c>
      <c r="H59" s="13">
        <v>3.35</v>
      </c>
      <c r="I59" s="24">
        <v>8</v>
      </c>
      <c r="J59" s="25">
        <f t="shared" si="2"/>
        <v>4.2469412388819467</v>
      </c>
      <c r="K59" s="14">
        <f t="shared" si="4"/>
        <v>3.31661053735538</v>
      </c>
      <c r="M59" s="13">
        <v>3.35</v>
      </c>
      <c r="N59" s="27">
        <v>8</v>
      </c>
      <c r="O59" s="25">
        <f t="shared" si="5"/>
        <v>11.461988304093573</v>
      </c>
      <c r="P59" s="14">
        <f t="shared" si="6"/>
        <v>1.0456617734813254</v>
      </c>
    </row>
    <row r="60" spans="2:16">
      <c r="C60" s="13">
        <v>3.84</v>
      </c>
      <c r="D60" s="20">
        <v>3</v>
      </c>
      <c r="E60" s="23">
        <f t="shared" si="1"/>
        <v>2.9375055983675935</v>
      </c>
      <c r="F60" s="15">
        <f t="shared" si="3"/>
        <v>1.329546482417903E-3</v>
      </c>
      <c r="H60" s="13">
        <v>3.84</v>
      </c>
      <c r="I60" s="24">
        <v>3</v>
      </c>
      <c r="J60" s="25">
        <f t="shared" si="2"/>
        <v>3.3649307643474025</v>
      </c>
      <c r="K60" s="14">
        <f t="shared" si="4"/>
        <v>3.9577177687638805E-2</v>
      </c>
      <c r="M60" s="13">
        <v>3.84</v>
      </c>
      <c r="N60" s="27">
        <v>3</v>
      </c>
      <c r="O60" s="25">
        <f t="shared" si="5"/>
        <v>11.461988304093563</v>
      </c>
      <c r="P60" s="14">
        <f t="shared" si="6"/>
        <v>6.2471923857262155</v>
      </c>
    </row>
    <row r="61" spans="2:16">
      <c r="O61" s="1" t="s">
        <v>25</v>
      </c>
    </row>
    <row r="63" spans="2:16">
      <c r="N63" s="18"/>
      <c r="O63" s="18"/>
    </row>
    <row r="74" spans="2:16">
      <c r="F74" s="63" t="s">
        <v>27</v>
      </c>
      <c r="G74" s="64"/>
      <c r="H74" s="65"/>
      <c r="I74" s="6">
        <f>F24-1-2</f>
        <v>77</v>
      </c>
    </row>
    <row r="75" spans="2:16">
      <c r="B75" s="68" t="s">
        <v>28</v>
      </c>
      <c r="C75" s="68"/>
      <c r="D75" s="68"/>
      <c r="F75" s="63" t="s">
        <v>30</v>
      </c>
      <c r="G75" s="64"/>
      <c r="H75" s="65"/>
      <c r="I75" s="6">
        <f>F24-1-1</f>
        <v>78</v>
      </c>
    </row>
    <row r="76" spans="2:16">
      <c r="C76" s="32" t="s">
        <v>32</v>
      </c>
      <c r="D76" s="32"/>
      <c r="E76" s="32"/>
      <c r="F76" s="63" t="s">
        <v>26</v>
      </c>
      <c r="G76" s="64"/>
      <c r="H76" s="65"/>
      <c r="I76" s="6">
        <f>F24-1-0</f>
        <v>79</v>
      </c>
    </row>
    <row r="77" spans="2:16">
      <c r="B77" s="54" t="s">
        <v>33</v>
      </c>
      <c r="C77" s="54"/>
      <c r="D77" s="54"/>
      <c r="E77" s="54"/>
      <c r="F77" s="5"/>
      <c r="H77" s="54" t="s">
        <v>30</v>
      </c>
      <c r="I77" s="54"/>
      <c r="J77" s="54"/>
      <c r="K77" s="54"/>
      <c r="M77" s="54" t="s">
        <v>26</v>
      </c>
      <c r="N77" s="54"/>
      <c r="O77" s="54"/>
      <c r="P77" s="54"/>
    </row>
    <row r="78" spans="2:16">
      <c r="B78" s="54"/>
      <c r="C78" s="54"/>
      <c r="D78" s="54"/>
      <c r="E78" s="54"/>
      <c r="H78" s="54"/>
      <c r="I78" s="54"/>
      <c r="J78" s="54"/>
      <c r="K78" s="54"/>
      <c r="M78" s="54"/>
      <c r="N78" s="54"/>
      <c r="O78" s="54"/>
      <c r="P78" s="54"/>
    </row>
    <row r="79" spans="2:16">
      <c r="C79" s="33" t="s">
        <v>23</v>
      </c>
      <c r="D79" s="41">
        <f>SUM(F54:F60)</f>
        <v>5.1628013002404911</v>
      </c>
      <c r="I79" s="31" t="s">
        <v>23</v>
      </c>
      <c r="J79" s="39">
        <f>SUM(K54:K60)</f>
        <v>78.530972275828276</v>
      </c>
      <c r="N79" s="34" t="s">
        <v>23</v>
      </c>
      <c r="O79" s="37">
        <f>SUM(P54:P60)</f>
        <v>23.996556122448975</v>
      </c>
    </row>
    <row r="80" spans="2:16">
      <c r="C80" s="35" t="s">
        <v>29</v>
      </c>
      <c r="D80" s="42">
        <f>CHIINV(0.05,I74)</f>
        <v>98.48438353641383</v>
      </c>
      <c r="I80" s="61" t="s">
        <v>29</v>
      </c>
      <c r="J80" s="40">
        <f>CHIINV(0.05,I75)</f>
        <v>99.616927407754503</v>
      </c>
      <c r="N80" s="56" t="s">
        <v>29</v>
      </c>
      <c r="O80" s="38">
        <f>CHIINV(0.05,I76)</f>
        <v>100.74861883660188</v>
      </c>
    </row>
    <row r="81" spans="2:16">
      <c r="C81" s="36"/>
      <c r="D81" s="42">
        <f>CHIINV(0.1,I74)</f>
        <v>93.270180317554804</v>
      </c>
      <c r="I81" s="62"/>
      <c r="J81" s="40">
        <f>CHIINV(0.1,I75)</f>
        <v>94.373515845703764</v>
      </c>
      <c r="N81" s="57"/>
      <c r="O81" s="38">
        <f>CHIINV(0.1,I76)</f>
        <v>95.476186001380796</v>
      </c>
    </row>
    <row r="82" spans="2:16" ht="15.75" thickBot="1"/>
    <row r="83" spans="2:16" ht="15.75" thickBot="1">
      <c r="B83" s="60" t="s">
        <v>31</v>
      </c>
      <c r="C83" s="60"/>
      <c r="D83" s="60"/>
      <c r="E83" s="60"/>
      <c r="H83" s="58" t="s">
        <v>31</v>
      </c>
      <c r="I83" s="58"/>
      <c r="J83" s="58"/>
      <c r="K83" s="58"/>
      <c r="M83" s="59" t="s">
        <v>31</v>
      </c>
      <c r="N83" s="59"/>
      <c r="O83" s="59"/>
      <c r="P83" s="59"/>
    </row>
    <row r="86" spans="2:16" ht="15" customHeight="1">
      <c r="B86" s="55" t="s">
        <v>35</v>
      </c>
      <c r="C86" s="55"/>
      <c r="D86" s="55"/>
      <c r="E86" s="55"/>
      <c r="F86" s="55"/>
      <c r="G86" s="55"/>
      <c r="H86" s="55"/>
      <c r="I86" s="55"/>
      <c r="J86" s="55"/>
      <c r="K86" s="55"/>
      <c r="L86" s="55"/>
      <c r="M86" s="55"/>
      <c r="N86" s="55"/>
      <c r="O86" s="55"/>
      <c r="P86" s="55"/>
    </row>
    <row r="87" spans="2:16">
      <c r="B87" s="55"/>
      <c r="C87" s="55"/>
      <c r="D87" s="55"/>
      <c r="E87" s="55"/>
      <c r="F87" s="55"/>
      <c r="G87" s="55"/>
      <c r="H87" s="55"/>
      <c r="I87" s="55"/>
      <c r="J87" s="55"/>
      <c r="K87" s="55"/>
      <c r="L87" s="55"/>
      <c r="M87" s="55"/>
      <c r="N87" s="55"/>
      <c r="O87" s="55"/>
      <c r="P87" s="55"/>
    </row>
    <row r="88" spans="2:16">
      <c r="B88" s="55"/>
      <c r="C88" s="55"/>
      <c r="D88" s="55"/>
      <c r="E88" s="55"/>
      <c r="F88" s="55"/>
      <c r="G88" s="55"/>
      <c r="H88" s="55"/>
      <c r="I88" s="55"/>
      <c r="J88" s="55"/>
      <c r="K88" s="55"/>
      <c r="L88" s="55"/>
      <c r="M88" s="55"/>
      <c r="N88" s="55"/>
      <c r="O88" s="55"/>
      <c r="P88" s="55"/>
    </row>
    <row r="89" spans="2:16">
      <c r="B89" s="55"/>
      <c r="C89" s="55"/>
      <c r="D89" s="55"/>
      <c r="E89" s="55"/>
      <c r="F89" s="55"/>
      <c r="G89" s="55"/>
      <c r="H89" s="55"/>
      <c r="I89" s="55"/>
      <c r="J89" s="55"/>
      <c r="K89" s="55"/>
      <c r="L89" s="55"/>
      <c r="M89" s="55"/>
      <c r="N89" s="55"/>
      <c r="O89" s="55"/>
      <c r="P89" s="55"/>
    </row>
    <row r="90" spans="2:16"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</row>
    <row r="91" spans="2:16">
      <c r="B91" s="53" t="s">
        <v>34</v>
      </c>
      <c r="C91" s="53"/>
      <c r="D91" s="53"/>
      <c r="E91" s="53"/>
      <c r="F91" s="53"/>
      <c r="G91" s="53"/>
      <c r="H91" s="53"/>
      <c r="I91" s="53"/>
      <c r="J91" s="53"/>
      <c r="K91" s="53"/>
      <c r="L91" s="53"/>
      <c r="M91" s="53"/>
      <c r="N91" s="53"/>
      <c r="O91" s="53"/>
      <c r="P91" s="53"/>
    </row>
    <row r="94" spans="2:16">
      <c r="B94" s="5"/>
    </row>
  </sheetData>
  <mergeCells count="32">
    <mergeCell ref="B28:C28"/>
    <mergeCell ref="B29:C29"/>
    <mergeCell ref="B30:C30"/>
    <mergeCell ref="B31:C31"/>
    <mergeCell ref="B2:I2"/>
    <mergeCell ref="B3:I3"/>
    <mergeCell ref="B18:E18"/>
    <mergeCell ref="B26:D26"/>
    <mergeCell ref="B20:E20"/>
    <mergeCell ref="B22:E22"/>
    <mergeCell ref="B24:E24"/>
    <mergeCell ref="B16:G16"/>
    <mergeCell ref="M52:P52"/>
    <mergeCell ref="B75:D75"/>
    <mergeCell ref="H49:K49"/>
    <mergeCell ref="G50:L50"/>
    <mergeCell ref="F31:G31"/>
    <mergeCell ref="F74:H74"/>
    <mergeCell ref="F75:H75"/>
    <mergeCell ref="F76:H76"/>
    <mergeCell ref="C52:F52"/>
    <mergeCell ref="H52:K52"/>
    <mergeCell ref="B91:P91"/>
    <mergeCell ref="B77:E78"/>
    <mergeCell ref="B86:P89"/>
    <mergeCell ref="M77:P78"/>
    <mergeCell ref="N80:N81"/>
    <mergeCell ref="H83:K83"/>
    <mergeCell ref="M83:P83"/>
    <mergeCell ref="B83:E83"/>
    <mergeCell ref="I80:I81"/>
    <mergeCell ref="H77:K78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oleg</dc:creator>
  <cp:lastModifiedBy>oleg</cp:lastModifiedBy>
  <dcterms:created xsi:type="dcterms:W3CDTF">2020-05-15T14:00:36Z</dcterms:created>
  <dcterms:modified xsi:type="dcterms:W3CDTF">2020-05-18T13:39:46Z</dcterms:modified>
</cp:coreProperties>
</file>