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pignat1_jh_edu/Documents/courses/EEII/icer_project/"/>
    </mc:Choice>
  </mc:AlternateContent>
  <xr:revisionPtr revIDLastSave="1977" documentId="11_F25DC773A252ABDACC1048725999506E5BDE58F1" xr6:coauthVersionLast="47" xr6:coauthVersionMax="47" xr10:uidLastSave="{69303DFE-4BEC-463C-8020-3864FF4D4E8C}"/>
  <bookViews>
    <workbookView xWindow="-108" yWindow="-108" windowWidth="23256" windowHeight="13896" activeTab="1" xr2:uid="{00000000-000D-0000-FFFF-FFFF00000000}"/>
  </bookViews>
  <sheets>
    <sheet name="Input Parameters" sheetId="1" r:id="rId1"/>
    <sheet name="Markov Model" sheetId="2" r:id="rId2"/>
  </sheets>
  <definedNames>
    <definedName name="AGE_BL">'Input Parameters'!$C$6</definedName>
    <definedName name="BMI_BL">'Input Parameters'!$C$7</definedName>
    <definedName name="HbA1C_BL">'Input Parameters'!$C$9</definedName>
    <definedName name="p_MI">'Input Parameters'!$C$13</definedName>
    <definedName name="p_MI_HF_mid">'Input Parameters'!$C$20</definedName>
    <definedName name="p_MI_HF_old">'Input Parameters'!$C$21</definedName>
    <definedName name="p_MI_HF_young">'Input Parameters'!$C$19</definedName>
    <definedName name="p_MI_mort">'Input Parameters'!$C$18</definedName>
    <definedName name="p_MI_rec_mid">'Input Parameters'!$C$23</definedName>
    <definedName name="p_MI_rec_old">'Input Parameters'!$C$24</definedName>
    <definedName name="p_MI_rec_young">'Input Parameters'!$C$22</definedName>
    <definedName name="p_Other">'Input Parameters'!$C$15</definedName>
    <definedName name="p_recur_MI_F">'Input Parameters'!$C$39</definedName>
    <definedName name="p_recur_MI_M">'Input Parameters'!$C$40</definedName>
    <definedName name="p_recur_Stroke">'Input Parameters'!$C$38</definedName>
    <definedName name="p_Stroke">'Input Parameters'!$C$14</definedName>
    <definedName name="p_Stroke_mort">'Input Parameters'!$C$27</definedName>
    <definedName name="p_Stroke_rec">'Input Parameters'!$C$28</definedName>
    <definedName name="p_toHF_mid">'Input Parameters'!$C$44</definedName>
    <definedName name="p_toHF_old">'Input Parameters'!$C$45</definedName>
    <definedName name="p_toHF_young">'Input Parameters'!$C$43</definedName>
    <definedName name="PREV_FEMALE">'Input Parameters'!$C$3</definedName>
    <definedName name="PREV_HT">'Input Parameters'!$C$4</definedName>
    <definedName name="PREV_SMOKE">'Input Parameters'!$C$5</definedName>
    <definedName name="r_">'Input Parameters'!$C$10</definedName>
    <definedName name="rr_DM">'Input Parameters'!$C$35</definedName>
    <definedName name="rr_HF">'Input Parameters'!$C$34</definedName>
    <definedName name="rr_MI">'Input Parameters'!$C$31</definedName>
    <definedName name="rr_Other">'Input Parameters'!$C$33</definedName>
    <definedName name="rr_Stroke">'Input Parameters'!$C$32</definedName>
    <definedName name="SBP_BL">'Input Parameters'!$C$8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4" i="2" l="1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B5" i="2"/>
  <c r="AC5" i="2"/>
  <c r="AD5" i="2"/>
  <c r="AE5" i="2"/>
  <c r="AF5" i="2"/>
  <c r="AG5" i="2"/>
  <c r="AH5" i="2"/>
  <c r="AI5" i="2"/>
  <c r="AJ5" i="2"/>
  <c r="AK5" i="2"/>
  <c r="AL5" i="2"/>
  <c r="AM5" i="2"/>
  <c r="BC5" i="2" s="1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J6" i="2"/>
  <c r="K6" i="2"/>
  <c r="L6" i="2"/>
  <c r="M6" i="2"/>
  <c r="N6" i="2"/>
  <c r="O6" i="2"/>
  <c r="P6" i="2"/>
  <c r="Q6" i="2"/>
  <c r="S6" i="2"/>
  <c r="T6" i="2"/>
  <c r="U6" i="2"/>
  <c r="V6" i="2"/>
  <c r="W6" i="2"/>
  <c r="X6" i="2"/>
  <c r="Y6" i="2"/>
  <c r="Z6" i="2"/>
  <c r="AA6" i="2"/>
  <c r="AE6" i="2"/>
  <c r="AI6" i="2"/>
  <c r="J7" i="2"/>
  <c r="K7" i="2"/>
  <c r="L7" i="2"/>
  <c r="M7" i="2"/>
  <c r="N7" i="2"/>
  <c r="O7" i="2"/>
  <c r="P7" i="2"/>
  <c r="Q7" i="2"/>
  <c r="S7" i="2"/>
  <c r="T7" i="2"/>
  <c r="U7" i="2"/>
  <c r="V7" i="2"/>
  <c r="W7" i="2"/>
  <c r="X7" i="2"/>
  <c r="Y7" i="2"/>
  <c r="Z7" i="2"/>
  <c r="AA7" i="2"/>
  <c r="J8" i="2"/>
  <c r="K8" i="2"/>
  <c r="L8" i="2"/>
  <c r="M8" i="2"/>
  <c r="N8" i="2"/>
  <c r="O8" i="2"/>
  <c r="P8" i="2"/>
  <c r="Q8" i="2"/>
  <c r="S8" i="2"/>
  <c r="AA8" i="2" s="1"/>
  <c r="T8" i="2"/>
  <c r="U8" i="2"/>
  <c r="V8" i="2"/>
  <c r="W8" i="2"/>
  <c r="X8" i="2"/>
  <c r="Y8" i="2"/>
  <c r="Z8" i="2"/>
  <c r="J9" i="2"/>
  <c r="K9" i="2"/>
  <c r="L9" i="2"/>
  <c r="M9" i="2"/>
  <c r="N9" i="2"/>
  <c r="O9" i="2"/>
  <c r="P9" i="2"/>
  <c r="Q9" i="2"/>
  <c r="S9" i="2"/>
  <c r="T9" i="2"/>
  <c r="U9" i="2"/>
  <c r="AA9" i="2" s="1"/>
  <c r="V9" i="2"/>
  <c r="W9" i="2"/>
  <c r="X9" i="2"/>
  <c r="Y9" i="2"/>
  <c r="Z9" i="2"/>
  <c r="J10" i="2"/>
  <c r="K10" i="2"/>
  <c r="L10" i="2"/>
  <c r="M10" i="2"/>
  <c r="N10" i="2"/>
  <c r="O10" i="2"/>
  <c r="P10" i="2"/>
  <c r="Q10" i="2"/>
  <c r="R10" i="2"/>
  <c r="S10" i="2"/>
  <c r="AA10" i="2" s="1"/>
  <c r="T10" i="2"/>
  <c r="U10" i="2"/>
  <c r="V10" i="2"/>
  <c r="W10" i="2"/>
  <c r="X10" i="2"/>
  <c r="Y10" i="2"/>
  <c r="Z10" i="2"/>
  <c r="J11" i="2"/>
  <c r="K11" i="2"/>
  <c r="L11" i="2"/>
  <c r="M11" i="2"/>
  <c r="N11" i="2"/>
  <c r="O11" i="2"/>
  <c r="P11" i="2"/>
  <c r="Q11" i="2"/>
  <c r="S11" i="2"/>
  <c r="T11" i="2"/>
  <c r="U11" i="2"/>
  <c r="V11" i="2"/>
  <c r="W11" i="2"/>
  <c r="X11" i="2"/>
  <c r="Y11" i="2"/>
  <c r="Z11" i="2"/>
  <c r="J12" i="2"/>
  <c r="K12" i="2"/>
  <c r="L12" i="2"/>
  <c r="M12" i="2"/>
  <c r="N12" i="2"/>
  <c r="O12" i="2"/>
  <c r="P12" i="2"/>
  <c r="Q12" i="2"/>
  <c r="S12" i="2"/>
  <c r="T12" i="2"/>
  <c r="U12" i="2"/>
  <c r="V12" i="2"/>
  <c r="W12" i="2"/>
  <c r="X12" i="2"/>
  <c r="Y12" i="2"/>
  <c r="Z12" i="2"/>
  <c r="J13" i="2"/>
  <c r="K13" i="2"/>
  <c r="L13" i="2"/>
  <c r="M13" i="2"/>
  <c r="N13" i="2"/>
  <c r="O13" i="2"/>
  <c r="P13" i="2"/>
  <c r="Q13" i="2"/>
  <c r="R13" i="2" s="1"/>
  <c r="S13" i="2"/>
  <c r="T13" i="2"/>
  <c r="U13" i="2"/>
  <c r="V13" i="2"/>
  <c r="W13" i="2"/>
  <c r="X13" i="2"/>
  <c r="Y13" i="2"/>
  <c r="Z13" i="2"/>
  <c r="J14" i="2"/>
  <c r="K14" i="2"/>
  <c r="L14" i="2"/>
  <c r="M14" i="2"/>
  <c r="N14" i="2"/>
  <c r="O14" i="2"/>
  <c r="P14" i="2"/>
  <c r="Q14" i="2"/>
  <c r="S14" i="2"/>
  <c r="T14" i="2"/>
  <c r="U14" i="2"/>
  <c r="V14" i="2"/>
  <c r="W14" i="2"/>
  <c r="X14" i="2"/>
  <c r="Y14" i="2"/>
  <c r="Z14" i="2"/>
  <c r="J15" i="2"/>
  <c r="K15" i="2"/>
  <c r="L15" i="2"/>
  <c r="M15" i="2"/>
  <c r="N15" i="2"/>
  <c r="O15" i="2"/>
  <c r="P15" i="2"/>
  <c r="Q15" i="2"/>
  <c r="S15" i="2"/>
  <c r="T15" i="2"/>
  <c r="U15" i="2"/>
  <c r="V15" i="2"/>
  <c r="W15" i="2"/>
  <c r="X15" i="2"/>
  <c r="Y15" i="2"/>
  <c r="Z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J17" i="2"/>
  <c r="K17" i="2"/>
  <c r="L17" i="2"/>
  <c r="M17" i="2"/>
  <c r="N17" i="2"/>
  <c r="O17" i="2"/>
  <c r="P17" i="2"/>
  <c r="Q17" i="2"/>
  <c r="S17" i="2"/>
  <c r="T17" i="2"/>
  <c r="U17" i="2"/>
  <c r="AA17" i="2" s="1"/>
  <c r="V17" i="2"/>
  <c r="W17" i="2"/>
  <c r="X17" i="2"/>
  <c r="Y17" i="2"/>
  <c r="Z17" i="2"/>
  <c r="J18" i="2"/>
  <c r="K18" i="2"/>
  <c r="L18" i="2"/>
  <c r="M18" i="2"/>
  <c r="N18" i="2"/>
  <c r="O18" i="2"/>
  <c r="P18" i="2"/>
  <c r="Q18" i="2"/>
  <c r="R18" i="2"/>
  <c r="S18" i="2"/>
  <c r="AA18" i="2" s="1"/>
  <c r="T18" i="2"/>
  <c r="U18" i="2"/>
  <c r="V18" i="2"/>
  <c r="W18" i="2"/>
  <c r="X18" i="2"/>
  <c r="Y18" i="2"/>
  <c r="Z18" i="2"/>
  <c r="J19" i="2"/>
  <c r="K19" i="2"/>
  <c r="L19" i="2"/>
  <c r="M19" i="2"/>
  <c r="N19" i="2"/>
  <c r="O19" i="2"/>
  <c r="P19" i="2"/>
  <c r="Q19" i="2"/>
  <c r="S19" i="2"/>
  <c r="T19" i="2"/>
  <c r="U19" i="2"/>
  <c r="V19" i="2"/>
  <c r="W19" i="2"/>
  <c r="X19" i="2"/>
  <c r="Y19" i="2"/>
  <c r="Z19" i="2"/>
  <c r="AA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J21" i="2"/>
  <c r="K21" i="2"/>
  <c r="L21" i="2"/>
  <c r="R21" i="2" s="1"/>
  <c r="M21" i="2"/>
  <c r="N21" i="2"/>
  <c r="O21" i="2"/>
  <c r="P21" i="2"/>
  <c r="Q21" i="2"/>
  <c r="S21" i="2"/>
  <c r="T21" i="2"/>
  <c r="U21" i="2"/>
  <c r="V21" i="2"/>
  <c r="W21" i="2"/>
  <c r="X21" i="2"/>
  <c r="Y21" i="2"/>
  <c r="Z21" i="2"/>
  <c r="J22" i="2"/>
  <c r="K22" i="2"/>
  <c r="L22" i="2"/>
  <c r="M22" i="2"/>
  <c r="N22" i="2"/>
  <c r="O22" i="2"/>
  <c r="P22" i="2"/>
  <c r="Q22" i="2"/>
  <c r="S22" i="2"/>
  <c r="T22" i="2"/>
  <c r="U22" i="2"/>
  <c r="V22" i="2"/>
  <c r="W22" i="2"/>
  <c r="X22" i="2"/>
  <c r="Y22" i="2"/>
  <c r="Z22" i="2"/>
  <c r="AA22" i="2"/>
  <c r="J23" i="2"/>
  <c r="K23" i="2"/>
  <c r="L23" i="2"/>
  <c r="M23" i="2"/>
  <c r="N23" i="2"/>
  <c r="O23" i="2"/>
  <c r="P23" i="2"/>
  <c r="Q23" i="2"/>
  <c r="S23" i="2"/>
  <c r="T23" i="2"/>
  <c r="U23" i="2"/>
  <c r="V23" i="2"/>
  <c r="W23" i="2"/>
  <c r="X23" i="2"/>
  <c r="Y23" i="2"/>
  <c r="Z23" i="2"/>
  <c r="J24" i="2"/>
  <c r="K24" i="2"/>
  <c r="L24" i="2"/>
  <c r="M24" i="2"/>
  <c r="N24" i="2"/>
  <c r="O24" i="2"/>
  <c r="P24" i="2"/>
  <c r="Q24" i="2"/>
  <c r="S24" i="2"/>
  <c r="T24" i="2"/>
  <c r="U24" i="2"/>
  <c r="V24" i="2"/>
  <c r="W24" i="2"/>
  <c r="X24" i="2"/>
  <c r="Y24" i="2"/>
  <c r="Z24" i="2"/>
  <c r="AA24" i="2"/>
  <c r="J25" i="2"/>
  <c r="K25" i="2"/>
  <c r="L25" i="2"/>
  <c r="M25" i="2"/>
  <c r="N25" i="2"/>
  <c r="O25" i="2"/>
  <c r="P25" i="2"/>
  <c r="Q25" i="2"/>
  <c r="S25" i="2"/>
  <c r="T25" i="2"/>
  <c r="U25" i="2"/>
  <c r="V25" i="2"/>
  <c r="W25" i="2"/>
  <c r="X25" i="2"/>
  <c r="Y25" i="2"/>
  <c r="Z25" i="2"/>
  <c r="AA25" i="2"/>
  <c r="J26" i="2"/>
  <c r="K26" i="2"/>
  <c r="L26" i="2"/>
  <c r="M26" i="2"/>
  <c r="N26" i="2"/>
  <c r="O26" i="2"/>
  <c r="P26" i="2"/>
  <c r="Q26" i="2"/>
  <c r="S26" i="2"/>
  <c r="T26" i="2"/>
  <c r="U26" i="2"/>
  <c r="V26" i="2"/>
  <c r="W26" i="2"/>
  <c r="X26" i="2"/>
  <c r="Y26" i="2"/>
  <c r="Z26" i="2"/>
  <c r="AA26" i="2"/>
  <c r="J27" i="2"/>
  <c r="K27" i="2"/>
  <c r="R27" i="2" s="1"/>
  <c r="L27" i="2"/>
  <c r="M27" i="2"/>
  <c r="N27" i="2"/>
  <c r="O27" i="2"/>
  <c r="P27" i="2"/>
  <c r="Q27" i="2"/>
  <c r="S27" i="2"/>
  <c r="T27" i="2"/>
  <c r="U27" i="2"/>
  <c r="V27" i="2"/>
  <c r="W27" i="2"/>
  <c r="X27" i="2"/>
  <c r="Y27" i="2"/>
  <c r="Z27" i="2"/>
  <c r="AA27" i="2"/>
  <c r="J28" i="2"/>
  <c r="K28" i="2"/>
  <c r="L28" i="2"/>
  <c r="M28" i="2"/>
  <c r="N28" i="2"/>
  <c r="O28" i="2"/>
  <c r="P28" i="2"/>
  <c r="Q28" i="2"/>
  <c r="S28" i="2"/>
  <c r="T28" i="2"/>
  <c r="U28" i="2"/>
  <c r="V28" i="2"/>
  <c r="W28" i="2"/>
  <c r="X28" i="2"/>
  <c r="Y28" i="2"/>
  <c r="Z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J30" i="2"/>
  <c r="K30" i="2"/>
  <c r="L30" i="2"/>
  <c r="M30" i="2"/>
  <c r="N30" i="2"/>
  <c r="O30" i="2"/>
  <c r="P30" i="2"/>
  <c r="Q30" i="2"/>
  <c r="S30" i="2"/>
  <c r="AA30" i="2" s="1"/>
  <c r="T30" i="2"/>
  <c r="U30" i="2"/>
  <c r="V30" i="2"/>
  <c r="W30" i="2"/>
  <c r="X30" i="2"/>
  <c r="Y30" i="2"/>
  <c r="Z30" i="2"/>
  <c r="J31" i="2"/>
  <c r="K31" i="2"/>
  <c r="L31" i="2"/>
  <c r="M31" i="2"/>
  <c r="N31" i="2"/>
  <c r="O31" i="2"/>
  <c r="P31" i="2"/>
  <c r="Q31" i="2"/>
  <c r="S31" i="2"/>
  <c r="AA31" i="2" s="1"/>
  <c r="T31" i="2"/>
  <c r="U31" i="2"/>
  <c r="V31" i="2"/>
  <c r="W31" i="2"/>
  <c r="X31" i="2"/>
  <c r="Y31" i="2"/>
  <c r="Z31" i="2"/>
  <c r="J32" i="2"/>
  <c r="K32" i="2"/>
  <c r="L32" i="2"/>
  <c r="M32" i="2"/>
  <c r="N32" i="2"/>
  <c r="O32" i="2"/>
  <c r="P32" i="2"/>
  <c r="Q32" i="2"/>
  <c r="S32" i="2"/>
  <c r="T32" i="2"/>
  <c r="U32" i="2"/>
  <c r="V32" i="2"/>
  <c r="W32" i="2"/>
  <c r="X32" i="2"/>
  <c r="Y32" i="2"/>
  <c r="Z32" i="2"/>
  <c r="AA32" i="2"/>
  <c r="J33" i="2"/>
  <c r="K33" i="2"/>
  <c r="L33" i="2"/>
  <c r="M33" i="2"/>
  <c r="N33" i="2"/>
  <c r="O33" i="2"/>
  <c r="P33" i="2"/>
  <c r="Q33" i="2"/>
  <c r="S33" i="2"/>
  <c r="T33" i="2"/>
  <c r="U33" i="2"/>
  <c r="V33" i="2"/>
  <c r="W33" i="2"/>
  <c r="X33" i="2"/>
  <c r="Y33" i="2"/>
  <c r="Z33" i="2"/>
  <c r="J34" i="2"/>
  <c r="K34" i="2"/>
  <c r="L34" i="2"/>
  <c r="M34" i="2"/>
  <c r="N34" i="2"/>
  <c r="O34" i="2"/>
  <c r="P34" i="2"/>
  <c r="Q34" i="2"/>
  <c r="S34" i="2"/>
  <c r="T34" i="2"/>
  <c r="U34" i="2"/>
  <c r="V34" i="2"/>
  <c r="W34" i="2"/>
  <c r="AA34" i="2" s="1"/>
  <c r="X34" i="2"/>
  <c r="Y34" i="2"/>
  <c r="Z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AA36" i="2" s="1"/>
  <c r="W36" i="2"/>
  <c r="X36" i="2"/>
  <c r="Y36" i="2"/>
  <c r="Z36" i="2"/>
  <c r="J37" i="2"/>
  <c r="K37" i="2"/>
  <c r="L37" i="2"/>
  <c r="M37" i="2"/>
  <c r="N37" i="2"/>
  <c r="O37" i="2"/>
  <c r="P37" i="2"/>
  <c r="Q37" i="2"/>
  <c r="R37" i="2"/>
  <c r="S37" i="2"/>
  <c r="AA37" i="2" s="1"/>
  <c r="T37" i="2"/>
  <c r="U37" i="2"/>
  <c r="V37" i="2"/>
  <c r="W37" i="2"/>
  <c r="X37" i="2"/>
  <c r="Y37" i="2"/>
  <c r="Z37" i="2"/>
  <c r="J38" i="2"/>
  <c r="K38" i="2"/>
  <c r="L38" i="2"/>
  <c r="M38" i="2"/>
  <c r="N38" i="2"/>
  <c r="O38" i="2"/>
  <c r="P38" i="2"/>
  <c r="Q38" i="2"/>
  <c r="S38" i="2"/>
  <c r="T38" i="2"/>
  <c r="U38" i="2"/>
  <c r="V38" i="2"/>
  <c r="W38" i="2"/>
  <c r="X38" i="2"/>
  <c r="Y38" i="2"/>
  <c r="Z38" i="2"/>
  <c r="AA38" i="2"/>
  <c r="J39" i="2"/>
  <c r="K39" i="2"/>
  <c r="L39" i="2"/>
  <c r="M39" i="2"/>
  <c r="N39" i="2"/>
  <c r="O39" i="2"/>
  <c r="P39" i="2"/>
  <c r="Q39" i="2"/>
  <c r="S39" i="2"/>
  <c r="T39" i="2"/>
  <c r="U39" i="2"/>
  <c r="V39" i="2"/>
  <c r="W39" i="2"/>
  <c r="X39" i="2"/>
  <c r="Y39" i="2"/>
  <c r="Z39" i="2"/>
  <c r="AA39" i="2"/>
  <c r="J40" i="2"/>
  <c r="K40" i="2"/>
  <c r="L40" i="2"/>
  <c r="M40" i="2"/>
  <c r="N40" i="2"/>
  <c r="O40" i="2"/>
  <c r="P40" i="2"/>
  <c r="Q40" i="2"/>
  <c r="S40" i="2"/>
  <c r="T40" i="2"/>
  <c r="U40" i="2"/>
  <c r="V40" i="2"/>
  <c r="W40" i="2"/>
  <c r="X40" i="2"/>
  <c r="Y40" i="2"/>
  <c r="Z40" i="2"/>
  <c r="J41" i="2"/>
  <c r="K41" i="2"/>
  <c r="L41" i="2"/>
  <c r="M41" i="2"/>
  <c r="N41" i="2"/>
  <c r="O41" i="2"/>
  <c r="P41" i="2"/>
  <c r="Q41" i="2"/>
  <c r="S41" i="2"/>
  <c r="T41" i="2"/>
  <c r="U41" i="2"/>
  <c r="V41" i="2"/>
  <c r="W41" i="2"/>
  <c r="X41" i="2"/>
  <c r="Y41" i="2"/>
  <c r="Z41" i="2"/>
  <c r="AA41" i="2"/>
  <c r="J42" i="2"/>
  <c r="K42" i="2"/>
  <c r="L42" i="2"/>
  <c r="M42" i="2"/>
  <c r="N42" i="2"/>
  <c r="O42" i="2"/>
  <c r="P42" i="2"/>
  <c r="Q42" i="2"/>
  <c r="R42" i="2"/>
  <c r="S42" i="2"/>
  <c r="AA42" i="2" s="1"/>
  <c r="T42" i="2"/>
  <c r="U42" i="2"/>
  <c r="V42" i="2"/>
  <c r="W42" i="2"/>
  <c r="X42" i="2"/>
  <c r="Y42" i="2"/>
  <c r="Z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J44" i="2"/>
  <c r="K44" i="2"/>
  <c r="L44" i="2"/>
  <c r="M44" i="2"/>
  <c r="N44" i="2"/>
  <c r="O44" i="2"/>
  <c r="P44" i="2"/>
  <c r="Q44" i="2"/>
  <c r="R44" i="2"/>
  <c r="S44" i="2"/>
  <c r="AA44" i="2" s="1"/>
  <c r="T44" i="2"/>
  <c r="U44" i="2"/>
  <c r="V44" i="2"/>
  <c r="W44" i="2"/>
  <c r="X44" i="2"/>
  <c r="Y44" i="2"/>
  <c r="Z4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BC4" i="2"/>
  <c r="AZ4" i="2"/>
  <c r="AN4" i="2"/>
  <c r="AT4" i="2"/>
  <c r="BB4" i="2"/>
  <c r="C4" i="2"/>
  <c r="D4" i="2"/>
  <c r="E4" i="2"/>
  <c r="E3" i="2"/>
  <c r="C28" i="1"/>
  <c r="C24" i="1"/>
  <c r="C23" i="1"/>
  <c r="C22" i="1"/>
  <c r="C15" i="1"/>
  <c r="D3" i="2"/>
  <c r="C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B3" i="2"/>
  <c r="R34" i="2" l="1"/>
  <c r="R41" i="2"/>
  <c r="AL6" i="2"/>
  <c r="AN6" i="2"/>
  <c r="AD6" i="2"/>
  <c r="AG6" i="2"/>
  <c r="AH6" i="2"/>
  <c r="AK6" i="2"/>
  <c r="AM6" i="2"/>
  <c r="R6" i="2"/>
  <c r="AA28" i="2"/>
  <c r="R12" i="2"/>
  <c r="R32" i="2"/>
  <c r="R25" i="2"/>
  <c r="R38" i="2"/>
  <c r="AA11" i="2"/>
  <c r="AA15" i="2"/>
  <c r="AA5" i="2"/>
  <c r="AS6" i="2" s="1"/>
  <c r="AA29" i="2"/>
  <c r="AA43" i="2"/>
  <c r="R28" i="2"/>
  <c r="AA16" i="2"/>
  <c r="R39" i="2"/>
  <c r="R22" i="2"/>
  <c r="AA12" i="2"/>
  <c r="R7" i="2"/>
  <c r="R40" i="2"/>
  <c r="R26" i="2"/>
  <c r="AA35" i="2"/>
  <c r="AA14" i="2"/>
  <c r="R24" i="2"/>
  <c r="R8" i="2"/>
  <c r="AA40" i="2"/>
  <c r="R15" i="2"/>
  <c r="R11" i="2"/>
  <c r="AA33" i="2"/>
  <c r="R17" i="2"/>
  <c r="AW6" i="2"/>
  <c r="AJ6" i="2"/>
  <c r="R31" i="2"/>
  <c r="R19" i="2"/>
  <c r="R14" i="2"/>
  <c r="AA23" i="2"/>
  <c r="AA20" i="2"/>
  <c r="R23" i="2"/>
  <c r="R33" i="2"/>
  <c r="R30" i="2"/>
  <c r="AB6" i="2"/>
  <c r="AA21" i="2"/>
  <c r="AA13" i="2"/>
  <c r="R9" i="2"/>
  <c r="AF6" i="2"/>
  <c r="AC6" i="2"/>
  <c r="O4" i="2"/>
  <c r="L4" i="2"/>
  <c r="S4" i="2"/>
  <c r="I4" i="2"/>
  <c r="N4" i="2"/>
  <c r="M4" i="2"/>
  <c r="X4" i="2"/>
  <c r="W4" i="2"/>
  <c r="V4" i="2"/>
  <c r="U4" i="2"/>
  <c r="T4" i="2"/>
  <c r="AA4" i="2" s="1"/>
  <c r="Q4" i="2"/>
  <c r="K4" i="2"/>
  <c r="J4" i="2"/>
  <c r="Z4" i="2"/>
  <c r="Y4" i="2"/>
  <c r="P4" i="2"/>
  <c r="I3" i="2"/>
  <c r="AW4" i="2" s="1"/>
  <c r="Z3" i="2"/>
  <c r="T3" i="2"/>
  <c r="S3" i="2"/>
  <c r="Q3" i="2"/>
  <c r="U3" i="2"/>
  <c r="V3" i="2"/>
  <c r="W3" i="2"/>
  <c r="X3" i="2"/>
  <c r="Y3" i="2"/>
  <c r="K3" i="2"/>
  <c r="L3" i="2"/>
  <c r="M3" i="2"/>
  <c r="N3" i="2"/>
  <c r="J3" i="2"/>
  <c r="O3" i="2"/>
  <c r="P3" i="2"/>
  <c r="AJ7" i="2" l="1"/>
  <c r="AY6" i="2"/>
  <c r="BA7" i="2" s="1"/>
  <c r="BB6" i="2"/>
  <c r="AQ6" i="2"/>
  <c r="AT6" i="2"/>
  <c r="AE7" i="2"/>
  <c r="AI7" i="2"/>
  <c r="AM7" i="2"/>
  <c r="BA6" i="2"/>
  <c r="AR6" i="2"/>
  <c r="AV7" i="2" s="1"/>
  <c r="AZ6" i="2"/>
  <c r="AP6" i="2"/>
  <c r="AX6" i="2"/>
  <c r="AV6" i="2"/>
  <c r="AD7" i="2"/>
  <c r="AF7" i="2"/>
  <c r="AC7" i="2"/>
  <c r="AK7" i="2"/>
  <c r="AB7" i="2"/>
  <c r="AU6" i="2"/>
  <c r="AW7" i="2" s="1"/>
  <c r="AO6" i="2"/>
  <c r="AT7" i="2"/>
  <c r="AU7" i="2"/>
  <c r="AH7" i="2"/>
  <c r="AG7" i="2"/>
  <c r="AY7" i="2"/>
  <c r="AL7" i="2"/>
  <c r="AN7" i="2"/>
  <c r="AJ4" i="2"/>
  <c r="R4" i="2"/>
  <c r="AA3" i="2"/>
  <c r="R3" i="2"/>
  <c r="AX7" i="2" l="1"/>
  <c r="AQ7" i="2"/>
  <c r="AS7" i="2"/>
  <c r="AP7" i="2"/>
  <c r="AO7" i="2"/>
  <c r="BB8" i="2" s="1"/>
  <c r="AR7" i="2"/>
  <c r="BC7" i="2" s="1"/>
  <c r="BC6" i="2"/>
  <c r="BB7" i="2"/>
  <c r="AL8" i="2"/>
  <c r="AY8" i="2"/>
  <c r="AN8" i="2"/>
  <c r="AW8" i="2"/>
  <c r="AJ8" i="2"/>
  <c r="AZ7" i="2"/>
  <c r="BA8" i="2" s="1"/>
  <c r="AF8" i="2"/>
  <c r="AK8" i="2"/>
  <c r="AB8" i="2"/>
  <c r="AC8" i="2"/>
  <c r="AD8" i="2"/>
  <c r="AH8" i="2"/>
  <c r="AG8" i="2"/>
  <c r="AT8" i="2"/>
  <c r="AU8" i="2"/>
  <c r="AV8" i="2"/>
  <c r="AZ8" i="2"/>
  <c r="AE8" i="2"/>
  <c r="AI8" i="2"/>
  <c r="AR8" i="2"/>
  <c r="AM8" i="2"/>
  <c r="AO4" i="2"/>
  <c r="AV4" i="2"/>
  <c r="AU4" i="2"/>
  <c r="AB4" i="2"/>
  <c r="AH4" i="2"/>
  <c r="AI4" i="2"/>
  <c r="AY4" i="2"/>
  <c r="BA4" i="2"/>
  <c r="AR4" i="2"/>
  <c r="AG4" i="2"/>
  <c r="AM4" i="2"/>
  <c r="AL4" i="2"/>
  <c r="AE4" i="2"/>
  <c r="AH9" i="2" l="1"/>
  <c r="AG9" i="2"/>
  <c r="AJ9" i="2"/>
  <c r="AW9" i="2"/>
  <c r="AZ9" i="2"/>
  <c r="AI9" i="2"/>
  <c r="AV9" i="2"/>
  <c r="AE9" i="2"/>
  <c r="AM9" i="2"/>
  <c r="AR9" i="2"/>
  <c r="BB9" i="2"/>
  <c r="AB9" i="2"/>
  <c r="AC9" i="2"/>
  <c r="AD9" i="2"/>
  <c r="AF9" i="2"/>
  <c r="AK9" i="2"/>
  <c r="AX8" i="2"/>
  <c r="AQ8" i="2"/>
  <c r="AS8" i="2"/>
  <c r="AU9" i="2" s="1"/>
  <c r="AO8" i="2"/>
  <c r="AP8" i="2"/>
  <c r="AY9" i="2"/>
  <c r="AL9" i="2"/>
  <c r="AN9" i="2"/>
  <c r="BA9" i="2"/>
  <c r="AK4" i="2"/>
  <c r="AF4" i="2"/>
  <c r="AD4" i="2"/>
  <c r="AS4" i="2"/>
  <c r="BC3" i="2"/>
  <c r="AX4" i="2"/>
  <c r="AP4" i="2"/>
  <c r="AQ4" i="2"/>
  <c r="AC4" i="2"/>
  <c r="AE10" i="2" l="1"/>
  <c r="AM10" i="2"/>
  <c r="AI10" i="2"/>
  <c r="AK10" i="2"/>
  <c r="AF10" i="2"/>
  <c r="AB10" i="2"/>
  <c r="AC10" i="2"/>
  <c r="AD10" i="2"/>
  <c r="BA10" i="2"/>
  <c r="AL10" i="2"/>
  <c r="AN10" i="2"/>
  <c r="AX9" i="2"/>
  <c r="AY10" i="2" s="1"/>
  <c r="AS9" i="2"/>
  <c r="AO9" i="2"/>
  <c r="AP9" i="2"/>
  <c r="AQ9" i="2"/>
  <c r="AZ10" i="2" s="1"/>
  <c r="AT9" i="2"/>
  <c r="BB10" i="2" s="1"/>
  <c r="BC8" i="2"/>
  <c r="AT10" i="2"/>
  <c r="AG10" i="2"/>
  <c r="AH10" i="2"/>
  <c r="AU10" i="2"/>
  <c r="AJ10" i="2"/>
  <c r="AW10" i="2"/>
  <c r="AM11" i="2" l="1"/>
  <c r="AI11" i="2"/>
  <c r="AE11" i="2"/>
  <c r="AJ11" i="2"/>
  <c r="AG11" i="2"/>
  <c r="AH11" i="2"/>
  <c r="AT11" i="2"/>
  <c r="AV10" i="2"/>
  <c r="AW11" i="2" s="1"/>
  <c r="AP10" i="2"/>
  <c r="BB11" i="2" s="1"/>
  <c r="AQ10" i="2"/>
  <c r="AZ11" i="2" s="1"/>
  <c r="AS10" i="2"/>
  <c r="AX10" i="2"/>
  <c r="AO10" i="2"/>
  <c r="AB11" i="2"/>
  <c r="AC11" i="2"/>
  <c r="AD11" i="2"/>
  <c r="AF11" i="2"/>
  <c r="AK11" i="2"/>
  <c r="BC9" i="2"/>
  <c r="AL11" i="2"/>
  <c r="AN11" i="2"/>
  <c r="AY11" i="2"/>
  <c r="BA11" i="2"/>
  <c r="AR10" i="2"/>
  <c r="AU11" i="2" l="1"/>
  <c r="AW12" i="2" s="1"/>
  <c r="AN12" i="2"/>
  <c r="BA12" i="2"/>
  <c r="AL12" i="2"/>
  <c r="AV11" i="2"/>
  <c r="BC10" i="2"/>
  <c r="AB12" i="2"/>
  <c r="AD12" i="2"/>
  <c r="AC12" i="2"/>
  <c r="AF12" i="2"/>
  <c r="AK12" i="2"/>
  <c r="AP11" i="2"/>
  <c r="AO11" i="2"/>
  <c r="BC11" i="2" s="1"/>
  <c r="AQ11" i="2"/>
  <c r="AR12" i="2" s="1"/>
  <c r="AS11" i="2"/>
  <c r="AT12" i="2" s="1"/>
  <c r="AX11" i="2"/>
  <c r="AY12" i="2" s="1"/>
  <c r="AR11" i="2"/>
  <c r="AJ12" i="2"/>
  <c r="AG12" i="2"/>
  <c r="AH12" i="2"/>
  <c r="AE12" i="2"/>
  <c r="AI12" i="2"/>
  <c r="AV12" i="2"/>
  <c r="AM12" i="2"/>
  <c r="AM13" i="2" l="1"/>
  <c r="AE13" i="2"/>
  <c r="AI13" i="2"/>
  <c r="AP12" i="2"/>
  <c r="AO12" i="2"/>
  <c r="AX12" i="2"/>
  <c r="AQ12" i="2"/>
  <c r="AR13" i="2" s="1"/>
  <c r="AS12" i="2"/>
  <c r="AT13" i="2" s="1"/>
  <c r="AN13" i="2"/>
  <c r="AL13" i="2"/>
  <c r="AY13" i="2"/>
  <c r="AZ12" i="2"/>
  <c r="BB13" i="2" s="1"/>
  <c r="AG13" i="2"/>
  <c r="AH13" i="2"/>
  <c r="BB12" i="2"/>
  <c r="AU12" i="2"/>
  <c r="AJ13" i="2"/>
  <c r="AW13" i="2"/>
  <c r="AB13" i="2"/>
  <c r="AD13" i="2"/>
  <c r="AF13" i="2"/>
  <c r="AC13" i="2"/>
  <c r="AK13" i="2"/>
  <c r="BA13" i="2" l="1"/>
  <c r="BC12" i="2"/>
  <c r="AH14" i="2"/>
  <c r="AG14" i="2"/>
  <c r="AM14" i="2"/>
  <c r="AE14" i="2"/>
  <c r="AI14" i="2"/>
  <c r="AL14" i="2"/>
  <c r="AN14" i="2"/>
  <c r="AB14" i="2"/>
  <c r="AC14" i="2"/>
  <c r="AD14" i="2"/>
  <c r="AF14" i="2"/>
  <c r="AK14" i="2"/>
  <c r="AU13" i="2"/>
  <c r="AP13" i="2"/>
  <c r="AQ13" i="2"/>
  <c r="AR14" i="2" s="1"/>
  <c r="AO13" i="2"/>
  <c r="BB14" i="2" s="1"/>
  <c r="AS13" i="2"/>
  <c r="AT14" i="2" s="1"/>
  <c r="AX13" i="2"/>
  <c r="BA14" i="2" s="1"/>
  <c r="AZ13" i="2"/>
  <c r="AJ14" i="2"/>
  <c r="AW14" i="2"/>
  <c r="AV13" i="2"/>
  <c r="AU14" i="2" l="1"/>
  <c r="AY14" i="2"/>
  <c r="AS14" i="2"/>
  <c r="AX14" i="2"/>
  <c r="AQ14" i="2"/>
  <c r="AR15" i="2" s="1"/>
  <c r="AO14" i="2"/>
  <c r="AP14" i="2"/>
  <c r="AY15" i="2"/>
  <c r="BA15" i="2"/>
  <c r="AL15" i="2"/>
  <c r="AN15" i="2"/>
  <c r="AJ15" i="2"/>
  <c r="AW15" i="2"/>
  <c r="AE15" i="2"/>
  <c r="AZ15" i="2"/>
  <c r="AI15" i="2"/>
  <c r="AM15" i="2"/>
  <c r="AV14" i="2"/>
  <c r="AZ14" i="2"/>
  <c r="BC13" i="2"/>
  <c r="AT15" i="2"/>
  <c r="AU15" i="2"/>
  <c r="AH15" i="2"/>
  <c r="AG15" i="2"/>
  <c r="AD15" i="2"/>
  <c r="AB15" i="2"/>
  <c r="AC15" i="2"/>
  <c r="AF15" i="2"/>
  <c r="BB15" i="2"/>
  <c r="AK15" i="2"/>
  <c r="AL16" i="2" l="1"/>
  <c r="AN16" i="2"/>
  <c r="AI16" i="2"/>
  <c r="AE16" i="2"/>
  <c r="AM16" i="2"/>
  <c r="AJ16" i="2"/>
  <c r="AV15" i="2"/>
  <c r="AW16" i="2" s="1"/>
  <c r="AG16" i="2"/>
  <c r="AH16" i="2"/>
  <c r="AT16" i="2"/>
  <c r="AF16" i="2"/>
  <c r="AD16" i="2"/>
  <c r="AB16" i="2"/>
  <c r="AC16" i="2"/>
  <c r="AK16" i="2"/>
  <c r="AX15" i="2"/>
  <c r="AY16" i="2" s="1"/>
  <c r="AO15" i="2"/>
  <c r="AP15" i="2"/>
  <c r="AQ15" i="2"/>
  <c r="AV16" i="2" s="1"/>
  <c r="AS15" i="2"/>
  <c r="AU16" i="2" s="1"/>
  <c r="AZ16" i="2" l="1"/>
  <c r="AL17" i="2"/>
  <c r="AN17" i="2"/>
  <c r="AR16" i="2"/>
  <c r="AK17" i="2"/>
  <c r="AD17" i="2"/>
  <c r="AF17" i="2"/>
  <c r="AB17" i="2"/>
  <c r="AC17" i="2"/>
  <c r="AI17" i="2"/>
  <c r="AM17" i="2"/>
  <c r="AZ17" i="2"/>
  <c r="AE17" i="2"/>
  <c r="AJ17" i="2"/>
  <c r="AW17" i="2"/>
  <c r="AP16" i="2"/>
  <c r="AQ16" i="2"/>
  <c r="AR17" i="2" s="1"/>
  <c r="AS16" i="2"/>
  <c r="AX16" i="2"/>
  <c r="AY17" i="2" s="1"/>
  <c r="AO16" i="2"/>
  <c r="BC16" i="2" s="1"/>
  <c r="AH17" i="2"/>
  <c r="AG17" i="2"/>
  <c r="AT17" i="2"/>
  <c r="AU17" i="2"/>
  <c r="BA16" i="2"/>
  <c r="BC15" i="2"/>
  <c r="BB16" i="2"/>
  <c r="AK18" i="2" l="1"/>
  <c r="AB18" i="2"/>
  <c r="AC18" i="2"/>
  <c r="AD18" i="2"/>
  <c r="AF18" i="2"/>
  <c r="BA17" i="2"/>
  <c r="AJ18" i="2"/>
  <c r="AX17" i="2"/>
  <c r="BA18" i="2" s="1"/>
  <c r="AO17" i="2"/>
  <c r="BB18" i="2" s="1"/>
  <c r="AQ17" i="2"/>
  <c r="AV18" i="2" s="1"/>
  <c r="AP17" i="2"/>
  <c r="AS17" i="2"/>
  <c r="AU18" i="2" s="1"/>
  <c r="AZ18" i="2"/>
  <c r="AE18" i="2"/>
  <c r="AM18" i="2"/>
  <c r="AI18" i="2"/>
  <c r="AN18" i="2"/>
  <c r="AL18" i="2"/>
  <c r="AH18" i="2"/>
  <c r="AG18" i="2"/>
  <c r="BB17" i="2"/>
  <c r="AV17" i="2"/>
  <c r="AW18" i="2" s="1"/>
  <c r="AT18" i="2" l="1"/>
  <c r="AG19" i="2"/>
  <c r="AH19" i="2"/>
  <c r="AJ19" i="2"/>
  <c r="AW19" i="2"/>
  <c r="AP18" i="2"/>
  <c r="AS18" i="2"/>
  <c r="AU19" i="2" s="1"/>
  <c r="AX18" i="2"/>
  <c r="AQ18" i="2"/>
  <c r="AR19" i="2" s="1"/>
  <c r="AO18" i="2"/>
  <c r="BB19" i="2" s="1"/>
  <c r="AY18" i="2"/>
  <c r="BC17" i="2"/>
  <c r="AR18" i="2"/>
  <c r="AM19" i="2"/>
  <c r="AI19" i="2"/>
  <c r="AE19" i="2"/>
  <c r="AB19" i="2"/>
  <c r="AK19" i="2"/>
  <c r="AD19" i="2"/>
  <c r="AC19" i="2"/>
  <c r="AF19" i="2"/>
  <c r="AL19" i="2"/>
  <c r="AN19" i="2"/>
  <c r="AY19" i="2"/>
  <c r="BA19" i="2"/>
  <c r="AH20" i="2" l="1"/>
  <c r="AG20" i="2"/>
  <c r="BC18" i="2"/>
  <c r="AE20" i="2"/>
  <c r="AI20" i="2"/>
  <c r="AM20" i="2"/>
  <c r="AN20" i="2"/>
  <c r="AY20" i="2"/>
  <c r="AL20" i="2"/>
  <c r="AB20" i="2"/>
  <c r="AD20" i="2"/>
  <c r="AC20" i="2"/>
  <c r="AF20" i="2"/>
  <c r="AK20" i="2"/>
  <c r="AJ20" i="2"/>
  <c r="AP19" i="2"/>
  <c r="AX19" i="2"/>
  <c r="AQ19" i="2"/>
  <c r="AZ20" i="2" s="1"/>
  <c r="AO19" i="2"/>
  <c r="BB20" i="2" s="1"/>
  <c r="AS19" i="2"/>
  <c r="AT20" i="2" s="1"/>
  <c r="AZ19" i="2"/>
  <c r="BA20" i="2" s="1"/>
  <c r="AV19" i="2"/>
  <c r="AW20" i="2" s="1"/>
  <c r="AT19" i="2"/>
  <c r="BC19" i="2" s="1"/>
  <c r="AV20" i="2" l="1"/>
  <c r="AR20" i="2"/>
  <c r="AO20" i="2"/>
  <c r="AX20" i="2"/>
  <c r="AQ20" i="2"/>
  <c r="AR21" i="2" s="1"/>
  <c r="AS20" i="2"/>
  <c r="AP20" i="2"/>
  <c r="AL21" i="2"/>
  <c r="AN21" i="2"/>
  <c r="BA21" i="2"/>
  <c r="AY21" i="2"/>
  <c r="AT21" i="2"/>
  <c r="AU21" i="2"/>
  <c r="AH21" i="2"/>
  <c r="AG21" i="2"/>
  <c r="AV21" i="2"/>
  <c r="AM21" i="2"/>
  <c r="AI21" i="2"/>
  <c r="AE21" i="2"/>
  <c r="AJ21" i="2"/>
  <c r="AU20" i="2"/>
  <c r="AZ21" i="2" s="1"/>
  <c r="AD21" i="2"/>
  <c r="AF21" i="2"/>
  <c r="BC20" i="2"/>
  <c r="BB21" i="2"/>
  <c r="AC21" i="2"/>
  <c r="AK21" i="2"/>
  <c r="AB21" i="2"/>
  <c r="AJ22" i="2" l="1"/>
  <c r="AH22" i="2"/>
  <c r="AG22" i="2"/>
  <c r="AW21" i="2"/>
  <c r="AW22" i="2" s="1"/>
  <c r="AP21" i="2"/>
  <c r="AQ21" i="2"/>
  <c r="AR22" i="2" s="1"/>
  <c r="AO21" i="2"/>
  <c r="AS21" i="2"/>
  <c r="AU22" i="2" s="1"/>
  <c r="AX21" i="2"/>
  <c r="BA22" i="2" s="1"/>
  <c r="AB22" i="2"/>
  <c r="AC22" i="2"/>
  <c r="AF22" i="2"/>
  <c r="BB22" i="2"/>
  <c r="AD22" i="2"/>
  <c r="AK22" i="2"/>
  <c r="AL22" i="2"/>
  <c r="AN22" i="2"/>
  <c r="AE22" i="2"/>
  <c r="AI22" i="2"/>
  <c r="AZ22" i="2"/>
  <c r="AM22" i="2"/>
  <c r="AD23" i="2" l="1"/>
  <c r="AC23" i="2"/>
  <c r="AB23" i="2"/>
  <c r="AF23" i="2"/>
  <c r="AK23" i="2"/>
  <c r="AS22" i="2"/>
  <c r="AT23" i="2" s="1"/>
  <c r="AX22" i="2"/>
  <c r="AY23" i="2" s="1"/>
  <c r="AO22" i="2"/>
  <c r="AP22" i="2"/>
  <c r="AQ22" i="2"/>
  <c r="AZ23" i="2" s="1"/>
  <c r="AV22" i="2"/>
  <c r="AW23" i="2" s="1"/>
  <c r="AT22" i="2"/>
  <c r="AY22" i="2"/>
  <c r="AN23" i="2"/>
  <c r="AL23" i="2"/>
  <c r="AJ23" i="2"/>
  <c r="AH23" i="2"/>
  <c r="AG23" i="2"/>
  <c r="AE23" i="2"/>
  <c r="AM23" i="2"/>
  <c r="AI23" i="2"/>
  <c r="BC21" i="2"/>
  <c r="AJ24" i="2" l="1"/>
  <c r="AU23" i="2"/>
  <c r="AW24" i="2" s="1"/>
  <c r="AG24" i="2"/>
  <c r="AH24" i="2"/>
  <c r="AX23" i="2"/>
  <c r="AY24" i="2" s="1"/>
  <c r="AS23" i="2"/>
  <c r="AU24" i="2" s="1"/>
  <c r="AO23" i="2"/>
  <c r="BC23" i="2" s="1"/>
  <c r="AP23" i="2"/>
  <c r="AQ23" i="2"/>
  <c r="BA23" i="2"/>
  <c r="BA24" i="2" s="1"/>
  <c r="BC22" i="2"/>
  <c r="AV23" i="2"/>
  <c r="AR23" i="2"/>
  <c r="AV24" i="2" s="1"/>
  <c r="AL24" i="2"/>
  <c r="AN24" i="2"/>
  <c r="AF24" i="2"/>
  <c r="AK24" i="2"/>
  <c r="AC24" i="2"/>
  <c r="AD24" i="2"/>
  <c r="AB24" i="2"/>
  <c r="BB23" i="2"/>
  <c r="AM24" i="2"/>
  <c r="AI24" i="2"/>
  <c r="AE24" i="2"/>
  <c r="AI25" i="2" l="1"/>
  <c r="AE25" i="2"/>
  <c r="AM25" i="2"/>
  <c r="AL25" i="2"/>
  <c r="AN25" i="2"/>
  <c r="AW25" i="2"/>
  <c r="AJ25" i="2"/>
  <c r="AH25" i="2"/>
  <c r="AG25" i="2"/>
  <c r="AR24" i="2"/>
  <c r="AZ24" i="2"/>
  <c r="AC25" i="2"/>
  <c r="AD25" i="2"/>
  <c r="AF25" i="2"/>
  <c r="AB25" i="2"/>
  <c r="AK25" i="2"/>
  <c r="AO24" i="2"/>
  <c r="AQ24" i="2"/>
  <c r="AZ25" i="2" s="1"/>
  <c r="AS24" i="2"/>
  <c r="AX24" i="2"/>
  <c r="AY25" i="2" s="1"/>
  <c r="AP24" i="2"/>
  <c r="BB24" i="2"/>
  <c r="AT24" i="2"/>
  <c r="AT25" i="2" s="1"/>
  <c r="AJ26" i="2" l="1"/>
  <c r="AX25" i="2"/>
  <c r="BA26" i="2" s="1"/>
  <c r="AP25" i="2"/>
  <c r="BB26" i="2" s="1"/>
  <c r="AQ25" i="2"/>
  <c r="AZ26" i="2" s="1"/>
  <c r="AS25" i="2"/>
  <c r="AT26" i="2" s="1"/>
  <c r="AO25" i="2"/>
  <c r="BA25" i="2"/>
  <c r="AN26" i="2"/>
  <c r="AL26" i="2"/>
  <c r="AY26" i="2"/>
  <c r="AK26" i="2"/>
  <c r="AB26" i="2"/>
  <c r="AC26" i="2"/>
  <c r="AD26" i="2"/>
  <c r="AF26" i="2"/>
  <c r="BC24" i="2"/>
  <c r="AU25" i="2"/>
  <c r="AW26" i="2" s="1"/>
  <c r="AH26" i="2"/>
  <c r="AG26" i="2"/>
  <c r="AI26" i="2"/>
  <c r="AM26" i="2"/>
  <c r="AE26" i="2"/>
  <c r="AR25" i="2"/>
  <c r="AV26" i="2" s="1"/>
  <c r="AV25" i="2"/>
  <c r="BB25" i="2"/>
  <c r="BC25" i="2" l="1"/>
  <c r="AL27" i="2"/>
  <c r="AN27" i="2"/>
  <c r="AR26" i="2"/>
  <c r="AU26" i="2"/>
  <c r="AP26" i="2"/>
  <c r="AO26" i="2"/>
  <c r="AQ26" i="2"/>
  <c r="AS26" i="2"/>
  <c r="AU27" i="2" s="1"/>
  <c r="AX26" i="2"/>
  <c r="AY27" i="2" s="1"/>
  <c r="BB27" i="2"/>
  <c r="AB27" i="2"/>
  <c r="AF27" i="2"/>
  <c r="AD27" i="2"/>
  <c r="AK27" i="2"/>
  <c r="AC27" i="2"/>
  <c r="AG27" i="2"/>
  <c r="AH27" i="2"/>
  <c r="AJ27" i="2"/>
  <c r="AW27" i="2"/>
  <c r="AM27" i="2"/>
  <c r="AR27" i="2"/>
  <c r="AE27" i="2"/>
  <c r="AZ27" i="2"/>
  <c r="AI27" i="2"/>
  <c r="AV27" i="2"/>
  <c r="AE28" i="2" l="1"/>
  <c r="AI28" i="2"/>
  <c r="AM28" i="2"/>
  <c r="AT27" i="2"/>
  <c r="AP27" i="2"/>
  <c r="AO27" i="2"/>
  <c r="AQ27" i="2"/>
  <c r="AR28" i="2" s="1"/>
  <c r="AX27" i="2"/>
  <c r="AS27" i="2"/>
  <c r="AJ28" i="2"/>
  <c r="AW28" i="2"/>
  <c r="AT28" i="2"/>
  <c r="AU28" i="2"/>
  <c r="AH28" i="2"/>
  <c r="AG28" i="2"/>
  <c r="AB28" i="2"/>
  <c r="AD28" i="2"/>
  <c r="AC28" i="2"/>
  <c r="AK28" i="2"/>
  <c r="AF28" i="2"/>
  <c r="BA27" i="2"/>
  <c r="BC26" i="2"/>
  <c r="AN28" i="2"/>
  <c r="BA28" i="2"/>
  <c r="AL28" i="2"/>
  <c r="AY28" i="2"/>
  <c r="AN29" i="2" l="1"/>
  <c r="AL29" i="2"/>
  <c r="AV28" i="2"/>
  <c r="AI29" i="2"/>
  <c r="AE29" i="2"/>
  <c r="AM29" i="2"/>
  <c r="AZ28" i="2"/>
  <c r="AO28" i="2"/>
  <c r="BC28" i="2" s="1"/>
  <c r="AQ28" i="2"/>
  <c r="AV29" i="2" s="1"/>
  <c r="AS28" i="2"/>
  <c r="AU29" i="2" s="1"/>
  <c r="AP28" i="2"/>
  <c r="AX28" i="2"/>
  <c r="AY29" i="2" s="1"/>
  <c r="BB28" i="2"/>
  <c r="AD29" i="2"/>
  <c r="AF29" i="2"/>
  <c r="AB29" i="2"/>
  <c r="AC29" i="2"/>
  <c r="AK29" i="2"/>
  <c r="BC27" i="2"/>
  <c r="AH29" i="2"/>
  <c r="AG29" i="2"/>
  <c r="AJ29" i="2"/>
  <c r="AW29" i="2"/>
  <c r="AT29" i="2" l="1"/>
  <c r="AR29" i="2"/>
  <c r="AN30" i="2"/>
  <c r="AL30" i="2"/>
  <c r="BA29" i="2"/>
  <c r="AP29" i="2"/>
  <c r="AQ29" i="2"/>
  <c r="AX29" i="2"/>
  <c r="AY30" i="2" s="1"/>
  <c r="AS29" i="2"/>
  <c r="AU30" i="2" s="1"/>
  <c r="AO29" i="2"/>
  <c r="AW30" i="2"/>
  <c r="AJ30" i="2"/>
  <c r="AZ29" i="2"/>
  <c r="AB30" i="2"/>
  <c r="AC30" i="2"/>
  <c r="AF30" i="2"/>
  <c r="AD30" i="2"/>
  <c r="AK30" i="2"/>
  <c r="BB29" i="2"/>
  <c r="AH30" i="2"/>
  <c r="AG30" i="2"/>
  <c r="AR30" i="2"/>
  <c r="AV30" i="2"/>
  <c r="AE30" i="2"/>
  <c r="AZ30" i="2"/>
  <c r="AM30" i="2"/>
  <c r="AI30" i="2"/>
  <c r="AS30" i="2" l="1"/>
  <c r="AX30" i="2"/>
  <c r="AY31" i="2" s="1"/>
  <c r="AQ30" i="2"/>
  <c r="AO30" i="2"/>
  <c r="AP30" i="2"/>
  <c r="BC30" i="2" s="1"/>
  <c r="AN31" i="2"/>
  <c r="BA31" i="2"/>
  <c r="AL31" i="2"/>
  <c r="AE31" i="2"/>
  <c r="AZ31" i="2"/>
  <c r="AR31" i="2"/>
  <c r="AV31" i="2"/>
  <c r="AI31" i="2"/>
  <c r="AM31" i="2"/>
  <c r="BB30" i="2"/>
  <c r="BA30" i="2"/>
  <c r="BC29" i="2"/>
  <c r="AD31" i="2"/>
  <c r="AC31" i="2"/>
  <c r="AK31" i="2"/>
  <c r="AF31" i="2"/>
  <c r="AB31" i="2"/>
  <c r="AT30" i="2"/>
  <c r="BB31" i="2" s="1"/>
  <c r="AJ31" i="2"/>
  <c r="AW31" i="2"/>
  <c r="AT31" i="2"/>
  <c r="AU31" i="2"/>
  <c r="AH31" i="2"/>
  <c r="AG31" i="2"/>
  <c r="AW32" i="2" l="1"/>
  <c r="AJ32" i="2"/>
  <c r="AF32" i="2"/>
  <c r="AD32" i="2"/>
  <c r="AC32" i="2"/>
  <c r="AK32" i="2"/>
  <c r="AB32" i="2"/>
  <c r="AG32" i="2"/>
  <c r="AH32" i="2"/>
  <c r="AT32" i="2"/>
  <c r="AU32" i="2"/>
  <c r="AL32" i="2"/>
  <c r="BA32" i="2"/>
  <c r="AY32" i="2"/>
  <c r="AN32" i="2"/>
  <c r="AX31" i="2"/>
  <c r="AO31" i="2"/>
  <c r="BC31" i="2" s="1"/>
  <c r="AP31" i="2"/>
  <c r="BB32" i="2" s="1"/>
  <c r="AS31" i="2"/>
  <c r="AQ31" i="2"/>
  <c r="AV32" i="2" s="1"/>
  <c r="AE32" i="2"/>
  <c r="AR32" i="2"/>
  <c r="AI32" i="2"/>
  <c r="AM32" i="2"/>
  <c r="AK33" i="2" l="1"/>
  <c r="AB33" i="2"/>
  <c r="AC33" i="2"/>
  <c r="AD33" i="2"/>
  <c r="AF33" i="2"/>
  <c r="AZ32" i="2"/>
  <c r="AY33" i="2"/>
  <c r="AL33" i="2"/>
  <c r="AN33" i="2"/>
  <c r="BA33" i="2"/>
  <c r="AI33" i="2"/>
  <c r="AM33" i="2"/>
  <c r="AR33" i="2"/>
  <c r="AV33" i="2"/>
  <c r="AE33" i="2"/>
  <c r="AO32" i="2"/>
  <c r="AP32" i="2"/>
  <c r="AS32" i="2"/>
  <c r="AQ32" i="2"/>
  <c r="AZ33" i="2" s="1"/>
  <c r="AX32" i="2"/>
  <c r="AH33" i="2"/>
  <c r="AT33" i="2"/>
  <c r="AU33" i="2"/>
  <c r="AG33" i="2"/>
  <c r="AW33" i="2"/>
  <c r="AJ33" i="2"/>
  <c r="AJ34" i="2" l="1"/>
  <c r="AW34" i="2"/>
  <c r="AH34" i="2"/>
  <c r="AG34" i="2"/>
  <c r="AU34" i="2"/>
  <c r="AI34" i="2"/>
  <c r="AM34" i="2"/>
  <c r="AE34" i="2"/>
  <c r="AK34" i="2"/>
  <c r="AF34" i="2"/>
  <c r="AD34" i="2"/>
  <c r="AB34" i="2"/>
  <c r="AC34" i="2"/>
  <c r="AX33" i="2"/>
  <c r="BA34" i="2" s="1"/>
  <c r="AS33" i="2"/>
  <c r="AT34" i="2" s="1"/>
  <c r="AQ33" i="2"/>
  <c r="AZ34" i="2" s="1"/>
  <c r="AO33" i="2"/>
  <c r="AP33" i="2"/>
  <c r="BB34" i="2" s="1"/>
  <c r="AN34" i="2"/>
  <c r="AL34" i="2"/>
  <c r="BC32" i="2"/>
  <c r="BB33" i="2"/>
  <c r="BC33" i="2" s="1"/>
  <c r="AG35" i="2" l="1"/>
  <c r="AH35" i="2"/>
  <c r="AT35" i="2"/>
  <c r="AL35" i="2"/>
  <c r="AN35" i="2"/>
  <c r="AY34" i="2"/>
  <c r="AV34" i="2"/>
  <c r="AW35" i="2" s="1"/>
  <c r="AR34" i="2"/>
  <c r="AP34" i="2"/>
  <c r="AQ34" i="2"/>
  <c r="AZ35" i="2" s="1"/>
  <c r="AS34" i="2"/>
  <c r="AU35" i="2" s="1"/>
  <c r="AO34" i="2"/>
  <c r="BB35" i="2" s="1"/>
  <c r="AX34" i="2"/>
  <c r="BA35" i="2" s="1"/>
  <c r="AM35" i="2"/>
  <c r="AR35" i="2"/>
  <c r="AV35" i="2"/>
  <c r="AE35" i="2"/>
  <c r="AI35" i="2"/>
  <c r="AJ35" i="2"/>
  <c r="AB35" i="2"/>
  <c r="AC35" i="2"/>
  <c r="AD35" i="2"/>
  <c r="AF35" i="2"/>
  <c r="AK35" i="2"/>
  <c r="BC34" i="2" l="1"/>
  <c r="AG36" i="2"/>
  <c r="AH36" i="2"/>
  <c r="AM36" i="2"/>
  <c r="AE36" i="2"/>
  <c r="AZ36" i="2"/>
  <c r="AI36" i="2"/>
  <c r="AV36" i="2"/>
  <c r="BC35" i="2"/>
  <c r="AB36" i="2"/>
  <c r="AD36" i="2"/>
  <c r="AK36" i="2"/>
  <c r="BB36" i="2"/>
  <c r="AC36" i="2"/>
  <c r="AF36" i="2"/>
  <c r="AY35" i="2"/>
  <c r="AP35" i="2"/>
  <c r="AX35" i="2"/>
  <c r="AS35" i="2"/>
  <c r="AT36" i="2" s="1"/>
  <c r="AQ35" i="2"/>
  <c r="AR36" i="2" s="1"/>
  <c r="AO35" i="2"/>
  <c r="AN36" i="2"/>
  <c r="AL36" i="2"/>
  <c r="AY36" i="2"/>
  <c r="BA36" i="2"/>
  <c r="AJ36" i="2"/>
  <c r="AW36" i="2"/>
  <c r="AE37" i="2" l="1"/>
  <c r="AM37" i="2"/>
  <c r="AI37" i="2"/>
  <c r="AO36" i="2"/>
  <c r="AX36" i="2"/>
  <c r="BA37" i="2" s="1"/>
  <c r="AP36" i="2"/>
  <c r="BB37" i="2" s="1"/>
  <c r="AS36" i="2"/>
  <c r="AQ36" i="2"/>
  <c r="AV37" i="2" s="1"/>
  <c r="AD37" i="2"/>
  <c r="AF37" i="2"/>
  <c r="AB37" i="2"/>
  <c r="AC37" i="2"/>
  <c r="BC36" i="2"/>
  <c r="AK37" i="2"/>
  <c r="AU36" i="2"/>
  <c r="AW37" i="2" s="1"/>
  <c r="AY37" i="2"/>
  <c r="AL37" i="2"/>
  <c r="AN37" i="2"/>
  <c r="AJ37" i="2"/>
  <c r="AT37" i="2"/>
  <c r="AU37" i="2"/>
  <c r="AH37" i="2"/>
  <c r="AG37" i="2"/>
  <c r="AP37" i="2" l="1"/>
  <c r="AQ37" i="2"/>
  <c r="AZ38" i="2" s="1"/>
  <c r="AX37" i="2"/>
  <c r="AY38" i="2" s="1"/>
  <c r="AS37" i="2"/>
  <c r="AT38" i="2" s="1"/>
  <c r="AO37" i="2"/>
  <c r="AH38" i="2"/>
  <c r="AG38" i="2"/>
  <c r="AB38" i="2"/>
  <c r="AC38" i="2"/>
  <c r="AF38" i="2"/>
  <c r="AK38" i="2"/>
  <c r="AD38" i="2"/>
  <c r="AW38" i="2"/>
  <c r="AJ38" i="2"/>
  <c r="AR38" i="2"/>
  <c r="AV38" i="2"/>
  <c r="AM38" i="2"/>
  <c r="AE38" i="2"/>
  <c r="AI38" i="2"/>
  <c r="AR37" i="2"/>
  <c r="AZ37" i="2"/>
  <c r="AN38" i="2"/>
  <c r="AL38" i="2"/>
  <c r="AE39" i="2" l="1"/>
  <c r="AI39" i="2"/>
  <c r="AM39" i="2"/>
  <c r="BC37" i="2"/>
  <c r="AH39" i="2"/>
  <c r="AG39" i="2"/>
  <c r="AD39" i="2"/>
  <c r="AK39" i="2"/>
  <c r="AF39" i="2"/>
  <c r="AB39" i="2"/>
  <c r="AC39" i="2"/>
  <c r="AU38" i="2"/>
  <c r="AL39" i="2"/>
  <c r="AN39" i="2"/>
  <c r="BB38" i="2"/>
  <c r="BA38" i="2"/>
  <c r="AJ39" i="2"/>
  <c r="AW39" i="2"/>
  <c r="AS38" i="2"/>
  <c r="AU39" i="2" s="1"/>
  <c r="AX38" i="2"/>
  <c r="AY39" i="2" s="1"/>
  <c r="AO38" i="2"/>
  <c r="AP38" i="2"/>
  <c r="BC38" i="2" s="1"/>
  <c r="AQ38" i="2"/>
  <c r="AZ39" i="2" s="1"/>
  <c r="AX39" i="2" l="1"/>
  <c r="AY40" i="2" s="1"/>
  <c r="AO39" i="2"/>
  <c r="AP39" i="2"/>
  <c r="AQ39" i="2"/>
  <c r="AV40" i="2" s="1"/>
  <c r="AS39" i="2"/>
  <c r="AL40" i="2"/>
  <c r="AN40" i="2"/>
  <c r="AT39" i="2"/>
  <c r="AF40" i="2"/>
  <c r="AB40" i="2"/>
  <c r="AK40" i="2"/>
  <c r="AD40" i="2"/>
  <c r="AC40" i="2"/>
  <c r="AG40" i="2"/>
  <c r="AT40" i="2"/>
  <c r="AU40" i="2"/>
  <c r="AH40" i="2"/>
  <c r="AI40" i="2"/>
  <c r="AM40" i="2"/>
  <c r="AE40" i="2"/>
  <c r="AJ40" i="2"/>
  <c r="BA39" i="2"/>
  <c r="AR39" i="2"/>
  <c r="AV39" i="2"/>
  <c r="AW40" i="2" s="1"/>
  <c r="BB39" i="2"/>
  <c r="AX40" i="2" l="1"/>
  <c r="AO40" i="2"/>
  <c r="AP40" i="2"/>
  <c r="AQ40" i="2"/>
  <c r="BC40" i="2" s="1"/>
  <c r="AS40" i="2"/>
  <c r="AI41" i="2"/>
  <c r="AE41" i="2"/>
  <c r="AM41" i="2"/>
  <c r="AZ41" i="2"/>
  <c r="AV41" i="2"/>
  <c r="AY41" i="2"/>
  <c r="AL41" i="2"/>
  <c r="AN41" i="2"/>
  <c r="AF41" i="2"/>
  <c r="AK41" i="2"/>
  <c r="AB41" i="2"/>
  <c r="AC41" i="2"/>
  <c r="AD41" i="2"/>
  <c r="BB40" i="2"/>
  <c r="AR40" i="2"/>
  <c r="AR41" i="2" s="1"/>
  <c r="AH41" i="2"/>
  <c r="AG41" i="2"/>
  <c r="AU41" i="2"/>
  <c r="AT41" i="2"/>
  <c r="BC39" i="2"/>
  <c r="BA40" i="2"/>
  <c r="AZ40" i="2"/>
  <c r="BB41" i="2" s="1"/>
  <c r="AJ41" i="2"/>
  <c r="AW41" i="2"/>
  <c r="BA41" i="2" l="1"/>
  <c r="AJ42" i="2"/>
  <c r="AW42" i="2"/>
  <c r="AE42" i="2"/>
  <c r="AI42" i="2"/>
  <c r="AM42" i="2"/>
  <c r="AK42" i="2"/>
  <c r="AD42" i="2"/>
  <c r="AF42" i="2"/>
  <c r="BB42" i="2"/>
  <c r="AB42" i="2"/>
  <c r="AC42" i="2"/>
  <c r="BC41" i="2"/>
  <c r="AN42" i="2"/>
  <c r="AL42" i="2"/>
  <c r="AX41" i="2"/>
  <c r="BA42" i="2" s="1"/>
  <c r="AO41" i="2"/>
  <c r="AP41" i="2"/>
  <c r="AQ41" i="2"/>
  <c r="AR42" i="2" s="1"/>
  <c r="AS41" i="2"/>
  <c r="AH42" i="2"/>
  <c r="AG42" i="2"/>
  <c r="AT42" i="2"/>
  <c r="AU42" i="2"/>
  <c r="AW43" i="2" l="1"/>
  <c r="AJ43" i="2"/>
  <c r="AV42" i="2"/>
  <c r="AP42" i="2"/>
  <c r="AX42" i="2"/>
  <c r="AO42" i="2"/>
  <c r="AQ42" i="2"/>
  <c r="AS42" i="2"/>
  <c r="AU43" i="2" s="1"/>
  <c r="AZ42" i="2"/>
  <c r="AY42" i="2"/>
  <c r="BB43" i="2"/>
  <c r="AB43" i="2"/>
  <c r="BC42" i="2"/>
  <c r="AC43" i="2"/>
  <c r="AF43" i="2"/>
  <c r="AD43" i="2"/>
  <c r="AK43" i="2"/>
  <c r="AT43" i="2"/>
  <c r="AG43" i="2"/>
  <c r="AH43" i="2"/>
  <c r="AM43" i="2"/>
  <c r="AR43" i="2"/>
  <c r="AE43" i="2"/>
  <c r="AZ43" i="2"/>
  <c r="AI43" i="2"/>
  <c r="AV43" i="2"/>
  <c r="AL43" i="2"/>
  <c r="AY43" i="2"/>
  <c r="BA43" i="2"/>
  <c r="AN43" i="2"/>
  <c r="AI44" i="2" l="1"/>
  <c r="AE44" i="2"/>
  <c r="AM44" i="2"/>
  <c r="AP43" i="2"/>
  <c r="AO43" i="2"/>
  <c r="AQ43" i="2"/>
  <c r="AR44" i="2" s="1"/>
  <c r="AS43" i="2"/>
  <c r="AX43" i="2"/>
  <c r="BA44" i="2" s="1"/>
  <c r="AW44" i="2"/>
  <c r="AJ44" i="2"/>
  <c r="AT44" i="2"/>
  <c r="AG44" i="2"/>
  <c r="AU44" i="2"/>
  <c r="AH44" i="2"/>
  <c r="AB44" i="2"/>
  <c r="AD44" i="2"/>
  <c r="AC44" i="2"/>
  <c r="AF44" i="2"/>
  <c r="AK44" i="2"/>
  <c r="AN44" i="2"/>
  <c r="AL44" i="2"/>
  <c r="AO44" i="2" l="1"/>
  <c r="AQ44" i="2"/>
  <c r="AS44" i="2"/>
  <c r="BC44" i="2" s="1"/>
  <c r="AX44" i="2"/>
  <c r="AP44" i="2"/>
  <c r="BB44" i="2"/>
  <c r="AZ44" i="2"/>
  <c r="AV44" i="2"/>
  <c r="AY44" i="2"/>
  <c r="BC43" i="2"/>
</calcChain>
</file>

<file path=xl/sharedStrings.xml><?xml version="1.0" encoding="utf-8"?>
<sst xmlns="http://schemas.openxmlformats.org/spreadsheetml/2006/main" count="129" uniqueCount="119">
  <si>
    <t>Name</t>
  </si>
  <si>
    <t>Description</t>
  </si>
  <si>
    <t>Value</t>
  </si>
  <si>
    <t>Baseline Chacteristics</t>
  </si>
  <si>
    <t>PREV_FEMALE</t>
  </si>
  <si>
    <t>Prevalence of female patients</t>
  </si>
  <si>
    <t>Age at BL</t>
  </si>
  <si>
    <t>BMI</t>
  </si>
  <si>
    <t>BMI at BL</t>
  </si>
  <si>
    <t>AGE_BL</t>
  </si>
  <si>
    <t>BMI_BL</t>
  </si>
  <si>
    <t>SBP_BL</t>
  </si>
  <si>
    <t>Systolic Blood Pressure at BL</t>
  </si>
  <si>
    <t>HbA1C</t>
  </si>
  <si>
    <t>HbA1C_BL</t>
  </si>
  <si>
    <t>Discounting Rate</t>
  </si>
  <si>
    <t>Time</t>
  </si>
  <si>
    <t>Healthy</t>
  </si>
  <si>
    <t>CVD</t>
  </si>
  <si>
    <t>DM</t>
  </si>
  <si>
    <t>CVD with DM</t>
  </si>
  <si>
    <t>Death</t>
  </si>
  <si>
    <t>r_</t>
  </si>
  <si>
    <t>Age</t>
  </si>
  <si>
    <t>All cause death probability for males</t>
  </si>
  <si>
    <t>All cause death probability for females</t>
  </si>
  <si>
    <t>Weighted all cause mortality</t>
  </si>
  <si>
    <t>CVD Probability</t>
  </si>
  <si>
    <t>SBP</t>
  </si>
  <si>
    <t>With Diabetes</t>
  </si>
  <si>
    <t>Without Diabetes</t>
  </si>
  <si>
    <t>CVD Risk Smoking Female w/out HT</t>
  </si>
  <si>
    <t>CVD Risk Smoking Female w HT</t>
  </si>
  <si>
    <t>CVD Risk Non-Smoking Female w/out HT</t>
  </si>
  <si>
    <t>CVD Risk Non-Smoking Female w HT</t>
  </si>
  <si>
    <t>CVD Risk Smoking Male w/out HT</t>
  </si>
  <si>
    <t>CVD Risk Smoking Male w HT</t>
  </si>
  <si>
    <t>CVD Risk Non-Smoking Male w/out HT</t>
  </si>
  <si>
    <t>CVD Risk Non-Smoking Male w HT</t>
  </si>
  <si>
    <t>PREV_HT</t>
  </si>
  <si>
    <t>Prevalence of diagnosed hypertension</t>
  </si>
  <si>
    <t>Prevalence of smoking</t>
  </si>
  <si>
    <t>PREV_SMOKE</t>
  </si>
  <si>
    <t>CVD Events Probabilities</t>
  </si>
  <si>
    <t>Probability of MI given CVD</t>
  </si>
  <si>
    <t>Probability of Stroke given CVD</t>
  </si>
  <si>
    <t>Probability of Other given CVD</t>
  </si>
  <si>
    <t>p_MI</t>
  </si>
  <si>
    <t>p_Stroke</t>
  </si>
  <si>
    <t>p_Other</t>
  </si>
  <si>
    <t>Acute MI Probabilities</t>
  </si>
  <si>
    <t>Probability of Mortality</t>
  </si>
  <si>
    <t>p_MI_mort</t>
  </si>
  <si>
    <t>p_MI_HF_young</t>
  </si>
  <si>
    <t>Probability of Developing HF, age 25-54</t>
  </si>
  <si>
    <t>p_MI_HF_mid</t>
  </si>
  <si>
    <t>Probability of Developing HF, age 55-74</t>
  </si>
  <si>
    <t>Probability of Developing HF, age 75-85</t>
  </si>
  <si>
    <t>p_MI_HF_old</t>
  </si>
  <si>
    <t>Probability of Recovery, age 25-54</t>
  </si>
  <si>
    <t>p_MI_rec_young</t>
  </si>
  <si>
    <t>p_MI_rec_mid</t>
  </si>
  <si>
    <t>p_MI_rec_old</t>
  </si>
  <si>
    <t>Probability of Recovery, age 75-85</t>
  </si>
  <si>
    <t>Probability of Recovery, age 55-74</t>
  </si>
  <si>
    <t>Acute Stroke Probabilities</t>
  </si>
  <si>
    <t>p_Stroke_mort</t>
  </si>
  <si>
    <t>Probability of Recovery</t>
  </si>
  <si>
    <t>p_Stroke_rec</t>
  </si>
  <si>
    <t>HF 1</t>
  </si>
  <si>
    <t>HF 2</t>
  </si>
  <si>
    <t>Stroke &amp; HF1</t>
  </si>
  <si>
    <t>Stroke &amp; HF2</t>
  </si>
  <si>
    <t>HF 2 with DM</t>
  </si>
  <si>
    <t>Stroke &amp; HF 2 with DM</t>
  </si>
  <si>
    <t>Stroke &amp; HF 1 with DM</t>
  </si>
  <si>
    <t>HF 1 with DM</t>
  </si>
  <si>
    <t>Relative Risks of Mortality</t>
  </si>
  <si>
    <t>Post MI</t>
  </si>
  <si>
    <t>rr_MI</t>
  </si>
  <si>
    <t>Post Stroke</t>
  </si>
  <si>
    <t>rr_Stroke</t>
  </si>
  <si>
    <t>Post Other CVD</t>
  </si>
  <si>
    <t>rr_Other</t>
  </si>
  <si>
    <t>Post HF</t>
  </si>
  <si>
    <t>rr_HF</t>
  </si>
  <si>
    <t>Post DM</t>
  </si>
  <si>
    <t>rr_DM</t>
  </si>
  <si>
    <t>Probability of Diabetes Onset</t>
  </si>
  <si>
    <t>Glycated hemoglobin percentage at BL (%)</t>
  </si>
  <si>
    <t>MI 1</t>
  </si>
  <si>
    <t>MI 2</t>
  </si>
  <si>
    <t>Stroke 1</t>
  </si>
  <si>
    <t>Stroke 2</t>
  </si>
  <si>
    <t>Stroke 1 &amp; MI 2</t>
  </si>
  <si>
    <t>Stroke 2 &amp; MI 2</t>
  </si>
  <si>
    <t>Stroke 1 with DM</t>
  </si>
  <si>
    <t>Stroke 2 with DM</t>
  </si>
  <si>
    <t>MI 1 with DM</t>
  </si>
  <si>
    <t>MI 2 with DM</t>
  </si>
  <si>
    <t>Stroke 1 &amp; MI 2 with DM</t>
  </si>
  <si>
    <t>Stroke 2 &amp; MI 1 with DM</t>
  </si>
  <si>
    <t>Stroke 2 &amp; MI  2 with DM</t>
  </si>
  <si>
    <t>Recurrent CVD Probabilities</t>
  </si>
  <si>
    <t>p_recur_Stroke</t>
  </si>
  <si>
    <t>Probability of Recurrent Stroke</t>
  </si>
  <si>
    <t>Probability of Reccurent MI in males</t>
  </si>
  <si>
    <t>Probability of Reccurent MI in females</t>
  </si>
  <si>
    <t>p_recur_MI_F</t>
  </si>
  <si>
    <t>p_recur_MI_M</t>
  </si>
  <si>
    <t>Stroke 2 &amp; MI 1</t>
  </si>
  <si>
    <t>MI to HF Probbilities</t>
  </si>
  <si>
    <t>Transition probability MI --&gt; HF, age 25-54</t>
  </si>
  <si>
    <t>Transition probability MI --&gt; HF, age 75-85</t>
  </si>
  <si>
    <t>Transition probability MI --&gt; HF, age 55-74</t>
  </si>
  <si>
    <t>p_toHF_young</t>
  </si>
  <si>
    <t>p_toHF_mid</t>
  </si>
  <si>
    <t>p_toHF_old</t>
  </si>
  <si>
    <t>Sanity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</si>
</sst>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2" fontId="0" fillId="0" borderId="0" xfId="0" applyNumberFormat="1"/>
    <xf numFmtId="0" fontId="0" fillId="2" borderId="0" xfId="0" applyFill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9" workbookViewId="0">
      <selection activeCell="C45" sqref="B43:C45"/>
    </sheetView>
  </sheetViews>
  <sheetFormatPr defaultRowHeight="14.4" x14ac:dyDescent="0.3"/>
  <cols>
    <col min="1" max="1" width="25.6640625" bestFit="1" customWidth="1"/>
    <col min="2" max="2" width="14.33203125" bestFit="1" customWidth="1"/>
  </cols>
  <sheetData>
    <row r="1" spans="1:3" ht="18" x14ac:dyDescent="0.35">
      <c r="A1" s="2" t="s">
        <v>3</v>
      </c>
      <c r="B1" s="2"/>
      <c r="C1" s="2"/>
    </row>
    <row r="2" spans="1:3" x14ac:dyDescent="0.3">
      <c r="A2" s="1" t="s">
        <v>1</v>
      </c>
      <c r="B2" s="1" t="s">
        <v>0</v>
      </c>
      <c r="C2" s="1" t="s">
        <v>2</v>
      </c>
    </row>
    <row r="3" spans="1:3" x14ac:dyDescent="0.3">
      <c r="A3" t="s">
        <v>5</v>
      </c>
      <c r="B3" t="s">
        <v>4</v>
      </c>
      <c r="C3">
        <v>0.8</v>
      </c>
    </row>
    <row r="4" spans="1:3" x14ac:dyDescent="0.3">
      <c r="A4" t="s">
        <v>40</v>
      </c>
      <c r="B4" t="s">
        <v>39</v>
      </c>
      <c r="C4">
        <v>0.35</v>
      </c>
    </row>
    <row r="5" spans="1:3" x14ac:dyDescent="0.3">
      <c r="A5" t="s">
        <v>41</v>
      </c>
      <c r="B5" t="s">
        <v>42</v>
      </c>
      <c r="C5">
        <v>0.125</v>
      </c>
    </row>
    <row r="6" spans="1:3" x14ac:dyDescent="0.3">
      <c r="A6" t="s">
        <v>6</v>
      </c>
      <c r="B6" t="s">
        <v>9</v>
      </c>
      <c r="C6">
        <v>45</v>
      </c>
    </row>
    <row r="7" spans="1:3" x14ac:dyDescent="0.3">
      <c r="A7" t="s">
        <v>8</v>
      </c>
      <c r="B7" t="s">
        <v>10</v>
      </c>
      <c r="C7">
        <v>38</v>
      </c>
    </row>
    <row r="8" spans="1:3" x14ac:dyDescent="0.3">
      <c r="A8" t="s">
        <v>12</v>
      </c>
      <c r="B8" t="s">
        <v>11</v>
      </c>
      <c r="C8">
        <v>125</v>
      </c>
    </row>
    <row r="9" spans="1:3" x14ac:dyDescent="0.3">
      <c r="A9" t="s">
        <v>89</v>
      </c>
      <c r="B9" t="s">
        <v>14</v>
      </c>
      <c r="C9" s="6">
        <v>5.7</v>
      </c>
    </row>
    <row r="10" spans="1:3" x14ac:dyDescent="0.3">
      <c r="A10" t="s">
        <v>15</v>
      </c>
      <c r="B10" t="s">
        <v>22</v>
      </c>
      <c r="C10">
        <v>0.03</v>
      </c>
    </row>
    <row r="12" spans="1:3" ht="18" x14ac:dyDescent="0.35">
      <c r="A12" s="2" t="s">
        <v>43</v>
      </c>
      <c r="B12" s="2"/>
      <c r="C12" s="2"/>
    </row>
    <row r="13" spans="1:3" x14ac:dyDescent="0.3">
      <c r="A13" t="s">
        <v>44</v>
      </c>
      <c r="B13" t="s">
        <v>47</v>
      </c>
      <c r="C13">
        <v>0.22</v>
      </c>
    </row>
    <row r="14" spans="1:3" x14ac:dyDescent="0.3">
      <c r="A14" t="s">
        <v>45</v>
      </c>
      <c r="B14" t="s">
        <v>48</v>
      </c>
      <c r="C14">
        <v>0.23</v>
      </c>
    </row>
    <row r="15" spans="1:3" x14ac:dyDescent="0.3">
      <c r="A15" t="s">
        <v>46</v>
      </c>
      <c r="B15" t="s">
        <v>49</v>
      </c>
      <c r="C15">
        <f>1-C13-C14</f>
        <v>0.55000000000000004</v>
      </c>
    </row>
    <row r="17" spans="1:3" ht="18" x14ac:dyDescent="0.35">
      <c r="A17" s="2" t="s">
        <v>50</v>
      </c>
      <c r="B17" s="2"/>
      <c r="C17" s="2"/>
    </row>
    <row r="18" spans="1:3" x14ac:dyDescent="0.3">
      <c r="A18" s="5" t="s">
        <v>51</v>
      </c>
      <c r="B18" t="s">
        <v>52</v>
      </c>
      <c r="C18">
        <v>0.08</v>
      </c>
    </row>
    <row r="19" spans="1:3" x14ac:dyDescent="0.3">
      <c r="A19" s="5" t="s">
        <v>54</v>
      </c>
      <c r="B19" t="s">
        <v>53</v>
      </c>
      <c r="C19">
        <v>9.9400000000000002E-2</v>
      </c>
    </row>
    <row r="20" spans="1:3" x14ac:dyDescent="0.3">
      <c r="A20" s="5" t="s">
        <v>56</v>
      </c>
      <c r="B20" t="s">
        <v>55</v>
      </c>
      <c r="C20">
        <v>0.1648</v>
      </c>
    </row>
    <row r="21" spans="1:3" x14ac:dyDescent="0.3">
      <c r="A21" s="5" t="s">
        <v>57</v>
      </c>
      <c r="B21" t="s">
        <v>58</v>
      </c>
      <c r="C21">
        <v>0.26800000000000002</v>
      </c>
    </row>
    <row r="22" spans="1:3" x14ac:dyDescent="0.3">
      <c r="A22" s="5" t="s">
        <v>59</v>
      </c>
      <c r="B22" t="s">
        <v>60</v>
      </c>
      <c r="C22">
        <f>1-C19-C18</f>
        <v>0.8206</v>
      </c>
    </row>
    <row r="23" spans="1:3" x14ac:dyDescent="0.3">
      <c r="A23" s="5" t="s">
        <v>64</v>
      </c>
      <c r="B23" t="s">
        <v>61</v>
      </c>
      <c r="C23">
        <f>1-C20-C19</f>
        <v>0.7357999999999999</v>
      </c>
    </row>
    <row r="24" spans="1:3" x14ac:dyDescent="0.3">
      <c r="A24" s="5" t="s">
        <v>63</v>
      </c>
      <c r="B24" t="s">
        <v>62</v>
      </c>
      <c r="C24">
        <f>1-C21-C20</f>
        <v>0.56719999999999993</v>
      </c>
    </row>
    <row r="26" spans="1:3" ht="18" x14ac:dyDescent="0.35">
      <c r="A26" s="2" t="s">
        <v>65</v>
      </c>
      <c r="B26" s="2"/>
      <c r="C26" s="2"/>
    </row>
    <row r="27" spans="1:3" x14ac:dyDescent="0.3">
      <c r="A27" s="5" t="s">
        <v>51</v>
      </c>
      <c r="B27" t="s">
        <v>66</v>
      </c>
      <c r="C27">
        <v>0.08</v>
      </c>
    </row>
    <row r="28" spans="1:3" x14ac:dyDescent="0.3">
      <c r="A28" s="5" t="s">
        <v>67</v>
      </c>
      <c r="B28" t="s">
        <v>68</v>
      </c>
      <c r="C28">
        <f>1-C27</f>
        <v>0.92</v>
      </c>
    </row>
    <row r="29" spans="1:3" x14ac:dyDescent="0.3">
      <c r="A29" s="5"/>
    </row>
    <row r="30" spans="1:3" ht="18" x14ac:dyDescent="0.35">
      <c r="A30" s="2" t="s">
        <v>77</v>
      </c>
      <c r="B30" s="2"/>
      <c r="C30" s="2"/>
    </row>
    <row r="31" spans="1:3" x14ac:dyDescent="0.3">
      <c r="A31" s="5" t="s">
        <v>78</v>
      </c>
      <c r="B31" t="s">
        <v>79</v>
      </c>
      <c r="C31">
        <v>1.58</v>
      </c>
    </row>
    <row r="32" spans="1:3" x14ac:dyDescent="0.3">
      <c r="A32" s="5" t="s">
        <v>80</v>
      </c>
      <c r="B32" t="s">
        <v>81</v>
      </c>
      <c r="C32">
        <v>3.13</v>
      </c>
    </row>
    <row r="33" spans="1:3" x14ac:dyDescent="0.3">
      <c r="A33" s="5" t="s">
        <v>82</v>
      </c>
      <c r="B33" t="s">
        <v>83</v>
      </c>
      <c r="C33">
        <v>1.9</v>
      </c>
    </row>
    <row r="34" spans="1:3" x14ac:dyDescent="0.3">
      <c r="A34" s="5" t="s">
        <v>84</v>
      </c>
      <c r="B34" t="s">
        <v>85</v>
      </c>
      <c r="C34">
        <v>1.82</v>
      </c>
    </row>
    <row r="35" spans="1:3" x14ac:dyDescent="0.3">
      <c r="A35" s="5" t="s">
        <v>86</v>
      </c>
      <c r="B35" t="s">
        <v>87</v>
      </c>
      <c r="C35">
        <v>1.1499999999999999</v>
      </c>
    </row>
    <row r="37" spans="1:3" ht="18" x14ac:dyDescent="0.35">
      <c r="A37" s="2" t="s">
        <v>103</v>
      </c>
      <c r="B37" s="2"/>
      <c r="C37" s="2"/>
    </row>
    <row r="38" spans="1:3" x14ac:dyDescent="0.3">
      <c r="A38" t="s">
        <v>105</v>
      </c>
      <c r="B38" t="s">
        <v>104</v>
      </c>
      <c r="C38">
        <v>0.12</v>
      </c>
    </row>
    <row r="39" spans="1:3" x14ac:dyDescent="0.3">
      <c r="A39" t="s">
        <v>107</v>
      </c>
      <c r="B39" t="s">
        <v>108</v>
      </c>
      <c r="C39">
        <v>7.2300000000000003E-2</v>
      </c>
    </row>
    <row r="40" spans="1:3" x14ac:dyDescent="0.3">
      <c r="A40" t="s">
        <v>106</v>
      </c>
      <c r="B40" t="s">
        <v>109</v>
      </c>
      <c r="C40">
        <v>8.1299999999999997E-2</v>
      </c>
    </row>
    <row r="42" spans="1:3" ht="18" x14ac:dyDescent="0.35">
      <c r="A42" s="2" t="s">
        <v>111</v>
      </c>
      <c r="B42" s="2"/>
      <c r="C42" s="2"/>
    </row>
    <row r="43" spans="1:3" x14ac:dyDescent="0.3">
      <c r="A43" t="s">
        <v>112</v>
      </c>
      <c r="B43" t="s">
        <v>115</v>
      </c>
      <c r="C43">
        <v>1.2E-2</v>
      </c>
    </row>
    <row r="44" spans="1:3" x14ac:dyDescent="0.3">
      <c r="A44" t="s">
        <v>114</v>
      </c>
      <c r="B44" t="s">
        <v>116</v>
      </c>
      <c r="C44">
        <v>3.1E-2</v>
      </c>
    </row>
    <row r="45" spans="1:3" x14ac:dyDescent="0.3">
      <c r="A45" t="s">
        <v>113</v>
      </c>
      <c r="B45" t="s">
        <v>117</v>
      </c>
      <c r="C45">
        <v>0.08</v>
      </c>
    </row>
  </sheetData>
  <mergeCells count="7">
    <mergeCell ref="A42:C42"/>
    <mergeCell ref="A1:C1"/>
    <mergeCell ref="A12:C12"/>
    <mergeCell ref="A17:C17"/>
    <mergeCell ref="A26:C26"/>
    <mergeCell ref="A30:C30"/>
    <mergeCell ref="A37:C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265-A6B7-4B02-937A-C87C4D323BCD}">
  <dimension ref="A1:BC44"/>
  <sheetViews>
    <sheetView tabSelected="1" topLeftCell="V1" workbookViewId="0">
      <selection activeCell="BC28" sqref="BC28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7" width="12.77734375" customWidth="1"/>
    <col min="18" max="18" width="13.33203125" customWidth="1"/>
    <col min="20" max="20" width="10.5546875" bestFit="1" customWidth="1"/>
    <col min="22" max="22" width="11.77734375" bestFit="1" customWidth="1"/>
    <col min="23" max="23" width="13.6640625" bestFit="1" customWidth="1"/>
    <col min="24" max="24" width="10.5546875" bestFit="1" customWidth="1"/>
    <col min="25" max="25" width="18.21875" bestFit="1" customWidth="1"/>
    <col min="26" max="26" width="10.44140625" bestFit="1" customWidth="1"/>
    <col min="27" max="27" width="18.109375" bestFit="1" customWidth="1"/>
    <col min="52" max="52" width="12" bestFit="1" customWidth="1"/>
    <col min="55" max="55" width="14.6640625" bestFit="1" customWidth="1"/>
  </cols>
  <sheetData>
    <row r="1" spans="1:55" x14ac:dyDescent="0.3">
      <c r="J1" s="3" t="s">
        <v>30</v>
      </c>
      <c r="K1" s="3"/>
      <c r="L1" s="3"/>
      <c r="M1" s="3"/>
      <c r="N1" s="3"/>
      <c r="O1" s="3"/>
      <c r="P1" s="3"/>
      <c r="Q1" s="3"/>
      <c r="R1" s="3"/>
      <c r="S1" s="3" t="s">
        <v>29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5" ht="72" x14ac:dyDescent="0.3">
      <c r="A2" s="4" t="s">
        <v>16</v>
      </c>
      <c r="B2" s="4" t="s">
        <v>23</v>
      </c>
      <c r="C2" s="4" t="s">
        <v>7</v>
      </c>
      <c r="D2" s="4" t="s">
        <v>28</v>
      </c>
      <c r="E2" s="4" t="s">
        <v>13</v>
      </c>
      <c r="F2" s="4" t="s">
        <v>25</v>
      </c>
      <c r="G2" s="4" t="s">
        <v>24</v>
      </c>
      <c r="H2" s="4" t="s">
        <v>26</v>
      </c>
      <c r="I2" s="4" t="s">
        <v>88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27</v>
      </c>
      <c r="S2" s="4" t="s">
        <v>31</v>
      </c>
      <c r="T2" s="4" t="s">
        <v>32</v>
      </c>
      <c r="U2" s="4" t="s">
        <v>33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27</v>
      </c>
      <c r="AB2" s="7" t="s">
        <v>17</v>
      </c>
      <c r="AC2" s="7" t="s">
        <v>18</v>
      </c>
      <c r="AD2" s="7" t="s">
        <v>92</v>
      </c>
      <c r="AE2" s="7" t="s">
        <v>93</v>
      </c>
      <c r="AF2" s="7" t="s">
        <v>90</v>
      </c>
      <c r="AG2" s="7" t="s">
        <v>91</v>
      </c>
      <c r="AH2" s="7" t="s">
        <v>94</v>
      </c>
      <c r="AI2" s="7" t="s">
        <v>110</v>
      </c>
      <c r="AJ2" s="7" t="s">
        <v>95</v>
      </c>
      <c r="AK2" s="7" t="s">
        <v>69</v>
      </c>
      <c r="AL2" s="7" t="s">
        <v>70</v>
      </c>
      <c r="AM2" s="7" t="s">
        <v>71</v>
      </c>
      <c r="AN2" s="7" t="s">
        <v>72</v>
      </c>
      <c r="AO2" s="7" t="s">
        <v>19</v>
      </c>
      <c r="AP2" s="7" t="s">
        <v>20</v>
      </c>
      <c r="AQ2" s="7" t="s">
        <v>96</v>
      </c>
      <c r="AR2" s="7" t="s">
        <v>97</v>
      </c>
      <c r="AS2" s="7" t="s">
        <v>98</v>
      </c>
      <c r="AT2" s="7" t="s">
        <v>99</v>
      </c>
      <c r="AU2" s="7" t="s">
        <v>100</v>
      </c>
      <c r="AV2" s="7" t="s">
        <v>101</v>
      </c>
      <c r="AW2" s="7" t="s">
        <v>102</v>
      </c>
      <c r="AX2" s="7" t="s">
        <v>76</v>
      </c>
      <c r="AY2" s="7" t="s">
        <v>73</v>
      </c>
      <c r="AZ2" s="7" t="s">
        <v>75</v>
      </c>
      <c r="BA2" s="7" t="s">
        <v>74</v>
      </c>
      <c r="BB2" s="7" t="s">
        <v>21</v>
      </c>
      <c r="BC2" s="7" t="s">
        <v>118</v>
      </c>
    </row>
    <row r="3" spans="1:55" x14ac:dyDescent="0.3">
      <c r="A3">
        <v>0</v>
      </c>
      <c r="B3">
        <f>AGE_BL</f>
        <v>45</v>
      </c>
      <c r="C3">
        <f>BMI_BL</f>
        <v>38</v>
      </c>
      <c r="D3">
        <f>SBP_BL</f>
        <v>125</v>
      </c>
      <c r="E3">
        <f>HbA1C_BL</f>
        <v>5.7</v>
      </c>
      <c r="F3">
        <v>3.3300000000000001E-3</v>
      </c>
      <c r="G3">
        <v>2.0300000000000001E-3</v>
      </c>
      <c r="H3">
        <f>(PREV_FEMALE*F3 + (1-PREV_FEMALE)*G3)</f>
        <v>3.0700000000000002E-3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FEMALE*PREV_SMOKE*(1-PREV_HT)*(1-EXP(-J3/10))+PREV_FEMALE*PREV_SMOKE*PREV_HT*(1-EXP(-K3/10))+PREV_FEMALE*(1-PREV_SMOKE)*(1-PREV_HT)*(1-EXP(-L3/10))+PREV_FEMALE*(1-PREV_SMOKE)*PREV_HT*(1-EXP(-M3/10))+(1-PREV_FEMALE)*PREV_SMOKE*(1-PREV_HT)*(1-EXP(-N3/10))+(1-PREV_FEMALE)*PREV_SMOKE*PREV_HT*(1-EXP(-O3/10))+(1-PREV_FEMALE)*(1-PREV_SMOKE)*(1-PREV_HT)*(1-EXP(-P3/10))+(1-PREV_FEMALE)*(1-PREV_SMOKE)*PREV_HT*(1-EXP(-Q3/10))</f>
        <v>6.2681242772788283E-3</v>
      </c>
      <c r="S3">
        <f>1 - 0.94833 ^ (EXP(2.72107*(LN($B3)-3.8686) + 0.51125*(LN($C3)-LN(21.75)) + 2.81291*(LN($D3)*(1-0) - 4.24) + 2.88267*(LN($D3)*0 - 0.5826) + 0.61868*(1-0.3423) + 0.77763*(1-0.0376)))</f>
        <v>0.16864752084094603</v>
      </c>
      <c r="T3">
        <f>1 - 0.94833 ^ (EXP(2.72107*(LN($B3)-3.8686) + 0.51125*(LN($C3)-LN(21.75)) + 2.81291*(LN($D3)*(1-1) - 4.24) + 2.88267*(LN($D3)*1 - 0.5826) + 0.61868*(1-0.3423) + 0.77763*(1-0.0376)))</f>
        <v>0.22792434572589926</v>
      </c>
      <c r="U3">
        <f>1 - 0.94833 ^ (EXP(2.72107*(LN($B3)-3.8686) + 0.51125*(LN($C3)-LN(28)) + 2.81291*(LN($D3)*(1-0) - 4.24) + 2.88267*(LN($D3)*0 - 0.5826) + 0.61868*(0-0.3423) + 0.77763*(1-0.0376)))</f>
        <v>8.3723803121629192E-2</v>
      </c>
      <c r="V3">
        <f>1 - 0.94833 ^ (EXP(2.72107*(LN($B3)-3.8686) + 0.51125*(LN($C3)-LN(28)) + 2.81291*(LN($D3)*(1-1) - 4.24) + 2.88267*(LN($D3)*1 - 0.5826) + 0.61868*(0-0.3423) + 0.77763*(1-0.0376)))</f>
        <v>0.11525461362704936</v>
      </c>
      <c r="W3">
        <f>1 - 0.8843 ^ (EXP(3.113*(LN($B3)-3.856) + 0.7928*(LN($C3)-LN(28)) + 1.8551*(LN($D3)*(1-0) - 4.3544) + 1.9267*(LN($D3)*0 - 0.5019) + 0.7095*(1-0.3522) + 0.5316*(1-0.065)))</f>
        <v>0.2740496634575037</v>
      </c>
      <c r="X3">
        <f>1 - 0.8843 ^ (EXP(3.113*(LN($B3)-3.856) + 0.7928*(LN($C3)-LN(28)) + 1.8551*(LN($D3)*(1-1) - 4.3544) + 1.9267*(LN($D3)*1 - 0.5019) + 0.7095*(1-0.3522) + 0.5316*(1-0.065)))</f>
        <v>0.36399137384752422</v>
      </c>
      <c r="Y3">
        <f>1 - 0.8843 ^ (EXP(3.113*(LN($B3)-3.856) + 0.7928*(LN($C3)-LN(28)) + 1.8551*(LN($D3)*(1-0) - 4.3544) + 1.9267*(LN($D3)*0 - 0.5019) + 0.7095*(0-0.3522) + 0.5316*(1-0.065)))</f>
        <v>0.14575688112990093</v>
      </c>
      <c r="Z3">
        <f>1 - 0.8843 ^ (EXP(3.113*(LN($B3)-3.856) + 0.7928*(LN($C3)-LN(28)) + 1.8551*(LN($D3)*(1-1) - 4.3544) + 1.9267*(LN($D3)*1 - 0.5019) + 0.7095*(0-0.3522) + 0.5316*(1-0.065)))</f>
        <v>0.19956623179474475</v>
      </c>
      <c r="AA3">
        <f>PREV_FEMALE*PREV_SMOKE*(1-PREV_HT)*(1-EXP(-S3/10))+PREV_FEMALE*PREV_SMOKE*PREV_HT*(1-EXP(-T3/10))+PREV_FEMALE*(1-PREV_SMOKE)*(1-PREV_HT)*(1-EXP(-U3/10))+PREV_FEMALE*(1-PREV_SMOKE)*PREV_HT*(1-EXP(-V3/10))+(1-PREV_FEMALE)*PREV_SMOKE*(1-PREV_HT)*(1-EXP(-W3/10))+(1-PREV_FEMALE)*PREV_SMOKE*PREV_HT*(1-EXP(-X3/10))+(1-PREV_FEMALE)*(1-PREV_SMOKE)*(1-PREV_HT)*(1-EXP(-Y3/10))+(1-PREV_FEMALE)*(1-PREV_SMOKE)*PREV_HT*(1-EXP(-Z3/10))</f>
        <v>1.2085024595910002E-2</v>
      </c>
      <c r="AB3">
        <v>1000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f>SUM(AB3:BB3)</f>
        <v>1000</v>
      </c>
    </row>
    <row r="4" spans="1:55" x14ac:dyDescent="0.3">
      <c r="A4">
        <v>1</v>
      </c>
      <c r="B4">
        <v>46</v>
      </c>
      <c r="C4">
        <f>BMI_BL</f>
        <v>38</v>
      </c>
      <c r="D4">
        <f>SBP_BL</f>
        <v>125</v>
      </c>
      <c r="E4">
        <f>HbA1C_BL</f>
        <v>5.7</v>
      </c>
      <c r="F4">
        <v>3.62E-3</v>
      </c>
      <c r="G4">
        <v>2.2300000000000002E-3</v>
      </c>
      <c r="H4">
        <f>(PREV_FEMALE*F4 + (1-PREV_FEMALE)*G4)</f>
        <v>3.3419999999999999E-3</v>
      </c>
      <c r="I4">
        <f>0.00000146 * EXP(1.87 * E4) * 0.0197 * EXP(0.101*C4)</f>
        <v>5.6857293942168513E-2</v>
      </c>
      <c r="J4">
        <f>1 - 0.94833 ^ (EXP(2.72107*(LN($B4)-3.8686) + 0.51125*(LN($C4)-LN(21.75)) + 2.81291*(LN($D4)*(1-0) - 4.24) + 2.88267*(LN($D4)*0 - 0.5826) + 0.61868*(1-0.3423) + 0.77763*(0-0.0376)))</f>
        <v>8.6159915750376737E-2</v>
      </c>
      <c r="K4">
        <f>1 - 0.94833 ^ (EXP(2.72107*(LN($B4)-3.8686) + 0.51125*(LN($C4)-LN(21.75)) + 2.81291*(LN($D4)*(1-1) - 4.24) + 2.88267*(LN($D4)*1 - 0.5826) + 0.61868*(1-0.3423) + 0.77763*(0-0.0376)))</f>
        <v>0.11854720856986189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>PREV_FEMALE*PREV_SMOKE*(1-PREV_HT)*(1-EXP(-J4/10))+PREV_FEMALE*PREV_SMOKE*PREV_HT*(1-EXP(-K4/10))+PREV_FEMALE*(1-PREV_SMOKE)*(1-PREV_HT)*(1-EXP(-L4/10))+PREV_FEMALE*(1-PREV_SMOKE)*PREV_HT*(1-EXP(-M4/10))+(1-PREV_FEMALE)*PREV_SMOKE*(1-PREV_HT)*(1-EXP(-N4/10))+(1-PREV_FEMALE)*PREV_SMOKE*PREV_HT*(1-EXP(-O4/10))+(1-PREV_FEMALE)*(1-PREV_SMOKE)*(1-PREV_HT)*(1-EXP(-P4/10))+(1-PREV_FEMALE)*(1-PREV_SMOKE)*PREV_HT*(1-EXP(-Q4/10))</f>
        <v>6.6546137420143373E-3</v>
      </c>
      <c r="S4">
        <f>1 - 0.94833 ^ (EXP(2.72107*(LN($B4)-3.8686) + 0.51125*(LN($C4)-LN(21.75)) + 2.81291*(LN($D4)*(1-0) - 4.24) + 2.88267*(LN($D4)*0 - 0.5826) + 0.61868*(1-0.3423) + 0.77763*(1-0.0376)))</f>
        <v>0.17805738097297552</v>
      </c>
      <c r="T4">
        <f>1 - 0.94833 ^ (EXP(2.72107*(LN($B4)-3.8686) + 0.51125*(LN($C4)-LN(21.75)) + 2.81291*(LN($D4)*(1-1) - 4.24) + 2.88267*(LN($D4)*1 - 0.5826) + 0.61868*(1-0.3423) + 0.77763*(1-0.0376)))</f>
        <v>0.24013532721508557</v>
      </c>
      <c r="U4">
        <f>1 - 0.94833 ^ (EXP(2.72107*(LN($B4)-3.8686) + 0.51125*(LN($C4)-LN(28)) + 2.81291*(LN($D4)*(1-0) - 4.24) + 2.88267*(LN($D4)*0 - 0.5826) + 0.61868*(0-0.3423) + 0.77763*(1-0.0376)))</f>
        <v>8.8648181649948588E-2</v>
      </c>
      <c r="V4">
        <f>1 - 0.94833 ^ (EXP(2.72107*(LN($B4)-3.8686) + 0.51125*(LN($C4)-LN(28)) + 2.81291*(LN($D4)*(1-1) - 4.24) + 2.88267*(LN($D4)*1 - 0.5826) + 0.61868*(0-0.3423) + 0.77763*(1-0.0376)))</f>
        <v>0.12190666563047758</v>
      </c>
      <c r="W4">
        <f>1 - 0.8843 ^ (EXP(3.113*(LN($B4)-3.856) + 0.7928*(LN($C4)-LN(28)) + 1.8551*(LN($D4)*(1-0) - 4.3544) + 1.9267*(LN($D4)*0 - 0.5019) + 0.7095*(1-0.3522) + 0.5316*(1-0.065)))</f>
        <v>0.29032911247151927</v>
      </c>
      <c r="X4">
        <f>1 - 0.8843 ^ (EXP(3.113*(LN($B4)-3.856) + 0.7928*(LN($C4)-LN(28)) + 1.8551*(LN($D4)*(1-1) - 4.3544) + 1.9267*(LN($D4)*1 - 0.5019) + 0.7095*(1-0.3522) + 0.5316*(1-0.065)))</f>
        <v>0.38405040143631863</v>
      </c>
      <c r="Y4">
        <f>1 - 0.8843 ^ (EXP(3.113*(LN($B4)-3.856) + 0.7928*(LN($C4)-LN(28)) + 1.8551*(LN($D4)*(1-0) - 4.3544) + 1.9267*(LN($D4)*0 - 0.5019) + 0.7095*(0-0.3522) + 0.5316*(1-0.065)))</f>
        <v>0.15523403016920634</v>
      </c>
      <c r="Z4">
        <f>1 - 0.8843 ^ (EXP(3.113*(LN($B4)-3.856) + 0.7928*(LN($C4)-LN(28)) + 1.8551*(LN($D4)*(1-1) - 4.3544) + 1.9267*(LN($D4)*1 - 0.5019) + 0.7095*(0-0.3522) + 0.5316*(1-0.065)))</f>
        <v>0.21208501570031357</v>
      </c>
      <c r="AA4">
        <f>PREV_FEMALE*PREV_SMOKE*(1-PREV_HT)*(1-EXP(-S4/10))+PREV_FEMALE*PREV_SMOKE*PREV_HT*(1-EXP(-T4/10))+PREV_FEMALE*(1-PREV_SMOKE)*(1-PREV_HT)*(1-EXP(-U4/10))+PREV_FEMALE*(1-PREV_SMOKE)*PREV_HT*(1-EXP(-V4/10))+(1-PREV_FEMALE)*PREV_SMOKE*(1-PREV_HT)*(1-EXP(-W4/10))+(1-PREV_FEMALE)*PREV_SMOKE*PREV_HT*(1-EXP(-X4/10))+(1-PREV_FEMALE)*(1-PREV_SMOKE)*(1-PREV_HT)*(1-EXP(-Y4/10))+(1-PREV_FEMALE)*(1-PREV_SMOKE)*PREV_HT*(1-EXP(-Z4/10))</f>
        <v>1.2794011093523317E-2</v>
      </c>
      <c r="AB4">
        <f>AB3*(1-R3-H3)*(1-I3)</f>
        <v>934.33552225745427</v>
      </c>
      <c r="AC4">
        <f>AB3*R3*p_Other*(1-I3) + AC3*(1-R3*(1-p_Other)-H3*rr_Other)*(1-I3)</f>
        <v>3.2514546310287491</v>
      </c>
      <c r="AD4">
        <f>AB3*R3*p_Stroke*p_Stroke_rec*(1-I3)+AC3*R3*p_Stroke*p_Stroke_rec*(1-I3) + AD3*p_recur_Stroke*p_Stroke_rec*(1-I3) + AE3*p_recur_Stroke*p_Stroke_rec*(1-I3)</f>
        <v>1.2509232725921513</v>
      </c>
      <c r="AE4">
        <f>AD3*(1-p_recur_Stroke-R3*p_MI-H3*rr_Stroke)*(1-I3) + AE3*(1-p_recur_Stroke-R3*p_MI-H3*rr_Stroke)*(1-I3)</f>
        <v>0</v>
      </c>
      <c r="AF4">
        <f>AB3*R3*p_MI*p_MI_rec_young*(1-I3)+AC3*R3*p_MI*p_MI_rec_young*(1-I3) + AF3*(PREV_FEMALE*p_recur_MI_F + (1-PREV_FEMALE)*p_recur_MI_M)*p_MI_rec_young*(1-I3) + AG3*(PREV_FEMALE*p_recur_MI_F + (1-PREV_FEMALE)*p_recur_MI_M)*p_MI_rec_young*(1-I3)</f>
        <v>1.0672574680888767</v>
      </c>
      <c r="AG4">
        <f>AF3*(1-(PREV_FEMALE*p_recur_MI_F + (1-PREV_FEMALE)*p_recur_MI_M) - R3*p_Stroke - p_toHF_young - H3*rr_MI)*(1-I3) + AG3*(1-(PREV_FEMALE*p_recur_MI_F + (1-PREV_FEMALE)*p_recur_MI_M) - R3*p_Stroke - p_toHF_young - H3*rr_MI)*(1-I3)</f>
        <v>0</v>
      </c>
      <c r="AH4">
        <f>AF3*R3*p_Stroke*p_Stroke_rec*(1-I3) + AG3*R3*p_Stroke*p_Stroke_rec*(1-I3) + AH3*p_recur_Stroke*p_Stroke_rec*(1-I3) + AI3*p_recur_Stroke*p_Stroke_rec*(1-I3) + AJ3*p_recur_Stroke*p_Stroke_rec*(1-I3)</f>
        <v>0</v>
      </c>
      <c r="AI4">
        <f>AD3*R3*p_MI*p_MI_rec_young*(1-I3) + AE3*R3*p_MI*p_MI_rec_young*(1-I3) + AH3*(PREV_FEMALE*p_recur_MI_F + (1-PREV_FEMALE)*p_recur_MI_M)*p_MI_rec_young*(1-I3) + AI3*(PREV_FEMALE*p_recur_MI_F + (1-PREV_FEMALE)*p_recur_MI_M)*p_MI_rec_young*(1-I3) + AJ3*(PREV_FEMALE*p_recur_MI_F + (1-PREV_FEMALE)*p_recur_MI_M)*p_MI_rec_young*(1-I3)</f>
        <v>0</v>
      </c>
      <c r="AJ4">
        <f>AH3*(1-p_recur_Stroke-(PREV_FEMALE*p_recur_MI_F + (1-PREV_FEMALE)*p_recur_MI_M) - p_toHF_young - H3*rr_MI*rr_Stroke)*(1-I3) + AI3*(1-p_recur_Stroke-(PREV_FEMALE*p_recur_MI_F + (1-PREV_FEMALE)*p_recur_MI_M) - p_toHF_young - H3*rr_MI*rr_Stroke)*(1-I3) + AJ3*(1-p_recur_Stroke-(PREV_FEMALE*p_recur_MI_F + (1-PREV_FEMALE)*p_recur_MI_M) - p_toHF_young - H3*rr_MI*rr_Stroke)*(1-I3)</f>
        <v>0</v>
      </c>
      <c r="AK4">
        <f>AB3*R3*p_MI*p_MI_HF_young*(1-I3) + AC3*R3*p_MI*p_MI_HF_young*(1-I3) + AF3*p_toHF_young*(1-I3) + AF3*(PREV_FEMALE*p_recur_MI_F + (1-PREV_FEMALE)*p_recur_MI_M)*p_MI_HF_young*(1-I3) + AG3*p_toHF_young*(1-I3) + AG3*(PREV_FEMALE*p_recur_MI_F + (1-PREV_FEMALE)*p_recur_MI_M)*p_MI_HF_young*(1-I3)</f>
        <v>0.12927783612970306</v>
      </c>
      <c r="AL4">
        <f>AK3*(1-R3*p_Stroke - H3*rr_HF)*(1-I3) + AL3*(1-R3*p_Stroke-H3*rr_HF)*(1-I3)</f>
        <v>0</v>
      </c>
      <c r="AM4">
        <f>AD3*R3*p_MI*p_MI_HF_young*(1-I3) + AE3*R3*p_MI*p_MI_HF_young*(1-I3) + AH3*(PREV_FEMALE*p_recur_MI_F + (1-PREV_FEMALE)*p_recur_MI_M)*p_MI_HF_young*(1-I3) + AH3*p_toHF_young*(1-I3) + AI3*(PREV_FEMALE*p_recur_MI_F + (1-PREV_FEMALE)*p_recur_MI_M)*p_MI_HF_young*(1-I3) + AI3*p_toHF_young*(1-I3) + AJ3*(PREV_FEMALE*p_recur_MI_F + (1-PREV_FEMALE)*p_recur_MI_M)*p_MI_HF_young*(1-I3) + AJ3*p_toHF_young*(1-I3)</f>
        <v>0</v>
      </c>
      <c r="AN4">
        <f>AK3*R3*p_Stroke*p_Stroke_rec*(1-I3) + AL3*R3*p_Stroke*p_Stroke_rec*(1-I3) + AM3*(1-H3*rr_Stroke*rr_HF)*(1-I3) + AN3*(1-H3*rr_Stroke*rr_HF)*(1-I3)</f>
        <v>0</v>
      </c>
      <c r="AO4">
        <f>AO3*(1-AA3-H3*rr_DM) + AB3*(1-R3-H3)*I3</f>
        <v>56.32635346526677</v>
      </c>
      <c r="AP4">
        <f>AO3*AA3*p_Other + AB3*R3*p_Other*I3 + AC3*(1-R3*p_Stroke-R3*p_MI-H3*rr_Other)*I3 + AP3*(1-AA3*p_Stroke-AA3*p_MI-H3*rr_Other*rr_DM)</f>
        <v>0.19601372147460672</v>
      </c>
      <c r="AQ4">
        <f>AO3*AA3*p_Stroke*p_Stroke_rec + AB3*R3*p_Stroke*p_Stroke_rec*I3 + AC3*R3*p_Stroke*p_Stroke_rec*I3 + AD3*p_recur_Stroke*p_Stroke_rec*I3 + AE3*p_recur_Stroke*p_Stroke_rec*I3 + AP3*AA3*p_Stroke*p_Stroke_rec + AQ3*p_recur_Stroke*p_Stroke_rec + AR3*p_recur_Stroke*p_Stroke_rec</f>
        <v>7.5411824480048684E-2</v>
      </c>
      <c r="AR4">
        <f>AD3*(1-p_recur_Stroke-R3*p_MI-H3*rr_Stroke)*I3 + AE3*(1-p_recur_Stroke-R3*p_MI-H3*rr_Stroke)*I3 + AQ3*(1-p_recur_Stroke-AA3*p_MI-H3*rr_Stroke*rr_DM) + AR3*(1-p_recur_Stroke-AA3*p_MI-H3*rr_Stroke*rr_DM)</f>
        <v>0</v>
      </c>
      <c r="AS4">
        <f>AO3*AA3*p_MI*p_MI_rec_young + AB3*R3*p_MI*p_MI_rec_young*I3 + AC3*R3*p_MI*p_MI_rec_young*I3 +AF3*(PREV_FEMALE*p_recur_MI_F + (1-PREV_FEMALE)*p_recur_MI_M)*p_MI_rec_young*I3 + AG3*(PREV_FEMALE*p_recur_MI_F + (1-PREV_FEMALE)*p_recur_MI_M)*p_MI_rec_young*I3 + AP3*AA3*p_MI*p_MI_rec_young + AS3*(PREV_FEMALE*p_recur_MI_F + (1-PREV_FEMALE)*p_recur_MI_M)*p_MI_rec_young + AT3*(PREV_FEMALE*p_recur_MI_F + (1-PREV_FEMALE)*p_recur_MI_M)*p_MI_rec_young</f>
        <v>6.4339543936824908E-2</v>
      </c>
      <c r="AT4">
        <f>AF3*(1-(PREV_FEMALE*p_recur_MI_F + (1-PREV_FEMALE)*p_recur_MI_M) - R3*p_Stroke - p_toHF_young - H3*rr_MI)*I3 + AG3*(1-(PREV_FEMALE*p_recur_MI_F + (1-PREV_FEMALE)*p_recur_MI_M) - R3*p_Stroke - p_toHF_young - H3*rr_MI)*I3 + AS3*(1-(PREV_FEMALE*p_recur_MI_F + (1-PREV_FEMALE)*p_recur_MI_M) - AA3*p_Stroke - p_toHF_young - H3*rr_MI*rr_DM) + AT3*(1-(PREV_FEMALE*p_recur_MI_F + (1-PREV_FEMALE)*p_recur_MI_M) - AA3*p_Stroke - p_toHF_young - H3*rr_MI*rr_DM)</f>
        <v>0</v>
      </c>
      <c r="AU4">
        <f>AF3*R3*p_Stroke*p_Stroke_rec*I3 + AG3*R3*p_Stroke*p_Stroke_rec*I3 + AH3*p_recur_Stroke*p_Stroke_rec*I3 + AI3*p_recur_Stroke*p_Stroke_rec*I3 + AJ3*p_recur_Stroke*p_Stroke_rec*I3 + AS3*AA3*p_Stroke*p_Stroke_rec + AT3*AA3*p_Stroke*p_Stroke_rec + AU3*p_recur_Stroke*p_Stroke_rec + AV3*p_recur_Stroke*p_Stroke_rec + AW3*p_recur_Stroke*p_Stroke_rec</f>
        <v>0</v>
      </c>
      <c r="AV4">
        <f>AD3*R3*p_MI*p_MI_rec_young*I3 + AE3*R3*p_MI*p_MI_rec_young*I3 + AH3*(PREV_FEMALE*p_recur_MI_F+(1-PREV_FEMALE)*p_recur_MI_M)*p_MI_rec_young*I3 + AI3*(PREV_FEMALE*p_recur_MI_F+(1-PREV_FEMALE)*p_recur_MI_M)*p_MI_rec_young*I3 + AJ3*(PREV_FEMALE*p_recur_MI_F+(1-PREV_FEMALE)*p_recur_MI_M)*p_MI_rec_young*I3 + AQ3*AA3*p_MI*p_MI_rec_young + AR3*AA3*p_MI*p_MI_rec_young + AU3*(PREV_FEMALE*p_recur_MI_F+(1-PREV_FEMALE)*p_recur_MI_M)*p_MI_rec_young + AV3*(PREV_FEMALE*p_recur_MI_F+(1-PREV_FEMALE)*p_recur_MI_M)*p_MI_rec_young + AW3*(PREV_FEMALE*p_recur_MI_F+(1-PREV_FEMALE)*p_recur_MI_M)*p_MI_rec_young</f>
        <v>0</v>
      </c>
      <c r="AW4">
        <f>AH3*(1-p_recur_Stroke-(PREV_FEMALE*p_recur_MI_F + (1-PREV_FEMALE)*p_recur_MI_M) - p_toHF_young - H3*rr_MI*rr_Stroke)*I3 + AI3*(1-p_recur_Stroke-(PREV_FEMALE*p_recur_MI_F + (1-PREV_FEMALE)*p_recur_MI_M) - p_toHF_young - H3*rr_MI*rr_Stroke)*I3 + AJ3*(1-p_recur_Stroke-(PREV_FEMALE*p_recur_MI_F + (1-PREV_FEMALE)*p_recur_MI_M) - p_toHF_young - H3*rr_MI*rr_Stroke)*I3 + AU3*(1-p_recur_Stroke-(PREV_FEMALE*p_recur_MI_F + (1-PREV_FEMALE)*p_recur_MI_M) - p_toHF_young - H3*rr_MI*rr_Stroke*rr_DM) + AV3*(1-p_recur_Stroke-(PREV_FEMALE*p_recur_MI_F + (1-PREV_FEMALE)*p_recur_MI_M) - p_toHF_young - H3*rr_MI*rr_Stroke*rr_DM) + AW3*(1-p_recur_Stroke-(PREV_FEMALE*p_recur_MI_F + (1-PREV_FEMALE)*p_recur_MI_M) - p_toHF_young - H3*rr_MI*rr_Stroke*rr_DM)</f>
        <v>0</v>
      </c>
      <c r="AX4">
        <f>AO3*AA3*p_MI*p_MI_HF_young + AB3*R3*p_MI*p_MI_HF_young*I3 + AC3*R3*p_MI*p_MI_HF_young*I3 + AF3*p_toHF_young*I3 + AF3*(PREV_FEMALE*p_recur_MI_F + (1-PREV_FEMALE)*p_recur_MI_M)*p_MI_HF_young*I3 + AG3*p_toHF_young*I3 + AG3*(PREV_FEMALE*p_recur_MI_F + (1-PREV_FEMALE)*p_recur_MI_M)*p_MI_HF_young*I3 + AP3*AA3*p_MI*p_MI_HF_young + AS3*(PREV_FEMALE*p_recur_MI_F + (1-PREV_FEMALE)*p_recur_MI_M)*p_MI_HF_young + AS3*p_toHF_young + AT3*(PREV_FEMALE*p_recur_MI_F + (1-PREV_FEMALE)*p_recur_MI_M)*p_MI_HF_young + AT3*p_toHF_young</f>
        <v>7.7935055658303626E-3</v>
      </c>
      <c r="AY4">
        <f>AK3*(1-R3*p_Stroke - H3*rr_HF)*I3 + AL3*(1-R3*p_Stroke - H3*rr_HF)*I3 + AX3*(1-AA3*p_Stroke - H3*rr_HF*rr_DM) + AY3*(1-AA3*p_Stroke - H3*rr_HF*rr_DM)</f>
        <v>0</v>
      </c>
      <c r="AZ4">
        <f>AD3*R3*p_MI*p_MI_HF_young*I3 + AE3*R3*p_MI*p_MI_HF_young*I3 + AH3*(PREV_FEMALE*p_recur_MI_F + (1-PREV_FEMALE)*p_recur_MI_M)*p_MI_HF_young*I3 + AH3*p_toHF_young*I3 + AI3*(PREV_FEMALE*p_recur_MI_F + (1-PREV_FEMALE)*p_recur_MI_M)*p_MI_HF_young*I3 + AI3*p_toHF_young*I3 + AJ3*(PREV_FEMALE*p_recur_MI_F + (1-PREV_FEMALE)*p_recur_MI_M)*p_MI_HF_young*I3 + AJ3*p_toHF_young*I3 + AQ3*AA3*p_MI*p_MI_HF_young + AR3*AA3*p_MI*p_MI_HF_young + AU3*(PREV_FEMALE*p_recur_MI_F + (1-PREV_FEMALE)*p_recur_MI_M)*p_MI_HF_young + AU3*p_toHF_young + AV3*(PREV_FEMALE*p_recur_MI_F + (1-PREV_FEMALE)*p_recur_MI_M)*p_MI_HF_young + AV3*p_toHF_young + AW3*(PREV_FEMALE*p_recur_MI_F + (1-PREV_FEMALE)*p_recur_MI_M)*p_MI_HF_young + AW3*p_toHF_young</f>
        <v>0</v>
      </c>
      <c r="BA4">
        <f>AK3*R3*p_Stroke*p_Stroke_rec*I3 + AL3*R3*p_Stroke*p_Stroke_rec*I3 + AM3*(1-H3*rr_Stroke*rr_HF)*I3 + AN3*(1-H3*rr_Stroke*rr_HF)*I3 + AX3*AA3*p_Stroke*p_Stroke_rec + AY3*AA3*p_Stroke*p_Stroke_rec + AZ3*(1-H3*rr_Stroke*rr_HF*rr_DM) + BA3*(1-H3*rr_Stroke*rr_HF*rr_DM)</f>
        <v>0</v>
      </c>
      <c r="BB4">
        <f>AB3*H3 + AC3*H3*rr_Other + AD3*H3*rr_Stroke + AE3*H3*rr_Stroke + AF3*H3*rr_MI + AG3*H3*rr_MI + AH3*H3*rr_Stroke*rr_MI + AI3*H3*rr_Stroke*rr_MI + AJ3*H3*rr_Stroke*rr_MI + AK3*H3*rr_HF + AL3*H3*rr_HF + AM3*H3*rr_Stroke*rr_HF + AN3*H3*rr_Stroke*rr_HF + AO3*H3*rr_DM + AP3*H3*rr_DM*rr_Other + AQ3*H3*rr_DM*rr_Stroke + AR3*H3*rr_DM*rr_Stroke + AS3*H3*rr_DM*rr_MI + AT3*H3*rr_DM*rr_MI + AU3*H3*rr_DM*rr_Stroke*rr_MI + AV3*H3*rr_DM*rr_Stroke*rr_MI + AW3*H3*rr_DM*rr_Stroke*rr_MI + AX3*H3*rr_DM*rr_HF + AY3*H3*rr_DM*rr_HF + AZ3*H3*rr_DM*rr_Stroke*rr_HF + BA3*H3*rr_DM*rr_Stroke*rr_HF
+ AB3*R3*p_MI*p_MI_mort + AB3*R3*p_Stroke*p_Stroke_mort + AC3*R3*p_MI*p_MI_mort + AC3*R3*p_Stroke*p_Stroke_mort + AD3*R3*p_MI*p_MI_mort + AD3*p_recur_Stroke*p_Stroke_mort + AE3*R3*p_MI*p_MI_mort + AE3*p_recur_Stroke*p_Stroke_mort + AF3*(PREV_FEMALE*p_recur_MI_F + (1-PREV_FEMALE)*p_recur_MI_M)*p_MI_mort + AF3*R3*p_Stroke*p_Stroke_mort + AG3*(PREV_FEMALE*p_recur_MI_F + (1-PREV_FEMALE)*p_recur_MI_M)*p_MI_mort + AG3*R3*p_Stroke*p_Stroke_mort + AH3*(PREV_FEMALE*p_recur_MI_F + (1-PREV_FEMALE)*p_recur_MI_M)*p_MI_mort + AH3*p_recur_Stroke*p_Stroke_mort + AI3*(PREV_FEMALE*p_recur_MI_F + (1-PREV_FEMALE)*p_recur_MI_M)*p_MI_mort + AI3*p_recur_Stroke*p_Stroke_mort + AJ3*(PREV_FEMALE*p_recur_MI_F + (1-PREV_FEMALE)*p_recur_MI_M)*p_MI_mort + AJ3*p_recur_Stroke*p_Stroke_mort + AK3*R3*p_Stroke*p_Stroke_mort + AL3*R3*p_Stroke*p_Stroke_mort
+ AO3*AA3*p_MI*p_MI_mort + AO3*AA3*p_Stroke*p_Stroke_mort + AP3*AA3*p_MI*p_MI_mort + AP3*AA3*p_Stroke*p_Stroke_mort + AQ3*AA3*p_MI*p_MI_mort + AQ3*p_recur_Stroke*p_Stroke_mort + AR3*AA3*p_MI*p_MI_mort + AR3*p_recur_Stroke*p_Stroke_mort + AS3*(PREV_FEMALE*p_recur_MI_F + (1-PREV_FEMALE)*p_recur_MI_M)*p_MI_mort + AS3*AA3*p_Stroke*p_Stroke_mort + AT3*(PREV_FEMALE*p_recur_MI_F + (1-PREV_FEMALE)*p_recur_MI_M)*p_MI_mort + AT3*AA3*p_Stroke*p_Stroke_mort + AU3*(PREV_FEMALE*p_recur_MI_F + (1-PREV_FEMALE)*p_recur_MI_M)*p_MI_mort + AU3*p_recur_Stroke*p_Stroke_mort + AV3*(PREV_FEMALE*p_recur_MI_F + (1-PREV_FEMALE)*p_recur_MI_M)*p_MI_mort + AV3*p_recur_Stroke*p_Stroke_mort + AW3*(PREV_FEMALE*p_recur_MI_F + (1-PREV_FEMALE)*p_recur_MI_M)*p_MI_mort + AW3*p_recur_Stroke*p_Stroke_mort + AX3*AA3*p_Stroke*p_Stroke_mort + AY3*AA3*p_Stroke*p_Stroke_mort
+BB3</f>
        <v>3.2956524739820381</v>
      </c>
      <c r="BC4">
        <f t="shared" ref="BC4:BC6" si="0">SUM(AB4:BB4)</f>
        <v>999.99999999999989</v>
      </c>
    </row>
    <row r="5" spans="1:55" x14ac:dyDescent="0.3">
      <c r="A5">
        <v>2</v>
      </c>
      <c r="B5">
        <v>47</v>
      </c>
      <c r="C5">
        <f>BMI_BL</f>
        <v>38</v>
      </c>
      <c r="D5">
        <f>SBP_BL</f>
        <v>125</v>
      </c>
      <c r="E5">
        <f>HbA1C_BL</f>
        <v>5.7</v>
      </c>
      <c r="F5">
        <v>3.8800000000000002E-3</v>
      </c>
      <c r="G5">
        <v>2.3600000000000001E-3</v>
      </c>
      <c r="H5">
        <f>(PREV_FEMALE*F5 + (1-PREV_FEMALE)*G5)</f>
        <v>3.5760000000000002E-3</v>
      </c>
      <c r="I5">
        <f t="shared" ref="I5:I44" si="1">0.00000146 * EXP(1.87 * E5) * 0.0197 * EXP(0.101*C5)</f>
        <v>5.6857293942168513E-2</v>
      </c>
      <c r="J5">
        <f t="shared" ref="J5:J44" si="2">1 - 0.94833 ^ (EXP(2.72107*(LN($B5)-3.8686) + 0.51125*(LN($C5)-LN(21.75)) + 2.81291*(LN($D5)*(1-0) - 4.24) + 2.88267*(LN($D5)*0 - 0.5826) + 0.61868*(1-0.3423) + 0.77763*(0-0.0376)))</f>
        <v>9.1108577987110362E-2</v>
      </c>
      <c r="K5">
        <f t="shared" ref="K5:K44" si="3">1 - 0.94833 ^ (EXP(2.72107*(LN($B5)-3.8686) + 0.51125*(LN($C5)-LN(21.75)) + 2.81291*(LN($D5)*(1-1) - 4.24) + 2.88267*(LN($D5)*1 - 0.5826) + 0.61868*(1-0.3423) + 0.77763*(0-0.0376)))</f>
        <v>0.12522488548074651</v>
      </c>
      <c r="L5">
        <f t="shared" ref="L5:L44" si="4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44" si="5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44" si="6">1 - 0.8843 ^ (EXP(3.113*(LN($B5)-3.856) + 0.7928*(LN($C5)-LN(28)) + 1.8551*(LN($D5)*(1-0) - 4.3544) + 1.9267*(LN($D5)*0 - 0.5019) + 0.7095*(1-0.3522) + 0.5316*(0-0.065)))</f>
        <v>0.19385896822525406</v>
      </c>
      <c r="O5">
        <f t="shared" ref="O5:O44" si="7">1 - 0.8843 ^ (EXP(3.113*(LN($B5)-3.856) + 0.7928*(LN($C5)-LN(28)) + 1.8551*(LN($D5)*(1-1) - 4.3544) + 1.9267*(LN($D5)*1 - 0.5019) + 0.7095*(1-0.3522) + 0.5316*(0-0.065)))</f>
        <v>0.26250374765018725</v>
      </c>
      <c r="P5">
        <f t="shared" ref="P5:P44" si="8">1 - 0.8843 ^ (EXP(3.113*(LN($B5)-3.856) + 0.7928*(LN($C5)-LN(28)) + 1.8551*(LN($D5)*(1-0) - 4.3544) + 1.9267*(LN($D5)*0 - 0.5019) + 0.7095*(0-0.3522) + 0.5316*(0-0.065)))</f>
        <v>0.10057591625844564</v>
      </c>
      <c r="Q5">
        <f t="shared" ref="Q5:Q44" si="9">1 - 0.8843 ^ (EXP(3.113*(LN($B5)-3.856) + 0.7928*(LN($C5)-LN(28)) + 1.8551*(LN($D5)*(1-1) - 4.3544) + 1.9267*(LN($D5)*1 - 0.5019) + 0.7095*(0-0.3522) + 0.5316*(0-0.065)))</f>
        <v>0.1391006775066862</v>
      </c>
      <c r="R5">
        <f>PREV_FEMALE*PREV_SMOKE*(1-PREV_HT)*(1-EXP(-J5/10))+PREV_FEMALE*PREV_SMOKE*PREV_HT*(1-EXP(-K5/10))+PREV_FEMALE*(1-PREV_SMOKE)*(1-PREV_HT)*(1-EXP(-L5/10))+PREV_FEMALE*(1-PREV_SMOKE)*PREV_HT*(1-EXP(-M5/10))+(1-PREV_FEMALE)*PREV_SMOKE*(1-PREV_HT)*(1-EXP(-N5/10))+(1-PREV_FEMALE)*PREV_SMOKE*PREV_HT*(1-EXP(-O5/10))+(1-PREV_FEMALE)*(1-PREV_SMOKE)*(1-PREV_HT)*(1-EXP(-P5/10))+(1-PREV_FEMALE)*(1-PREV_SMOKE)*PREV_HT*(1-EXP(-Q5/10))</f>
        <v>7.0545617024813795E-3</v>
      </c>
      <c r="S5">
        <f t="shared" ref="S5:S44" si="10">1 - 0.94833 ^ (EXP(2.72107*(LN($B5)-3.8686) + 0.51125*(LN($C5)-LN(21.75)) + 2.81291*(LN($D5)*(1-0) - 4.24) + 2.88267*(LN($D5)*0 - 0.5826) + 0.61868*(1-0.3423) + 0.77763*(1-0.0376)))</f>
        <v>0.18771332046372402</v>
      </c>
      <c r="T5">
        <f t="shared" ref="T5:T44" si="11">1 - 0.94833 ^ (EXP(2.72107*(LN($B5)-3.8686) + 0.51125*(LN($C5)-LN(21.75)) + 2.81291*(LN($D5)*(1-1) - 4.24) + 2.88267*(LN($D5)*1 - 0.5826) + 0.61868*(1-0.3423) + 0.77763*(1-0.0376)))</f>
        <v>0.25260756743556612</v>
      </c>
      <c r="U5">
        <f t="shared" ref="U5:U44" si="12">1 - 0.94833 ^ (EXP(2.72107*(LN($B5)-3.8686) + 0.51125*(LN($C5)-LN(28)) + 2.81291*(LN($D5)*(1-0) - 4.24) + 2.88267*(LN($D5)*0 - 0.5826) + 0.61868*(0-0.3423) + 0.77763*(1-0.0376)))</f>
        <v>9.3732299817736009E-2</v>
      </c>
      <c r="V5">
        <f t="shared" ref="V5:V44" si="13">1 - 0.94833 ^ (EXP(2.72107*(LN($B5)-3.8686) + 0.51125*(LN($C5)-LN(28)) + 2.81291*(LN($D5)*(1-1) - 4.24) + 2.88267*(LN($D5)*1 - 0.5826) + 0.61868*(0-0.3423) + 0.77763*(1-0.0376)))</f>
        <v>0.1287594131262525</v>
      </c>
      <c r="W5">
        <f t="shared" ref="W5:W44" si="14">1 - 0.8843 ^ (EXP(3.113*(LN($B5)-3.856) + 0.7928*(LN($C5)-LN(28)) + 1.8551*(LN($D5)*(1-0) - 4.3544) + 1.9267*(LN($D5)*0 - 0.5019) + 0.7095*(1-0.3522) + 0.5316*(1-0.065)))</f>
        <v>0.30698271932161825</v>
      </c>
      <c r="X5">
        <f t="shared" ref="X5:X44" si="15">1 - 0.8843 ^ (EXP(3.113*(LN($B5)-3.856) + 0.7928*(LN($C5)-LN(28)) + 1.8551*(LN($D5)*(1-1) - 4.3544) + 1.9267*(LN($D5)*1 - 0.5019) + 0.7095*(1-0.3522) + 0.5316*(1-0.065)))</f>
        <v>0.40437471366105127</v>
      </c>
      <c r="Y5">
        <f t="shared" ref="Y5:Y44" si="16">1 - 0.8843 ^ (EXP(3.113*(LN($B5)-3.856) + 0.7928*(LN($C5)-LN(28)) + 1.8551*(LN($D5)*(1-0) - 4.3544) + 1.9267*(LN($D5)*0 - 0.5019) + 0.7095*(0-0.3522) + 0.5316*(1-0.065)))</f>
        <v>0.16504400986994838</v>
      </c>
      <c r="Z5">
        <f t="shared" ref="Z5:Z44" si="17">1 - 0.8843 ^ (EXP(3.113*(LN($B5)-3.856) + 0.7928*(LN($C5)-LN(28)) + 1.8551*(LN($D5)*(1-1) - 4.3544) + 1.9267*(LN($D5)*1 - 0.5019) + 0.7095*(0-0.3522) + 0.5316*(1-0.065)))</f>
        <v>0.22498249278020876</v>
      </c>
      <c r="AA5">
        <f>PREV_FEMALE*PREV_SMOKE*(1-PREV_HT)*(1-EXP(-S5/10))+PREV_FEMALE*PREV_SMOKE*PREV_HT*(1-EXP(-T5/10))+PREV_FEMALE*(1-PREV_SMOKE)*(1-PREV_HT)*(1-EXP(-U5/10))+PREV_FEMALE*(1-PREV_SMOKE)*PREV_HT*(1-EXP(-V5/10))+(1-PREV_FEMALE)*PREV_SMOKE*(1-PREV_HT)*(1-EXP(-W5/10))+(1-PREV_FEMALE)*PREV_SMOKE*PREV_HT*(1-EXP(-X5/10))+(1-PREV_FEMALE)*(1-PREV_SMOKE)*(1-PREV_HT)*(1-EXP(-Y5/10))+(1-PREV_FEMALE)*(1-PREV_SMOKE)*PREV_HT*(1-EXP(-Z5/10))</f>
        <v>1.3523723883547913E-2</v>
      </c>
      <c r="AB5">
        <f t="shared" ref="AB5:AB44" si="18">AB4*(1-R4-H4)*(1-I4)</f>
        <v>872.40259950984148</v>
      </c>
      <c r="AC5">
        <f>AB4*R4*p_Other*(1-I4) + AC4*(1-R4*(1-p_Other)-H4*rr_Other)*(1-I4)</f>
        <v>6.2631984275663548</v>
      </c>
      <c r="AD5">
        <f>AB4*R4*p_Stroke*p_Stroke_rec*(1-I4)+AC4*R4*p_Stroke*p_Stroke_rec*(1-I4) + AD4*p_recur_Stroke*p_Stroke_rec*(1-I4) + AE4*p_recur_Stroke*p_Stroke_rec*(1-I4)</f>
        <v>1.3754165129244857</v>
      </c>
      <c r="AE5">
        <f>AD4*(1-p_recur_Stroke-R4*p_MI-H4*rr_Stroke)*(1-I4) + AE4*(1-p_recur_Stroke-R4*p_MI-H4*rr_Stroke)*(1-I4)</f>
        <v>1.0241547755168527</v>
      </c>
      <c r="AF5">
        <f>AB4*R4*p_MI*p_MI_rec_young*(1-I4)+AC4*R4*p_MI*p_MI_rec_young*(1-I4) + AF4*(PREV_FEMALE*p_recur_MI_F + (1-PREV_FEMALE)*p_recur_MI_M)*p_MI_rec_young*(1-I4) + AG4*(PREV_FEMALE*p_recur_MI_F + (1-PREV_FEMALE)*p_recur_MI_M)*p_MI_rec_young*(1-I4)</f>
        <v>1.1235524165221149</v>
      </c>
      <c r="AG5">
        <f>AF4*(1-(PREV_FEMALE*p_recur_MI_F + (1-PREV_FEMALE)*p_recur_MI_M) - R4*p_Stroke - p_toHF_young - H4*rr_MI)*(1-I4) + AG4*(1-(PREV_FEMALE*p_recur_MI_F + (1-PREV_FEMALE)*p_recur_MI_M) - R4*p_Stroke - p_toHF_young - H4*rr_MI)*(1-I4)</f>
        <v>0.91305418416837347</v>
      </c>
      <c r="AH5">
        <f>AF4*R4*p_Stroke*p_Stroke_rec*(1-I4) + AG4*R4*p_Stroke*p_Stroke_rec*(1-I4) + AH4*p_recur_Stroke*p_Stroke_rec*(1-I4) + AI4*p_recur_Stroke*p_Stroke_rec*(1-I4) + AJ4*p_recur_Stroke*p_Stroke_rec*(1-I4)</f>
        <v>1.4173761762899678E-3</v>
      </c>
      <c r="AI5">
        <f>AD4*R4*p_MI*p_MI_rec_young*(1-I4) + AE4*R4*p_MI*p_MI_rec_young*(1-I4) + AH4*(PREV_FEMALE*p_recur_MI_F + (1-PREV_FEMALE)*p_recur_MI_M)*p_MI_rec_young*(1-I4) + AI4*(PREV_FEMALE*p_recur_MI_F + (1-PREV_FEMALE)*p_recur_MI_M)*p_MI_rec_young*(1-I4) + AJ4*(PREV_FEMALE*p_recur_MI_F + (1-PREV_FEMALE)*p_recur_MI_M)*p_MI_rec_young*(1-I4)</f>
        <v>1.4173761762899674E-3</v>
      </c>
      <c r="AJ5">
        <f>AH4*(1-p_recur_Stroke-(PREV_FEMALE*p_recur_MI_F + (1-PREV_FEMALE)*p_recur_MI_M) - p_toHF_young - H4*rr_MI*rr_Stroke)*(1-I4) + AI4*(1-p_recur_Stroke-(PREV_FEMALE*p_recur_MI_F + (1-PREV_FEMALE)*p_recur_MI_M) - p_toHF_young - H4*rr_MI*rr_Stroke)*(1-I4) + AJ4*(1-p_recur_Stroke-(PREV_FEMALE*p_recur_MI_F + (1-PREV_FEMALE)*p_recur_MI_M) - p_toHF_young - H4*rr_MI*rr_Stroke)*(1-I4)</f>
        <v>0</v>
      </c>
      <c r="AK5">
        <f>AB4*R4*p_MI*p_MI_HF_young*(1-I4) + AC4*R4*p_MI*p_MI_HF_young*(1-I4) + AF4*p_toHF_young*(1-I4) + AF4*(PREV_FEMALE*p_recur_MI_F + (1-PREV_FEMALE)*p_recur_MI_M)*p_MI_HF_young*(1-I4) + AG4*p_toHF_young*(1-I4) + AG4*(PREV_FEMALE*p_recur_MI_F + (1-PREV_FEMALE)*p_recur_MI_M)*p_MI_HF_young*(1-I4)</f>
        <v>0.14817580592236007</v>
      </c>
      <c r="AL5">
        <f>AK4*(1-R4*p_Stroke - H4*rr_HF)*(1-I4) + AL4*(1-R4*p_Stroke-H4*rr_HF)*(1-I4)</f>
        <v>0.12099921439600062</v>
      </c>
      <c r="AM5">
        <f>AD4*R4*p_MI*p_MI_HF_young*(1-I4) + AE4*R4*p_MI*p_MI_HF_young*(1-I4) + AH4*(PREV_FEMALE*p_recur_MI_F + (1-PREV_FEMALE)*p_recur_MI_M)*p_MI_HF_young*(1-I4) + AH4*p_toHF_young*(1-I4) + AI4*(PREV_FEMALE*p_recur_MI_F + (1-PREV_FEMALE)*p_recur_MI_M)*p_MI_HF_young*(1-I4) + AI4*p_toHF_young*(1-I4) + AJ4*(PREV_FEMALE*p_recur_MI_F + (1-PREV_FEMALE)*p_recur_MI_M)*p_MI_HF_young*(1-I4) + AJ4*p_toHF_young*(1-I4)</f>
        <v>1.716880233039517E-4</v>
      </c>
      <c r="AN5">
        <f>AK4*R4*p_Stroke*p_Stroke_rec*(1-I4) + AL4*R4*p_Stroke*p_Stroke_rec*(1-I4) + AM4*(1-H4*rr_Stroke*rr_HF)*(1-I4) + AN4*(1-H4*rr_Stroke*rr_HF)*(1-I4)</f>
        <v>1.7168802330395173E-4</v>
      </c>
      <c r="AO5">
        <f>AO4*(1-AA4-H4*rr_DM) + AB4*(1-R4-H4)*I4</f>
        <v>107.98196582606315</v>
      </c>
      <c r="AP5">
        <f>AO4*AA4*p_Other + AB4*R4*p_Other*I4 + AC4*(1-R4*p_Stroke-R4*p_MI-H4*rr_Other)*I4 + AP4*(1-AA4*p_Stroke-AA4*p_MI-H4*rr_Other*rr_DM)</f>
        <v>0.96738235226210367</v>
      </c>
      <c r="AQ5">
        <f>AO4*AA4*p_Stroke*p_Stroke_rec + AB4*R4*p_Stroke*p_Stroke_rec*I4 + AC4*R4*p_Stroke*p_Stroke_rec*I4 + AD4*p_recur_Stroke*p_Stroke_rec*I4 + AE4*p_recur_Stroke*p_Stroke_rec*I4 + AP4*AA4*p_Stroke*p_Stroke_rec + AQ4*p_recur_Stroke*p_Stroke_rec + AR4*p_recur_Stroke*p_Stroke_rec</f>
        <v>0.24426042939655387</v>
      </c>
      <c r="AR5">
        <f>AD4*(1-p_recur_Stroke-R4*p_MI-H4*rr_Stroke)*I4 + AE4*(1-p_recur_Stroke-R4*p_MI-H4*rr_Stroke)*I4 + AQ4*(1-p_recur_Stroke-AA4*p_MI-H4*rr_Stroke*rr_DM) + AR4*(1-p_recur_Stroke-AA4*p_MI-H4*rr_Stroke*rr_DM)</f>
        <v>0.12698407751896321</v>
      </c>
      <c r="AS5">
        <f>AO4*AA4*p_MI*p_MI_rec_young + AB4*R4*p_MI*p_MI_rec_young*I4 + AC4*R4*p_MI*p_MI_rec_young*I4 +AF4*(PREV_FEMALE*p_recur_MI_F + (1-PREV_FEMALE)*p_recur_MI_M)*p_MI_rec_young*I4 + AG4*(PREV_FEMALE*p_recur_MI_F + (1-PREV_FEMALE)*p_recur_MI_M)*p_MI_rec_young*I4 + AP4*AA4*p_MI*p_MI_rec_young + AS4*(PREV_FEMALE*p_recur_MI_F + (1-PREV_FEMALE)*p_recur_MI_M)*p_MI_rec_young + AT4*(PREV_FEMALE*p_recur_MI_F + (1-PREV_FEMALE)*p_recur_MI_M)*p_MI_rec_young</f>
        <v>0.2021968583156028</v>
      </c>
      <c r="AT5">
        <f>AF4*(1-(PREV_FEMALE*p_recur_MI_F + (1-PREV_FEMALE)*p_recur_MI_M) - R4*p_Stroke - p_toHF_young - H4*rr_MI)*I4 + AG4*(1-(PREV_FEMALE*p_recur_MI_F + (1-PREV_FEMALE)*p_recur_MI_M) - R4*p_Stroke - p_toHF_young - H4*rr_MI)*I4 + AS4*(1-(PREV_FEMALE*p_recur_MI_F + (1-PREV_FEMALE)*p_recur_MI_M) - AA4*p_Stroke - p_toHF_young - H4*rr_MI*rr_DM) + AT4*(1-(PREV_FEMALE*p_recur_MI_F + (1-PREV_FEMALE)*p_recur_MI_M) - AA4*p_Stroke - p_toHF_young - H4*rr_MI*rr_DM)</f>
        <v>0.1132632953083347</v>
      </c>
      <c r="AU5">
        <f>AF4*R4*p_Stroke*p_Stroke_rec*I4 + AG4*R4*p_Stroke*p_Stroke_rec*I4 + AH4*p_recur_Stroke*p_Stroke_rec*I4 + AI4*p_recur_Stroke*p_Stroke_rec*I4 + AJ4*p_recur_Stroke*p_Stroke_rec*I4 + AS4*AA4*p_Stroke*p_Stroke_rec + AT4*AA4*p_Stroke*p_Stroke_rec + AU4*p_recur_Stroke*p_Stroke_rec + AV4*p_recur_Stroke*p_Stroke_rec + AW4*p_recur_Stroke*p_Stroke_rec</f>
        <v>2.5962725997494257E-4</v>
      </c>
      <c r="AV5">
        <f>AD4*R4*p_MI*p_MI_rec_young*I4 + AE4*R4*p_MI*p_MI_rec_young*I4 + AH4*(PREV_FEMALE*p_recur_MI_F+(1-PREV_FEMALE)*p_recur_MI_M)*p_MI_rec_young*I4 + AI4*(PREV_FEMALE*p_recur_MI_F+(1-PREV_FEMALE)*p_recur_MI_M)*p_MI_rec_young*I4 + AJ4*(PREV_FEMALE*p_recur_MI_F+(1-PREV_FEMALE)*p_recur_MI_M)*p_MI_rec_young*I4 + AQ4*AA4*p_MI*p_MI_rec_young + AR4*AA4*p_MI*p_MI_rec_young + AU4*(PREV_FEMALE*p_recur_MI_F+(1-PREV_FEMALE)*p_recur_MI_M)*p_MI_rec_young + AV4*(PREV_FEMALE*p_recur_MI_F+(1-PREV_FEMALE)*p_recur_MI_M)*p_MI_rec_young + AW4*(PREV_FEMALE*p_recur_MI_F+(1-PREV_FEMALE)*p_recur_MI_M)*p_MI_rec_young</f>
        <v>2.5962725997494252E-4</v>
      </c>
      <c r="AW5">
        <f>AH4*(1-p_recur_Stroke-(PREV_FEMALE*p_recur_MI_F + (1-PREV_FEMALE)*p_recur_MI_M) - p_toHF_young - H4*rr_MI*rr_Stroke)*I4 + AI4*(1-p_recur_Stroke-(PREV_FEMALE*p_recur_MI_F + (1-PREV_FEMALE)*p_recur_MI_M) - p_toHF_young - H4*rr_MI*rr_Stroke)*I4 + AJ4*(1-p_recur_Stroke-(PREV_FEMALE*p_recur_MI_F + (1-PREV_FEMALE)*p_recur_MI_M) - p_toHF_young - H4*rr_MI*rr_Stroke)*I4 + AU4*(1-p_recur_Stroke-(PREV_FEMALE*p_recur_MI_F + (1-PREV_FEMALE)*p_recur_MI_M) - p_toHF_young - H4*rr_MI*rr_Stroke*rr_DM) + AV4*(1-p_recur_Stroke-(PREV_FEMALE*p_recur_MI_F + (1-PREV_FEMALE)*p_recur_MI_M) - p_toHF_young - H4*rr_MI*rr_Stroke*rr_DM) + AW4*(1-p_recur_Stroke-(PREV_FEMALE*p_recur_MI_F + (1-PREV_FEMALE)*p_recur_MI_M) - p_toHF_young - H4*rr_MI*rr_Stroke*rr_DM)</f>
        <v>0</v>
      </c>
      <c r="AX5">
        <f>AO4*AA4*p_MI*p_MI_HF_young + AB4*R4*p_MI*p_MI_HF_young*I4 + AC4*R4*p_MI*p_MI_HF_young*I4 + AF4*p_toHF_young*I4 + AF4*(PREV_FEMALE*p_recur_MI_F + (1-PREV_FEMALE)*p_recur_MI_M)*p_MI_HF_young*I4 + AG4*p_toHF_young*I4 + AG4*(PREV_FEMALE*p_recur_MI_F + (1-PREV_FEMALE)*p_recur_MI_M)*p_MI_HF_young*I4 + AP4*AA4*p_MI*p_MI_HF_young + AS4*(PREV_FEMALE*p_recur_MI_F + (1-PREV_FEMALE)*p_recur_MI_M)*p_MI_HF_young + AS4*p_toHF_young + AT4*(PREV_FEMALE*p_recur_MI_F + (1-PREV_FEMALE)*p_recur_MI_M)*p_MI_HF_young + AT4*p_toHF_young</f>
        <v>2.5992534335608063E-2</v>
      </c>
      <c r="AY5">
        <f>AK4*(1-R4*p_Stroke - H4*rr_HF)*I4 + AL4*(1-R4*p_Stroke - H4*rr_HF)*I4 + AX4*(1-AA4*p_Stroke - H4*rr_HF*rr_DM) + AY4*(1-AA4*p_Stroke - H4*rr_HF*rr_DM)</f>
        <v>1.5010487578303082E-2</v>
      </c>
      <c r="AZ5">
        <f>AD4*R4*p_MI*p_MI_HF_young*I4 + AE4*R4*p_MI*p_MI_HF_young*I4 + AH4*(PREV_FEMALE*p_recur_MI_F + (1-PREV_FEMALE)*p_recur_MI_M)*p_MI_HF_young*I4 + AH4*p_toHF_young*I4 + AI4*(PREV_FEMALE*p_recur_MI_F + (1-PREV_FEMALE)*p_recur_MI_M)*p_MI_HF_young*I4 + AI4*p_toHF_young*I4 + AJ4*(PREV_FEMALE*p_recur_MI_F + (1-PREV_FEMALE)*p_recur_MI_M)*p_MI_HF_young*I4 + AJ4*p_toHF_young*I4 + AQ4*AA4*p_MI*p_MI_HF_young + AR4*AA4*p_MI*p_MI_HF_young + AU4*(PREV_FEMALE*p_recur_MI_F + (1-PREV_FEMALE)*p_recur_MI_M)*p_MI_HF_young + AU4*p_toHF_young + AV4*(PREV_FEMALE*p_recur_MI_F + (1-PREV_FEMALE)*p_recur_MI_M)*p_MI_HF_young + AV4*p_toHF_young + AW4*(PREV_FEMALE*p_recur_MI_F + (1-PREV_FEMALE)*p_recur_MI_M)*p_MI_HF_young + AW4*p_toHF_young</f>
        <v>3.1448878432256013E-5</v>
      </c>
      <c r="BA5">
        <f>AK4*R4*p_Stroke*p_Stroke_rec*I4 + AL4*R4*p_Stroke*p_Stroke_rec*I4 + AM4*(1-H4*rr_Stroke*rr_HF)*I4 + AN4*(1-H4*rr_Stroke*rr_HF)*I4 + AX4*AA4*p_Stroke*p_Stroke_rec + AY4*AA4*p_Stroke*p_Stroke_rec + AZ4*(1-H4*rr_Stroke*rr_HF*rr_DM) + BA4*(1-H4*rr_Stroke*rr_HF*rr_DM)</f>
        <v>3.144887843225602E-5</v>
      </c>
      <c r="BB5">
        <f>AB4*H4 + AC4*H4*rr_Other + AD4*H4*rr_Stroke + AE4*H4*rr_Stroke + AF4*H4*rr_MI + AG4*H4*rr_MI + AH4*H4*rr_Stroke*rr_MI + AI4*H4*rr_Stroke*rr_MI + AJ4*H4*rr_Stroke*rr_MI + AK4*H4*rr_HF + AL4*H4*rr_HF + AM4*H4*rr_Stroke*rr_HF + AN4*H4*rr_Stroke*rr_HF + AO4*H4*rr_DM + AP4*H4*rr_DM*rr_Other + AQ4*H4*rr_DM*rr_Stroke + AR4*H4*rr_DM*rr_Stroke + AS4*H4*rr_DM*rr_MI + AT4*H4*rr_DM*rr_MI + AU4*H4*rr_DM*rr_Stroke*rr_MI + AV4*H4*rr_DM*rr_Stroke*rr_MI + AW4*H4*rr_DM*rr_Stroke*rr_MI + AX4*H4*rr_DM*rr_HF + AY4*H4*rr_DM*rr_HF + AZ4*H4*rr_DM*rr_Stroke*rr_HF + BA4*H4*rr_DM*rr_Stroke*rr_HF
+ AB4*R4*p_MI*p_MI_mort + AB4*R4*p_Stroke*p_Stroke_mort + AC4*R4*p_MI*p_MI_mort + AC4*R4*p_Stroke*p_Stroke_mort + AD4*R4*p_MI*p_MI_mort + AD4*p_recur_Stroke*p_Stroke_mort + AE4*R4*p_MI*p_MI_mort + AE4*p_recur_Stroke*p_Stroke_mort + AF4*(PREV_FEMALE*p_recur_MI_F + (1-PREV_FEMALE)*p_recur_MI_M)*p_MI_mort + AF4*R4*p_Stroke*p_Stroke_mort + AG4*(PREV_FEMALE*p_recur_MI_F + (1-PREV_FEMALE)*p_recur_MI_M)*p_MI_mort + AG4*R4*p_Stroke*p_Stroke_mort + AH4*(PREV_FEMALE*p_recur_MI_F + (1-PREV_FEMALE)*p_recur_MI_M)*p_MI_mort + AH4*p_recur_Stroke*p_Stroke_mort + AI4*(PREV_FEMALE*p_recur_MI_F + (1-PREV_FEMALE)*p_recur_MI_M)*p_MI_mort + AI4*p_recur_Stroke*p_Stroke_mort + AJ4*(PREV_FEMALE*p_recur_MI_F + (1-PREV_FEMALE)*p_recur_MI_M)*p_MI_mort + AJ4*p_recur_Stroke*p_Stroke_mort + AK4*R4*p_Stroke*p_Stroke_mort + AL4*R4*p_Stroke*p_Stroke_mort
+ AO4*AA4*p_MI*p_MI_mort + AO4*AA4*p_Stroke*p_Stroke_mort + AP4*AA4*p_MI*p_MI_mort + AP4*AA4*p_Stroke*p_Stroke_mort + AQ4*AA4*p_MI*p_MI_mort + AQ4*p_recur_Stroke*p_Stroke_mort + AR4*AA4*p_MI*p_MI_mort + AR4*p_recur_Stroke*p_Stroke_mort + AS4*(PREV_FEMALE*p_recur_MI_F + (1-PREV_FEMALE)*p_recur_MI_M)*p_MI_mort + AS4*AA4*p_Stroke*p_Stroke_mort + AT4*(PREV_FEMALE*p_recur_MI_F + (1-PREV_FEMALE)*p_recur_MI_M)*p_MI_mort + AT4*AA4*p_Stroke*p_Stroke_mort + AU4*(PREV_FEMALE*p_recur_MI_F + (1-PREV_FEMALE)*p_recur_MI_M)*p_MI_mort + AU4*p_recur_Stroke*p_Stroke_mort + AV4*(PREV_FEMALE*p_recur_MI_F + (1-PREV_FEMALE)*p_recur_MI_M)*p_MI_mort + AV4*p_recur_Stroke*p_Stroke_mort + AW4*(PREV_FEMALE*p_recur_MI_F + (1-PREV_FEMALE)*p_recur_MI_M)*p_MI_mort + AW4*p_recur_Stroke*p_Stroke_mort + AX4*AA4*p_Stroke*p_Stroke_mort + AY4*AA4*p_Stroke*p_Stroke_mort
+BB4</f>
        <v>6.9480330116872242</v>
      </c>
      <c r="BC5">
        <f t="shared" ref="BC5:BC44" si="19">SUM(AB5:BB5)</f>
        <v>1000</v>
      </c>
    </row>
    <row r="6" spans="1:55" x14ac:dyDescent="0.3">
      <c r="A6">
        <v>3</v>
      </c>
      <c r="B6">
        <v>48</v>
      </c>
      <c r="C6">
        <f>BMI_BL</f>
        <v>38</v>
      </c>
      <c r="D6">
        <f>SBP_BL</f>
        <v>125</v>
      </c>
      <c r="E6">
        <f>HbA1C_BL</f>
        <v>5.7</v>
      </c>
      <c r="F6">
        <v>4.1099999999999999E-3</v>
      </c>
      <c r="G6">
        <v>2.5300000000000001E-3</v>
      </c>
      <c r="H6">
        <f>(PREV_FEMALE*F6 + (1-PREV_FEMALE)*G6)</f>
        <v>3.7940000000000001E-3</v>
      </c>
      <c r="I6">
        <f t="shared" si="1"/>
        <v>5.6857293942168513E-2</v>
      </c>
      <c r="J6">
        <f t="shared" si="2"/>
        <v>9.6213499400914837E-2</v>
      </c>
      <c r="K6">
        <f t="shared" si="3"/>
        <v>0.13209817501157595</v>
      </c>
      <c r="L6">
        <f t="shared" si="4"/>
        <v>4.6761391011577058E-2</v>
      </c>
      <c r="M6">
        <f t="shared" si="5"/>
        <v>6.4869862175157555E-2</v>
      </c>
      <c r="N6">
        <f t="shared" si="6"/>
        <v>0.20554041385495259</v>
      </c>
      <c r="O6">
        <f t="shared" si="7"/>
        <v>0.27755868555593155</v>
      </c>
      <c r="P6">
        <f t="shared" si="8"/>
        <v>0.10701057811504944</v>
      </c>
      <c r="Q6">
        <f t="shared" si="9"/>
        <v>0.14779046946332219</v>
      </c>
      <c r="R6">
        <f>PREV_FEMALE*PREV_SMOKE*(1-PREV_HT)*(1-EXP(-J6/10))+PREV_FEMALE*PREV_SMOKE*PREV_HT*(1-EXP(-K6/10))+PREV_FEMALE*(1-PREV_SMOKE)*(1-PREV_HT)*(1-EXP(-L6/10))+PREV_FEMALE*(1-PREV_SMOKE)*PREV_HT*(1-EXP(-M6/10))+(1-PREV_FEMALE)*PREV_SMOKE*(1-PREV_HT)*(1-EXP(-N6/10))+(1-PREV_FEMALE)*PREV_SMOKE*PREV_HT*(1-EXP(-O6/10))+(1-PREV_FEMALE)*(1-PREV_SMOKE)*(1-PREV_HT)*(1-EXP(-P6/10))+(1-PREV_FEMALE)*(1-PREV_SMOKE)*PREV_HT*(1-EXP(-Q6/10))</f>
        <v>7.4679707088715569E-3</v>
      </c>
      <c r="S6">
        <f t="shared" si="10"/>
        <v>0.19760956081852754</v>
      </c>
      <c r="T6">
        <f t="shared" si="11"/>
        <v>0.26532872496987381</v>
      </c>
      <c r="U6">
        <f t="shared" si="12"/>
        <v>9.8976076553375703E-2</v>
      </c>
      <c r="V6">
        <f t="shared" si="13"/>
        <v>0.13581124846246617</v>
      </c>
      <c r="W6">
        <f t="shared" si="14"/>
        <v>0.32398408934070566</v>
      </c>
      <c r="X6">
        <f t="shared" si="15"/>
        <v>0.42491636616966866</v>
      </c>
      <c r="Y6">
        <f t="shared" si="16"/>
        <v>0.17518320708821722</v>
      </c>
      <c r="Z6">
        <f t="shared" si="17"/>
        <v>0.23824718780754639</v>
      </c>
      <c r="AA6">
        <f>PREV_FEMALE*PREV_SMOKE*(1-PREV_HT)*(1-EXP(-S6/10))+PREV_FEMALE*PREV_SMOKE*PREV_HT*(1-EXP(-T6/10))+PREV_FEMALE*(1-PREV_SMOKE)*(1-PREV_HT)*(1-EXP(-U6/10))+PREV_FEMALE*(1-PREV_SMOKE)*PREV_HT*(1-EXP(-V6/10))+(1-PREV_FEMALE)*PREV_SMOKE*(1-PREV_HT)*(1-EXP(-W6/10))+(1-PREV_FEMALE)*PREV_SMOKE*PREV_HT*(1-EXP(-X6/10))+(1-PREV_FEMALE)*(1-PREV_SMOKE)*(1-PREV_HT)*(1-EXP(-Y6/10))+(1-PREV_FEMALE)*(1-PREV_SMOKE)*PREV_HT*(1-EXP(-Z6/10))</f>
        <v>1.4273798550868534E-2</v>
      </c>
      <c r="AB6">
        <f t="shared" si="18"/>
        <v>814.05332072643898</v>
      </c>
      <c r="AC6">
        <f>AB5*R5*p_Other*(1-I5) + AC5*(1-R5*(1-p_Other)-H5*rr_Other)*(1-I5)</f>
        <v>9.0406743421384945</v>
      </c>
      <c r="AD6">
        <f>AB5*R5*p_Stroke*p_Stroke_rec*(1-I5)+AC5*R5*p_Stroke*p_Stroke_rec*(1-I5) + AD5*p_recur_Stroke*p_Stroke_rec*(1-I5) + AE5*p_recur_Stroke*p_Stroke_rec*(1-I5)</f>
        <v>1.4868992516012229</v>
      </c>
      <c r="AE6">
        <f>AD5*(1-p_recur_Stroke-R5*p_MI-H5*rr_Stroke)*(1-I5) + AE5*(1-p_recur_Stroke-R5*p_MI-H5*rr_Stroke)*(1-I5)</f>
        <v>1.9627181470147317</v>
      </c>
      <c r="AF6">
        <f>AB5*R5*p_MI*p_MI_rec_young*(1-I5)+AC5*R5*p_MI*p_MI_rec_young*(1-I5) + AF5*(PREV_FEMALE*p_recur_MI_F + (1-PREV_FEMALE)*p_recur_MI_M)*p_MI_rec_young*(1-I5) + AG5*(PREV_FEMALE*p_recur_MI_F + (1-PREV_FEMALE)*p_recur_MI_M)*p_MI_rec_young*(1-I5)</f>
        <v>1.1722177994637888</v>
      </c>
      <c r="AG6">
        <f>AF5*(1-(PREV_FEMALE*p_recur_MI_F + (1-PREV_FEMALE)*p_recur_MI_M) - R5*p_Stroke - p_toHF_young - H5*rr_MI)*(1-I5) + AG5*(1-(PREV_FEMALE*p_recur_MI_F + (1-PREV_FEMALE)*p_recur_MI_M) - R5*p_Stroke - p_toHF_young - H5*rr_MI)*(1-I5)</f>
        <v>1.7414595189956736</v>
      </c>
      <c r="AH6">
        <f>AF5*R5*p_Stroke*p_Stroke_rec*(1-I5) + AG5*R5*p_Stroke*p_Stroke_rec*(1-I5) + AH5*p_recur_Stroke*p_Stroke_rec*(1-I5) + AI5*p_recur_Stroke*p_Stroke_rec*(1-I5) + AJ5*p_recur_Stroke*p_Stroke_rec*(1-I5)</f>
        <v>3.1624437926133439E-3</v>
      </c>
      <c r="AI6">
        <f>AD5*R5*p_MI*p_MI_rec_young*(1-I5) + AE5*R5*p_MI*p_MI_rec_young*(1-I5) + AH5*(PREV_FEMALE*p_recur_MI_F + (1-PREV_FEMALE)*p_recur_MI_M)*p_MI_rec_young*(1-I5) + AI5*(PREV_FEMALE*p_recur_MI_F + (1-PREV_FEMALE)*p_recur_MI_M)*p_MI_rec_young*(1-I5) + AJ5*(PREV_FEMALE*p_recur_MI_F + (1-PREV_FEMALE)*p_recur_MI_M)*p_MI_rec_young*(1-I5)</f>
        <v>3.0448449109018011E-3</v>
      </c>
      <c r="AJ6">
        <f>AH5*(1-p_recur_Stroke-(PREV_FEMALE*p_recur_MI_F + (1-PREV_FEMALE)*p_recur_MI_M) - p_toHF_young - H5*rr_MI*rr_Stroke)*(1-I5) + AI5*(1-p_recur_Stroke-(PREV_FEMALE*p_recur_MI_F + (1-PREV_FEMALE)*p_recur_MI_M) - p_toHF_young - H5*rr_MI*rr_Stroke)*(1-I5) + AJ5*(1-p_recur_Stroke-(PREV_FEMALE*p_recur_MI_F + (1-PREV_FEMALE)*p_recur_MI_M) - p_toHF_young - H5*rr_MI*rr_Stroke)*(1-I5)</f>
        <v>2.0752704659028568E-3</v>
      </c>
      <c r="AK6">
        <f>AB5*R5*p_MI*p_MI_HF_young*(1-I5) + AC5*R5*p_MI*p_MI_HF_young*(1-I5) + AF5*p_toHF_young*(1-I5) + AF5*(PREV_FEMALE*p_recur_MI_F + (1-PREV_FEMALE)*p_recur_MI_M)*p_MI_HF_young*(1-I5) + AG5*p_toHF_young*(1-I5) + AG5*(PREV_FEMALE*p_recur_MI_F + (1-PREV_FEMALE)*p_recur_MI_M)*p_MI_HF_young*(1-I5)</f>
        <v>0.16504150134447135</v>
      </c>
      <c r="AL6">
        <f>AK5*(1-R5*p_Stroke - H5*rr_HF)*(1-I5) + AL5*(1-R5*p_Stroke-H5*rr_HF)*(1-I5)</f>
        <v>0.25180626958822067</v>
      </c>
      <c r="AM6">
        <f>AD5*R5*p_MI*p_MI_HF_young*(1-I5) + AE5*R5*p_MI*p_MI_HF_young*(1-I5) + AH5*(PREV_FEMALE*p_recur_MI_F + (1-PREV_FEMALE)*p_recur_MI_M)*p_MI_HF_young*(1-I5) + AH5*p_toHF_young*(1-I5) + AI5*(PREV_FEMALE*p_recur_MI_F + (1-PREV_FEMALE)*p_recur_MI_M)*p_MI_HF_young*(1-I5) + AI5*p_toHF_young*(1-I5) + AJ5*(PREV_FEMALE*p_recur_MI_F + (1-PREV_FEMALE)*p_recur_MI_M)*p_MI_HF_young*(1-I5) + AJ5*p_toHF_young*(1-I5)</f>
        <v>4.00907655103904E-4</v>
      </c>
      <c r="AN6">
        <f>AK5*R5*p_Stroke*p_Stroke_rec*(1-I5) + AL5*R5*p_Stroke*p_Stroke_rec*(1-I5) + AM5*(1-H5*rr_Stroke*rr_HF)*(1-I5) + AN5*(1-H5*rr_Stroke*rr_HF)*(1-I5)</f>
        <v>6.9621931921174849E-4</v>
      </c>
      <c r="AO6">
        <f>AO5*(1-AA5-H5*rr_DM) + AB5*(1-R5-H5)*I5</f>
        <v>155.15273161947351</v>
      </c>
      <c r="AP6">
        <f>AO5*AA5*p_Other + AB5*R5*p_Other*I5 + AC5*(1-R5*p_Stroke-R5*p_MI-H5*rr_Other)*I5 + AP5*(1-AA5*p_Stroke-AA5*p_MI-H5*rr_Other*rr_DM)</f>
        <v>2.3021279748635255</v>
      </c>
      <c r="AQ6">
        <f>AO5*AA5*p_Stroke*p_Stroke_rec + AB5*R5*p_Stroke*p_Stroke_rec*I5 + AC5*R5*p_Stroke*p_Stroke_rec*I5 + AD5*p_recur_Stroke*p_Stroke_rec*I5 + AE5*p_recur_Stroke*p_Stroke_rec*I5 + AP5*AA5*p_Stroke*p_Stroke_rec + AQ5*p_recur_Stroke*p_Stroke_rec + AR5*p_recur_Stroke*p_Stroke_rec</f>
        <v>0.44239464477711027</v>
      </c>
      <c r="AR6">
        <f>AD5*(1-p_recur_Stroke-R5*p_MI-H5*rr_Stroke)*I5 + AE5*(1-p_recur_Stroke-R5*p_MI-H5*rr_Stroke)*I5 + AQ5*(1-p_recur_Stroke-AA5*p_MI-H5*rr_Stroke*rr_DM) + AR5*(1-p_recur_Stroke-AA5*p_MI-H5*rr_Stroke*rr_DM)</f>
        <v>0.43913437289518609</v>
      </c>
      <c r="AS6">
        <f>AO5*AA5*p_MI*p_MI_rec_young + AB5*R5*p_MI*p_MI_rec_young*I5 + AC5*R5*p_MI*p_MI_rec_young*I5 +AF5*(PREV_FEMALE*p_recur_MI_F + (1-PREV_FEMALE)*p_recur_MI_M)*p_MI_rec_young*I5 + AG5*(PREV_FEMALE*p_recur_MI_F + (1-PREV_FEMALE)*p_recur_MI_M)*p_MI_rec_young*I5 + AP5*AA5*p_MI*p_MI_rec_young + AS5*(PREV_FEMALE*p_recur_MI_F + (1-PREV_FEMALE)*p_recur_MI_M)*p_MI_rec_young + AT5*(PREV_FEMALE*p_recur_MI_F + (1-PREV_FEMALE)*p_recur_MI_M)*p_MI_rec_young</f>
        <v>0.35584509724397811</v>
      </c>
      <c r="AT6">
        <f>AF5*(1-(PREV_FEMALE*p_recur_MI_F + (1-PREV_FEMALE)*p_recur_MI_M) - R5*p_Stroke - p_toHF_young - H5*rr_MI)*I5 + AG5*(1-(PREV_FEMALE*p_recur_MI_F + (1-PREV_FEMALE)*p_recur_MI_M) - R5*p_Stroke - p_toHF_young - H5*rr_MI)*I5 + AS5*(1-(PREV_FEMALE*p_recur_MI_F + (1-PREV_FEMALE)*p_recur_MI_M) - AA5*p_Stroke - p_toHF_young - H5*rr_MI*rr_DM) + AT5*(1-(PREV_FEMALE*p_recur_MI_F + (1-PREV_FEMALE)*p_recur_MI_M) - AA5*p_Stroke - p_toHF_young - H5*rr_MI*rr_DM)</f>
        <v>0.39025184670265661</v>
      </c>
      <c r="AU6">
        <f>AF5*R5*p_Stroke*p_Stroke_rec*I5 + AG5*R5*p_Stroke*p_Stroke_rec*I5 + AH5*p_recur_Stroke*p_Stroke_rec*I5 + AI5*p_recur_Stroke*p_Stroke_rec*I5 + AJ5*p_recur_Stroke*p_Stroke_rec*I5 + AS5*AA5*p_Stroke*p_Stroke_rec + AT5*AA5*p_Stroke*p_Stroke_rec + AU5*p_recur_Stroke*p_Stroke_rec + AV5*p_recur_Stroke*p_Stroke_rec + AW5*p_recur_Stroke*p_Stroke_rec</f>
        <v>1.1507004846673121E-3</v>
      </c>
      <c r="AV6">
        <f>AD5*R5*p_MI*p_MI_rec_young*I5 + AE5*R5*p_MI*p_MI_rec_young*I5 + AH5*(PREV_FEMALE*p_recur_MI_F+(1-PREV_FEMALE)*p_recur_MI_M)*p_MI_rec_young*I5 + AI5*(PREV_FEMALE*p_recur_MI_F+(1-PREV_FEMALE)*p_recur_MI_M)*p_MI_rec_young*I5 + AJ5*(PREV_FEMALE*p_recur_MI_F+(1-PREV_FEMALE)*p_recur_MI_M)*p_MI_rec_young*I5 + AQ5*AA5*p_MI*p_MI_rec_young + AR5*AA5*p_MI*p_MI_rec_young + AU5*(PREV_FEMALE*p_recur_MI_F+(1-PREV_FEMALE)*p_recur_MI_M)*p_MI_rec_young + AV5*(PREV_FEMALE*p_recur_MI_F+(1-PREV_FEMALE)*p_recur_MI_M)*p_MI_rec_young + AW5*(PREV_FEMALE*p_recur_MI_F+(1-PREV_FEMALE)*p_recur_MI_M)*p_MI_rec_young</f>
        <v>1.1215127381649873E-3</v>
      </c>
      <c r="AW6">
        <f>AH5*(1-p_recur_Stroke-(PREV_FEMALE*p_recur_MI_F + (1-PREV_FEMALE)*p_recur_MI_M) - p_toHF_young - H5*rr_MI*rr_Stroke)*I5 + AI5*(1-p_recur_Stroke-(PREV_FEMALE*p_recur_MI_F + (1-PREV_FEMALE)*p_recur_MI_M) - p_toHF_young - H5*rr_MI*rr_Stroke)*I5 + AJ5*(1-p_recur_Stroke-(PREV_FEMALE*p_recur_MI_F + (1-PREV_FEMALE)*p_recur_MI_M) - p_toHF_young - H5*rr_MI*rr_Stroke)*I5 + AU5*(1-p_recur_Stroke-(PREV_FEMALE*p_recur_MI_F + (1-PREV_FEMALE)*p_recur_MI_M) - p_toHF_young - H5*rr_MI*rr_Stroke*rr_DM) + AV5*(1-p_recur_Stroke-(PREV_FEMALE*p_recur_MI_F + (1-PREV_FEMALE)*p_recur_MI_M) - p_toHF_young - H5*rr_MI*rr_Stroke*rr_DM) + AW5*(1-p_recur_Stroke-(PREV_FEMALE*p_recur_MI_F + (1-PREV_FEMALE)*p_recur_MI_M) - p_toHF_young - H5*rr_MI*rr_Stroke*rr_DM)</f>
        <v>5.2678338283108548E-4</v>
      </c>
      <c r="AX6">
        <f>AO5*AA5*p_MI*p_MI_HF_young + AB5*R5*p_MI*p_MI_HF_young*I5 + AC5*R5*p_MI*p_MI_HF_young*I5 + AF5*p_toHF_young*I5 + AF5*(PREV_FEMALE*p_recur_MI_F + (1-PREV_FEMALE)*p_recur_MI_M)*p_MI_HF_young*I5 + AG5*p_toHF_young*I5 + AG5*(PREV_FEMALE*p_recur_MI_F + (1-PREV_FEMALE)*p_recur_MI_M)*p_MI_HF_young*I5 + AP5*AA5*p_MI*p_MI_HF_young + AS5*(PREV_FEMALE*p_recur_MI_F + (1-PREV_FEMALE)*p_recur_MI_M)*p_MI_HF_young + AS5*p_toHF_young + AT5*(PREV_FEMALE*p_recur_MI_F + (1-PREV_FEMALE)*p_recur_MI_M)*p_MI_HF_young + AT5*p_toHF_young</f>
        <v>4.8278902842510192E-2</v>
      </c>
      <c r="AY6">
        <f>AK5*(1-R5*p_Stroke - H5*rr_HF)*I5 + AL5*(1-R5*p_Stroke - H5*rr_HF)*I5 + AX5*(1-AA5*p_Stroke - H5*rr_HF*rr_DM) + AY5*(1-AA5*p_Stroke - H5*rr_HF*rr_DM)</f>
        <v>5.5748717742730408E-2</v>
      </c>
      <c r="AZ6">
        <f>AD5*R5*p_MI*p_MI_HF_young*I5 + AE5*R5*p_MI*p_MI_HF_young*I5 + AH5*(PREV_FEMALE*p_recur_MI_F + (1-PREV_FEMALE)*p_recur_MI_M)*p_MI_HF_young*I5 + AH5*p_toHF_young*I5 + AI5*(PREV_FEMALE*p_recur_MI_F + (1-PREV_FEMALE)*p_recur_MI_M)*p_MI_HF_young*I5 + AI5*p_toHF_young*I5 + AJ5*(PREV_FEMALE*p_recur_MI_F + (1-PREV_FEMALE)*p_recur_MI_M)*p_MI_HF_young*I5 + AJ5*p_toHF_young*I5 + AQ5*AA5*p_MI*p_MI_HF_young + AR5*AA5*p_MI*p_MI_HF_young + AU5*(PREV_FEMALE*p_recur_MI_F + (1-PREV_FEMALE)*p_recur_MI_M)*p_MI_HF_young + AU5*p_toHF_young + AV5*(PREV_FEMALE*p_recur_MI_F + (1-PREV_FEMALE)*p_recur_MI_M)*p_MI_HF_young + AV5*p_toHF_young + AW5*(PREV_FEMALE*p_recur_MI_F + (1-PREV_FEMALE)*p_recur_MI_M)*p_MI_HF_young + AW5*p_toHF_young</f>
        <v>1.4401499514276239E-4</v>
      </c>
      <c r="BA6">
        <f>AK5*R5*p_Stroke*p_Stroke_rec*I5 + AL5*R5*p_Stroke*p_Stroke_rec*I5 + AM5*(1-H5*rr_Stroke*rr_HF)*I5 + AN5*(1-H5*rr_Stroke*rr_HF)*I5 + AX5*AA5*p_Stroke*p_Stroke_rec + AY5*AA5*p_Stroke*p_Stroke_rec + AZ5*(1-H5*rr_Stroke*rr_HF*rr_DM) + BA5*(1-H5*rr_Stroke*rr_HF*rr_DM)</f>
        <v>2.2073087095911113E-4</v>
      </c>
      <c r="BB6">
        <f>AB5*H5 + AC5*H5*rr_Other + AD5*H5*rr_Stroke + AE5*H5*rr_Stroke + AF5*H5*rr_MI + AG5*H5*rr_MI + AH5*H5*rr_Stroke*rr_MI + AI5*H5*rr_Stroke*rr_MI + AJ5*H5*rr_Stroke*rr_MI + AK5*H5*rr_HF + AL5*H5*rr_HF + AM5*H5*rr_Stroke*rr_HF + AN5*H5*rr_Stroke*rr_HF + AO5*H5*rr_DM + AP5*H5*rr_DM*rr_Other + AQ5*H5*rr_DM*rr_Stroke + AR5*H5*rr_DM*rr_Stroke + AS5*H5*rr_DM*rr_MI + AT5*H5*rr_DM*rr_MI + AU5*H5*rr_DM*rr_Stroke*rr_MI + AV5*H5*rr_DM*rr_Stroke*rr_MI + AW5*H5*rr_DM*rr_Stroke*rr_MI + AX5*H5*rr_DM*rr_HF + AY5*H5*rr_DM*rr_HF + AZ5*H5*rr_DM*rr_Stroke*rr_HF + BA5*H5*rr_DM*rr_Stroke*rr_HF
+ AB5*R5*p_MI*p_MI_mort + AB5*R5*p_Stroke*p_Stroke_mort + AC5*R5*p_MI*p_MI_mort + AC5*R5*p_Stroke*p_Stroke_mort + AD5*R5*p_MI*p_MI_mort + AD5*p_recur_Stroke*p_Stroke_mort + AE5*R5*p_MI*p_MI_mort + AE5*p_recur_Stroke*p_Stroke_mort + AF5*(PREV_FEMALE*p_recur_MI_F + (1-PREV_FEMALE)*p_recur_MI_M)*p_MI_mort + AF5*R5*p_Stroke*p_Stroke_mort + AG5*(PREV_FEMALE*p_recur_MI_F + (1-PREV_FEMALE)*p_recur_MI_M)*p_MI_mort + AG5*R5*p_Stroke*p_Stroke_mort + AH5*(PREV_FEMALE*p_recur_MI_F + (1-PREV_FEMALE)*p_recur_MI_M)*p_MI_mort + AH5*p_recur_Stroke*p_Stroke_mort + AI5*(PREV_FEMALE*p_recur_MI_F + (1-PREV_FEMALE)*p_recur_MI_M)*p_MI_mort + AI5*p_recur_Stroke*p_Stroke_mort + AJ5*(PREV_FEMALE*p_recur_MI_F + (1-PREV_FEMALE)*p_recur_MI_M)*p_MI_mort + AJ5*p_recur_Stroke*p_Stroke_mort + AK5*R5*p_Stroke*p_Stroke_mort + AL5*R5*p_Stroke*p_Stroke_mort
+ AO5*AA5*p_MI*p_MI_mort + AO5*AA5*p_Stroke*p_Stroke_mort + AP5*AA5*p_MI*p_MI_mort + AP5*AA5*p_Stroke*p_Stroke_mort + AQ5*AA5*p_MI*p_MI_mort + AQ5*p_recur_Stroke*p_Stroke_mort + AR5*AA5*p_MI*p_MI_mort + AR5*p_recur_Stroke*p_Stroke_mort + AS5*(PREV_FEMALE*p_recur_MI_F + (1-PREV_FEMALE)*p_recur_MI_M)*p_MI_mort + AS5*AA5*p_Stroke*p_Stroke_mort + AT5*(PREV_FEMALE*p_recur_MI_F + (1-PREV_FEMALE)*p_recur_MI_M)*p_MI_mort + AT5*AA5*p_Stroke*p_Stroke_mort + AU5*(PREV_FEMALE*p_recur_MI_F + (1-PREV_FEMALE)*p_recur_MI_M)*p_MI_mort + AU5*p_recur_Stroke*p_Stroke_mort + AV5*(PREV_FEMALE*p_recur_MI_F + (1-PREV_FEMALE)*p_recur_MI_M)*p_MI_mort + AV5*p_recur_Stroke*p_Stroke_mort + AW5*(PREV_FEMALE*p_recur_MI_F + (1-PREV_FEMALE)*p_recur_MI_M)*p_MI_mort + AW5*p_recur_Stroke*p_Stroke_mort + AX5*AA5*p_Stroke*p_Stroke_mort + AY5*AA5*p_Stroke*p_Stroke_mort
+BB5</f>
        <v>10.926805838257446</v>
      </c>
      <c r="BC6">
        <f t="shared" si="19"/>
        <v>999.99999999999966</v>
      </c>
    </row>
    <row r="7" spans="1:55" x14ac:dyDescent="0.3">
      <c r="A7">
        <v>4</v>
      </c>
      <c r="B7">
        <v>49</v>
      </c>
      <c r="C7">
        <f>BMI_BL</f>
        <v>38</v>
      </c>
      <c r="D7">
        <f>SBP_BL</f>
        <v>125</v>
      </c>
      <c r="E7">
        <f>HbA1C_BL</f>
        <v>5.7</v>
      </c>
      <c r="F7">
        <v>4.5100000000000001E-3</v>
      </c>
      <c r="G7">
        <v>2.7299999999999998E-3</v>
      </c>
      <c r="H7">
        <f>(PREV_FEMALE*F7 + (1-PREV_FEMALE)*G7)</f>
        <v>4.1539999999999997E-3</v>
      </c>
      <c r="I7">
        <f t="shared" si="1"/>
        <v>5.6857293942168513E-2</v>
      </c>
      <c r="J7">
        <f t="shared" si="2"/>
        <v>0.10147452428418524</v>
      </c>
      <c r="K7">
        <f t="shared" si="3"/>
        <v>0.13916539204665124</v>
      </c>
      <c r="L7">
        <f t="shared" si="4"/>
        <v>4.9392267331425432E-2</v>
      </c>
      <c r="M7">
        <f t="shared" si="5"/>
        <v>6.8482389042606062E-2</v>
      </c>
      <c r="N7">
        <f t="shared" si="6"/>
        <v>0.21756674094434159</v>
      </c>
      <c r="O7">
        <f t="shared" si="7"/>
        <v>0.29296287335202298</v>
      </c>
      <c r="P7">
        <f t="shared" si="8"/>
        <v>0.11368564126190961</v>
      </c>
      <c r="Q7">
        <f t="shared" si="9"/>
        <v>0.15677762700460685</v>
      </c>
      <c r="R7">
        <f>PREV_FEMALE*PREV_SMOKE*(1-PREV_HT)*(1-EXP(-J7/10))+PREV_FEMALE*PREV_SMOKE*PREV_HT*(1-EXP(-K7/10))+PREV_FEMALE*(1-PREV_SMOKE)*(1-PREV_HT)*(1-EXP(-L7/10))+PREV_FEMALE*(1-PREV_SMOKE)*PREV_HT*(1-EXP(-M7/10))+(1-PREV_FEMALE)*PREV_SMOKE*(1-PREV_HT)*(1-EXP(-N7/10))+(1-PREV_FEMALE)*PREV_SMOKE*PREV_HT*(1-EXP(-O7/10))+(1-PREV_FEMALE)*(1-PREV_SMOKE)*(1-PREV_HT)*(1-EXP(-P7/10))+(1-PREV_FEMALE)*(1-PREV_SMOKE)*PREV_HT*(1-EXP(-Q7/10))</f>
        <v>7.8948258613013422E-3</v>
      </c>
      <c r="S7">
        <f t="shared" si="10"/>
        <v>0.20773984747741081</v>
      </c>
      <c r="T7">
        <f t="shared" si="11"/>
        <v>0.27828581146738596</v>
      </c>
      <c r="U7">
        <f t="shared" si="12"/>
        <v>0.10437926498921779</v>
      </c>
      <c r="V7">
        <f t="shared" si="13"/>
        <v>0.14306028676068772</v>
      </c>
      <c r="W7">
        <f t="shared" si="14"/>
        <v>0.34130509067663894</v>
      </c>
      <c r="X7">
        <f t="shared" si="15"/>
        <v>0.44562589700048016</v>
      </c>
      <c r="Y7">
        <f t="shared" si="16"/>
        <v>0.18564717160211053</v>
      </c>
      <c r="Z7">
        <f t="shared" si="17"/>
        <v>0.25186632323047853</v>
      </c>
      <c r="AA7">
        <f>PREV_FEMALE*PREV_SMOKE*(1-PREV_HT)*(1-EXP(-S7/10))+PREV_FEMALE*PREV_SMOKE*PREV_HT*(1-EXP(-T7/10))+PREV_FEMALE*(1-PREV_SMOKE)*(1-PREV_HT)*(1-EXP(-U7/10))+PREV_FEMALE*(1-PREV_SMOKE)*PREV_HT*(1-EXP(-V7/10))+(1-PREV_FEMALE)*PREV_SMOKE*(1-PREV_HT)*(1-EXP(-W7/10))+(1-PREV_FEMALE)*PREV_SMOKE*PREV_HT*(1-EXP(-X7/10))+(1-PREV_FEMALE)*(1-PREV_SMOKE)*(1-PREV_HT)*(1-EXP(-Y7/10))+(1-PREV_FEMALE)*(1-PREV_SMOKE)*PREV_HT*(1-EXP(-Z7/10))</f>
        <v>1.5043830383536363E-2</v>
      </c>
      <c r="AB7">
        <f t="shared" si="18"/>
        <v>759.12186597009577</v>
      </c>
      <c r="AC7">
        <f>AB6*R6*p_Other*(1-I6) + AC6*(1-R6*(1-p_Other)-H6*rr_Other)*(1-I6)</f>
        <v>11.590046118466699</v>
      </c>
      <c r="AD7">
        <f>AB6*R6*p_Stroke*p_Stroke_rec*(1-I6)+AC6*R6*p_Stroke*p_Stroke_rec*(1-I6) + AD6*p_recur_Stroke*p_Stroke_rec*(1-I6) + AE6*p_recur_Stroke*p_Stroke_rec*(1-I6)</f>
        <v>1.585903415737232</v>
      </c>
      <c r="AE7">
        <f>AD6*(1-p_recur_Stroke-R6*p_MI-H6*rr_Stroke)*(1-I6) + AE6*(1-p_recur_Stroke-R6*p_MI-H6*rr_Stroke)*(1-I6)</f>
        <v>2.819082582192955</v>
      </c>
      <c r="AF7">
        <f>AB6*R6*p_MI*p_MI_rec_young*(1-I6)+AC6*R6*p_MI*p_MI_rec_young*(1-I6) + AF6*(PREV_FEMALE*p_recur_MI_F + (1-PREV_FEMALE)*p_recur_MI_M)*p_MI_rec_young*(1-I6) + AG6*(PREV_FEMALE*p_recur_MI_F + (1-PREV_FEMALE)*p_recur_MI_M)*p_MI_rec_young*(1-I6)</f>
        <v>1.2137039927060262</v>
      </c>
      <c r="AG7">
        <f>AF6*(1-(PREV_FEMALE*p_recur_MI_F + (1-PREV_FEMALE)*p_recur_MI_M) - R6*p_Stroke - p_toHF_young - H6*rr_MI)*(1-I6) + AG6*(1-(PREV_FEMALE*p_recur_MI_F + (1-PREV_FEMALE)*p_recur_MI_M) - R6*p_Stroke - p_toHF_young - H6*rr_MI)*(1-I6)</f>
        <v>2.4902164460754399</v>
      </c>
      <c r="AH7">
        <f>AF6*R6*p_Stroke*p_Stroke_rec*(1-I6) + AG6*R6*p_Stroke*p_Stroke_rec*(1-I6) + AH6*p_recur_Stroke*p_Stroke_rec*(1-I6) + AI6*p_recur_Stroke*p_Stroke_rec*(1-I6) + AJ6*p_recur_Stroke*p_Stroke_rec*(1-I6)</f>
        <v>5.2048775938209873E-3</v>
      </c>
      <c r="AI7">
        <f>AD6*R6*p_MI*p_MI_rec_young*(1-I6) + AE6*R6*p_MI*p_MI_rec_young*(1-I6) + AH6*(PREV_FEMALE*p_recur_MI_F + (1-PREV_FEMALE)*p_recur_MI_M)*p_MI_rec_young*(1-I6) + AI6*(PREV_FEMALE*p_recur_MI_F + (1-PREV_FEMALE)*p_recur_MI_M)*p_MI_rec_young*(1-I6) + AJ6*(PREV_FEMALE*p_recur_MI_F + (1-PREV_FEMALE)*p_recur_MI_M)*p_MI_rec_young*(1-I6)</f>
        <v>4.861366642661573E-3</v>
      </c>
      <c r="AJ7">
        <f>AH6*(1-p_recur_Stroke-(PREV_FEMALE*p_recur_MI_F + (1-PREV_FEMALE)*p_recur_MI_M) - p_toHF_young - H6*rr_MI*rr_Stroke)*(1-I6) + AI6*(1-p_recur_Stroke-(PREV_FEMALE*p_recur_MI_F + (1-PREV_FEMALE)*p_recur_MI_M) - p_toHF_young - H6*rr_MI*rr_Stroke)*(1-I6) + AJ6*(1-p_recur_Stroke-(PREV_FEMALE*p_recur_MI_F + (1-PREV_FEMALE)*p_recur_MI_M) - p_toHF_young - H6*rr_MI*rr_Stroke)*(1-I6)</f>
        <v>6.0550887173249236E-3</v>
      </c>
      <c r="AK7">
        <f>AB6*R6*p_MI*p_MI_HF_young*(1-I6) + AC6*R6*p_MI*p_MI_HF_young*(1-I6) + AF6*p_toHF_young*(1-I6) + AF6*(PREV_FEMALE*p_recur_MI_F + (1-PREV_FEMALE)*p_recur_MI_M)*p_MI_HF_young*(1-I6) + AG6*p_toHF_young*(1-I6) + AG6*(PREV_FEMALE*p_recur_MI_F + (1-PREV_FEMALE)*p_recur_MI_M)*p_MI_HF_young*(1-I6)</f>
        <v>0.17999319463521107</v>
      </c>
      <c r="AL7">
        <f>AK6*(1-R6*p_Stroke - H6*rr_HF)*(1-I6) + AL6*(1-R6*p_Stroke-H6*rr_HF)*(1-I6)</f>
        <v>0.389756941403545</v>
      </c>
      <c r="AM7">
        <f>AD6*R6*p_MI*p_MI_HF_young*(1-I6) + AE6*R6*p_MI*p_MI_HF_young*(1-I6) + AH6*(PREV_FEMALE*p_recur_MI_F + (1-PREV_FEMALE)*p_recur_MI_M)*p_MI_HF_young*(1-I6) + AH6*p_toHF_young*(1-I6) + AI6*(PREV_FEMALE*p_recur_MI_F + (1-PREV_FEMALE)*p_recur_MI_M)*p_MI_HF_young*(1-I6) + AI6*p_toHF_young*(1-I6) + AJ6*(PREV_FEMALE*p_recur_MI_F + (1-PREV_FEMALE)*p_recur_MI_M)*p_MI_HF_young*(1-I6) + AJ6*p_toHF_young*(1-I6)</f>
        <v>6.8260124188749736E-4</v>
      </c>
      <c r="AN7">
        <f>AK6*R6*p_Stroke*p_Stroke_rec*(1-I6) + AL6*R6*p_Stroke*p_Stroke_rec*(1-I6) + AM6*(1-H6*rr_Stroke*rr_HF)*(1-I6) + AN6*(1-H6*rr_Stroke*rr_HF)*(1-I6)</f>
        <v>1.6336430851422237E-3</v>
      </c>
      <c r="AO7">
        <f>AO6*(1-AA6-H6*rr_DM) + AB6*(1-R6-H6)*I6</f>
        <v>198.02477600325369</v>
      </c>
      <c r="AP7">
        <f>AO6*AA6*p_Other + AB6*R6*p_Other*I6 + AC6*(1-R6*p_Stroke-R6*p_MI-H6*rr_Other)*I6 + AP6*(1-AA6*p_Stroke-AA6*p_MI-H6*rr_Other*rr_DM)</f>
        <v>4.1850020395567666</v>
      </c>
      <c r="AQ7">
        <f>AO6*AA6*p_Stroke*p_Stroke_rec + AB6*R6*p_Stroke*p_Stroke_rec*I6 + AC6*R6*p_Stroke*p_Stroke_rec*I6 + AD6*p_recur_Stroke*p_Stroke_rec*I6 + AE6*p_recur_Stroke*p_Stroke_rec*I6 + AP6*AA6*p_Stroke*p_Stroke_rec + AQ6*p_recur_Stroke*p_Stroke_rec + AR6*p_recur_Stroke*p_Stroke_rec</f>
        <v>0.66849342831929404</v>
      </c>
      <c r="AR7">
        <f>AD6*(1-p_recur_Stroke-R6*p_MI-H6*rr_Stroke)*I6 + AE6*(1-p_recur_Stroke-R6*p_MI-H6*rr_Stroke)*I6 + AQ6*(1-p_recur_Stroke-AA6*p_MI-H6*rr_Stroke*rr_DM) + AR6*(1-p_recur_Stroke-AA6*p_MI-H6*rr_Stroke*rr_DM)</f>
        <v>0.93088692489485569</v>
      </c>
      <c r="AS7">
        <f>AO6*AA6*p_MI*p_MI_rec_young + AB6*R6*p_MI*p_MI_rec_young*I6 + AC6*R6*p_MI*p_MI_rec_young*I6 +AF6*(PREV_FEMALE*p_recur_MI_F + (1-PREV_FEMALE)*p_recur_MI_M)*p_MI_rec_young*I6 + AG6*(PREV_FEMALE*p_recur_MI_F + (1-PREV_FEMALE)*p_recur_MI_M)*p_MI_rec_young*I6 + AP6*AA6*p_MI*p_MI_rec_young + AS6*(PREV_FEMALE*p_recur_MI_F + (1-PREV_FEMALE)*p_recur_MI_M)*p_MI_rec_young + AT6*(PREV_FEMALE*p_recur_MI_F + (1-PREV_FEMALE)*p_recur_MI_M)*p_MI_rec_young</f>
        <v>0.52427744590613412</v>
      </c>
      <c r="AT7">
        <f>AF6*(1-(PREV_FEMALE*p_recur_MI_F + (1-PREV_FEMALE)*p_recur_MI_M) - R6*p_Stroke - p_toHF_young - H6*rr_MI)*I6 + AG6*(1-(PREV_FEMALE*p_recur_MI_F + (1-PREV_FEMALE)*p_recur_MI_M) - R6*p_Stroke - p_toHF_young - H6*rr_MI)*I6 + AS6*(1-(PREV_FEMALE*p_recur_MI_F + (1-PREV_FEMALE)*p_recur_MI_M) - AA6*p_Stroke - p_toHF_young - H6*rr_MI*rr_DM) + AT6*(1-(PREV_FEMALE*p_recur_MI_F + (1-PREV_FEMALE)*p_recur_MI_M) - AA6*p_Stroke - p_toHF_young - H6*rr_MI*rr_DM)</f>
        <v>0.82438774266841497</v>
      </c>
      <c r="AU7">
        <f>AF6*R6*p_Stroke*p_Stroke_rec*I6 + AG6*R6*p_Stroke*p_Stroke_rec*I6 + AH6*p_recur_Stroke*p_Stroke_rec*I6 + AI6*p_recur_Stroke*p_Stroke_rec*I6 + AJ6*p_recur_Stroke*p_Stroke_rec*I6 + AS6*AA6*p_Stroke*p_Stroke_rec + AT6*AA6*p_Stroke*p_Stroke_rec + AU6*p_recur_Stroke*p_Stroke_rec + AV6*p_recur_Stroke*p_Stroke_rec + AW6*p_recur_Stroke*p_Stroke_rec</f>
        <v>2.87624820750371E-3</v>
      </c>
      <c r="AV7">
        <f>AD6*R6*p_MI*p_MI_rec_young*I6 + AE6*R6*p_MI*p_MI_rec_young*I6 + AH6*(PREV_FEMALE*p_recur_MI_F+(1-PREV_FEMALE)*p_recur_MI_M)*p_MI_rec_young*I6 + AI6*(PREV_FEMALE*p_recur_MI_F+(1-PREV_FEMALE)*p_recur_MI_M)*p_MI_rec_young*I6 + AJ6*(PREV_FEMALE*p_recur_MI_F+(1-PREV_FEMALE)*p_recur_MI_M)*p_MI_rec_young*I6 + AQ6*AA6*p_MI*p_MI_rec_young + AR6*AA6*p_MI*p_MI_rec_young + AU6*(PREV_FEMALE*p_recur_MI_F+(1-PREV_FEMALE)*p_recur_MI_M)*p_MI_rec_young + AV6*(PREV_FEMALE*p_recur_MI_F+(1-PREV_FEMALE)*p_recur_MI_M)*p_MI_rec_young + AW6*(PREV_FEMALE*p_recur_MI_F+(1-PREV_FEMALE)*p_recur_MI_M)*p_MI_rec_young</f>
        <v>2.734856435905637E-3</v>
      </c>
      <c r="AW7">
        <f>AH6*(1-p_recur_Stroke-(PREV_FEMALE*p_recur_MI_F + (1-PREV_FEMALE)*p_recur_MI_M) - p_toHF_young - H6*rr_MI*rr_Stroke)*I6 + AI6*(1-p_recur_Stroke-(PREV_FEMALE*p_recur_MI_F + (1-PREV_FEMALE)*p_recur_MI_M) - p_toHF_young - H6*rr_MI*rr_Stroke)*I6 + AJ6*(1-p_recur_Stroke-(PREV_FEMALE*p_recur_MI_F + (1-PREV_FEMALE)*p_recur_MI_M) - p_toHF_young - H6*rr_MI*rr_Stroke)*I6 + AU6*(1-p_recur_Stroke-(PREV_FEMALE*p_recur_MI_F + (1-PREV_FEMALE)*p_recur_MI_M) - p_toHF_young - H6*rr_MI*rr_Stroke*rr_DM) + AV6*(1-p_recur_Stroke-(PREV_FEMALE*p_recur_MI_F + (1-PREV_FEMALE)*p_recur_MI_M) - p_toHF_young - H6*rr_MI*rr_Stroke*rr_DM) + AW6*(1-p_recur_Stroke-(PREV_FEMALE*p_recur_MI_F + (1-PREV_FEMALE)*p_recur_MI_M) - p_toHF_young - H6*rr_MI*rr_Stroke*rr_DM)</f>
        <v>2.5267592983216907E-3</v>
      </c>
      <c r="AX7">
        <f>AO6*AA6*p_MI*p_MI_HF_young + AB6*R6*p_MI*p_MI_HF_young*I6 + AC6*R6*p_MI*p_MI_HF_young*I6 + AF6*p_toHF_young*I6 + AF6*(PREV_FEMALE*p_recur_MI_F + (1-PREV_FEMALE)*p_recur_MI_M)*p_MI_HF_young*I6 + AG6*p_toHF_young*I6 + AG6*(PREV_FEMALE*p_recur_MI_F + (1-PREV_FEMALE)*p_recur_MI_M)*p_MI_HF_young*I6 + AP6*AA6*p_MI*p_MI_HF_young + AS6*(PREV_FEMALE*p_recur_MI_F + (1-PREV_FEMALE)*p_recur_MI_M)*p_MI_HF_young + AS6*p_toHF_young + AT6*(PREV_FEMALE*p_recur_MI_F + (1-PREV_FEMALE)*p_recur_MI_M)*p_MI_HF_young + AT6*p_toHF_young</f>
        <v>7.4447317325322823E-2</v>
      </c>
      <c r="AY7">
        <f>AK6*(1-R6*p_Stroke - H6*rr_HF)*I6 + AL6*(1-R6*p_Stroke - H6*rr_HF)*I6 + AX6*(1-AA6*p_Stroke - H6*rr_HF*rr_DM) + AY6*(1-AA6*p_Stroke - H6*rr_HF*rr_DM)</f>
        <v>0.12635650447360336</v>
      </c>
      <c r="AZ7">
        <f>AD6*R6*p_MI*p_MI_HF_young*I6 + AE6*R6*p_MI*p_MI_HF_young*I6 + AH6*(PREV_FEMALE*p_recur_MI_F + (1-PREV_FEMALE)*p_recur_MI_M)*p_MI_HF_young*I6 + AH6*p_toHF_young*I6 + AI6*(PREV_FEMALE*p_recur_MI_F + (1-PREV_FEMALE)*p_recur_MI_M)*p_MI_HF_young*I6 + AI6*p_toHF_young*I6 + AJ6*(PREV_FEMALE*p_recur_MI_F + (1-PREV_FEMALE)*p_recur_MI_M)*p_MI_HF_young*I6 + AJ6*p_toHF_young*I6 + AQ6*AA6*p_MI*p_MI_HF_young + AR6*AA6*p_MI*p_MI_HF_young + AU6*(PREV_FEMALE*p_recur_MI_F + (1-PREV_FEMALE)*p_recur_MI_M)*p_MI_HF_young + AU6*p_toHF_young + AV6*(PREV_FEMALE*p_recur_MI_F + (1-PREV_FEMALE)*p_recur_MI_M)*p_MI_HF_young + AV6*p_toHF_young + AW6*(PREV_FEMALE*p_recur_MI_F + (1-PREV_FEMALE)*p_recur_MI_M)*p_MI_HF_young + AW6*p_toHF_young</f>
        <v>3.7051461241174974E-4</v>
      </c>
      <c r="BA7">
        <f>AK6*R6*p_Stroke*p_Stroke_rec*I6 + AL6*R6*p_Stroke*p_Stroke_rec*I6 + AM6*(1-H6*rr_Stroke*rr_HF)*I6 + AN6*(1-H6*rr_Stroke*rr_HF)*I6 + AX6*AA6*p_Stroke*p_Stroke_rec + AY6*AA6*p_Stroke*p_Stroke_rec + AZ6*(1-H6*rr_Stroke*rr_HF*rr_DM) + BA6*(1-H6*rr_Stroke*rr_HF*rr_DM)</f>
        <v>7.6836257385810445E-4</v>
      </c>
      <c r="BB7">
        <f>AB6*H6 + AC6*H6*rr_Other + AD6*H6*rr_Stroke + AE6*H6*rr_Stroke + AF6*H6*rr_MI + AG6*H6*rr_MI + AH6*H6*rr_Stroke*rr_MI + AI6*H6*rr_Stroke*rr_MI + AJ6*H6*rr_Stroke*rr_MI + AK6*H6*rr_HF + AL6*H6*rr_HF + AM6*H6*rr_Stroke*rr_HF + AN6*H6*rr_Stroke*rr_HF + AO6*H6*rr_DM + AP6*H6*rr_DM*rr_Other + AQ6*H6*rr_DM*rr_Stroke + AR6*H6*rr_DM*rr_Stroke + AS6*H6*rr_DM*rr_MI + AT6*H6*rr_DM*rr_MI + AU6*H6*rr_DM*rr_Stroke*rr_MI + AV6*H6*rr_DM*rr_Stroke*rr_MI + AW6*H6*rr_DM*rr_Stroke*rr_MI + AX6*H6*rr_DM*rr_HF + AY6*H6*rr_DM*rr_HF + AZ6*H6*rr_DM*rr_Stroke*rr_HF + BA6*H6*rr_DM*rr_Stroke*rr_HF
+ AB6*R6*p_MI*p_MI_mort + AB6*R6*p_Stroke*p_Stroke_mort + AC6*R6*p_MI*p_MI_mort + AC6*R6*p_Stroke*p_Stroke_mort + AD6*R6*p_MI*p_MI_mort + AD6*p_recur_Stroke*p_Stroke_mort + AE6*R6*p_MI*p_MI_mort + AE6*p_recur_Stroke*p_Stroke_mort + AF6*(PREV_FEMALE*p_recur_MI_F + (1-PREV_FEMALE)*p_recur_MI_M)*p_MI_mort + AF6*R6*p_Stroke*p_Stroke_mort + AG6*(PREV_FEMALE*p_recur_MI_F + (1-PREV_FEMALE)*p_recur_MI_M)*p_MI_mort + AG6*R6*p_Stroke*p_Stroke_mort + AH6*(PREV_FEMALE*p_recur_MI_F + (1-PREV_FEMALE)*p_recur_MI_M)*p_MI_mort + AH6*p_recur_Stroke*p_Stroke_mort + AI6*(PREV_FEMALE*p_recur_MI_F + (1-PREV_FEMALE)*p_recur_MI_M)*p_MI_mort + AI6*p_recur_Stroke*p_Stroke_mort + AJ6*(PREV_FEMALE*p_recur_MI_F + (1-PREV_FEMALE)*p_recur_MI_M)*p_MI_mort + AJ6*p_recur_Stroke*p_Stroke_mort + AK6*R6*p_Stroke*p_Stroke_mort + AL6*R6*p_Stroke*p_Stroke_mort
+ AO6*AA6*p_MI*p_MI_mort + AO6*AA6*p_Stroke*p_Stroke_mort + AP6*AA6*p_MI*p_MI_mort + AP6*AA6*p_Stroke*p_Stroke_mort + AQ6*AA6*p_MI*p_MI_mort + AQ6*p_recur_Stroke*p_Stroke_mort + AR6*AA6*p_MI*p_MI_mort + AR6*p_recur_Stroke*p_Stroke_mort + AS6*(PREV_FEMALE*p_recur_MI_F + (1-PREV_FEMALE)*p_recur_MI_M)*p_MI_mort + AS6*AA6*p_Stroke*p_Stroke_mort + AT6*(PREV_FEMALE*p_recur_MI_F + (1-PREV_FEMALE)*p_recur_MI_M)*p_MI_mort + AT6*AA6*p_Stroke*p_Stroke_mort + AU6*(PREV_FEMALE*p_recur_MI_F + (1-PREV_FEMALE)*p_recur_MI_M)*p_MI_mort + AU6*p_recur_Stroke*p_Stroke_mort + AV6*(PREV_FEMALE*p_recur_MI_F + (1-PREV_FEMALE)*p_recur_MI_M)*p_MI_mort + AV6*p_recur_Stroke*p_Stroke_mort + AW6*(PREV_FEMALE*p_recur_MI_F + (1-PREV_FEMALE)*p_recur_MI_M)*p_MI_mort + AW6*p_recur_Stroke*p_Stroke_mort + AX6*AA6*p_Stroke*p_Stroke_mort + AY6*AA6*p_Stroke*p_Stroke_mort
+BB6</f>
        <v>15.223089613879944</v>
      </c>
      <c r="BC7">
        <f t="shared" si="19"/>
        <v>999.99999999999966</v>
      </c>
    </row>
    <row r="8" spans="1:55" x14ac:dyDescent="0.3">
      <c r="A8">
        <v>5</v>
      </c>
      <c r="B8">
        <v>50</v>
      </c>
      <c r="C8">
        <f>BMI_BL</f>
        <v>38</v>
      </c>
      <c r="D8">
        <f>SBP_BL</f>
        <v>125</v>
      </c>
      <c r="E8">
        <f>HbA1C_BL</f>
        <v>5.7</v>
      </c>
      <c r="F8">
        <v>4.8500000000000001E-3</v>
      </c>
      <c r="G8">
        <v>2.99E-3</v>
      </c>
      <c r="H8">
        <f>(PREV_FEMALE*F8 + (1-PREV_FEMALE)*G8)</f>
        <v>4.4780000000000002E-3</v>
      </c>
      <c r="I8">
        <f t="shared" si="1"/>
        <v>5.6857293942168513E-2</v>
      </c>
      <c r="J8">
        <f t="shared" si="2"/>
        <v>0.10689133774884796</v>
      </c>
      <c r="K8">
        <f t="shared" si="3"/>
        <v>0.14642458630548627</v>
      </c>
      <c r="L8">
        <f t="shared" si="4"/>
        <v>5.2109538371803654E-2</v>
      </c>
      <c r="M8">
        <f t="shared" si="5"/>
        <v>7.2209345588578944E-2</v>
      </c>
      <c r="N8">
        <f t="shared" si="6"/>
        <v>0.22992879663309873</v>
      </c>
      <c r="O8">
        <f t="shared" si="7"/>
        <v>0.30869548202633956</v>
      </c>
      <c r="P8">
        <f t="shared" si="8"/>
        <v>0.12060160829971189</v>
      </c>
      <c r="Q8">
        <f t="shared" si="9"/>
        <v>0.166059691796277</v>
      </c>
      <c r="R8">
        <f>PREV_FEMALE*PREV_SMOKE*(1-PREV_HT)*(1-EXP(-J8/10))+PREV_FEMALE*PREV_SMOKE*PREV_HT*(1-EXP(-K8/10))+PREV_FEMALE*(1-PREV_SMOKE)*(1-PREV_HT)*(1-EXP(-L8/10))+PREV_FEMALE*(1-PREV_SMOKE)*PREV_HT*(1-EXP(-M8/10))+(1-PREV_FEMALE)*PREV_SMOKE*(1-PREV_HT)*(1-EXP(-N8/10))+(1-PREV_FEMALE)*PREV_SMOKE*PREV_HT*(1-EXP(-O8/10))+(1-PREV_FEMALE)*(1-PREV_SMOKE)*(1-PREV_HT)*(1-EXP(-P8/10))+(1-PREV_FEMALE)*(1-PREV_SMOKE)*PREV_HT*(1-EXP(-Q8/10))</f>
        <v>8.3350946994755551E-3</v>
      </c>
      <c r="S8">
        <f t="shared" si="10"/>
        <v>0.21809745953948889</v>
      </c>
      <c r="T8">
        <f t="shared" si="11"/>
        <v>0.29146522497021188</v>
      </c>
      <c r="U8">
        <f t="shared" si="12"/>
        <v>0.10994145142971545</v>
      </c>
      <c r="V8">
        <f t="shared" si="13"/>
        <v>0.15050436642895393</v>
      </c>
      <c r="W8">
        <f t="shared" si="14"/>
        <v>0.35891596362572942</v>
      </c>
      <c r="X8">
        <f t="shared" si="15"/>
        <v>0.46645263276972693</v>
      </c>
      <c r="Y8">
        <f t="shared" si="16"/>
        <v>0.19643060939763757</v>
      </c>
      <c r="Z8">
        <f t="shared" si="17"/>
        <v>0.26582583893511236</v>
      </c>
      <c r="AA8">
        <f>PREV_FEMALE*PREV_SMOKE*(1-PREV_HT)*(1-EXP(-S8/10))+PREV_FEMALE*PREV_SMOKE*PREV_HT*(1-EXP(-T8/10))+PREV_FEMALE*(1-PREV_SMOKE)*(1-PREV_HT)*(1-EXP(-U8/10))+PREV_FEMALE*(1-PREV_SMOKE)*PREV_HT*(1-EXP(-V8/10))+(1-PREV_FEMALE)*PREV_SMOKE*(1-PREV_HT)*(1-EXP(-W8/10))+(1-PREV_FEMALE)*PREV_SMOKE*PREV_HT*(1-EXP(-X8/10))+(1-PREV_FEMALE)*(1-PREV_SMOKE)*(1-PREV_HT)*(1-EXP(-Y8/10))+(1-PREV_FEMALE)*(1-PREV_SMOKE)*PREV_HT*(1-EXP(-Z8/10))</f>
        <v>1.5833375289461025E-2</v>
      </c>
      <c r="AB8">
        <f t="shared" si="18"/>
        <v>707.33377051201444</v>
      </c>
      <c r="AC8">
        <f>AB7*R7*p_Other*(1-I7) + AC7*(1-R7*(1-p_Other)-H7*rr_Other)*(1-I7)</f>
        <v>13.91476825059533</v>
      </c>
      <c r="AD8">
        <f>AB7*R7*p_Stroke*p_Stroke_rec*(1-I7)+AC7*R7*p_Stroke*p_Stroke_rec*(1-I7) + AD7*p_recur_Stroke*p_Stroke_rec*(1-I7) + AE7*p_recur_Stroke*p_Stroke_rec*(1-I7)</f>
        <v>1.6729649258284294</v>
      </c>
      <c r="AE8">
        <f>AD7*(1-p_recur_Stroke-R7*p_MI-H7*rr_Stroke)*(1-I7) + AE7*(1-p_recur_Stroke-R7*p_MI-H7*rr_Stroke)*(1-I7)</f>
        <v>3.594753632275788</v>
      </c>
      <c r="AF8">
        <f>AB7*R7*p_MI*p_MI_rec_young*(1-I7)+AC7*R7*p_MI*p_MI_rec_young*(1-I7) + AF7*(PREV_FEMALE*p_recur_MI_F + (1-PREV_FEMALE)*p_recur_MI_M)*p_MI_rec_young*(1-I7) + AG7*(PREV_FEMALE*p_recur_MI_F + (1-PREV_FEMALE)*p_recur_MI_M)*p_MI_rec_young*(1-I7)</f>
        <v>1.2484322061556143</v>
      </c>
      <c r="AG8">
        <f>AF7*(1-(PREV_FEMALE*p_recur_MI_F + (1-PREV_FEMALE)*p_recur_MI_M) - R7*p_Stroke - p_toHF_young - H7*rr_MI)*(1-I7) + AG7*(1-(PREV_FEMALE*p_recur_MI_F + (1-PREV_FEMALE)*p_recur_MI_M) - R7*p_Stroke - p_toHF_young - H7*rr_MI)*(1-I7)</f>
        <v>3.163279187476284</v>
      </c>
      <c r="AH8">
        <f>AF7*R7*p_Stroke*p_Stroke_rec*(1-I7) + AG7*R7*p_Stroke*p_Stroke_rec*(1-I7) + AH7*p_recur_Stroke*p_Stroke_rec*(1-I7) + AI7*p_recur_Stroke*p_Stroke_rec*(1-I7) + AJ7*p_recur_Stroke*p_Stroke_rec*(1-I7)</f>
        <v>7.514358877169636E-3</v>
      </c>
      <c r="AI8">
        <f>AD7*R7*p_MI*p_MI_rec_young*(1-I7) + AE7*R7*p_MI*p_MI_rec_young*(1-I7) + AH7*(PREV_FEMALE*p_recur_MI_F + (1-PREV_FEMALE)*p_recur_MI_M)*p_MI_rec_young*(1-I7) + AI7*(PREV_FEMALE*p_recur_MI_F + (1-PREV_FEMALE)*p_recur_MI_M)*p_MI_rec_young*(1-I7) + AJ7*(PREV_FEMALE*p_recur_MI_F + (1-PREV_FEMALE)*p_recur_MI_M)*p_MI_rec_young*(1-I7)</f>
        <v>6.8458672243305839E-3</v>
      </c>
      <c r="AJ8">
        <f>AH7*(1-p_recur_Stroke-(PREV_FEMALE*p_recur_MI_F + (1-PREV_FEMALE)*p_recur_MI_M) - p_toHF_young - H7*rr_MI*rr_Stroke)*(1-I7) + AI7*(1-p_recur_Stroke-(PREV_FEMALE*p_recur_MI_F + (1-PREV_FEMALE)*p_recur_MI_M) - p_toHF_young - H7*rr_MI*rr_Stroke)*(1-I7) + AJ7*(1-p_recur_Stroke-(PREV_FEMALE*p_recur_MI_F + (1-PREV_FEMALE)*p_recur_MI_M) - p_toHF_young - H7*rr_MI*rr_Stroke)*(1-I7)</f>
        <v>1.1758671865947951E-2</v>
      </c>
      <c r="AK8">
        <f>AB7*R7*p_MI*p_MI_HF_young*(1-I7) + AC7*R7*p_MI*p_MI_HF_young*(1-I7) + AF7*p_toHF_young*(1-I7) + AF7*(PREV_FEMALE*p_recur_MI_F + (1-PREV_FEMALE)*p_recur_MI_M)*p_MI_HF_young*(1-I7) + AG7*p_toHF_young*(1-I7) + AG7*(PREV_FEMALE*p_recur_MI_F + (1-PREV_FEMALE)*p_recur_MI_M)*p_MI_HF_young*(1-I7)</f>
        <v>0.1931435981050994</v>
      </c>
      <c r="AL8">
        <f>AK7*(1-R7*p_Stroke - H7*rr_HF)*(1-I7) + AL7*(1-R7*p_Stroke-H7*rr_HF)*(1-I7)</f>
        <v>0.53231738984297361</v>
      </c>
      <c r="AM8">
        <f>AD7*R7*p_MI*p_MI_HF_young*(1-I7) + AE7*R7*p_MI*p_MI_HF_young*(1-I7) + AH7*(PREV_FEMALE*p_recur_MI_F + (1-PREV_FEMALE)*p_recur_MI_M)*p_MI_HF_young*(1-I7) + AH7*p_toHF_young*(1-I7) + AI7*(PREV_FEMALE*p_recur_MI_F + (1-PREV_FEMALE)*p_recur_MI_M)*p_MI_HF_young*(1-I7) + AI7*p_toHF_young*(1-I7) + AJ7*(PREV_FEMALE*p_recur_MI_F + (1-PREV_FEMALE)*p_recur_MI_M)*p_MI_HF_young*(1-I7) + AJ7*p_toHF_young*(1-I7)</f>
        <v>1.0117025312262387E-3</v>
      </c>
      <c r="AN8">
        <f>AK7*R7*p_Stroke*p_Stroke_rec*(1-I7) + AL7*R7*p_Stroke*p_Stroke_rec*(1-I7) + AM7*(1-H7*rr_Stroke*rr_HF)*(1-I7) + AN7*(1-H7*rr_Stroke*rr_HF)*(1-I7)</f>
        <v>3.0305314179767525E-3</v>
      </c>
      <c r="AO8">
        <f>AO7*(1-AA7-H7*rr_DM) + AB7*(1-R7-H7)*I7</f>
        <v>236.7413089913793</v>
      </c>
      <c r="AP8">
        <f>AO7*AA7*p_Other + AB7*R7*p_Other*I7 + AC7*(1-R7*p_Stroke-R7*p_MI-H7*rr_Other)*I7 + AP7*(1-AA7*p_Stroke-AA7*p_MI-H7*rr_Other*rr_DM)</f>
        <v>6.5960145894700171</v>
      </c>
      <c r="AQ8">
        <f>AO7*AA7*p_Stroke*p_Stroke_rec + AB7*R7*p_Stroke*p_Stroke_rec*I7 + AC7*R7*p_Stroke*p_Stroke_rec*I7 + AD7*p_recur_Stroke*p_Stroke_rec*I7 + AE7*p_recur_Stroke*p_Stroke_rec*I7 + AP7*AA7*p_Stroke*p_Stroke_rec + AQ7*p_recur_Stroke*p_Stroke_rec + AR7*p_recur_Stroke*p_Stroke_rec</f>
        <v>0.92111539980566381</v>
      </c>
      <c r="AR8">
        <f>AD7*(1-p_recur_Stroke-R7*p_MI-H7*rr_Stroke)*I7 + AE7*(1-p_recur_Stroke-R7*p_MI-H7*rr_Stroke)*I7 + AQ7*(1-p_recur_Stroke-AA7*p_MI-H7*rr_Stroke*rr_DM) + AR7*(1-p_recur_Stroke-AA7*p_MI-H7*rr_Stroke*rr_DM)</f>
        <v>1.594956360137227</v>
      </c>
      <c r="AS8">
        <f>AO7*AA7*p_MI*p_MI_rec_young + AB7*R7*p_MI*p_MI_rec_young*I7 + AC7*R7*p_MI*p_MI_rec_young*I7 +AF7*(PREV_FEMALE*p_recur_MI_F + (1-PREV_FEMALE)*p_recur_MI_M)*p_MI_rec_young*I7 + AG7*(PREV_FEMALE*p_recur_MI_F + (1-PREV_FEMALE)*p_recur_MI_M)*p_MI_rec_young*I7 + AP7*AA7*p_MI*p_MI_rec_young + AS7*(PREV_FEMALE*p_recur_MI_F + (1-PREV_FEMALE)*p_recur_MI_M)*p_MI_rec_young + AT7*(PREV_FEMALE*p_recur_MI_F + (1-PREV_FEMALE)*p_recur_MI_M)*p_MI_rec_young</f>
        <v>0.70644928415867325</v>
      </c>
      <c r="AT8">
        <f>AF7*(1-(PREV_FEMALE*p_recur_MI_F + (1-PREV_FEMALE)*p_recur_MI_M) - R7*p_Stroke - p_toHF_young - H7*rr_MI)*I7 + AG7*(1-(PREV_FEMALE*p_recur_MI_F + (1-PREV_FEMALE)*p_recur_MI_M) - R7*p_Stroke - p_toHF_young - H7*rr_MI)*I7 + AS7*(1-(PREV_FEMALE*p_recur_MI_F + (1-PREV_FEMALE)*p_recur_MI_M) - AA7*p_Stroke - p_toHF_young - H7*rr_MI*rr_DM) + AT7*(1-(PREV_FEMALE*p_recur_MI_F + (1-PREV_FEMALE)*p_recur_MI_M) - AA7*p_Stroke - p_toHF_young - H7*rr_MI*rr_DM)</f>
        <v>1.4083972165256589</v>
      </c>
      <c r="AU8">
        <f>AF7*R7*p_Stroke*p_Stroke_rec*I7 + AG7*R7*p_Stroke*p_Stroke_rec*I7 + AH7*p_recur_Stroke*p_Stroke_rec*I7 + AI7*p_recur_Stroke*p_Stroke_rec*I7 + AJ7*p_recur_Stroke*p_Stroke_rec*I7 + AS7*AA7*p_Stroke*p_Stroke_rec + AT7*AA7*p_Stroke*p_Stroke_rec + AU7*p_recur_Stroke*p_Stroke_rec + AV7*p_recur_Stroke*p_Stroke_rec + AW7*p_recur_Stroke*p_Stroke_rec</f>
        <v>5.6445943096047691E-3</v>
      </c>
      <c r="AV8">
        <f>AD7*R7*p_MI*p_MI_rec_young*I7 + AE7*R7*p_MI*p_MI_rec_young*I7 + AH7*(PREV_FEMALE*p_recur_MI_F+(1-PREV_FEMALE)*p_recur_MI_M)*p_MI_rec_young*I7 + AI7*(PREV_FEMALE*p_recur_MI_F+(1-PREV_FEMALE)*p_recur_MI_M)*p_MI_rec_young*I7 + AJ7*(PREV_FEMALE*p_recur_MI_F+(1-PREV_FEMALE)*p_recur_MI_M)*p_MI_rec_young*I7 + AQ7*AA7*p_MI*p_MI_rec_young + AR7*AA7*p_MI*p_MI_rec_young + AU7*(PREV_FEMALE*p_recur_MI_F+(1-PREV_FEMALE)*p_recur_MI_M)*p_MI_rec_young + AV7*(PREV_FEMALE*p_recur_MI_F+(1-PREV_FEMALE)*p_recur_MI_M)*p_MI_rec_young + AW7*(PREV_FEMALE*p_recur_MI_F+(1-PREV_FEMALE)*p_recur_MI_M)*p_MI_rec_young</f>
        <v>5.2512829033018729E-3</v>
      </c>
      <c r="AW8">
        <f>AH7*(1-p_recur_Stroke-(PREV_FEMALE*p_recur_MI_F + (1-PREV_FEMALE)*p_recur_MI_M) - p_toHF_young - H7*rr_MI*rr_Stroke)*I7 + AI7*(1-p_recur_Stroke-(PREV_FEMALE*p_recur_MI_F + (1-PREV_FEMALE)*p_recur_MI_M) - p_toHF_young - H7*rr_MI*rr_Stroke)*I7 + AJ7*(1-p_recur_Stroke-(PREV_FEMALE*p_recur_MI_F + (1-PREV_FEMALE)*p_recur_MI_M) - p_toHF_young - H7*rr_MI*rr_Stroke)*I7 + AU7*(1-p_recur_Stroke-(PREV_FEMALE*p_recur_MI_F + (1-PREV_FEMALE)*p_recur_MI_M) - p_toHF_young - H7*rr_MI*rr_Stroke*rr_DM) + AV7*(1-p_recur_Stroke-(PREV_FEMALE*p_recur_MI_F + (1-PREV_FEMALE)*p_recur_MI_M) - p_toHF_young - H7*rr_MI*rr_Stroke*rr_DM) + AW7*(1-p_recur_Stroke-(PREV_FEMALE*p_recur_MI_F + (1-PREV_FEMALE)*p_recur_MI_M) - p_toHF_young - H7*rr_MI*rr_Stroke*rr_DM)</f>
        <v>6.9772665648074527E-3</v>
      </c>
      <c r="AX8">
        <f>AO7*AA7*p_MI*p_MI_HF_young + AB7*R7*p_MI*p_MI_HF_young*I7 + AC7*R7*p_MI*p_MI_HF_young*I7 + AF7*p_toHF_young*I7 + AF7*(PREV_FEMALE*p_recur_MI_F + (1-PREV_FEMALE)*p_recur_MI_M)*p_MI_HF_young*I7 + AG7*p_toHF_young*I7 + AG7*(PREV_FEMALE*p_recur_MI_F + (1-PREV_FEMALE)*p_recur_MI_M)*p_MI_HF_young*I7 + AP7*AA7*p_MI*p_MI_HF_young + AS7*(PREV_FEMALE*p_recur_MI_F + (1-PREV_FEMALE)*p_recur_MI_M)*p_MI_HF_young + AS7*p_toHF_young + AT7*(PREV_FEMALE*p_recur_MI_F + (1-PREV_FEMALE)*p_recur_MI_M)*p_MI_HF_young + AT7*p_toHF_young</f>
        <v>0.10428394433572478</v>
      </c>
      <c r="AY8">
        <f>AK7*(1-R7*p_Stroke - H7*rr_HF)*I7 + AL7*(1-R7*p_Stroke - H7*rr_HF)*I7 + AX7*(1-AA7*p_Stroke - H7*rr_HF*rr_DM) + AY7*(1-AA7*p_Stroke - H7*rr_HF*rr_DM)</f>
        <v>0.23045388889954999</v>
      </c>
      <c r="AZ8">
        <f>AD7*R7*p_MI*p_MI_HF_young*I7 + AE7*R7*p_MI*p_MI_HF_young*I7 + AH7*(PREV_FEMALE*p_recur_MI_F + (1-PREV_FEMALE)*p_recur_MI_M)*p_MI_HF_young*I7 + AH7*p_toHF_young*I7 + AI7*(PREV_FEMALE*p_recur_MI_F + (1-PREV_FEMALE)*p_recur_MI_M)*p_MI_HF_young*I7 + AI7*p_toHF_young*I7 + AJ7*(PREV_FEMALE*p_recur_MI_F + (1-PREV_FEMALE)*p_recur_MI_M)*p_MI_HF_young*I7 + AJ7*p_toHF_young*I7 + AQ7*AA7*p_MI*p_MI_HF_young + AR7*AA7*p_MI*p_MI_HF_young + AU7*(PREV_FEMALE*p_recur_MI_F + (1-PREV_FEMALE)*p_recur_MI_M)*p_MI_HF_young + AU7*p_toHF_young + AV7*(PREV_FEMALE*p_recur_MI_F + (1-PREV_FEMALE)*p_recur_MI_M)*p_MI_HF_young + AV7*p_toHF_young + AW7*(PREV_FEMALE*p_recur_MI_F + (1-PREV_FEMALE)*p_recur_MI_M)*p_MI_HF_young + AW7*p_toHF_young</f>
        <v>7.4474627008550053E-4</v>
      </c>
      <c r="BA8">
        <f>AK7*R7*p_Stroke*p_Stroke_rec*I7 + AL7*R7*p_Stroke*p_Stroke_rec*I7 + AM7*(1-H7*rr_Stroke*rr_HF)*I7 + AN7*(1-H7*rr_Stroke*rr_HF)*I7 + AX7*AA7*p_Stroke*p_Stroke_rec + AY7*AA7*p_Stroke*p_Stroke_rec + AZ7*(1-H7*rr_Stroke*rr_HF*rr_DM) + BA7*(1-H7*rr_Stroke*rr_HF*rr_DM)</f>
        <v>1.929793729757922E-3</v>
      </c>
      <c r="BB8">
        <f>AB7*H7 + AC7*H7*rr_Other + AD7*H7*rr_Stroke + AE7*H7*rr_Stroke + AF7*H7*rr_MI + AG7*H7*rr_MI + AH7*H7*rr_Stroke*rr_MI + AI7*H7*rr_Stroke*rr_MI + AJ7*H7*rr_Stroke*rr_MI + AK7*H7*rr_HF + AL7*H7*rr_HF + AM7*H7*rr_Stroke*rr_HF + AN7*H7*rr_Stroke*rr_HF + AO7*H7*rr_DM + AP7*H7*rr_DM*rr_Other + AQ7*H7*rr_DM*rr_Stroke + AR7*H7*rr_DM*rr_Stroke + AS7*H7*rr_DM*rr_MI + AT7*H7*rr_DM*rr_MI + AU7*H7*rr_DM*rr_Stroke*rr_MI + AV7*H7*rr_DM*rr_Stroke*rr_MI + AW7*H7*rr_DM*rr_Stroke*rr_MI + AX7*H7*rr_DM*rr_HF + AY7*H7*rr_DM*rr_HF + AZ7*H7*rr_DM*rr_Stroke*rr_HF + BA7*H7*rr_DM*rr_Stroke*rr_HF
+ AB7*R7*p_MI*p_MI_mort + AB7*R7*p_Stroke*p_Stroke_mort + AC7*R7*p_MI*p_MI_mort + AC7*R7*p_Stroke*p_Stroke_mort + AD7*R7*p_MI*p_MI_mort + AD7*p_recur_Stroke*p_Stroke_mort + AE7*R7*p_MI*p_MI_mort + AE7*p_recur_Stroke*p_Stroke_mort + AF7*(PREV_FEMALE*p_recur_MI_F + (1-PREV_FEMALE)*p_recur_MI_M)*p_MI_mort + AF7*R7*p_Stroke*p_Stroke_mort + AG7*(PREV_FEMALE*p_recur_MI_F + (1-PREV_FEMALE)*p_recur_MI_M)*p_MI_mort + AG7*R7*p_Stroke*p_Stroke_mort + AH7*(PREV_FEMALE*p_recur_MI_F + (1-PREV_FEMALE)*p_recur_MI_M)*p_MI_mort + AH7*p_recur_Stroke*p_Stroke_mort + AI7*(PREV_FEMALE*p_recur_MI_F + (1-PREV_FEMALE)*p_recur_MI_M)*p_MI_mort + AI7*p_recur_Stroke*p_Stroke_mort + AJ7*(PREV_FEMALE*p_recur_MI_F + (1-PREV_FEMALE)*p_recur_MI_M)*p_MI_mort + AJ7*p_recur_Stroke*p_Stroke_mort + AK7*R7*p_Stroke*p_Stroke_mort + AL7*R7*p_Stroke*p_Stroke_mort
+ AO7*AA7*p_MI*p_MI_mort + AO7*AA7*p_Stroke*p_Stroke_mort + AP7*AA7*p_MI*p_MI_mort + AP7*AA7*p_Stroke*p_Stroke_mort + AQ7*AA7*p_MI*p_MI_mort + AQ7*p_recur_Stroke*p_Stroke_mort + AR7*AA7*p_MI*p_MI_mort + AR7*p_recur_Stroke*p_Stroke_mort + AS7*(PREV_FEMALE*p_recur_MI_F + (1-PREV_FEMALE)*p_recur_MI_M)*p_MI_mort + AS7*AA7*p_Stroke*p_Stroke_mort + AT7*(PREV_FEMALE*p_recur_MI_F + (1-PREV_FEMALE)*p_recur_MI_M)*p_MI_mort + AT7*AA7*p_Stroke*p_Stroke_mort + AU7*(PREV_FEMALE*p_recur_MI_F + (1-PREV_FEMALE)*p_recur_MI_M)*p_MI_mort + AU7*p_recur_Stroke*p_Stroke_mort + AV7*(PREV_FEMALE*p_recur_MI_F + (1-PREV_FEMALE)*p_recur_MI_M)*p_MI_mort + AV7*p_recur_Stroke*p_Stroke_mort + AW7*(PREV_FEMALE*p_recur_MI_F + (1-PREV_FEMALE)*p_recur_MI_M)*p_MI_mort + AW7*p_recur_Stroke*p_Stroke_mort + AX7*AA7*p_Stroke*p_Stroke_mort + AY7*AA7*p_Stroke*p_Stroke_mort
+BB7</f>
        <v>19.992881807299735</v>
      </c>
      <c r="BC8">
        <f t="shared" si="19"/>
        <v>999.99999999999966</v>
      </c>
    </row>
    <row r="9" spans="1:55" x14ac:dyDescent="0.3">
      <c r="A9">
        <v>6</v>
      </c>
      <c r="B9">
        <v>51</v>
      </c>
      <c r="C9">
        <f>BMI_BL</f>
        <v>38</v>
      </c>
      <c r="D9">
        <f>SBP_BL</f>
        <v>125</v>
      </c>
      <c r="E9">
        <f>HbA1C_BL</f>
        <v>5.7</v>
      </c>
      <c r="F9">
        <v>5.3099999999999996E-3</v>
      </c>
      <c r="G9">
        <v>3.3800000000000002E-3</v>
      </c>
      <c r="H9">
        <f>(PREV_FEMALE*F9 + (1-PREV_FEMALE)*G9)</f>
        <v>4.9239999999999996E-3</v>
      </c>
      <c r="I9">
        <f t="shared" si="1"/>
        <v>5.6857293942168513E-2</v>
      </c>
      <c r="J9">
        <f t="shared" si="2"/>
        <v>0.11246346483231906</v>
      </c>
      <c r="K9">
        <f t="shared" si="3"/>
        <v>0.15387354304655154</v>
      </c>
      <c r="L9">
        <f t="shared" si="4"/>
        <v>5.4913791257004352E-2</v>
      </c>
      <c r="M9">
        <f t="shared" si="5"/>
        <v>7.6051120795356919E-2</v>
      </c>
      <c r="N9">
        <f t="shared" si="6"/>
        <v>0.2426163715956855</v>
      </c>
      <c r="O9">
        <f t="shared" si="7"/>
        <v>0.32473425040295201</v>
      </c>
      <c r="P9">
        <f t="shared" si="8"/>
        <v>0.12775860279294338</v>
      </c>
      <c r="Q9">
        <f t="shared" si="9"/>
        <v>0.17563355240115308</v>
      </c>
      <c r="R9">
        <f>PREV_FEMALE*PREV_SMOKE*(1-PREV_HT)*(1-EXP(-J9/10))+PREV_FEMALE*PREV_SMOKE*PREV_HT*(1-EXP(-K9/10))+PREV_FEMALE*(1-PREV_SMOKE)*(1-PREV_HT)*(1-EXP(-L9/10))+PREV_FEMALE*(1-PREV_SMOKE)*PREV_HT*(1-EXP(-M9/10))+(1-PREV_FEMALE)*PREV_SMOKE*(1-PREV_HT)*(1-EXP(-N9/10))+(1-PREV_FEMALE)*PREV_SMOKE*PREV_HT*(1-EXP(-O9/10))+(1-PREV_FEMALE)*(1-PREV_SMOKE)*(1-PREV_HT)*(1-EXP(-P9/10))+(1-PREV_FEMALE)*(1-PREV_SMOKE)*PREV_HT*(1-EXP(-Q9/10))</f>
        <v>8.7887271351686155E-3</v>
      </c>
      <c r="S9">
        <f t="shared" si="10"/>
        <v>0.22867522083593095</v>
      </c>
      <c r="T9">
        <f t="shared" si="11"/>
        <v>0.30485278579072195</v>
      </c>
      <c r="U9">
        <f t="shared" si="12"/>
        <v>0.11566205450753508</v>
      </c>
      <c r="V9">
        <f t="shared" si="13"/>
        <v>0.15814105016701163</v>
      </c>
      <c r="W9">
        <f t="shared" si="14"/>
        <v>0.37678544352763454</v>
      </c>
      <c r="X9">
        <f t="shared" si="15"/>
        <v>0.48734501147050258</v>
      </c>
      <c r="Y9">
        <f t="shared" si="16"/>
        <v>0.20752737890907569</v>
      </c>
      <c r="Z9">
        <f t="shared" si="17"/>
        <v>0.28011041891859134</v>
      </c>
      <c r="AA9">
        <f>PREV_FEMALE*PREV_SMOKE*(1-PREV_HT)*(1-EXP(-S9/10))+PREV_FEMALE*PREV_SMOKE*PREV_HT*(1-EXP(-T9/10))+PREV_FEMALE*(1-PREV_SMOKE)*(1-PREV_HT)*(1-EXP(-U9/10))+PREV_FEMALE*(1-PREV_SMOKE)*PREV_HT*(1-EXP(-V9/10))+(1-PREV_FEMALE)*PREV_SMOKE*(1-PREV_HT)*(1-EXP(-W9/10))+(1-PREV_FEMALE)*PREV_SMOKE*PREV_HT*(1-EXP(-X9/10))+(1-PREV_FEMALE)*(1-PREV_SMOKE)*(1-PREV_HT)*(1-EXP(-Y9/10))+(1-PREV_FEMALE)*(1-PREV_SMOKE)*PREV_HT*(1-EXP(-Z9/10))</f>
        <v>1.6641950861881086E-2</v>
      </c>
      <c r="AB9">
        <f t="shared" si="18"/>
        <v>658.56885712825988</v>
      </c>
      <c r="AC9">
        <f>AB8*R8*p_Other*(1-I8) + AC8*(1-R8*(1-p_Other)-H8*rr_Other)*(1-I8)</f>
        <v>16.020994333456009</v>
      </c>
      <c r="AD9">
        <f>AB8*R8*p_Stroke*p_Stroke_rec*(1-I8)+AC8*R8*p_Stroke*p_Stroke_rec*(1-I8) + AD8*p_recur_Stroke*p_Stroke_rec*(1-I8) + AE8*p_recur_Stroke*p_Stroke_rec*(1-I8)</f>
        <v>1.748234343245088</v>
      </c>
      <c r="AE9">
        <f>AD8*(1-p_recur_Stroke-R8*p_MI-H8*rr_Stroke)*(1-I8) + AE8*(1-p_recur_Stroke-R8*p_MI-H8*rr_Stroke)*(1-I8)</f>
        <v>4.2932796529511084</v>
      </c>
      <c r="AF9">
        <f>AB8*R8*p_MI*p_MI_rec_young*(1-I8)+AC8*R8*p_MI*p_MI_rec_young*(1-I8) + AF8*(PREV_FEMALE*p_recur_MI_F + (1-PREV_FEMALE)*p_recur_MI_M)*p_MI_rec_young*(1-I8) + AG8*(PREV_FEMALE*p_recur_MI_F + (1-PREV_FEMALE)*p_recur_MI_M)*p_MI_rec_young*(1-I8)</f>
        <v>1.2766004680003107</v>
      </c>
      <c r="AG9">
        <f>AF8*(1-(PREV_FEMALE*p_recur_MI_F + (1-PREV_FEMALE)*p_recur_MI_M) - R8*p_Stroke - p_toHF_young - H8*rr_MI)*(1-I8) + AG8*(1-(PREV_FEMALE*p_recur_MI_F + (1-PREV_FEMALE)*p_recur_MI_M) - R8*p_Stroke - p_toHF_young - H8*rr_MI)*(1-I8)</f>
        <v>3.7652063493976087</v>
      </c>
      <c r="AH9">
        <f>AF8*R8*p_Stroke*p_Stroke_rec*(1-I8) + AG8*R8*p_Stroke*p_Stroke_rec*(1-I8) + AH8*p_recur_Stroke*p_Stroke_rec*(1-I8) + AI8*p_recur_Stroke*p_Stroke_rec*(1-I8) + AJ8*p_recur_Stroke*p_Stroke_rec*(1-I8)</f>
        <v>1.0058134410829901E-2</v>
      </c>
      <c r="AI9">
        <f>AD8*R8*p_MI*p_MI_rec_young*(1-I8) + AE8*R8*p_MI*p_MI_rec_young*(1-I8) + AH8*(PREV_FEMALE*p_recur_MI_F + (1-PREV_FEMALE)*p_recur_MI_M)*p_MI_rec_young*(1-I8) + AI8*(PREV_FEMALE*p_recur_MI_F + (1-PREV_FEMALE)*p_recur_MI_M)*p_MI_rec_young*(1-I8) + AJ8*(PREV_FEMALE*p_recur_MI_F + (1-PREV_FEMALE)*p_recur_MI_M)*p_MI_rec_young*(1-I8)</f>
        <v>8.9738181417822645E-3</v>
      </c>
      <c r="AJ9">
        <f>AH8*(1-p_recur_Stroke-(PREV_FEMALE*p_recur_MI_F + (1-PREV_FEMALE)*p_recur_MI_M) - p_toHF_young - H8*rr_MI*rr_Stroke)*(1-I8) + AI8*(1-p_recur_Stroke-(PREV_FEMALE*p_recur_MI_F + (1-PREV_FEMALE)*p_recur_MI_M) - p_toHF_young - H8*rr_MI*rr_Stroke)*(1-I8) + AJ8*(1-p_recur_Stroke-(PREV_FEMALE*p_recur_MI_F + (1-PREV_FEMALE)*p_recur_MI_M) - p_toHF_young - H8*rr_MI*rr_Stroke)*(1-I8)</f>
        <v>1.9011283100311284E-2</v>
      </c>
      <c r="AK9">
        <f>AB8*R8*p_MI*p_MI_HF_young*(1-I8) + AC8*R8*p_MI*p_MI_HF_young*(1-I8) + AF8*p_toHF_young*(1-I8) + AF8*(PREV_FEMALE*p_recur_MI_F + (1-PREV_FEMALE)*p_recur_MI_M)*p_MI_HF_young*(1-I8) + AG8*p_toHF_young*(1-I8) + AG8*(PREV_FEMALE*p_recur_MI_F + (1-PREV_FEMALE)*p_recur_MI_M)*p_MI_HF_young*(1-I8)</f>
        <v>0.20456621896379484</v>
      </c>
      <c r="AL9">
        <f>AK8*(1-R8*p_Stroke - H8*rr_HF)*(1-I8) + AL8*(1-R8*p_Stroke-H8*rr_HF)*(1-I8)</f>
        <v>0.67732524288767371</v>
      </c>
      <c r="AM9">
        <f>AD8*R8*p_MI*p_MI_HF_young*(1-I8) + AE8*R8*p_MI*p_MI_HF_young*(1-I8) + AH8*(PREV_FEMALE*p_recur_MI_F + (1-PREV_FEMALE)*p_recur_MI_M)*p_MI_HF_young*(1-I8) + AH8*p_toHF_young*(1-I8) + AI8*(PREV_FEMALE*p_recur_MI_F + (1-PREV_FEMALE)*p_recur_MI_M)*p_MI_HF_young*(1-I8) + AI8*p_toHF_young*(1-I8) + AJ8*(PREV_FEMALE*p_recur_MI_F + (1-PREV_FEMALE)*p_recur_MI_M)*p_MI_HF_young*(1-I8) + AJ8*p_toHF_young*(1-I8)</f>
        <v>1.3826126643734931E-3</v>
      </c>
      <c r="AN9">
        <f>AK8*R8*p_Stroke*p_Stroke_rec*(1-I8) + AL8*R8*p_Stroke*p_Stroke_rec*(1-I8) + AM8*(1-H8*rr_Stroke*rr_HF)*(1-I8) + AN8*(1-H8*rr_Stroke*rr_HF)*(1-I8)</f>
        <v>4.9219024582184672E-3</v>
      </c>
      <c r="AO9">
        <f>AO8*(1-AA8-H8*rr_DM) + AB8*(1-R8-H8)*I8</f>
        <v>271.47552707873456</v>
      </c>
      <c r="AP9">
        <f>AO8*AA8*p_Other + AB8*R8*p_Other*I8 + AC8*(1-R8*p_Stroke-R8*p_MI-H8*rr_Other)*I8 + AP8*(1-AA8*p_Stroke-AA8*p_MI-H8*rr_Other*rr_DM)</f>
        <v>9.5119318680984932</v>
      </c>
      <c r="AQ9">
        <f>AO8*AA8*p_Stroke*p_Stroke_rec + AB8*R8*p_Stroke*p_Stroke_rec*I8 + AC8*R8*p_Stroke*p_Stroke_rec*I8 + AD8*p_recur_Stroke*p_Stroke_rec*I8 + AE8*p_recur_Stroke*p_Stroke_rec*I8 + AP8*AA8*p_Stroke*p_Stroke_rec + AQ8*p_recur_Stroke*p_Stroke_rec + AR8*p_recur_Stroke*p_Stroke_rec</f>
        <v>1.1984298176421229</v>
      </c>
      <c r="AR9">
        <f>AD8*(1-p_recur_Stroke-R8*p_MI-H8*rr_Stroke)*I8 + AE8*(1-p_recur_Stroke-R8*p_MI-H8*rr_Stroke)*I8 + AQ8*(1-p_recur_Stroke-AA8*p_MI-H8*rr_Stroke*rr_DM) + AR8*(1-p_recur_Stroke-AA8*p_MI-H8*rr_Stroke*rr_DM)</f>
        <v>2.4236434248746201</v>
      </c>
      <c r="AS9">
        <f>AO8*AA8*p_MI*p_MI_rec_young + AB8*R8*p_MI*p_MI_rec_young*I8 + AC8*R8*p_MI*p_MI_rec_young*I8 +AF8*(PREV_FEMALE*p_recur_MI_F + (1-PREV_FEMALE)*p_recur_MI_M)*p_MI_rec_young*I8 + AG8*(PREV_FEMALE*p_recur_MI_F + (1-PREV_FEMALE)*p_recur_MI_M)*p_MI_rec_young*I8 + AP8*AA8*p_MI*p_MI_rec_young + AS8*(PREV_FEMALE*p_recur_MI_F + (1-PREV_FEMALE)*p_recur_MI_M)*p_MI_rec_young + AT8*(PREV_FEMALE*p_recur_MI_F + (1-PREV_FEMALE)*p_recur_MI_M)*p_MI_rec_young</f>
        <v>0.90111902834466362</v>
      </c>
      <c r="AT9">
        <f>AF8*(1-(PREV_FEMALE*p_recur_MI_F + (1-PREV_FEMALE)*p_recur_MI_M) - R8*p_Stroke - p_toHF_young - H8*rr_MI)*I8 + AG8*(1-(PREV_FEMALE*p_recur_MI_F + (1-PREV_FEMALE)*p_recur_MI_M) - R8*p_Stroke - p_toHF_young - H8*rr_MI)*I8 + AS8*(1-(PREV_FEMALE*p_recur_MI_F + (1-PREV_FEMALE)*p_recur_MI_M) - AA8*p_Stroke - p_toHF_young - H8*rr_MI*rr_DM) + AT8*(1-(PREV_FEMALE*p_recur_MI_F + (1-PREV_FEMALE)*p_recur_MI_M) - AA8*p_Stroke - p_toHF_young - H8*rr_MI*rr_DM)</f>
        <v>2.1348343359256341</v>
      </c>
      <c r="AU9">
        <f>AF8*R8*p_Stroke*p_Stroke_rec*I8 + AG8*R8*p_Stroke*p_Stroke_rec*I8 + AH8*p_recur_Stroke*p_Stroke_rec*I8 + AI8*p_recur_Stroke*p_Stroke_rec*I8 + AJ8*p_recur_Stroke*p_Stroke_rec*I8 + AS8*AA8*p_Stroke*p_Stroke_rec + AT8*AA8*p_Stroke*p_Stroke_rec + AU8*p_recur_Stroke*p_Stroke_rec + AV8*p_recur_Stroke*p_Stroke_rec + AW8*p_recur_Stroke*p_Stroke_rec</f>
        <v>9.6650085240594704E-3</v>
      </c>
      <c r="AV9">
        <f>AD8*R8*p_MI*p_MI_rec_young*I8 + AE8*R8*p_MI*p_MI_rec_young*I8 + AH8*(PREV_FEMALE*p_recur_MI_F+(1-PREV_FEMALE)*p_recur_MI_M)*p_MI_rec_young*I8 + AI8*(PREV_FEMALE*p_recur_MI_F+(1-PREV_FEMALE)*p_recur_MI_M)*p_MI_rec_young*I8 + AJ8*(PREV_FEMALE*p_recur_MI_F+(1-PREV_FEMALE)*p_recur_MI_M)*p_MI_rec_young*I8 + AQ8*AA8*p_MI*p_MI_rec_young + AR8*AA8*p_MI*p_MI_rec_young + AU8*(PREV_FEMALE*p_recur_MI_F+(1-PREV_FEMALE)*p_recur_MI_M)*p_MI_rec_young + AV8*(PREV_FEMALE*p_recur_MI_F+(1-PREV_FEMALE)*p_recur_MI_M)*p_MI_rec_young + AW8*(PREV_FEMALE*p_recur_MI_F+(1-PREV_FEMALE)*p_recur_MI_M)*p_MI_rec_young</f>
        <v>8.8198059037985672E-3</v>
      </c>
      <c r="AW9">
        <f>AH8*(1-p_recur_Stroke-(PREV_FEMALE*p_recur_MI_F + (1-PREV_FEMALE)*p_recur_MI_M) - p_toHF_young - H8*rr_MI*rr_Stroke)*I8 + AI8*(1-p_recur_Stroke-(PREV_FEMALE*p_recur_MI_F + (1-PREV_FEMALE)*p_recur_MI_M) - p_toHF_young - H8*rr_MI*rr_Stroke)*I8 + AJ8*(1-p_recur_Stroke-(PREV_FEMALE*p_recur_MI_F + (1-PREV_FEMALE)*p_recur_MI_M) - p_toHF_young - H8*rr_MI*rr_Stroke)*I8 + AU8*(1-p_recur_Stroke-(PREV_FEMALE*p_recur_MI_F + (1-PREV_FEMALE)*p_recur_MI_M) - p_toHF_young - H8*rr_MI*rr_Stroke*rr_DM) + AV8*(1-p_recur_Stroke-(PREV_FEMALE*p_recur_MI_F + (1-PREV_FEMALE)*p_recur_MI_M) - p_toHF_young - H8*rr_MI*rr_Stroke*rr_DM) + AW8*(1-p_recur_Stroke-(PREV_FEMALE*p_recur_MI_F + (1-PREV_FEMALE)*p_recur_MI_M) - p_toHF_young - H8*rr_MI*rr_Stroke*rr_DM)</f>
        <v>1.4880401568868527E-2</v>
      </c>
      <c r="AX9">
        <f>AO8*AA8*p_MI*p_MI_HF_young + AB8*R8*p_MI*p_MI_HF_young*I8 + AC8*R8*p_MI*p_MI_HF_young*I8 + AF8*p_toHF_young*I8 + AF8*(PREV_FEMALE*p_recur_MI_F + (1-PREV_FEMALE)*p_recur_MI_M)*p_MI_HF_young*I8 + AG8*p_toHF_young*I8 + AG8*(PREV_FEMALE*p_recur_MI_F + (1-PREV_FEMALE)*p_recur_MI_M)*p_MI_HF_young*I8 + AP8*AA8*p_MI*p_MI_HF_young + AS8*(PREV_FEMALE*p_recur_MI_F + (1-PREV_FEMALE)*p_recur_MI_M)*p_MI_HF_young + AS8*p_toHF_young + AT8*(PREV_FEMALE*p_recur_MI_F + (1-PREV_FEMALE)*p_recur_MI_M)*p_MI_HF_young + AT8*p_toHF_young</f>
        <v>0.13754155441373533</v>
      </c>
      <c r="AY9">
        <f>AK8*(1-R8*p_Stroke - H8*rr_HF)*I8 + AL8*(1-R8*p_Stroke - H8*rr_HF)*I8 + AX8*(1-AA8*p_Stroke - H8*rr_HF*rr_DM) + AY8*(1-AA8*p_Stroke - H8*rr_HF*rr_DM)</f>
        <v>0.37121401769060047</v>
      </c>
      <c r="AZ9">
        <f>AD8*R8*p_MI*p_MI_HF_young*I8 + AE8*R8*p_MI*p_MI_HF_young*I8 + AH8*(PREV_FEMALE*p_recur_MI_F + (1-PREV_FEMALE)*p_recur_MI_M)*p_MI_HF_young*I8 + AH8*p_toHF_young*I8 + AI8*(PREV_FEMALE*p_recur_MI_F + (1-PREV_FEMALE)*p_recur_MI_M)*p_MI_HF_young*I8 + AI8*p_toHF_young*I8 + AJ8*(PREV_FEMALE*p_recur_MI_F + (1-PREV_FEMALE)*p_recur_MI_M)*p_MI_HF_young*I8 + AJ8*p_toHF_young*I8 + AQ8*AA8*p_MI*p_MI_HF_young + AR8*AA8*p_MI*p_MI_HF_young + AU8*(PREV_FEMALE*p_recur_MI_F + (1-PREV_FEMALE)*p_recur_MI_M)*p_MI_HF_young + AU8*p_toHF_young + AV8*(PREV_FEMALE*p_recur_MI_F + (1-PREV_FEMALE)*p_recur_MI_M)*p_MI_HF_young + AV8*p_toHF_young + AW8*(PREV_FEMALE*p_recur_MI_F + (1-PREV_FEMALE)*p_recur_MI_M)*p_MI_HF_young + AW8*p_toHF_young</f>
        <v>1.30064917282331E-3</v>
      </c>
      <c r="BA9">
        <f>AK8*R8*p_Stroke*p_Stroke_rec*I8 + AL8*R8*p_Stroke*p_Stroke_rec*I8 + AM8*(1-H8*rr_Stroke*rr_HF)*I8 + AN8*(1-H8*rr_Stroke*rr_HF)*I8 + AX8*AA8*p_Stroke*p_Stroke_rec + AY8*AA8*p_Stroke*p_Stroke_rec + AZ8*(1-H8*rr_Stroke*rr_HF*rr_DM) + BA8*(1-H8*rr_Stroke*rr_HF*rr_DM)</f>
        <v>4.0142831276884896E-3</v>
      </c>
      <c r="BB9">
        <f>AB8*H8 + AC8*H8*rr_Other + AD8*H8*rr_Stroke + AE8*H8*rr_Stroke + AF8*H8*rr_MI + AG8*H8*rr_MI + AH8*H8*rr_Stroke*rr_MI + AI8*H8*rr_Stroke*rr_MI + AJ8*H8*rr_Stroke*rr_MI + AK8*H8*rr_HF + AL8*H8*rr_HF + AM8*H8*rr_Stroke*rr_HF + AN8*H8*rr_Stroke*rr_HF + AO8*H8*rr_DM + AP8*H8*rr_DM*rr_Other + AQ8*H8*rr_DM*rr_Stroke + AR8*H8*rr_DM*rr_Stroke + AS8*H8*rr_DM*rr_MI + AT8*H8*rr_DM*rr_MI + AU8*H8*rr_DM*rr_Stroke*rr_MI + AV8*H8*rr_DM*rr_Stroke*rr_MI + AW8*H8*rr_DM*rr_Stroke*rr_MI + AX8*H8*rr_DM*rr_HF + AY8*H8*rr_DM*rr_HF + AZ8*H8*rr_DM*rr_Stroke*rr_HF + BA8*H8*rr_DM*rr_Stroke*rr_HF
+ AB8*R8*p_MI*p_MI_mort + AB8*R8*p_Stroke*p_Stroke_mort + AC8*R8*p_MI*p_MI_mort + AC8*R8*p_Stroke*p_Stroke_mort + AD8*R8*p_MI*p_MI_mort + AD8*p_recur_Stroke*p_Stroke_mort + AE8*R8*p_MI*p_MI_mort + AE8*p_recur_Stroke*p_Stroke_mort + AF8*(PREV_FEMALE*p_recur_MI_F + (1-PREV_FEMALE)*p_recur_MI_M)*p_MI_mort + AF8*R8*p_Stroke*p_Stroke_mort + AG8*(PREV_FEMALE*p_recur_MI_F + (1-PREV_FEMALE)*p_recur_MI_M)*p_MI_mort + AG8*R8*p_Stroke*p_Stroke_mort + AH8*(PREV_FEMALE*p_recur_MI_F + (1-PREV_FEMALE)*p_recur_MI_M)*p_MI_mort + AH8*p_recur_Stroke*p_Stroke_mort + AI8*(PREV_FEMALE*p_recur_MI_F + (1-PREV_FEMALE)*p_recur_MI_M)*p_MI_mort + AI8*p_recur_Stroke*p_Stroke_mort + AJ8*(PREV_FEMALE*p_recur_MI_F + (1-PREV_FEMALE)*p_recur_MI_M)*p_MI_mort + AJ8*p_recur_Stroke*p_Stroke_mort + AK8*R8*p_Stroke*p_Stroke_mort + AL8*R8*p_Stroke*p_Stroke_mort
+ AO8*AA8*p_MI*p_MI_mort + AO8*AA8*p_Stroke*p_Stroke_mort + AP8*AA8*p_MI*p_MI_mort + AP8*AA8*p_Stroke*p_Stroke_mort + AQ8*AA8*p_MI*p_MI_mort + AQ8*p_recur_Stroke*p_Stroke_mort + AR8*AA8*p_MI*p_MI_mort + AR8*p_recur_Stroke*p_Stroke_mort + AS8*(PREV_FEMALE*p_recur_MI_F + (1-PREV_FEMALE)*p_recur_MI_M)*p_MI_mort + AS8*AA8*p_Stroke*p_Stroke_mort + AT8*(PREV_FEMALE*p_recur_MI_F + (1-PREV_FEMALE)*p_recur_MI_M)*p_MI_mort + AT8*AA8*p_Stroke*p_Stroke_mort + AU8*(PREV_FEMALE*p_recur_MI_F + (1-PREV_FEMALE)*p_recur_MI_M)*p_MI_mort + AU8*p_recur_Stroke*p_Stroke_mort + AV8*(PREV_FEMALE*p_recur_MI_F + (1-PREV_FEMALE)*p_recur_MI_M)*p_MI_mort + AV8*p_recur_Stroke*p_Stroke_mort + AW8*(PREV_FEMALE*p_recur_MI_F + (1-PREV_FEMALE)*p_recur_MI_M)*p_MI_mort + AW8*p_recur_Stroke*p_Stroke_mort + AX8*AA8*p_Stroke*p_Stroke_mort + AY8*AA8*p_Stroke*p_Stroke_mort
+BB8</f>
        <v>25.207667238040976</v>
      </c>
      <c r="BC9">
        <f t="shared" si="19"/>
        <v>999.99999999999989</v>
      </c>
    </row>
    <row r="10" spans="1:55" x14ac:dyDescent="0.3">
      <c r="A10">
        <v>7</v>
      </c>
      <c r="B10">
        <v>52</v>
      </c>
      <c r="C10">
        <f>BMI_BL</f>
        <v>38</v>
      </c>
      <c r="D10">
        <f>SBP_BL</f>
        <v>125</v>
      </c>
      <c r="E10">
        <f>HbA1C_BL</f>
        <v>5.7</v>
      </c>
      <c r="F10">
        <v>5.8500000000000002E-3</v>
      </c>
      <c r="G10">
        <v>3.5999999999999999E-3</v>
      </c>
      <c r="H10">
        <f>(PREV_FEMALE*F10 + (1-PREV_FEMALE)*G10)</f>
        <v>5.4000000000000003E-3</v>
      </c>
      <c r="I10">
        <f t="shared" si="1"/>
        <v>5.6857293942168513E-2</v>
      </c>
      <c r="J10">
        <f t="shared" si="2"/>
        <v>0.11819026978332936</v>
      </c>
      <c r="K10">
        <f t="shared" si="3"/>
        <v>0.1615097842376213</v>
      </c>
      <c r="L10">
        <f t="shared" si="4"/>
        <v>5.780556569246309E-2</v>
      </c>
      <c r="M10">
        <f t="shared" si="5"/>
        <v>8.0008020405025526E-2</v>
      </c>
      <c r="N10">
        <f t="shared" si="6"/>
        <v>0.25561821203060797</v>
      </c>
      <c r="O10">
        <f t="shared" si="7"/>
        <v>0.34105555727825376</v>
      </c>
      <c r="P10">
        <f t="shared" si="8"/>
        <v>0.13515636049957747</v>
      </c>
      <c r="Q10">
        <f t="shared" si="9"/>
        <v>0.18549543748000974</v>
      </c>
      <c r="R10">
        <f>PREV_FEMALE*PREV_SMOKE*(1-PREV_HT)*(1-EXP(-J10/10))+PREV_FEMALE*PREV_SMOKE*PREV_HT*(1-EXP(-K10/10))+PREV_FEMALE*(1-PREV_SMOKE)*(1-PREV_HT)*(1-EXP(-L10/10))+PREV_FEMALE*(1-PREV_SMOKE)*PREV_HT*(1-EXP(-M10/10))+(1-PREV_FEMALE)*PREV_SMOKE*(1-PREV_HT)*(1-EXP(-N10/10))+(1-PREV_FEMALE)*PREV_SMOKE*PREV_HT*(1-EXP(-O10/10))+(1-PREV_FEMALE)*(1-PREV_SMOKE)*(1-PREV_HT)*(1-EXP(-P10/10))+(1-PREV_FEMALE)*(1-PREV_SMOKE)*PREV_HT*(1-EXP(-Q10/10))</f>
        <v>9.2556554288382806E-3</v>
      </c>
      <c r="S10">
        <f t="shared" si="10"/>
        <v>0.23946551234751667</v>
      </c>
      <c r="T10">
        <f t="shared" si="11"/>
        <v>0.31843377483315061</v>
      </c>
      <c r="U10">
        <f t="shared" si="12"/>
        <v>0.12154032453633146</v>
      </c>
      <c r="V10">
        <f t="shared" si="13"/>
        <v>0.16596762647635588</v>
      </c>
      <c r="W10">
        <f t="shared" si="14"/>
        <v>0.39488089668628101</v>
      </c>
      <c r="X10">
        <f t="shared" si="15"/>
        <v>0.50825091889367302</v>
      </c>
      <c r="Y10">
        <f t="shared" si="16"/>
        <v>0.21893049035281176</v>
      </c>
      <c r="Z10">
        <f t="shared" si="17"/>
        <v>0.29470352497572949</v>
      </c>
      <c r="AA10">
        <f>PREV_FEMALE*PREV_SMOKE*(1-PREV_HT)*(1-EXP(-S10/10))+PREV_FEMALE*PREV_SMOKE*PREV_HT*(1-EXP(-T10/10))+PREV_FEMALE*(1-PREV_SMOKE)*(1-PREV_HT)*(1-EXP(-U10/10))+PREV_FEMALE*(1-PREV_SMOKE)*PREV_HT*(1-EXP(-V10/10))+(1-PREV_FEMALE)*PREV_SMOKE*(1-PREV_HT)*(1-EXP(-W10/10))+(1-PREV_FEMALE)*PREV_SMOKE*PREV_HT*(1-EXP(-X10/10))+(1-PREV_FEMALE)*(1-PREV_SMOKE)*(1-PREV_HT)*(1-EXP(-Y10/10))+(1-PREV_FEMALE)*(1-PREV_SMOKE)*PREV_HT*(1-EXP(-Z10/10))</f>
        <v>1.7469037589837092E-2</v>
      </c>
      <c r="AB10">
        <f t="shared" si="18"/>
        <v>612.60710443067455</v>
      </c>
      <c r="AC10">
        <f>AB9*R9*p_Other*(1-I9) + AC9*(1-R9*(1-p_Other)-H9*rr_Other)*(1-I9)</f>
        <v>17.911351911407849</v>
      </c>
      <c r="AD10">
        <f>AB9*R9*p_Stroke*p_Stroke_rec*(1-I9)+AC9*R9*p_Stroke*p_Stroke_rec*(1-I9) + AD9*p_recur_Stroke*p_Stroke_rec*(1-I9) + AE9*p_recur_Stroke*p_Stroke_rec*(1-I9)</f>
        <v>1.8122621880001213</v>
      </c>
      <c r="AE10">
        <f>AD9*(1-p_recur_Stroke-R9*p_MI-H9*rr_Stroke)*(1-I9) + AE9*(1-p_recur_Stroke-R9*p_MI-H9*rr_Stroke)*(1-I9)</f>
        <v>4.9154130484124483</v>
      </c>
      <c r="AF10">
        <f>AB9*R9*p_MI*p_MI_rec_young*(1-I9)+AC9*R9*p_MI*p_MI_rec_young*(1-I9) + AF9*(PREV_FEMALE*p_recur_MI_F + (1-PREV_FEMALE)*p_recur_MI_M)*p_MI_rec_young*(1-I9) + AG9*(PREV_FEMALE*p_recur_MI_F + (1-PREV_FEMALE)*p_recur_MI_M)*p_MI_rec_young*(1-I9)</f>
        <v>1.298622663641587</v>
      </c>
      <c r="AG10">
        <f>AF9*(1-(PREV_FEMALE*p_recur_MI_F + (1-PREV_FEMALE)*p_recur_MI_M) - R9*p_Stroke - p_toHF_young - H9*rr_MI)*(1-I9) + AG9*(1-(PREV_FEMALE*p_recur_MI_F + (1-PREV_FEMALE)*p_recur_MI_M) - R9*p_Stroke - p_toHF_young - H9*rr_MI)*(1-I9)</f>
        <v>4.2991187690749868</v>
      </c>
      <c r="AH10">
        <f>AF9*R9*p_Stroke*p_Stroke_rec*(1-I9) + AG9*R9*p_Stroke*p_Stroke_rec*(1-I9) + AH9*p_recur_Stroke*p_Stroke_rec*(1-I9) + AI9*p_recur_Stroke*p_Stroke_rec*(1-I9) + AJ9*p_recur_Stroke*p_Stroke_rec*(1-I9)</f>
        <v>1.2804288762328614E-2</v>
      </c>
      <c r="AI10">
        <f>AD9*R9*p_MI*p_MI_rec_young*(1-I9) + AE9*R9*p_MI*p_MI_rec_young*(1-I9) + AH9*(PREV_FEMALE*p_recur_MI_F + (1-PREV_FEMALE)*p_recur_MI_M)*p_MI_rec_young*(1-I9) + AI9*(PREV_FEMALE*p_recur_MI_F + (1-PREV_FEMALE)*p_recur_MI_M)*p_MI_rec_young*(1-I9) + AJ9*(PREV_FEMALE*p_recur_MI_F + (1-PREV_FEMALE)*p_recur_MI_M)*p_MI_rec_young*(1-I9)</f>
        <v>1.1222475286238057E-2</v>
      </c>
      <c r="AJ10">
        <f>AH9*(1-p_recur_Stroke-(PREV_FEMALE*p_recur_MI_F + (1-PREV_FEMALE)*p_recur_MI_M) - p_toHF_young - H9*rr_MI*rr_Stroke)*(1-I9) + AI9*(1-p_recur_Stroke-(PREV_FEMALE*p_recur_MI_F + (1-PREV_FEMALE)*p_recur_MI_M) - p_toHF_young - H9*rr_MI*rr_Stroke)*(1-I9) + AJ9*(1-p_recur_Stroke-(PREV_FEMALE*p_recur_MI_F + (1-PREV_FEMALE)*p_recur_MI_M) - p_toHF_young - H9*rr_MI*rr_Stroke)*(1-I9)</f>
        <v>2.7611566832110801E-2</v>
      </c>
      <c r="AK10">
        <f>AB9*R9*p_MI*p_MI_HF_young*(1-I9) + AC9*R9*p_MI*p_MI_HF_young*(1-I9) + AF9*p_toHF_young*(1-I9) + AF9*(PREV_FEMALE*p_recur_MI_F + (1-PREV_FEMALE)*p_recur_MI_M)*p_MI_HF_young*(1-I9) + AG9*p_toHF_young*(1-I9) + AG9*(PREV_FEMALE*p_recur_MI_F + (1-PREV_FEMALE)*p_recur_MI_M)*p_MI_HF_young*(1-I9)</f>
        <v>0.21436502573446381</v>
      </c>
      <c r="AL10">
        <f>AK9*(1-R9*p_Stroke - H9*rr_HF)*(1-I9) + AL9*(1-R9*p_Stroke-H9*rr_HF)*(1-I9)</f>
        <v>0.82261432246107646</v>
      </c>
      <c r="AM10">
        <f>AD9*R9*p_MI*p_MI_HF_young*(1-I9) + AE9*R9*p_MI*p_MI_HF_young*(1-I9) + AH9*(PREV_FEMALE*p_recur_MI_F + (1-PREV_FEMALE)*p_recur_MI_M)*p_MI_HF_young*(1-I9) + AH9*p_toHF_young*(1-I9) + AI9*(PREV_FEMALE*p_recur_MI_F + (1-PREV_FEMALE)*p_recur_MI_M)*p_MI_HF_young*(1-I9) + AI9*p_toHF_young*(1-I9) + AJ9*(PREV_FEMALE*p_recur_MI_F + (1-PREV_FEMALE)*p_recur_MI_M)*p_MI_HF_young*(1-I9) + AJ9*p_toHF_young*(1-I9)</f>
        <v>1.7899507081004756E-3</v>
      </c>
      <c r="AN10">
        <f>AK9*R9*p_Stroke*p_Stroke_rec*(1-I9) + AL9*R9*p_Stroke*p_Stroke_rec*(1-I9) + AM9*(1-H9*rr_Stroke*rr_HF)*(1-I9) + AN9*(1-H9*rr_Stroke*rr_HF)*(1-I9)</f>
        <v>7.3260702989914632E-3</v>
      </c>
      <c r="AO10">
        <f>AO9*(1-AA9-H9*rr_DM) + AB9*(1-R9-H9)*I9</f>
        <v>302.35136503731655</v>
      </c>
      <c r="AP10">
        <f>AO9*AA9*p_Other + AB9*R9*p_Other*I9 + AC9*(1-R9*p_Stroke-R9*p_MI-H9*rr_Other)*I9 + AP9*(1-AA9*p_Stroke-AA9*p_MI-H9*rr_Other*rr_DM)</f>
        <v>12.902979810413264</v>
      </c>
      <c r="AQ10">
        <f>AO9*AA9*p_Stroke*p_Stroke_rec + AB9*R9*p_Stroke*p_Stroke_rec*I9 + AC9*R9*p_Stroke*p_Stroke_rec*I9 + AD9*p_recur_Stroke*p_Stroke_rec*I9 + AE9*p_recur_Stroke*p_Stroke_rec*I9 + AP9*AA9*p_Stroke*p_Stroke_rec + AQ9*p_recur_Stroke*p_Stroke_rec + AR9*p_recur_Stroke*p_Stroke_rec</f>
        <v>1.4986085677636698</v>
      </c>
      <c r="AR10">
        <f>AD9*(1-p_recur_Stroke-R9*p_MI-H9*rr_Stroke)*I9 + AE9*(1-p_recur_Stroke-R9*p_MI-H9*rr_Stroke)*I9 + AQ9*(1-p_recur_Stroke-AA9*p_MI-H9*rr_Stroke*rr_DM) + AR9*(1-p_recur_Stroke-AA9*p_MI-H9*rr_Stroke*rr_DM)</f>
        <v>3.4062911531405433</v>
      </c>
      <c r="AS10">
        <f>AO9*AA9*p_MI*p_MI_rec_young + AB9*R9*p_MI*p_MI_rec_young*I9 + AC9*R9*p_MI*p_MI_rec_young*I9 +AF9*(PREV_FEMALE*p_recur_MI_F + (1-PREV_FEMALE)*p_recur_MI_M)*p_MI_rec_young*I9 + AG9*(PREV_FEMALE*p_recur_MI_F + (1-PREV_FEMALE)*p_recur_MI_M)*p_MI_rec_young*I9 + AP9*AA9*p_MI*p_MI_rec_young + AS9*(PREV_FEMALE*p_recur_MI_F + (1-PREV_FEMALE)*p_recur_MI_M)*p_MI_rec_young + AT9*(PREV_FEMALE*p_recur_MI_F + (1-PREV_FEMALE)*p_recur_MI_M)*p_MI_rec_young</f>
        <v>1.1070929905478057</v>
      </c>
      <c r="AT10">
        <f>AF9*(1-(PREV_FEMALE*p_recur_MI_F + (1-PREV_FEMALE)*p_recur_MI_M) - R9*p_Stroke - p_toHF_young - H9*rr_MI)*I9 + AG9*(1-(PREV_FEMALE*p_recur_MI_F + (1-PREV_FEMALE)*p_recur_MI_M) - R9*p_Stroke - p_toHF_young - H9*rr_MI)*I9 + AS9*(1-(PREV_FEMALE*p_recur_MI_F + (1-PREV_FEMALE)*p_recur_MI_M) - AA9*p_Stroke - p_toHF_young - H9*rr_MI*rr_DM) + AT9*(1-(PREV_FEMALE*p_recur_MI_F + (1-PREV_FEMALE)*p_recur_MI_M) - AA9*p_Stroke - p_toHF_young - H9*rr_MI*rr_DM)</f>
        <v>2.994946904062866</v>
      </c>
      <c r="AU10">
        <f>AF9*R9*p_Stroke*p_Stroke_rec*I9 + AG9*R9*p_Stroke*p_Stroke_rec*I9 + AH9*p_recur_Stroke*p_Stroke_rec*I9 + AI9*p_recur_Stroke*p_Stroke_rec*I9 + AJ9*p_recur_Stroke*p_Stroke_rec*I9 + AS9*AA9*p_Stroke*p_Stroke_rec + AT9*AA9*p_Stroke*p_Stroke_rec + AU9*p_recur_Stroke*p_Stroke_rec + AV9*p_recur_Stroke*p_Stroke_rec + AW9*p_recur_Stroke*p_Stroke_rec</f>
        <v>1.5146343431175673E-2</v>
      </c>
      <c r="AV10">
        <f>AD9*R9*p_MI*p_MI_rec_young*I9 + AE9*R9*p_MI*p_MI_rec_young*I9 + AH9*(PREV_FEMALE*p_recur_MI_F+(1-PREV_FEMALE)*p_recur_MI_M)*p_MI_rec_young*I9 + AI9*(PREV_FEMALE*p_recur_MI_F+(1-PREV_FEMALE)*p_recur_MI_M)*p_MI_rec_young*I9 + AJ9*(PREV_FEMALE*p_recur_MI_F+(1-PREV_FEMALE)*p_recur_MI_M)*p_MI_rec_young*I9 + AQ9*AA9*p_MI*p_MI_rec_young + AR9*AA9*p_MI*p_MI_rec_young + AU9*(PREV_FEMALE*p_recur_MI_F+(1-PREV_FEMALE)*p_recur_MI_M)*p_MI_rec_young + AV9*(PREV_FEMALE*p_recur_MI_F+(1-PREV_FEMALE)*p_recur_MI_M)*p_MI_rec_young + AW9*(PREV_FEMALE*p_recur_MI_F+(1-PREV_FEMALE)*p_recur_MI_M)*p_MI_rec_young</f>
        <v>1.358754060764393E-2</v>
      </c>
      <c r="AW10">
        <f>AH9*(1-p_recur_Stroke-(PREV_FEMALE*p_recur_MI_F + (1-PREV_FEMALE)*p_recur_MI_M) - p_toHF_young - H9*rr_MI*rr_Stroke)*I9 + AI9*(1-p_recur_Stroke-(PREV_FEMALE*p_recur_MI_F + (1-PREV_FEMALE)*p_recur_MI_M) - p_toHF_young - H9*rr_MI*rr_Stroke)*I9 + AJ9*(1-p_recur_Stroke-(PREV_FEMALE*p_recur_MI_F + (1-PREV_FEMALE)*p_recur_MI_M) - p_toHF_young - H9*rr_MI*rr_Stroke)*I9 + AU9*(1-p_recur_Stroke-(PREV_FEMALE*p_recur_MI_F + (1-PREV_FEMALE)*p_recur_MI_M) - p_toHF_young - H9*rr_MI*rr_Stroke*rr_DM) + AV9*(1-p_recur_Stroke-(PREV_FEMALE*p_recur_MI_F + (1-PREV_FEMALE)*p_recur_MI_M) - p_toHF_young - H9*rr_MI*rr_Stroke*rr_DM) + AW9*(1-p_recur_Stroke-(PREV_FEMALE*p_recur_MI_F + (1-PREV_FEMALE)*p_recur_MI_M) - p_toHF_young - H9*rr_MI*rr_Stroke*rr_DM)</f>
        <v>2.7218852838795465E-2</v>
      </c>
      <c r="AX10">
        <f>AO9*AA9*p_MI*p_MI_HF_young + AB9*R9*p_MI*p_MI_HF_young*I9 + AC9*R9*p_MI*p_MI_HF_young*I9 + AF9*p_toHF_young*I9 + AF9*(PREV_FEMALE*p_recur_MI_F + (1-PREV_FEMALE)*p_recur_MI_M)*p_MI_HF_young*I9 + AG9*p_toHF_young*I9 + AG9*(PREV_FEMALE*p_recur_MI_F + (1-PREV_FEMALE)*p_recur_MI_M)*p_MI_HF_young*I9 + AP9*AA9*p_MI*p_MI_HF_young + AS9*(PREV_FEMALE*p_recur_MI_F + (1-PREV_FEMALE)*p_recur_MI_M)*p_MI_HF_young + AS9*p_toHF_young + AT9*(PREV_FEMALE*p_recur_MI_F + (1-PREV_FEMALE)*p_recur_MI_M)*p_MI_HF_young + AT9*p_toHF_young</f>
        <v>0.1739745502920399</v>
      </c>
      <c r="AY10">
        <f>AK9*(1-R9*p_Stroke - H9*rr_HF)*I9 + AL9*(1-R9*p_Stroke - H9*rr_HF)*I9 + AX9*(1-AA9*p_Stroke - H9*rr_HF*rr_DM) + AY9*(1-AA9*p_Stroke - H9*rr_HF*rr_DM)</f>
        <v>0.55115628269802985</v>
      </c>
      <c r="AZ10">
        <f>AD9*R9*p_MI*p_MI_HF_young*I9 + AE9*R9*p_MI*p_MI_HF_young*I9 + AH9*(PREV_FEMALE*p_recur_MI_F + (1-PREV_FEMALE)*p_recur_MI_M)*p_MI_HF_young*I9 + AH9*p_toHF_young*I9 + AI9*(PREV_FEMALE*p_recur_MI_F + (1-PREV_FEMALE)*p_recur_MI_M)*p_MI_HF_young*I9 + AI9*p_toHF_young*I9 + AJ9*(PREV_FEMALE*p_recur_MI_F + (1-PREV_FEMALE)*p_recur_MI_M)*p_MI_HF_young*I9 + AJ9*p_toHF_young*I9 + AQ9*AA9*p_MI*p_MI_HF_young + AR9*AA9*p_MI*p_MI_HF_young + AU9*(PREV_FEMALE*p_recur_MI_F + (1-PREV_FEMALE)*p_recur_MI_M)*p_MI_HF_young + AU9*p_toHF_young + AV9*(PREV_FEMALE*p_recur_MI_F + (1-PREV_FEMALE)*p_recur_MI_M)*p_MI_HF_young + AV9*p_toHF_young + AW9*(PREV_FEMALE*p_recur_MI_F + (1-PREV_FEMALE)*p_recur_MI_M)*p_MI_HF_young + AW9*p_toHF_young</f>
        <v>2.0722097658652855E-3</v>
      </c>
      <c r="BA10">
        <f>AK9*R9*p_Stroke*p_Stroke_rec*I9 + AL9*R9*p_Stroke*p_Stroke_rec*I9 + AM9*(1-H9*rr_Stroke*rr_HF)*I9 + AN9*(1-H9*rr_Stroke*rr_HF)*I9 + AX9*AA9*p_Stroke*p_Stroke_rec + AY9*AA9*p_Stroke*p_Stroke_rec + AZ9*(1-H9*rr_Stroke*rr_HF*rr_DM) + BA9*(1-H9*rr_Stroke*rr_HF*rr_DM)</f>
        <v>7.376687760020019E-3</v>
      </c>
      <c r="BB10">
        <f>AB9*H9 + AC9*H9*rr_Other + AD9*H9*rr_Stroke + AE9*H9*rr_Stroke + AF9*H9*rr_MI + AG9*H9*rr_MI + AH9*H9*rr_Stroke*rr_MI + AI9*H9*rr_Stroke*rr_MI + AJ9*H9*rr_Stroke*rr_MI + AK9*H9*rr_HF + AL9*H9*rr_HF + AM9*H9*rr_Stroke*rr_HF + AN9*H9*rr_Stroke*rr_HF + AO9*H9*rr_DM + AP9*H9*rr_DM*rr_Other + AQ9*H9*rr_DM*rr_Stroke + AR9*H9*rr_DM*rr_Stroke + AS9*H9*rr_DM*rr_MI + AT9*H9*rr_DM*rr_MI + AU9*H9*rr_DM*rr_Stroke*rr_MI + AV9*H9*rr_DM*rr_Stroke*rr_MI + AW9*H9*rr_DM*rr_Stroke*rr_MI + AX9*H9*rr_DM*rr_HF + AY9*H9*rr_DM*rr_HF + AZ9*H9*rr_DM*rr_Stroke*rr_HF + BA9*H9*rr_DM*rr_Stroke*rr_HF
+ AB9*R9*p_MI*p_MI_mort + AB9*R9*p_Stroke*p_Stroke_mort + AC9*R9*p_MI*p_MI_mort + AC9*R9*p_Stroke*p_Stroke_mort + AD9*R9*p_MI*p_MI_mort + AD9*p_recur_Stroke*p_Stroke_mort + AE9*R9*p_MI*p_MI_mort + AE9*p_recur_Stroke*p_Stroke_mort + AF9*(PREV_FEMALE*p_recur_MI_F + (1-PREV_FEMALE)*p_recur_MI_M)*p_MI_mort + AF9*R9*p_Stroke*p_Stroke_mort + AG9*(PREV_FEMALE*p_recur_MI_F + (1-PREV_FEMALE)*p_recur_MI_M)*p_MI_mort + AG9*R9*p_Stroke*p_Stroke_mort + AH9*(PREV_FEMALE*p_recur_MI_F + (1-PREV_FEMALE)*p_recur_MI_M)*p_MI_mort + AH9*p_recur_Stroke*p_Stroke_mort + AI9*(PREV_FEMALE*p_recur_MI_F + (1-PREV_FEMALE)*p_recur_MI_M)*p_MI_mort + AI9*p_recur_Stroke*p_Stroke_mort + AJ9*(PREV_FEMALE*p_recur_MI_F + (1-PREV_FEMALE)*p_recur_MI_M)*p_MI_mort + AJ9*p_recur_Stroke*p_Stroke_mort + AK9*R9*p_Stroke*p_Stroke_mort + AL9*R9*p_Stroke*p_Stroke_mort
+ AO9*AA9*p_MI*p_MI_mort + AO9*AA9*p_Stroke*p_Stroke_mort + AP9*AA9*p_MI*p_MI_mort + AP9*AA9*p_Stroke*p_Stroke_mort + AQ9*AA9*p_MI*p_MI_mort + AQ9*p_recur_Stroke*p_Stroke_mort + AR9*AA9*p_MI*p_MI_mort + AR9*p_recur_Stroke*p_Stroke_mort + AS9*(PREV_FEMALE*p_recur_MI_F + (1-PREV_FEMALE)*p_recur_MI_M)*p_MI_mort + AS9*AA9*p_Stroke*p_Stroke_mort + AT9*(PREV_FEMALE*p_recur_MI_F + (1-PREV_FEMALE)*p_recur_MI_M)*p_MI_mort + AT9*AA9*p_Stroke*p_Stroke_mort + AU9*(PREV_FEMALE*p_recur_MI_F + (1-PREV_FEMALE)*p_recur_MI_M)*p_MI_mort + AU9*p_recur_Stroke*p_Stroke_mort + AV9*(PREV_FEMALE*p_recur_MI_F + (1-PREV_FEMALE)*p_recur_MI_M)*p_MI_mort + AV9*p_recur_Stroke*p_Stroke_mort + AW9*(PREV_FEMALE*p_recur_MI_F + (1-PREV_FEMALE)*p_recur_MI_M)*p_MI_mort + AW9*p_recur_Stroke*p_Stroke_mort + AX9*AA9*p_Stroke*p_Stroke_mort + AY9*AA9*p_Stroke*p_Stroke_mort
+BB9</f>
        <v>31.006576358066454</v>
      </c>
      <c r="BC10">
        <f t="shared" si="19"/>
        <v>999.99999999999955</v>
      </c>
    </row>
    <row r="11" spans="1:55" x14ac:dyDescent="0.3">
      <c r="A11">
        <v>8</v>
      </c>
      <c r="B11">
        <v>53</v>
      </c>
      <c r="C11">
        <f>BMI_BL</f>
        <v>38</v>
      </c>
      <c r="D11">
        <f>SBP_BL</f>
        <v>125</v>
      </c>
      <c r="E11">
        <f>HbA1C_BL</f>
        <v>5.7</v>
      </c>
      <c r="F11">
        <v>6.4099999999999999E-3</v>
      </c>
      <c r="G11">
        <v>3.9199999999999999E-3</v>
      </c>
      <c r="H11">
        <f>(PREV_FEMALE*F11 + (1-PREV_FEMALE)*G11)</f>
        <v>5.9120000000000006E-3</v>
      </c>
      <c r="I11">
        <f t="shared" si="1"/>
        <v>5.6857293942168513E-2</v>
      </c>
      <c r="J11">
        <f t="shared" si="2"/>
        <v>0.12407095553545622</v>
      </c>
      <c r="K11">
        <f t="shared" si="3"/>
        <v>0.16933057020364872</v>
      </c>
      <c r="L11">
        <f t="shared" si="4"/>
        <v>6.0785353413809307E-2</v>
      </c>
      <c r="M11">
        <f t="shared" si="5"/>
        <v>8.4080266134126447E-2</v>
      </c>
      <c r="N11">
        <f t="shared" si="6"/>
        <v>0.2689220365870616</v>
      </c>
      <c r="O11">
        <f t="shared" si="7"/>
        <v>0.3576345032814896</v>
      </c>
      <c r="P11">
        <f t="shared" si="8"/>
        <v>0.14279422130874286</v>
      </c>
      <c r="Q11">
        <f t="shared" si="9"/>
        <v>0.1956409109635695</v>
      </c>
      <c r="R11">
        <f>PREV_FEMALE*PREV_SMOKE*(1-PREV_HT)*(1-EXP(-J11/10))+PREV_FEMALE*PREV_SMOKE*PREV_HT*(1-EXP(-K11/10))+PREV_FEMALE*(1-PREV_SMOKE)*(1-PREV_HT)*(1-EXP(-L11/10))+PREV_FEMALE*(1-PREV_SMOKE)*PREV_HT*(1-EXP(-M11/10))+(1-PREV_FEMALE)*PREV_SMOKE*(1-PREV_HT)*(1-EXP(-N11/10))+(1-PREV_FEMALE)*PREV_SMOKE*PREV_HT*(1-EXP(-O11/10))+(1-PREV_FEMALE)*(1-PREV_SMOKE)*(1-PREV_HT)*(1-EXP(-P11/10))+(1-PREV_FEMALE)*(1-PREV_SMOKE)*PREV_HT*(1-EXP(-Q11/10))</f>
        <v>9.7357942114603101E-3</v>
      </c>
      <c r="S11">
        <f t="shared" si="10"/>
        <v>0.2504602859564018</v>
      </c>
      <c r="T11">
        <f t="shared" si="11"/>
        <v>0.3321929742348636</v>
      </c>
      <c r="U11">
        <f t="shared" si="12"/>
        <v>0.12757534306838414</v>
      </c>
      <c r="V11">
        <f t="shared" si="13"/>
        <v>0.17398111168598673</v>
      </c>
      <c r="W11">
        <f t="shared" si="14"/>
        <v>0.41316846862527323</v>
      </c>
      <c r="X11">
        <f t="shared" si="15"/>
        <v>0.52911803539232105</v>
      </c>
      <c r="Y11">
        <f t="shared" si="16"/>
        <v>0.23063210828116187</v>
      </c>
      <c r="Z11">
        <f t="shared" si="17"/>
        <v>0.30958743745218098</v>
      </c>
      <c r="AA11">
        <f>PREV_FEMALE*PREV_SMOKE*(1-PREV_HT)*(1-EXP(-S11/10))+PREV_FEMALE*PREV_SMOKE*PREV_HT*(1-EXP(-T11/10))+PREV_FEMALE*(1-PREV_SMOKE)*(1-PREV_HT)*(1-EXP(-U11/10))+PREV_FEMALE*(1-PREV_SMOKE)*PREV_HT*(1-EXP(-V11/10))+(1-PREV_FEMALE)*PREV_SMOKE*(1-PREV_HT)*(1-EXP(-W11/10))+(1-PREV_FEMALE)*PREV_SMOKE*PREV_HT*(1-EXP(-X11/10))+(1-PREV_FEMALE)*(1-PREV_SMOKE)*(1-PREV_HT)*(1-EXP(-Y11/10))+(1-PREV_FEMALE)*(1-PREV_SMOKE)*PREV_HT*(1-EXP(-Z11/10))</f>
        <v>1.8314080208783608E-2</v>
      </c>
      <c r="AB11">
        <f t="shared" si="18"/>
        <v>569.30823739181938</v>
      </c>
      <c r="AC11">
        <f>AB10*R10*p_Other*(1-I10) + AC10*(1-R10*(1-p_Other)-H10*rr_Other)*(1-I10)</f>
        <v>19.590511358666355</v>
      </c>
      <c r="AD11">
        <f>AB10*R10*p_Stroke*p_Stroke_rec*(1-I10)+AC10*R10*p_Stroke*p_Stroke_rec*(1-I10) + AD10*p_recur_Stroke*p_Stroke_rec*(1-I10) + AE10*p_recur_Stroke*p_Stroke_rec*(1-I10)</f>
        <v>1.8651624627212158</v>
      </c>
      <c r="AE11">
        <f>AD10*(1-p_recur_Stroke-R10*p_MI-H10*rr_Stroke)*(1-I10) + AE10*(1-p_recur_Stroke-R10*p_MI-H10*rr_Stroke)*(1-I10)</f>
        <v>5.4635727401972591</v>
      </c>
      <c r="AF11">
        <f>AB10*R10*p_MI*p_MI_rec_young*(1-I10)+AC10*R10*p_MI*p_MI_rec_young*(1-I10) + AF10*(PREV_FEMALE*p_recur_MI_F + (1-PREV_FEMALE)*p_recur_MI_M)*p_MI_rec_young*(1-I10) + AG10*(PREV_FEMALE*p_recur_MI_F + (1-PREV_FEMALE)*p_recur_MI_M)*p_MI_rec_young*(1-I10)</f>
        <v>1.3146830252559385</v>
      </c>
      <c r="AG11">
        <f>AF10*(1-(PREV_FEMALE*p_recur_MI_F + (1-PREV_FEMALE)*p_recur_MI_M) - R10*p_Stroke - p_toHF_young - H10*rr_MI)*(1-I10) + AG10*(1-(PREV_FEMALE*p_recur_MI_F + (1-PREV_FEMALE)*p_recur_MI_M) - R10*p_Stroke - p_toHF_young - H10*rr_MI)*(1-I10)</f>
        <v>4.7686233544389633</v>
      </c>
      <c r="AH11">
        <f>AF10*R10*p_Stroke*p_Stroke_rec*(1-I10) + AG10*R10*p_Stroke*p_Stroke_rec*(1-I10) + AH10*p_recur_Stroke*p_Stroke_rec*(1-I10) + AI10*p_recur_Stroke*p_Stroke_rec*(1-I10) + AJ10*p_recur_Stroke*p_Stroke_rec*(1-I10)</f>
        <v>1.571655814962666E-2</v>
      </c>
      <c r="AI11">
        <f>AD10*R10*p_MI*p_MI_rec_young*(1-I10) + AE10*R10*p_MI*p_MI_rec_young*(1-I10) + AH10*(PREV_FEMALE*p_recur_MI_F + (1-PREV_FEMALE)*p_recur_MI_M)*p_MI_rec_young*(1-I10) + AI10*(PREV_FEMALE*p_recur_MI_F + (1-PREV_FEMALE)*p_recur_MI_M)*p_MI_rec_young*(1-I10) + AJ10*(PREV_FEMALE*p_recur_MI_F + (1-PREV_FEMALE)*p_recur_MI_M)*p_MI_rec_young*(1-I10)</f>
        <v>1.3563805998188903E-2</v>
      </c>
      <c r="AJ11">
        <f>AH10*(1-p_recur_Stroke-(PREV_FEMALE*p_recur_MI_F + (1-PREV_FEMALE)*p_recur_MI_M) - p_toHF_young - H10*rr_MI*rr_Stroke)*(1-I10) + AI10*(1-p_recur_Stroke-(PREV_FEMALE*p_recur_MI_F + (1-PREV_FEMALE)*p_recur_MI_M) - p_toHF_young - H10*rr_MI*rr_Stroke)*(1-I10) + AJ10*(1-p_recur_Stroke-(PREV_FEMALE*p_recur_MI_F + (1-PREV_FEMALE)*p_recur_MI_M) - p_toHF_young - H10*rr_MI*rr_Stroke)*(1-I10)</f>
        <v>3.7364164858505369E-2</v>
      </c>
      <c r="AK11">
        <f>AB10*R10*p_MI*p_MI_HF_young*(1-I10) + AC10*R10*p_MI*p_MI_HF_young*(1-I10) + AF10*p_toHF_young*(1-I10) + AF10*(PREV_FEMALE*p_recur_MI_F + (1-PREV_FEMALE)*p_recur_MI_M)*p_MI_HF_young*(1-I10) + AG10*p_toHF_young*(1-I10) + AG10*(PREV_FEMALE*p_recur_MI_F + (1-PREV_FEMALE)*p_recur_MI_M)*p_MI_HF_young*(1-I10)</f>
        <v>0.22260233959721751</v>
      </c>
      <c r="AL11">
        <f>AK10*(1-R10*p_Stroke - H10*rr_HF)*(1-I10) + AL10*(1-R10*p_Stroke-H10*rr_HF)*(1-I10)</f>
        <v>0.96632552419082274</v>
      </c>
      <c r="AM11">
        <f>AD10*R10*p_MI*p_MI_HF_young*(1-I10) + AE10*R10*p_MI*p_MI_HF_young*(1-I10) + AH10*(PREV_FEMALE*p_recur_MI_F + (1-PREV_FEMALE)*p_recur_MI_M)*p_MI_HF_young*(1-I10) + AH10*p_toHF_young*(1-I10) + AI10*(PREV_FEMALE*p_recur_MI_F + (1-PREV_FEMALE)*p_recur_MI_M)*p_MI_HF_young*(1-I10) + AI10*p_toHF_young*(1-I10) + AJ10*(PREV_FEMALE*p_recur_MI_F + (1-PREV_FEMALE)*p_recur_MI_M)*p_MI_HF_young*(1-I10) + AJ10*p_toHF_young*(1-I10)</f>
        <v>2.2274235360715128E-3</v>
      </c>
      <c r="AN11">
        <f>AK10*R10*p_Stroke*p_Stroke_rec*(1-I10) + AL10*R10*p_Stroke*p_Stroke_rec*(1-I10) + AM10*(1-H10*rr_Stroke*rr_HF)*(1-I10) + AN10*(1-H10*rr_Stroke*rr_HF)*(1-I10)</f>
        <v>1.0248677069690629E-2</v>
      </c>
      <c r="AO11">
        <f>AO10*(1-AA10-H10*rr_DM) + AB10*(1-R10-H10)*I10</f>
        <v>329.51268410232018</v>
      </c>
      <c r="AP11">
        <f>AO10*AA10*p_Other + AB10*R10*p_Other*I10 + AC10*(1-R10*p_Stroke-R10*p_MI-H10*rr_Other)*I10 + AP10*(1-AA10*p_Stroke-AA10*p_MI-H10*rr_Other*rr_DM)</f>
        <v>16.735302058536355</v>
      </c>
      <c r="AQ11">
        <f>AO10*AA10*p_Stroke*p_Stroke_rec + AB10*R10*p_Stroke*p_Stroke_rec*I10 + AC10*R10*p_Stroke*p_Stroke_rec*I10 + AD10*p_recur_Stroke*p_Stroke_rec*I10 + AE10*p_recur_Stroke*p_Stroke_rec*I10 + AP10*AA10*p_Stroke*p_Stroke_rec + AQ10*p_recur_Stroke*p_Stroke_rec + AR10*p_recur_Stroke*p_Stroke_rec</f>
        <v>1.8192635256100997</v>
      </c>
      <c r="AR11">
        <f>AD10*(1-p_recur_Stroke-R10*p_MI-H10*rr_Stroke)*I10 + AE10*(1-p_recur_Stroke-R10*p_MI-H10*rr_Stroke)*I10 + AQ10*(1-p_recur_Stroke-AA10*p_MI-H10*rr_Stroke*rr_DM) + AR10*(1-p_recur_Stroke-AA10*p_MI-H10*rr_Stroke*rr_DM)</f>
        <v>4.5314944053372042</v>
      </c>
      <c r="AS11">
        <f>AO10*AA10*p_MI*p_MI_rec_young + AB10*R10*p_MI*p_MI_rec_young*I10 + AC10*R10*p_MI*p_MI_rec_young*I10 +AF10*(PREV_FEMALE*p_recur_MI_F + (1-PREV_FEMALE)*p_recur_MI_M)*p_MI_rec_young*I10 + AG10*(PREV_FEMALE*p_recur_MI_F + (1-PREV_FEMALE)*p_recur_MI_M)*p_MI_rec_young*I10 + AP10*AA10*p_MI*p_MI_rec_young + AS10*(PREV_FEMALE*p_recur_MI_F + (1-PREV_FEMALE)*p_recur_MI_M)*p_MI_rec_young + AT10*(PREV_FEMALE*p_recur_MI_F + (1-PREV_FEMALE)*p_recur_MI_M)*p_MI_rec_young</f>
        <v>1.3229101267776244</v>
      </c>
      <c r="AT11">
        <f>AF10*(1-(PREV_FEMALE*p_recur_MI_F + (1-PREV_FEMALE)*p_recur_MI_M) - R10*p_Stroke - p_toHF_young - H10*rr_MI)*I10 + AG10*(1-(PREV_FEMALE*p_recur_MI_F + (1-PREV_FEMALE)*p_recur_MI_M) - R10*p_Stroke - p_toHF_young - H10*rr_MI)*I10 + AS10*(1-(PREV_FEMALE*p_recur_MI_F + (1-PREV_FEMALE)*p_recur_MI_M) - AA10*p_Stroke - p_toHF_young - H10*rr_MI*rr_DM) + AT10*(1-(PREV_FEMALE*p_recur_MI_F + (1-PREV_FEMALE)*p_recur_MI_M) - AA10*p_Stroke - p_toHF_young - H10*rr_MI*rr_DM)</f>
        <v>3.9796005010146951</v>
      </c>
      <c r="AU11">
        <f>AF10*R10*p_Stroke*p_Stroke_rec*I10 + AG10*R10*p_Stroke*p_Stroke_rec*I10 + AH10*p_recur_Stroke*p_Stroke_rec*I10 + AI10*p_recur_Stroke*p_Stroke_rec*I10 + AJ10*p_recur_Stroke*p_Stroke_rec*I10 + AS10*AA10*p_Stroke*p_Stroke_rec + AT10*AA10*p_Stroke*p_Stroke_rec + AU10*p_recur_Stroke*p_Stroke_rec + AV10*p_recur_Stroke*p_Stroke_rec + AW10*p_recur_Stroke*p_Stroke_rec</f>
        <v>2.2287632407814194E-2</v>
      </c>
      <c r="AV11">
        <f>AD10*R10*p_MI*p_MI_rec_young*I10 + AE10*R10*p_MI*p_MI_rec_young*I10 + AH10*(PREV_FEMALE*p_recur_MI_F+(1-PREV_FEMALE)*p_recur_MI_M)*p_MI_rec_young*I10 + AI10*(PREV_FEMALE*p_recur_MI_F+(1-PREV_FEMALE)*p_recur_MI_M)*p_MI_rec_young*I10 + AJ10*(PREV_FEMALE*p_recur_MI_F+(1-PREV_FEMALE)*p_recur_MI_M)*p_MI_rec_young*I10 + AQ10*AA10*p_MI*p_MI_rec_young + AR10*AA10*p_MI*p_MI_rec_young + AU10*(PREV_FEMALE*p_recur_MI_F+(1-PREV_FEMALE)*p_recur_MI_M)*p_MI_rec_young + AV10*(PREV_FEMALE*p_recur_MI_F+(1-PREV_FEMALE)*p_recur_MI_M)*p_MI_rec_young + AW10*(PREV_FEMALE*p_recur_MI_F+(1-PREV_FEMALE)*p_recur_MI_M)*p_MI_rec_young</f>
        <v>1.9688662770370291E-2</v>
      </c>
      <c r="AW11">
        <f>AH10*(1-p_recur_Stroke-(PREV_FEMALE*p_recur_MI_F + (1-PREV_FEMALE)*p_recur_MI_M) - p_toHF_young - H10*rr_MI*rr_Stroke)*I10 + AI10*(1-p_recur_Stroke-(PREV_FEMALE*p_recur_MI_F + (1-PREV_FEMALE)*p_recur_MI_M) - p_toHF_young - H10*rr_MI*rr_Stroke)*I10 + AJ10*(1-p_recur_Stroke-(PREV_FEMALE*p_recur_MI_F + (1-PREV_FEMALE)*p_recur_MI_M) - p_toHF_young - H10*rr_MI*rr_Stroke)*I10 + AU10*(1-p_recur_Stroke-(PREV_FEMALE*p_recur_MI_F + (1-PREV_FEMALE)*p_recur_MI_M) - p_toHF_young - H10*rr_MI*rr_Stroke*rr_DM) + AV10*(1-p_recur_Stroke-(PREV_FEMALE*p_recur_MI_F + (1-PREV_FEMALE)*p_recur_MI_M) - p_toHF_young - H10*rr_MI*rr_Stroke*rr_DM) + AW10*(1-p_recur_Stroke-(PREV_FEMALE*p_recur_MI_F + (1-PREV_FEMALE)*p_recur_MI_M) - p_toHF_young - H10*rr_MI*rr_Stroke*rr_DM)</f>
        <v>4.4955013137133848E-2</v>
      </c>
      <c r="AX11">
        <f>AO10*AA10*p_MI*p_MI_HF_young + AB10*R10*p_MI*p_MI_HF_young*I10 + AC10*R10*p_MI*p_MI_HF_young*I10 + AF10*p_toHF_young*I10 + AF10*(PREV_FEMALE*p_recur_MI_F + (1-PREV_FEMALE)*p_recur_MI_M)*p_MI_HF_young*I10 + AG10*p_toHF_young*I10 + AG10*(PREV_FEMALE*p_recur_MI_F + (1-PREV_FEMALE)*p_recur_MI_M)*p_MI_HF_young*I10 + AP10*AA10*p_MI*p_MI_HF_young + AS10*(PREV_FEMALE*p_recur_MI_F + (1-PREV_FEMALE)*p_recur_MI_M)*p_MI_HF_young + AS10*p_toHF_young + AT10*(PREV_FEMALE*p_recur_MI_F + (1-PREV_FEMALE)*p_recur_MI_M)*p_MI_HF_young + AT10*p_toHF_young</f>
        <v>0.21328901550708784</v>
      </c>
      <c r="AY11">
        <f>AK10*(1-R10*p_Stroke - H10*rr_HF)*I10 + AL10*(1-R10*p_Stroke - H10*rr_HF)*I10 + AX10*(1-AA10*p_Stroke - H10*rr_HF*rr_DM) + AY10*(1-AA10*p_Stroke - H10*rr_HF*rr_DM)</f>
        <v>0.77227664015816355</v>
      </c>
      <c r="AZ11">
        <f>AD10*R10*p_MI*p_MI_HF_young*I10 + AE10*R10*p_MI*p_MI_HF_young*I10 + AH10*(PREV_FEMALE*p_recur_MI_F + (1-PREV_FEMALE)*p_recur_MI_M)*p_MI_HF_young*I10 + AH10*p_toHF_young*I10 + AI10*(PREV_FEMALE*p_recur_MI_F + (1-PREV_FEMALE)*p_recur_MI_M)*p_MI_HF_young*I10 + AI10*p_toHF_young*I10 + AJ10*(PREV_FEMALE*p_recur_MI_F + (1-PREV_FEMALE)*p_recur_MI_M)*p_MI_HF_young*I10 + AJ10*p_toHF_young*I10 + AQ10*AA10*p_MI*p_MI_HF_young + AR10*AA10*p_MI*p_MI_HF_young + AU10*(PREV_FEMALE*p_recur_MI_F + (1-PREV_FEMALE)*p_recur_MI_M)*p_MI_HF_young + AU10*p_toHF_young + AV10*(PREV_FEMALE*p_recur_MI_F + (1-PREV_FEMALE)*p_recur_MI_M)*p_MI_HF_young + AV10*p_toHF_young + AW10*(PREV_FEMALE*p_recur_MI_F + (1-PREV_FEMALE)*p_recur_MI_M)*p_MI_HF_young + AW10*p_toHF_young</f>
        <v>3.0915700759492548E-3</v>
      </c>
      <c r="BA11">
        <f>AK10*R10*p_Stroke*p_Stroke_rec*I10 + AL10*R10*p_Stroke*p_Stroke_rec*I10 + AM10*(1-H10*rr_Stroke*rr_HF)*I10 + AN10*(1-H10*rr_Stroke*rr_HF)*I10 + AX10*AA10*p_Stroke*p_Stroke_rec + AY10*AA10*p_Stroke*p_Stroke_rec + AZ10*(1-H10*rr_Stroke*rr_HF*rr_DM) + BA10*(1-H10*rr_Stroke*rr_HF*rr_DM)</f>
        <v>1.2412883878915305E-2</v>
      </c>
      <c r="BB11">
        <f>AB10*H10 + AC10*H10*rr_Other + AD10*H10*rr_Stroke + AE10*H10*rr_Stroke + AF10*H10*rr_MI + AG10*H10*rr_MI + AH10*H10*rr_Stroke*rr_MI + AI10*H10*rr_Stroke*rr_MI + AJ10*H10*rr_Stroke*rr_MI + AK10*H10*rr_HF + AL10*H10*rr_HF + AM10*H10*rr_Stroke*rr_HF + AN10*H10*rr_Stroke*rr_HF + AO10*H10*rr_DM + AP10*H10*rr_DM*rr_Other + AQ10*H10*rr_DM*rr_Stroke + AR10*H10*rr_DM*rr_Stroke + AS10*H10*rr_DM*rr_MI + AT10*H10*rr_DM*rr_MI + AU10*H10*rr_DM*rr_Stroke*rr_MI + AV10*H10*rr_DM*rr_Stroke*rr_MI + AW10*H10*rr_DM*rr_Stroke*rr_MI + AX10*H10*rr_DM*rr_HF + AY10*H10*rr_DM*rr_HF + AZ10*H10*rr_DM*rr_Stroke*rr_HF + BA10*H10*rr_DM*rr_Stroke*rr_HF
+ AB10*R10*p_MI*p_MI_mort + AB10*R10*p_Stroke*p_Stroke_mort + AC10*R10*p_MI*p_MI_mort + AC10*R10*p_Stroke*p_Stroke_mort + AD10*R10*p_MI*p_MI_mort + AD10*p_recur_Stroke*p_Stroke_mort + AE10*R10*p_MI*p_MI_mort + AE10*p_recur_Stroke*p_Stroke_mort + AF10*(PREV_FEMALE*p_recur_MI_F + (1-PREV_FEMALE)*p_recur_MI_M)*p_MI_mort + AF10*R10*p_Stroke*p_Stroke_mort + AG10*(PREV_FEMALE*p_recur_MI_F + (1-PREV_FEMALE)*p_recur_MI_M)*p_MI_mort + AG10*R10*p_Stroke*p_Stroke_mort + AH10*(PREV_FEMALE*p_recur_MI_F + (1-PREV_FEMALE)*p_recur_MI_M)*p_MI_mort + AH10*p_recur_Stroke*p_Stroke_mort + AI10*(PREV_FEMALE*p_recur_MI_F + (1-PREV_FEMALE)*p_recur_MI_M)*p_MI_mort + AI10*p_recur_Stroke*p_Stroke_mort + AJ10*(PREV_FEMALE*p_recur_MI_F + (1-PREV_FEMALE)*p_recur_MI_M)*p_MI_mort + AJ10*p_recur_Stroke*p_Stroke_mort + AK10*R10*p_Stroke*p_Stroke_mort + AL10*R10*p_Stroke*p_Stroke_mort
+ AO10*AA10*p_MI*p_MI_mort + AO10*AA10*p_Stroke*p_Stroke_mort + AP10*AA10*p_MI*p_MI_mort + AP10*AA10*p_Stroke*p_Stroke_mort + AQ10*AA10*p_MI*p_MI_mort + AQ10*p_recur_Stroke*p_Stroke_mort + AR10*AA10*p_MI*p_MI_mort + AR10*p_recur_Stroke*p_Stroke_mort + AS10*(PREV_FEMALE*p_recur_MI_F + (1-PREV_FEMALE)*p_recur_MI_M)*p_MI_mort + AS10*AA10*p_Stroke*p_Stroke_mort + AT10*(PREV_FEMALE*p_recur_MI_F + (1-PREV_FEMALE)*p_recur_MI_M)*p_MI_mort + AT10*AA10*p_Stroke*p_Stroke_mort + AU10*(PREV_FEMALE*p_recur_MI_F + (1-PREV_FEMALE)*p_recur_MI_M)*p_MI_mort + AU10*p_recur_Stroke*p_Stroke_mort + AV10*(PREV_FEMALE*p_recur_MI_F + (1-PREV_FEMALE)*p_recur_MI_M)*p_MI_mort + AV10*p_recur_Stroke*p_Stroke_mort + AW10*(PREV_FEMALE*p_recur_MI_F + (1-PREV_FEMALE)*p_recur_MI_M)*p_MI_mort + AW10*p_recur_Stroke*p_Stroke_mort + AX10*AA10*p_Stroke*p_Stroke_mort + AY10*AA10*p_Stroke*p_Stroke_mort
+BB10</f>
        <v>37.431905035968697</v>
      </c>
      <c r="BC11">
        <f t="shared" si="19"/>
        <v>999.99999999999966</v>
      </c>
    </row>
    <row r="12" spans="1:55" x14ac:dyDescent="0.3">
      <c r="A12">
        <v>9</v>
      </c>
      <c r="B12">
        <v>54</v>
      </c>
      <c r="C12">
        <f>BMI_BL</f>
        <v>38</v>
      </c>
      <c r="D12">
        <f>SBP_BL</f>
        <v>125</v>
      </c>
      <c r="E12">
        <f>HbA1C_BL</f>
        <v>5.7</v>
      </c>
      <c r="F12">
        <v>7.0899999999999999E-3</v>
      </c>
      <c r="G12">
        <v>4.3400000000000001E-3</v>
      </c>
      <c r="H12">
        <f>(PREV_FEMALE*F12 + (1-PREV_FEMALE)*G12)</f>
        <v>6.5399999999999998E-3</v>
      </c>
      <c r="I12">
        <f t="shared" si="1"/>
        <v>5.6857293942168513E-2</v>
      </c>
      <c r="J12">
        <f t="shared" si="2"/>
        <v>0.13010456337574394</v>
      </c>
      <c r="K12">
        <f t="shared" si="3"/>
        <v>0.17733290176161487</v>
      </c>
      <c r="L12">
        <f t="shared" si="4"/>
        <v>6.3853597650266769E-2</v>
      </c>
      <c r="M12">
        <f t="shared" si="5"/>
        <v>8.8267994941903738E-2</v>
      </c>
      <c r="N12">
        <f t="shared" si="6"/>
        <v>0.2825145583211438</v>
      </c>
      <c r="O12">
        <f t="shared" si="7"/>
        <v>0.37444500220193244</v>
      </c>
      <c r="P12">
        <f t="shared" si="8"/>
        <v>0.15067112194129006</v>
      </c>
      <c r="Q12">
        <f t="shared" si="9"/>
        <v>0.20606486929391055</v>
      </c>
      <c r="R12">
        <f>PREV_FEMALE*PREV_SMOKE*(1-PREV_HT)*(1-EXP(-J12/10))+PREV_FEMALE*PREV_SMOKE*PREV_HT*(1-EXP(-K12/10))+PREV_FEMALE*(1-PREV_SMOKE)*(1-PREV_HT)*(1-EXP(-L12/10))+PREV_FEMALE*(1-PREV_SMOKE)*PREV_HT*(1-EXP(-M12/10))+(1-PREV_FEMALE)*PREV_SMOKE*(1-PREV_HT)*(1-EXP(-N12/10))+(1-PREV_FEMALE)*PREV_SMOKE*PREV_HT*(1-EXP(-O12/10))+(1-PREV_FEMALE)*(1-PREV_SMOKE)*(1-PREV_HT)*(1-EXP(-P12/10))+(1-PREV_FEMALE)*(1-PREV_SMOKE)*PREV_HT*(1-EXP(-Q12/10))</f>
        <v>1.0229040552433339E-2</v>
      </c>
      <c r="S12">
        <f t="shared" si="10"/>
        <v>0.26165107951524191</v>
      </c>
      <c r="T12">
        <f t="shared" si="11"/>
        <v>0.34611471018654683</v>
      </c>
      <c r="U12">
        <f t="shared" si="12"/>
        <v>0.13376602266478577</v>
      </c>
      <c r="V12">
        <f t="shared" si="13"/>
        <v>0.18217825250316555</v>
      </c>
      <c r="W12">
        <f t="shared" si="14"/>
        <v>0.43161324383101041</v>
      </c>
      <c r="X12">
        <f t="shared" si="15"/>
        <v>0.54989418946151192</v>
      </c>
      <c r="Y12">
        <f t="shared" si="16"/>
        <v>0.24262355746859032</v>
      </c>
      <c r="Z12">
        <f t="shared" si="17"/>
        <v>0.32474330306373111</v>
      </c>
      <c r="AA12">
        <f>PREV_FEMALE*PREV_SMOKE*(1-PREV_HT)*(1-EXP(-S12/10))+PREV_FEMALE*PREV_SMOKE*PREV_HT*(1-EXP(-T12/10))+PREV_FEMALE*(1-PREV_SMOKE)*(1-PREV_HT)*(1-EXP(-U12/10))+PREV_FEMALE*(1-PREV_SMOKE)*PREV_HT*(1-EXP(-V12/10))+(1-PREV_FEMALE)*PREV_SMOKE*(1-PREV_HT)*(1-EXP(-W12/10))+(1-PREV_FEMALE)*PREV_SMOKE*PREV_HT*(1-EXP(-X12/10))+(1-PREV_FEMALE)*(1-PREV_SMOKE)*(1-PREV_HT)*(1-EXP(-Y12/10))+(1-PREV_FEMALE)*(1-PREV_SMOKE)*PREV_HT*(1-EXP(-Z12/10))</f>
        <v>1.9176489185426956E-2</v>
      </c>
      <c r="AB12">
        <f t="shared" si="18"/>
        <v>528.537002001975</v>
      </c>
      <c r="AC12">
        <f>AB11*R11*p_Other*(1-I11) + AC11*(1-R11*(1-p_Other)-H11*rr_Other)*(1-I11)</f>
        <v>21.063294937726738</v>
      </c>
      <c r="AD12">
        <f>AB11*R11*p_Stroke*p_Stroke_rec*(1-I11)+AC11*R11*p_Stroke*p_Stroke_rec*(1-I11) + AD11*p_recur_Stroke*p_Stroke_rec*(1-I11) + AE11*p_recur_Stroke*p_Stroke_rec*(1-I11)</f>
        <v>1.9072978561409339</v>
      </c>
      <c r="AE12">
        <f>AD11*(1-p_recur_Stroke-R11*p_MI-H11*rr_Stroke)*(1-I11) + AE11*(1-p_recur_Stroke-R11*p_MI-H11*rr_Stroke)*(1-I11)</f>
        <v>5.939888925360977</v>
      </c>
      <c r="AF12">
        <f>AB11*R11*p_MI*p_MI_rec_young*(1-I11)+AC11*R11*p_MI*p_MI_rec_young*(1-I11) + AF11*(PREV_FEMALE*p_recur_MI_F + (1-PREV_FEMALE)*p_recur_MI_M)*p_MI_rec_young*(1-I11) + AG11*(PREV_FEMALE*p_recur_MI_F + (1-PREV_FEMALE)*p_recur_MI_M)*p_MI_rec_young*(1-I11)</f>
        <v>1.3250833960414834</v>
      </c>
      <c r="AG12">
        <f>AF11*(1-(PREV_FEMALE*p_recur_MI_F + (1-PREV_FEMALE)*p_recur_MI_M) - R11*p_Stroke - p_toHF_young - H11*rr_MI)*(1-I11) + AG11*(1-(PREV_FEMALE*p_recur_MI_F + (1-PREV_FEMALE)*p_recur_MI_M) - R11*p_Stroke - p_toHF_young - H11*rr_MI)*(1-I11)</f>
        <v>5.1769931596443195</v>
      </c>
      <c r="AH12">
        <f>AF11*R11*p_Stroke*p_Stroke_rec*(1-I11) + AG11*R11*p_Stroke*p_Stroke_rec*(1-I11) + AH11*p_recur_Stroke*p_Stroke_rec*(1-I11) + AI11*p_recur_Stroke*p_Stroke_rec*(1-I11) + AJ11*p_recur_Stroke*p_Stroke_rec*(1-I11)</f>
        <v>1.875886255630951E-2</v>
      </c>
      <c r="AI12">
        <f>AD11*R11*p_MI*p_MI_rec_young*(1-I11) + AE11*R11*p_MI*p_MI_rec_young*(1-I11) + AH11*(PREV_FEMALE*p_recur_MI_F + (1-PREV_FEMALE)*p_recur_MI_M)*p_MI_rec_young*(1-I11) + AI11*(PREV_FEMALE*p_recur_MI_F + (1-PREV_FEMALE)*p_recur_MI_M)*p_MI_rec_young*(1-I11) + AJ11*(PREV_FEMALE*p_recur_MI_F + (1-PREV_FEMALE)*p_recur_MI_M)*p_MI_rec_young*(1-I11)</f>
        <v>1.5970770248706814E-2</v>
      </c>
      <c r="AJ12">
        <f>AH11*(1-p_recur_Stroke-(PREV_FEMALE*p_recur_MI_F + (1-PREV_FEMALE)*p_recur_MI_M) - p_toHF_young - H11*rr_MI*rr_Stroke)*(1-I11) + AI11*(1-p_recur_Stroke-(PREV_FEMALE*p_recur_MI_F + (1-PREV_FEMALE)*p_recur_MI_M) - p_toHF_young - H11*rr_MI*rr_Stroke)*(1-I11) + AJ11*(1-p_recur_Stroke-(PREV_FEMALE*p_recur_MI_F + (1-PREV_FEMALE)*p_recur_MI_M) - p_toHF_young - H11*rr_MI*rr_Stroke)*(1-I11)</f>
        <v>4.8063110485344972E-2</v>
      </c>
      <c r="AK12">
        <f>AB11*R11*p_MI*p_MI_HF_young*(1-I11) + AC11*R11*p_MI*p_MI_HF_young*(1-I11) + AF11*p_toHF_young*(1-I11) + AF11*(PREV_FEMALE*p_recur_MI_F + (1-PREV_FEMALE)*p_recur_MI_M)*p_MI_HF_young*(1-I11) + AG11*p_toHF_young*(1-I11) + AG11*(PREV_FEMALE*p_recur_MI_F + (1-PREV_FEMALE)*p_recur_MI_M)*p_MI_HF_young*(1-I11)</f>
        <v>0.2293576301178942</v>
      </c>
      <c r="AL12">
        <f>AK11*(1-R11*p_Stroke - H11*rr_HF)*(1-I11) + AL11*(1-R11*p_Stroke-H11*rr_HF)*(1-I11)</f>
        <v>1.1067524102479411</v>
      </c>
      <c r="AM12">
        <f>AD11*R11*p_MI*p_MI_HF_young*(1-I11) + AE11*R11*p_MI*p_MI_HF_young*(1-I11) + AH11*(PREV_FEMALE*p_recur_MI_F + (1-PREV_FEMALE)*p_recur_MI_M)*p_MI_HF_young*(1-I11) + AH11*p_toHF_young*(1-I11) + AI11*(PREV_FEMALE*p_recur_MI_F + (1-PREV_FEMALE)*p_recur_MI_M)*p_MI_HF_young*(1-I11) + AI11*p_toHF_young*(1-I11) + AJ11*(PREV_FEMALE*p_recur_MI_F + (1-PREV_FEMALE)*p_recur_MI_M)*p_MI_HF_young*(1-I11) + AJ11*p_toHF_young*(1-I11)</f>
        <v>2.6888170691841541E-3</v>
      </c>
      <c r="AN12">
        <f>AK11*R11*p_Stroke*p_Stroke_rec*(1-I11) + AL11*R11*p_Stroke*p_Stroke_rec*(1-I11) + AM11*(1-H11*rr_Stroke*rr_HF)*(1-I11) + AN11*(1-H11*rr_Stroke*rr_HF)*(1-I11)</f>
        <v>1.3680501856175298E-2</v>
      </c>
      <c r="AO12">
        <f>AO11*(1-AA11-H11*rr_DM) + AB11*(1-R11-H11)*I11</f>
        <v>353.10048878743191</v>
      </c>
      <c r="AP12">
        <f>AO11*AA11*p_Other + AB11*R11*p_Other*I11 + AC11*(1-R11*p_Stroke-R11*p_MI-H11*rr_Other)*I11 + AP11*(1-AA11*p_Stroke-AA11*p_MI-H11*rr_Other*rr_DM)</f>
        <v>20.97009511702074</v>
      </c>
      <c r="AQ12">
        <f>AO11*AA11*p_Stroke*p_Stroke_rec + AB11*R11*p_Stroke*p_Stroke_rec*I11 + AC11*R11*p_Stroke*p_Stroke_rec*I11 + AD11*p_recur_Stroke*p_Stroke_rec*I11 + AE11*p_recur_Stroke*p_Stroke_rec*I11 + AP11*AA11*p_Stroke*p_Stroke_rec + AQ11*p_recur_Stroke*p_Stroke_rec + AR11*p_recur_Stroke*p_Stroke_rec</f>
        <v>2.1579057506888835</v>
      </c>
      <c r="AR12">
        <f>AD11*(1-p_recur_Stroke-R11*p_MI-H11*rr_Stroke)*I11 + AE11*(1-p_recur_Stroke-R11*p_MI-H11*rr_Stroke)*I11 + AQ11*(1-p_recur_Stroke-AA11*p_MI-H11*rr_Stroke*rr_DM) + AR11*(1-p_recur_Stroke-AA11*p_MI-H11*rr_Stroke*rr_DM)</f>
        <v>5.7860192772609338</v>
      </c>
      <c r="AS12">
        <f>AO11*AA11*p_MI*p_MI_rec_young + AB11*R11*p_MI*p_MI_rec_young*I11 + AC11*R11*p_MI*p_MI_rec_young*I11 +AF11*(PREV_FEMALE*p_recur_MI_F + (1-PREV_FEMALE)*p_recur_MI_M)*p_MI_rec_young*I11 + AG11*(PREV_FEMALE*p_recur_MI_F + (1-PREV_FEMALE)*p_recur_MI_M)*p_MI_rec_young*I11 + AP11*AA11*p_MI*p_MI_rec_young + AS11*(PREV_FEMALE*p_recur_MI_F + (1-PREV_FEMALE)*p_recur_MI_M)*p_MI_rec_young + AT11*(PREV_FEMALE*p_recur_MI_F + (1-PREV_FEMALE)*p_recur_MI_M)*p_MI_rec_young</f>
        <v>1.5471013987171616</v>
      </c>
      <c r="AT12">
        <f>AF11*(1-(PREV_FEMALE*p_recur_MI_F + (1-PREV_FEMALE)*p_recur_MI_M) - R11*p_Stroke - p_toHF_young - H11*rr_MI)*I11 + AG11*(1-(PREV_FEMALE*p_recur_MI_F + (1-PREV_FEMALE)*p_recur_MI_M) - R11*p_Stroke - p_toHF_young - H11*rr_MI)*I11 + AS11*(1-(PREV_FEMALE*p_recur_MI_F + (1-PREV_FEMALE)*p_recur_MI_M) - AA11*p_Stroke - p_toHF_young - H11*rr_MI*rr_DM) + AT11*(1-(PREV_FEMALE*p_recur_MI_F + (1-PREV_FEMALE)*p_recur_MI_M) - AA11*p_Stroke - p_toHF_young - H11*rr_MI*rr_DM)</f>
        <v>5.0787635837967704</v>
      </c>
      <c r="AU12">
        <f>AF11*R11*p_Stroke*p_Stroke_rec*I11 + AG11*R11*p_Stroke*p_Stroke_rec*I11 + AH11*p_recur_Stroke*p_Stroke_rec*I11 + AI11*p_recur_Stroke*p_Stroke_rec*I11 + AJ11*p_recur_Stroke*p_Stroke_rec*I11 + AS11*AA11*p_Stroke*p_Stroke_rec + AT11*AA11*p_Stroke*p_Stroke_rec + AU11*p_recur_Stroke*p_Stroke_rec + AV11*p_recur_Stroke*p_Stroke_rec + AW11*p_recur_Stroke*p_Stroke_rec</f>
        <v>3.1276697198863473E-2</v>
      </c>
      <c r="AV12">
        <f>AD11*R11*p_MI*p_MI_rec_young*I11 + AE11*R11*p_MI*p_MI_rec_young*I11 + AH11*(PREV_FEMALE*p_recur_MI_F+(1-PREV_FEMALE)*p_recur_MI_M)*p_MI_rec_young*I11 + AI11*(PREV_FEMALE*p_recur_MI_F+(1-PREV_FEMALE)*p_recur_MI_M)*p_MI_rec_young*I11 + AJ11*(PREV_FEMALE*p_recur_MI_F+(1-PREV_FEMALE)*p_recur_MI_M)*p_MI_rec_young*I11 + AQ11*AA11*p_MI*p_MI_rec_young + AR11*AA11*p_MI*p_MI_rec_young + AU11*(PREV_FEMALE*p_recur_MI_F+(1-PREV_FEMALE)*p_recur_MI_M)*p_MI_rec_young + AV11*(PREV_FEMALE*p_recur_MI_F+(1-PREV_FEMALE)*p_recur_MI_M)*p_MI_rec_young + AW11*(PREV_FEMALE*p_recur_MI_F+(1-PREV_FEMALE)*p_recur_MI_M)*p_MI_rec_young</f>
        <v>2.724615015541126E-2</v>
      </c>
      <c r="AW12">
        <f>AH11*(1-p_recur_Stroke-(PREV_FEMALE*p_recur_MI_F + (1-PREV_FEMALE)*p_recur_MI_M) - p_toHF_young - H11*rr_MI*rr_Stroke)*I11 + AI11*(1-p_recur_Stroke-(PREV_FEMALE*p_recur_MI_F + (1-PREV_FEMALE)*p_recur_MI_M) - p_toHF_young - H11*rr_MI*rr_Stroke)*I11 + AJ11*(1-p_recur_Stroke-(PREV_FEMALE*p_recur_MI_F + (1-PREV_FEMALE)*p_recur_MI_M) - p_toHF_young - H11*rr_MI*rr_Stroke)*I11 + AU11*(1-p_recur_Stroke-(PREV_FEMALE*p_recur_MI_F + (1-PREV_FEMALE)*p_recur_MI_M) - p_toHF_young - H11*rr_MI*rr_Stroke*rr_DM) + AV11*(1-p_recur_Stroke-(PREV_FEMALE*p_recur_MI_F + (1-PREV_FEMALE)*p_recur_MI_M) - p_toHF_young - H11*rr_MI*rr_Stroke*rr_DM) + AW11*(1-p_recur_Stroke-(PREV_FEMALE*p_recur_MI_F + (1-PREV_FEMALE)*p_recur_MI_M) - p_toHF_young - H11*rr_MI*rr_Stroke*rr_DM)</f>
        <v>6.8989374286488159E-2</v>
      </c>
      <c r="AX12">
        <f>AO11*AA11*p_MI*p_MI_HF_young + AB11*R11*p_MI*p_MI_HF_young*I11 + AC11*R11*p_MI*p_MI_HF_young*I11 + AF11*p_toHF_young*I11 + AF11*(PREV_FEMALE*p_recur_MI_F + (1-PREV_FEMALE)*p_recur_MI_M)*p_MI_HF_young*I11 + AG11*p_toHF_young*I11 + AG11*(PREV_FEMALE*p_recur_MI_F + (1-PREV_FEMALE)*p_recur_MI_M)*p_MI_HF_young*I11 + AP11*AA11*p_MI*p_MI_HF_young + AS11*(PREV_FEMALE*p_recur_MI_F + (1-PREV_FEMALE)*p_recur_MI_M)*p_MI_HF_young + AS11*p_toHF_young + AT11*(PREV_FEMALE*p_recur_MI_F + (1-PREV_FEMALE)*p_recur_MI_M)*p_MI_HF_young + AT11*p_toHF_young</f>
        <v>0.25518244523567329</v>
      </c>
      <c r="AY12">
        <f>AK11*(1-R11*p_Stroke - H11*rr_HF)*I11 + AL11*(1-R11*p_Stroke - H11*rr_HF)*I11 + AX11*(1-AA11*p_Stroke - H11*rr_HF*rr_DM) + AY11*(1-AA11*p_Stroke - H11*rr_HF*rr_DM)</f>
        <v>1.0359395038792412</v>
      </c>
      <c r="AZ12">
        <f>AD11*R11*p_MI*p_MI_HF_young*I11 + AE11*R11*p_MI*p_MI_HF_young*I11 + AH11*(PREV_FEMALE*p_recur_MI_F + (1-PREV_FEMALE)*p_recur_MI_M)*p_MI_HF_young*I11 + AH11*p_toHF_young*I11 + AI11*(PREV_FEMALE*p_recur_MI_F + (1-PREV_FEMALE)*p_recur_MI_M)*p_MI_HF_young*I11 + AI11*p_toHF_young*I11 + AJ11*(PREV_FEMALE*p_recur_MI_F + (1-PREV_FEMALE)*p_recur_MI_M)*p_MI_HF_young*I11 + AJ11*p_toHF_young*I11 + AQ11*AA11*p_MI*p_MI_HF_young + AR11*AA11*p_MI*p_MI_HF_young + AU11*(PREV_FEMALE*p_recur_MI_F + (1-PREV_FEMALE)*p_recur_MI_M)*p_MI_HF_young + AU11*p_toHF_young + AV11*(PREV_FEMALE*p_recur_MI_F + (1-PREV_FEMALE)*p_recur_MI_M)*p_MI_HF_young + AV11*p_toHF_young + AW11*(PREV_FEMALE*p_recur_MI_F + (1-PREV_FEMALE)*p_recur_MI_M)*p_MI_HF_young + AW11*p_toHF_young</f>
        <v>4.388996571375172E-3</v>
      </c>
      <c r="BA12">
        <f>AK11*R11*p_Stroke*p_Stroke_rec*I11 + AL11*R11*p_Stroke*p_Stroke_rec*I11 + AM11*(1-H11*rr_Stroke*rr_HF)*I11 + AN11*(1-H11*rr_Stroke*rr_HF)*I11 + AX11*AA11*p_Stroke*p_Stroke_rec + AY11*AA11*p_Stroke*p_Stroke_rec + AZ11*(1-H11*rr_Stroke*rr_HF*rr_DM) + BA11*(1-H11*rr_Stroke*rr_HF*rr_DM)</f>
        <v>1.9548016438493118E-2</v>
      </c>
      <c r="BB12">
        <f>AB11*H11 + AC11*H11*rr_Other + AD11*H11*rr_Stroke + AE11*H11*rr_Stroke + AF11*H11*rr_MI + AG11*H11*rr_MI + AH11*H11*rr_Stroke*rr_MI + AI11*H11*rr_Stroke*rr_MI + AJ11*H11*rr_Stroke*rr_MI + AK11*H11*rr_HF + AL11*H11*rr_HF + AM11*H11*rr_Stroke*rr_HF + AN11*H11*rr_Stroke*rr_HF + AO11*H11*rr_DM + AP11*H11*rr_DM*rr_Other + AQ11*H11*rr_DM*rr_Stroke + AR11*H11*rr_DM*rr_Stroke + AS11*H11*rr_DM*rr_MI + AT11*H11*rr_DM*rr_MI + AU11*H11*rr_DM*rr_Stroke*rr_MI + AV11*H11*rr_DM*rr_Stroke*rr_MI + AW11*H11*rr_DM*rr_Stroke*rr_MI + AX11*H11*rr_DM*rr_HF + AY11*H11*rr_DM*rr_HF + AZ11*H11*rr_DM*rr_Stroke*rr_HF + BA11*H11*rr_DM*rr_Stroke*rr_HF
+ AB11*R11*p_MI*p_MI_mort + AB11*R11*p_Stroke*p_Stroke_mort + AC11*R11*p_MI*p_MI_mort + AC11*R11*p_Stroke*p_Stroke_mort + AD11*R11*p_MI*p_MI_mort + AD11*p_recur_Stroke*p_Stroke_mort + AE11*R11*p_MI*p_MI_mort + AE11*p_recur_Stroke*p_Stroke_mort + AF11*(PREV_FEMALE*p_recur_MI_F + (1-PREV_FEMALE)*p_recur_MI_M)*p_MI_mort + AF11*R11*p_Stroke*p_Stroke_mort + AG11*(PREV_FEMALE*p_recur_MI_F + (1-PREV_FEMALE)*p_recur_MI_M)*p_MI_mort + AG11*R11*p_Stroke*p_Stroke_mort + AH11*(PREV_FEMALE*p_recur_MI_F + (1-PREV_FEMALE)*p_recur_MI_M)*p_MI_mort + AH11*p_recur_Stroke*p_Stroke_mort + AI11*(PREV_FEMALE*p_recur_MI_F + (1-PREV_FEMALE)*p_recur_MI_M)*p_MI_mort + AI11*p_recur_Stroke*p_Stroke_mort + AJ11*(PREV_FEMALE*p_recur_MI_F + (1-PREV_FEMALE)*p_recur_MI_M)*p_MI_mort + AJ11*p_recur_Stroke*p_Stroke_mort + AK11*R11*p_Stroke*p_Stroke_mort + AL11*R11*p_Stroke*p_Stroke_mort
+ AO11*AA11*p_MI*p_MI_mort + AO11*AA11*p_Stroke*p_Stroke_mort + AP11*AA11*p_MI*p_MI_mort + AP11*AA11*p_Stroke*p_Stroke_mort + AQ11*AA11*p_MI*p_MI_mort + AQ11*p_recur_Stroke*p_Stroke_mort + AR11*AA11*p_MI*p_MI_mort + AR11*p_recur_Stroke*p_Stroke_mort + AS11*(PREV_FEMALE*p_recur_MI_F + (1-PREV_FEMALE)*p_recur_MI_M)*p_MI_mort + AS11*AA11*p_Stroke*p_Stroke_mort + AT11*(PREV_FEMALE*p_recur_MI_F + (1-PREV_FEMALE)*p_recur_MI_M)*p_MI_mort + AT11*AA11*p_Stroke*p_Stroke_mort + AU11*(PREV_FEMALE*p_recur_MI_F + (1-PREV_FEMALE)*p_recur_MI_M)*p_MI_mort + AU11*p_recur_Stroke*p_Stroke_mort + AV11*(PREV_FEMALE*p_recur_MI_F + (1-PREV_FEMALE)*p_recur_MI_M)*p_MI_mort + AV11*p_recur_Stroke*p_Stroke_mort + AW11*(PREV_FEMALE*p_recur_MI_F + (1-PREV_FEMALE)*p_recur_MI_M)*p_MI_mort + AW11*p_recur_Stroke*p_Stroke_mort + AX11*AA11*p_Stroke*p_Stroke_mort + AY11*AA11*p_Stroke*p_Stroke_mort
+BB11</f>
        <v>44.53222252184662</v>
      </c>
      <c r="BC12">
        <f t="shared" si="19"/>
        <v>999.99999999999955</v>
      </c>
    </row>
    <row r="13" spans="1:55" x14ac:dyDescent="0.3">
      <c r="A13">
        <v>10</v>
      </c>
      <c r="B13">
        <v>55</v>
      </c>
      <c r="C13">
        <f>BMI_BL</f>
        <v>38</v>
      </c>
      <c r="D13">
        <f>SBP_BL</f>
        <v>125</v>
      </c>
      <c r="E13">
        <f>HbA1C_BL</f>
        <v>5.7</v>
      </c>
      <c r="F13">
        <v>7.7799999999999996E-3</v>
      </c>
      <c r="G13">
        <v>4.7000000000000002E-3</v>
      </c>
      <c r="H13">
        <f>(PREV_FEMALE*F13 + (1-PREV_FEMALE)*G13)</f>
        <v>7.1640000000000002E-3</v>
      </c>
      <c r="I13">
        <f t="shared" si="1"/>
        <v>5.6857293942168513E-2</v>
      </c>
      <c r="J13">
        <f t="shared" si="2"/>
        <v>0.13628997281532307</v>
      </c>
      <c r="K13">
        <f t="shared" si="3"/>
        <v>0.1855135228502498</v>
      </c>
      <c r="L13">
        <f t="shared" si="4"/>
        <v>6.7010692604206334E-2</v>
      </c>
      <c r="M13">
        <f t="shared" si="5"/>
        <v>9.2571258355645281E-2</v>
      </c>
      <c r="N13">
        <f t="shared" si="6"/>
        <v>0.29638151174254102</v>
      </c>
      <c r="O13">
        <f t="shared" si="7"/>
        <v>0.39145988142874988</v>
      </c>
      <c r="P13">
        <f t="shared" si="8"/>
        <v>0.15878558946731613</v>
      </c>
      <c r="Q13">
        <f t="shared" si="9"/>
        <v>0.21676154082673293</v>
      </c>
      <c r="R13">
        <f>PREV_FEMALE*PREV_SMOKE*(1-PREV_HT)*(1-EXP(-J13/10))+PREV_FEMALE*PREV_SMOKE*PREV_HT*(1-EXP(-K13/10))+PREV_FEMALE*(1-PREV_SMOKE)*(1-PREV_HT)*(1-EXP(-L13/10))+PREV_FEMALE*(1-PREV_SMOKE)*PREV_HT*(1-EXP(-M13/10))+(1-PREV_FEMALE)*PREV_SMOKE*(1-PREV_HT)*(1-EXP(-N13/10))+(1-PREV_FEMALE)*PREV_SMOKE*PREV_HT*(1-EXP(-O13/10))+(1-PREV_FEMALE)*(1-PREV_SMOKE)*(1-PREV_HT)*(1-EXP(-P13/10))+(1-PREV_FEMALE)*(1-PREV_SMOKE)*PREV_HT*(1-EXP(-Q13/10))</f>
        <v>1.0735274074155622E-2</v>
      </c>
      <c r="S13">
        <f t="shared" si="10"/>
        <v>0.27302903321031402</v>
      </c>
      <c r="T13">
        <f t="shared" si="11"/>
        <v>0.36018289777482371</v>
      </c>
      <c r="U13">
        <f t="shared" si="12"/>
        <v>0.14011110688534767</v>
      </c>
      <c r="V13">
        <f t="shared" si="13"/>
        <v>0.19055552909674034</v>
      </c>
      <c r="W13">
        <f t="shared" si="14"/>
        <v>0.45017941598463684</v>
      </c>
      <c r="X13">
        <f t="shared" si="15"/>
        <v>0.57052771440121797</v>
      </c>
      <c r="Y13">
        <f t="shared" si="16"/>
        <v>0.25489533222714067</v>
      </c>
      <c r="Z13">
        <f t="shared" si="17"/>
        <v>0.34015118972522473</v>
      </c>
      <c r="AA13">
        <f>PREV_FEMALE*PREV_SMOKE*(1-PREV_HT)*(1-EXP(-S13/10))+PREV_FEMALE*PREV_SMOKE*PREV_HT*(1-EXP(-T13/10))+PREV_FEMALE*(1-PREV_SMOKE)*(1-PREV_HT)*(1-EXP(-U13/10))+PREV_FEMALE*(1-PREV_SMOKE)*PREV_HT*(1-EXP(-V13/10))+(1-PREV_FEMALE)*PREV_SMOKE*(1-PREV_HT)*(1-EXP(-W13/10))+(1-PREV_FEMALE)*PREV_SMOKE*PREV_HT*(1-EXP(-X13/10))+(1-PREV_FEMALE)*(1-PREV_SMOKE)*(1-PREV_HT)*(1-EXP(-Y13/10))+(1-PREV_FEMALE)*(1-PREV_SMOKE)*PREV_HT*(1-EXP(-Z13/10))</f>
        <v>2.0055642329885819E-2</v>
      </c>
      <c r="AB13">
        <f t="shared" si="18"/>
        <v>490.12668941761797</v>
      </c>
      <c r="AC13">
        <f>AB12*R12*p_Other*(1-I12) + AC12*(1-R12*(1-p_Other)-H12*rr_Other)*(1-I12)</f>
        <v>22.331866152120121</v>
      </c>
      <c r="AD13">
        <f>AB12*R12*p_Stroke*p_Stroke_rec*(1-I12)+AC12*R12*p_Stroke*p_Stroke_rec*(1-I12) + AD12*p_recur_Stroke*p_Stroke_rec*(1-I12) + AE12*p_recur_Stroke*p_Stroke_rec*(1-I12)</f>
        <v>1.9390259681711444</v>
      </c>
      <c r="AE13">
        <f>AD12*(1-p_recur_Stroke-R12*p_MI-H12*rr_Stroke)*(1-I12) + AE12*(1-p_recur_Stroke-R12*p_MI-H12*rr_Stroke)*(1-I12)</f>
        <v>6.3447394746072554</v>
      </c>
      <c r="AF13">
        <f>AB12*R12*p_MI*p_MI_rec_young*(1-I12)+AC12*R12*p_MI*p_MI_rec_young*(1-I12) + AF12*(PREV_FEMALE*p_recur_MI_F + (1-PREV_FEMALE)*p_recur_MI_M)*p_MI_rec_young*(1-I12) + AG12*(PREV_FEMALE*p_recur_MI_F + (1-PREV_FEMALE)*p_recur_MI_M)*p_MI_rec_young*(1-I12)</f>
        <v>1.330112433012016</v>
      </c>
      <c r="AG13">
        <f>AF12*(1-(PREV_FEMALE*p_recur_MI_F + (1-PREV_FEMALE)*p_recur_MI_M) - R12*p_Stroke - p_toHF_young - H12*rr_MI)*(1-I12) + AG12*(1-(PREV_FEMALE*p_recur_MI_F + (1-PREV_FEMALE)*p_recur_MI_M) - R12*p_Stroke - p_toHF_young - H12*rr_MI)*(1-I12)</f>
        <v>5.5265929266636391</v>
      </c>
      <c r="AH13">
        <f>AF12*R12*p_Stroke*p_Stroke_rec*(1-I12) + AG12*R12*p_Stroke*p_Stroke_rec*(1-I12) + AH12*p_recur_Stroke*p_Stroke_rec*(1-I12) + AI12*p_recur_Stroke*p_Stroke_rec*(1-I12) + AJ12*p_recur_Stroke*p_Stroke_rec*(1-I12)</f>
        <v>2.1893959977712523E-2</v>
      </c>
      <c r="AI13">
        <f>AD12*R12*p_MI*p_MI_rec_young*(1-I12) + AE12*R12*p_MI*p_MI_rec_young*(1-I12) + AH12*(PREV_FEMALE*p_recur_MI_F + (1-PREV_FEMALE)*p_recur_MI_M)*p_MI_rec_young*(1-I12) + AI12*(PREV_FEMALE*p_recur_MI_F + (1-PREV_FEMALE)*p_recur_MI_M)*p_MI_rec_young*(1-I12) + AJ12*(PREV_FEMALE*p_recur_MI_F + (1-PREV_FEMALE)*p_recur_MI_M)*p_MI_rec_young*(1-I12)</f>
        <v>1.8415324766970439E-2</v>
      </c>
      <c r="AJ13">
        <f>AH12*(1-p_recur_Stroke-(PREV_FEMALE*p_recur_MI_F + (1-PREV_FEMALE)*p_recur_MI_M) - p_toHF_young - H12*rr_MI*rr_Stroke)*(1-I12) + AI12*(1-p_recur_Stroke-(PREV_FEMALE*p_recur_MI_F + (1-PREV_FEMALE)*p_recur_MI_M) - p_toHF_young - H12*rr_MI*rr_Stroke)*(1-I12) + AJ12*(1-p_recur_Stroke-(PREV_FEMALE*p_recur_MI_F + (1-PREV_FEMALE)*p_recur_MI_M) - p_toHF_young - H12*rr_MI*rr_Stroke)*(1-I12)</f>
        <v>5.9466468164400835E-2</v>
      </c>
      <c r="AK13">
        <f>AB12*R12*p_MI*p_MI_HF_young*(1-I12) + AC12*R12*p_MI*p_MI_HF_young*(1-I12) + AF12*p_toHF_young*(1-I12) + AF12*(PREV_FEMALE*p_recur_MI_F + (1-PREV_FEMALE)*p_recur_MI_M)*p_MI_HF_young*(1-I12) + AG12*p_toHF_young*(1-I12) + AG12*(PREV_FEMALE*p_recur_MI_F + (1-PREV_FEMALE)*p_recur_MI_M)*p_MI_HF_young*(1-I12)</f>
        <v>0.23470632223490737</v>
      </c>
      <c r="AL13">
        <f>AK12*(1-R12*p_Stroke - H12*rr_HF)*(1-I12) + AL12*(1-R12*p_Stroke-H12*rr_HF)*(1-I12)</f>
        <v>1.2421785045724782</v>
      </c>
      <c r="AM13">
        <f>AD12*R12*p_MI*p_MI_HF_young*(1-I12) + AE12*R12*p_MI*p_MI_HF_young*(1-I12) + AH12*(PREV_FEMALE*p_recur_MI_F + (1-PREV_FEMALE)*p_recur_MI_M)*p_MI_HF_young*(1-I12) + AH12*p_toHF_young*(1-I12) + AI12*(PREV_FEMALE*p_recur_MI_F + (1-PREV_FEMALE)*p_recur_MI_M)*p_MI_HF_young*(1-I12) + AI12*p_toHF_young*(1-I12) + AJ12*(PREV_FEMALE*p_recur_MI_F + (1-PREV_FEMALE)*p_recur_MI_M)*p_MI_HF_young*(1-I12) + AJ12*p_toHF_young*(1-I12)</f>
        <v>3.1676889550223113E-3</v>
      </c>
      <c r="AN13">
        <f>AK12*R12*p_Stroke*p_Stroke_rec*(1-I12) + AL12*R12*p_Stroke*p_Stroke_rec*(1-I12) + AM12*(1-H12*rr_Stroke*rr_HF)*(1-I12) + AN12*(1-H12*rr_Stroke*rr_HF)*(1-I12)</f>
        <v>1.7590960950166032E-2</v>
      </c>
      <c r="AO13">
        <f>AO12*(1-AA12-H12*rr_DM) + AB12*(1-R12-H12)*I12</f>
        <v>373.2208464709849</v>
      </c>
      <c r="AP13">
        <f>AO12*AA12*p_Other + AB12*R12*p_Other*I12 + AC12*(1-R12*p_Stroke-R12*p_MI-H12*rr_Other)*I12 + AP12*(1-AA12*p_Stroke-AA12*p_MI-H12*rr_Other*rr_DM)</f>
        <v>25.55992506472429</v>
      </c>
      <c r="AQ13">
        <f>AO12*AA12*p_Stroke*p_Stroke_rec + AB12*R12*p_Stroke*p_Stroke_rec*I12 + AC12*R12*p_Stroke*p_Stroke_rec*I12 + AD12*p_recur_Stroke*p_Stroke_rec*I12 + AE12*p_recur_Stroke*p_Stroke_rec*I12 + AP12*AA12*p_Stroke*p_Stroke_rec + AQ12*p_recur_Stroke*p_Stroke_rec + AR12*p_recur_Stroke*p_Stroke_rec</f>
        <v>2.511786455052992</v>
      </c>
      <c r="AR13">
        <f>AD12*(1-p_recur_Stroke-R12*p_MI-H12*rr_Stroke)*I12 + AE12*(1-p_recur_Stroke-R12*p_MI-H12*rr_Stroke)*I12 + AQ12*(1-p_recur_Stroke-AA12*p_MI-H12*rr_Stroke*rr_DM) + AR12*(1-p_recur_Stroke-AA12*p_MI-H12*rr_Stroke*rr_DM)</f>
        <v>7.1526263681086153</v>
      </c>
      <c r="AS13">
        <f>AO12*AA12*p_MI*p_MI_rec_young + AB12*R12*p_MI*p_MI_rec_young*I12 + AC12*R12*p_MI*p_MI_rec_young*I12 +AF12*(PREV_FEMALE*p_recur_MI_F + (1-PREV_FEMALE)*p_recur_MI_M)*p_MI_rec_young*I12 + AG12*(PREV_FEMALE*p_recur_MI_F + (1-PREV_FEMALE)*p_recur_MI_M)*p_MI_rec_young*I12 + AP12*AA12*p_MI*p_MI_rec_young + AS12*(PREV_FEMALE*p_recur_MI_F + (1-PREV_FEMALE)*p_recur_MI_M)*p_MI_rec_young + AT12*(PREV_FEMALE*p_recur_MI_F + (1-PREV_FEMALE)*p_recur_MI_M)*p_MI_rec_young</f>
        <v>1.7781022506782374</v>
      </c>
      <c r="AT13">
        <f>AF12*(1-(PREV_FEMALE*p_recur_MI_F + (1-PREV_FEMALE)*p_recur_MI_M) - R12*p_Stroke - p_toHF_young - H12*rr_MI)*I12 + AG12*(1-(PREV_FEMALE*p_recur_MI_F + (1-PREV_FEMALE)*p_recur_MI_M) - R12*p_Stroke - p_toHF_young - H12*rr_MI)*I12 + AS12*(1-(PREV_FEMALE*p_recur_MI_F + (1-PREV_FEMALE)*p_recur_MI_M) - AA12*p_Stroke - p_toHF_young - H12*rr_MI*rr_DM) + AT12*(1-(PREV_FEMALE*p_recur_MI_F + (1-PREV_FEMALE)*p_recur_MI_M) - AA12*p_Stroke - p_toHF_young - H12*rr_MI*rr_DM)</f>
        <v>6.2805879498117596</v>
      </c>
      <c r="AU13">
        <f>AF12*R12*p_Stroke*p_Stroke_rec*I12 + AG12*R12*p_Stroke*p_Stroke_rec*I12 + AH12*p_recur_Stroke*p_Stroke_rec*I12 + AI12*p_recur_Stroke*p_Stroke_rec*I12 + AJ12*p_recur_Stroke*p_Stroke_rec*I12 + AS12*AA12*p_Stroke*p_Stroke_rec + AT12*AA12*p_Stroke*p_Stroke_rec + AU12*p_recur_Stroke*p_Stroke_rec + AV12*p_recur_Stroke*p_Stroke_rec + AW12*p_recur_Stroke*p_Stroke_rec</f>
        <v>4.2283296401721536E-2</v>
      </c>
      <c r="AV13">
        <f>AD12*R12*p_MI*p_MI_rec_young*I12 + AE12*R12*p_MI*p_MI_rec_young*I12 + AH12*(PREV_FEMALE*p_recur_MI_F+(1-PREV_FEMALE)*p_recur_MI_M)*p_MI_rec_young*I12 + AI12*(PREV_FEMALE*p_recur_MI_F+(1-PREV_FEMALE)*p_recur_MI_M)*p_MI_rec_young*I12 + AJ12*(PREV_FEMALE*p_recur_MI_F+(1-PREV_FEMALE)*p_recur_MI_M)*p_MI_rec_young*I12 + AQ12*AA12*p_MI*p_MI_rec_young + AR12*AA12*p_MI*p_MI_rec_young + AU12*(PREV_FEMALE*p_recur_MI_F+(1-PREV_FEMALE)*p_recur_MI_M)*p_MI_rec_young + AV12*(PREV_FEMALE*p_recur_MI_F+(1-PREV_FEMALE)*p_recur_MI_M)*p_MI_rec_young + AW12*(PREV_FEMALE*p_recur_MI_F+(1-PREV_FEMALE)*p_recur_MI_M)*p_MI_rec_young</f>
        <v>3.6365363103897479E-2</v>
      </c>
      <c r="AW13">
        <f>AH12*(1-p_recur_Stroke-(PREV_FEMALE*p_recur_MI_F + (1-PREV_FEMALE)*p_recur_MI_M) - p_toHF_young - H12*rr_MI*rr_Stroke)*I12 + AI12*(1-p_recur_Stroke-(PREV_FEMALE*p_recur_MI_F + (1-PREV_FEMALE)*p_recur_MI_M) - p_toHF_young - H12*rr_MI*rr_Stroke)*I12 + AJ12*(1-p_recur_Stroke-(PREV_FEMALE*p_recur_MI_F + (1-PREV_FEMALE)*p_recur_MI_M) - p_toHF_young - H12*rr_MI*rr_Stroke)*I12 + AU12*(1-p_recur_Stroke-(PREV_FEMALE*p_recur_MI_F + (1-PREV_FEMALE)*p_recur_MI_M) - p_toHF_young - H12*rr_MI*rr_Stroke*rr_DM) + AV12*(1-p_recur_Stroke-(PREV_FEMALE*p_recur_MI_F + (1-PREV_FEMALE)*p_recur_MI_M) - p_toHF_young - H12*rr_MI*rr_Stroke*rr_DM) + AW12*(1-p_recur_Stroke-(PREV_FEMALE*p_recur_MI_F + (1-PREV_FEMALE)*p_recur_MI_M) - p_toHF_young - H12*rr_MI*rr_Stroke*rr_DM)</f>
        <v>0.10007415011824329</v>
      </c>
      <c r="AX13">
        <f>AO12*AA12*p_MI*p_MI_HF_young + AB12*R12*p_MI*p_MI_HF_young*I12 + AC12*R12*p_MI*p_MI_HF_young*I12 + AF12*p_toHF_young*I12 + AF12*(PREV_FEMALE*p_recur_MI_F + (1-PREV_FEMALE)*p_recur_MI_M)*p_MI_HF_young*I12 + AG12*p_toHF_young*I12 + AG12*(PREV_FEMALE*p_recur_MI_F + (1-PREV_FEMALE)*p_recur_MI_M)*p_MI_HF_young*I12 + AP12*AA12*p_MI*p_MI_HF_young + AS12*(PREV_FEMALE*p_recur_MI_F + (1-PREV_FEMALE)*p_recur_MI_M)*p_MI_HF_young + AS12*p_toHF_young + AT12*(PREV_FEMALE*p_recur_MI_F + (1-PREV_FEMALE)*p_recur_MI_M)*p_MI_HF_young + AT12*p_toHF_young</f>
        <v>0.29932975560298153</v>
      </c>
      <c r="AY13">
        <f>AK12*(1-R12*p_Stroke - H12*rr_HF)*I12 + AL12*(1-R12*p_Stroke - H12*rr_HF)*I12 + AX12*(1-AA12*p_Stroke - H12*rr_HF*rr_DM) + AY12*(1-AA12*p_Stroke - H12*rr_HF*rr_DM)</f>
        <v>1.342638821761164</v>
      </c>
      <c r="AZ13">
        <f>AD12*R12*p_MI*p_MI_HF_young*I12 + AE12*R12*p_MI*p_MI_HF_young*I12 + AH12*(PREV_FEMALE*p_recur_MI_F + (1-PREV_FEMALE)*p_recur_MI_M)*p_MI_HF_young*I12 + AH12*p_toHF_young*I12 + AI12*(PREV_FEMALE*p_recur_MI_F + (1-PREV_FEMALE)*p_recur_MI_M)*p_MI_HF_young*I12 + AI12*p_toHF_young*I12 + AJ12*(PREV_FEMALE*p_recur_MI_F + (1-PREV_FEMALE)*p_recur_MI_M)*p_MI_HF_young*I12 + AJ12*p_toHF_young*I12 + AQ12*AA12*p_MI*p_MI_HF_young + AR12*AA12*p_MI*p_MI_HF_young + AU12*(PREV_FEMALE*p_recur_MI_F + (1-PREV_FEMALE)*p_recur_MI_M)*p_MI_HF_young + AU12*p_toHF_young + AV12*(PREV_FEMALE*p_recur_MI_F + (1-PREV_FEMALE)*p_recur_MI_M)*p_MI_HF_young + AV12*p_toHF_young + AW12*(PREV_FEMALE*p_recur_MI_F + (1-PREV_FEMALE)*p_recur_MI_M)*p_MI_HF_young + AW12*p_toHF_young</f>
        <v>5.9916035444098565E-3</v>
      </c>
      <c r="BA13">
        <f>AK12*R12*p_Stroke*p_Stroke_rec*I12 + AL12*R12*p_Stroke*p_Stroke_rec*I12 + AM12*(1-H12*rr_Stroke*rr_HF)*I12 + AN12*(1-H12*rr_Stroke*rr_HF)*I12 + AX12*AA12*p_Stroke*p_Stroke_rec + AY12*AA12*p_Stroke*p_Stroke_rec + AZ12*(1-H12*rr_Stroke*rr_HF*rr_DM) + BA12*(1-H12*rr_Stroke*rr_HF*rr_DM)</f>
        <v>2.9210966209184463E-2</v>
      </c>
      <c r="BB13">
        <f>AB12*H12 + AC12*H12*rr_Other + AD12*H12*rr_Stroke + AE12*H12*rr_Stroke + AF12*H12*rr_MI + AG12*H12*rr_MI + AH12*H12*rr_Stroke*rr_MI + AI12*H12*rr_Stroke*rr_MI + AJ12*H12*rr_Stroke*rr_MI + AK12*H12*rr_HF + AL12*H12*rr_HF + AM12*H12*rr_Stroke*rr_HF + AN12*H12*rr_Stroke*rr_HF + AO12*H12*rr_DM + AP12*H12*rr_DM*rr_Other + AQ12*H12*rr_DM*rr_Stroke + AR12*H12*rr_DM*rr_Stroke + AS12*H12*rr_DM*rr_MI + AT12*H12*rr_DM*rr_MI + AU12*H12*rr_DM*rr_Stroke*rr_MI + AV12*H12*rr_DM*rr_Stroke*rr_MI + AW12*H12*rr_DM*rr_Stroke*rr_MI + AX12*H12*rr_DM*rr_HF + AY12*H12*rr_DM*rr_HF + AZ12*H12*rr_DM*rr_Stroke*rr_HF + BA12*H12*rr_DM*rr_Stroke*rr_HF
+ AB12*R12*p_MI*p_MI_mort + AB12*R12*p_Stroke*p_Stroke_mort + AC12*R12*p_MI*p_MI_mort + AC12*R12*p_Stroke*p_Stroke_mort + AD12*R12*p_MI*p_MI_mort + AD12*p_recur_Stroke*p_Stroke_mort + AE12*R12*p_MI*p_MI_mort + AE12*p_recur_Stroke*p_Stroke_mort + AF12*(PREV_FEMALE*p_recur_MI_F + (1-PREV_FEMALE)*p_recur_MI_M)*p_MI_mort + AF12*R12*p_Stroke*p_Stroke_mort + AG12*(PREV_FEMALE*p_recur_MI_F + (1-PREV_FEMALE)*p_recur_MI_M)*p_MI_mort + AG12*R12*p_Stroke*p_Stroke_mort + AH12*(PREV_FEMALE*p_recur_MI_F + (1-PREV_FEMALE)*p_recur_MI_M)*p_MI_mort + AH12*p_recur_Stroke*p_Stroke_mort + AI12*(PREV_FEMALE*p_recur_MI_F + (1-PREV_FEMALE)*p_recur_MI_M)*p_MI_mort + AI12*p_recur_Stroke*p_Stroke_mort + AJ12*(PREV_FEMALE*p_recur_MI_F + (1-PREV_FEMALE)*p_recur_MI_M)*p_MI_mort + AJ12*p_recur_Stroke*p_Stroke_mort + AK12*R12*p_Stroke*p_Stroke_mort + AL12*R12*p_Stroke*p_Stroke_mort
+ AO12*AA12*p_MI*p_MI_mort + AO12*AA12*p_Stroke*p_Stroke_mort + AP12*AA12*p_MI*p_MI_mort + AP12*AA12*p_Stroke*p_Stroke_mort + AQ12*AA12*p_MI*p_MI_mort + AQ12*p_recur_Stroke*p_Stroke_mort + AR12*AA12*p_MI*p_MI_mort + AR12*p_recur_Stroke*p_Stroke_mort + AS12*(PREV_FEMALE*p_recur_MI_F + (1-PREV_FEMALE)*p_recur_MI_M)*p_MI_mort + AS12*AA12*p_Stroke*p_Stroke_mort + AT12*(PREV_FEMALE*p_recur_MI_F + (1-PREV_FEMALE)*p_recur_MI_M)*p_MI_mort + AT12*AA12*p_Stroke*p_Stroke_mort + AU12*(PREV_FEMALE*p_recur_MI_F + (1-PREV_FEMALE)*p_recur_MI_M)*p_MI_mort + AU12*p_recur_Stroke*p_Stroke_mort + AV12*(PREV_FEMALE*p_recur_MI_F + (1-PREV_FEMALE)*p_recur_MI_M)*p_MI_mort + AV12*p_recur_Stroke*p_Stroke_mort + AW12*(PREV_FEMALE*p_recur_MI_F + (1-PREV_FEMALE)*p_recur_MI_M)*p_MI_mort + AW12*p_recur_Stroke*p_Stroke_mort + AX12*AA12*p_Stroke*p_Stroke_mort + AY12*AA12*p_Stroke*p_Stroke_mort
+BB12</f>
        <v>52.443785882083432</v>
      </c>
      <c r="BC13">
        <f t="shared" si="19"/>
        <v>999.99999999999977</v>
      </c>
    </row>
    <row r="14" spans="1:55" x14ac:dyDescent="0.3">
      <c r="A14">
        <v>11</v>
      </c>
      <c r="B14">
        <v>56</v>
      </c>
      <c r="C14">
        <f>BMI_BL</f>
        <v>38</v>
      </c>
      <c r="D14">
        <f>SBP_BL</f>
        <v>125</v>
      </c>
      <c r="E14">
        <f>HbA1C_BL</f>
        <v>5.7</v>
      </c>
      <c r="F14">
        <v>8.4600000000000005E-3</v>
      </c>
      <c r="G14">
        <v>5.1799999999999997E-3</v>
      </c>
      <c r="H14">
        <f>(PREV_FEMALE*F14 + (1-PREV_FEMALE)*G14)</f>
        <v>7.8040000000000002E-3</v>
      </c>
      <c r="I14">
        <f t="shared" si="1"/>
        <v>5.6857293942168513E-2</v>
      </c>
      <c r="J14">
        <f t="shared" si="2"/>
        <v>0.14262590166845646</v>
      </c>
      <c r="K14">
        <f t="shared" si="3"/>
        <v>0.19386892366095509</v>
      </c>
      <c r="L14">
        <f t="shared" si="4"/>
        <v>7.0256982948603386E-2</v>
      </c>
      <c r="M14">
        <f t="shared" si="5"/>
        <v>9.6990021856497854E-2</v>
      </c>
      <c r="N14">
        <f t="shared" si="6"/>
        <v>0.31050768497930537</v>
      </c>
      <c r="O14">
        <f t="shared" si="7"/>
        <v>0.40865099105271507</v>
      </c>
      <c r="P14">
        <f t="shared" si="8"/>
        <v>0.16713573569356366</v>
      </c>
      <c r="Q14">
        <f t="shared" si="9"/>
        <v>0.22772448747817897</v>
      </c>
      <c r="R14">
        <f>PREV_FEMALE*PREV_SMOKE*(1-PREV_HT)*(1-EXP(-J14/10))+PREV_FEMALE*PREV_SMOKE*PREV_HT*(1-EXP(-K14/10))+PREV_FEMALE*(1-PREV_SMOKE)*(1-PREV_HT)*(1-EXP(-L14/10))+PREV_FEMALE*(1-PREV_SMOKE)*PREV_HT*(1-EXP(-M14/10))+(1-PREV_FEMALE)*PREV_SMOKE*(1-PREV_HT)*(1-EXP(-N14/10))+(1-PREV_FEMALE)*PREV_SMOKE*PREV_HT*(1-EXP(-O14/10))+(1-PREV_FEMALE)*(1-PREV_SMOKE)*(1-PREV_HT)*(1-EXP(-P14/10))+(1-PREV_FEMALE)*(1-PREV_SMOKE)*PREV_HT*(1-EXP(-Q14/10))</f>
        <v>1.1254357113622342E-2</v>
      </c>
      <c r="S14">
        <f t="shared" si="10"/>
        <v>0.28458490718877116</v>
      </c>
      <c r="T14">
        <f t="shared" si="11"/>
        <v>0.37438108767581402</v>
      </c>
      <c r="U14">
        <f t="shared" si="12"/>
        <v>0.14660917050485023</v>
      </c>
      <c r="V14">
        <f t="shared" si="13"/>
        <v>0.19910915871886059</v>
      </c>
      <c r="W14">
        <f t="shared" si="14"/>
        <v>0.46883046753736946</v>
      </c>
      <c r="X14">
        <f t="shared" si="15"/>
        <v>0.59096780417806882</v>
      </c>
      <c r="Y14">
        <f t="shared" si="16"/>
        <v>0.26743710923082042</v>
      </c>
      <c r="Z14">
        <f t="shared" si="17"/>
        <v>0.355790148274439</v>
      </c>
      <c r="AA14">
        <f>PREV_FEMALE*PREV_SMOKE*(1-PREV_HT)*(1-EXP(-S14/10))+PREV_FEMALE*PREV_SMOKE*PREV_HT*(1-EXP(-T14/10))+PREV_FEMALE*(1-PREV_SMOKE)*(1-PREV_HT)*(1-EXP(-U14/10))+PREV_FEMALE*(1-PREV_SMOKE)*PREV_HT*(1-EXP(-V14/10))+(1-PREV_FEMALE)*PREV_SMOKE*(1-PREV_HT)*(1-EXP(-W14/10))+(1-PREV_FEMALE)*PREV_SMOKE*PREV_HT*(1-EXP(-X14/10))+(1-PREV_FEMALE)*(1-PREV_SMOKE)*(1-PREV_HT)*(1-EXP(-Y14/10))+(1-PREV_FEMALE)*(1-PREV_SMOKE)*PREV_HT*(1-EXP(-Z14/10))</f>
        <v>2.0950886527339868E-2</v>
      </c>
      <c r="AB14">
        <f t="shared" si="18"/>
        <v>453.98530425673647</v>
      </c>
      <c r="AC14">
        <f>AB13*R13*p_Other*(1-I13) + AC13*(1-R13*(1-p_Other)-H13*rr_Other)*(1-I13)</f>
        <v>23.403063595720031</v>
      </c>
      <c r="AD14">
        <f>AB13*R13*p_Stroke*p_Stroke_rec*(1-I13)+AC13*R13*p_Stroke*p_Stroke_rec*(1-I13) + AD13*p_recur_Stroke*p_Stroke_rec*(1-I13) + AE13*p_recur_Stroke*p_Stroke_rec*(1-I13)</f>
        <v>1.9604356286980835</v>
      </c>
      <c r="AE14">
        <f>AD13*(1-p_recur_Stroke-R13*p_MI-H13*rr_Stroke)*(1-I13) + AE13*(1-p_recur_Stroke-R13*p_MI-H13*rr_Stroke)*(1-I13)</f>
        <v>6.6815999962717463</v>
      </c>
      <c r="AF14">
        <f>AB13*R13*p_MI*p_MI_rec_young*(1-I13)+AC13*R13*p_MI*p_MI_rec_young*(1-I13) + AF13*(PREV_FEMALE*p_recur_MI_F + (1-PREV_FEMALE)*p_recur_MI_M)*p_MI_rec_young*(1-I13) + AG13*(PREV_FEMALE*p_recur_MI_F + (1-PREV_FEMALE)*p_recur_MI_M)*p_MI_rec_young*(1-I13)</f>
        <v>1.3299327582359857</v>
      </c>
      <c r="AG14">
        <f>AF13*(1-(PREV_FEMALE*p_recur_MI_F + (1-PREV_FEMALE)*p_recur_MI_M) - R13*p_Stroke - p_toHF_young - H13*rr_MI)*(1-I13) + AG13*(1-(PREV_FEMALE*p_recur_MI_F + (1-PREV_FEMALE)*p_recur_MI_M) - R13*p_Stroke - p_toHF_young - H13*rr_MI)*(1-I13)</f>
        <v>5.8208892631776195</v>
      </c>
      <c r="AH14">
        <f>AF13*R13*p_Stroke*p_Stroke_rec*(1-I13) + AG13*R13*p_Stroke*p_Stroke_rec*(1-I13) + AH13*p_recur_Stroke*p_Stroke_rec*(1-I13) + AI13*p_recur_Stroke*p_Stroke_rec*(1-I13) + AJ13*p_recur_Stroke*p_Stroke_rec*(1-I13)</f>
        <v>2.5078942899951915E-2</v>
      </c>
      <c r="AI14">
        <f>AD13*R13*p_MI*p_MI_rec_young*(1-I13) + AE13*R13*p_MI*p_MI_rec_young*(1-I13) + AH13*(PREV_FEMALE*p_recur_MI_F + (1-PREV_FEMALE)*p_recur_MI_M)*p_MI_rec_young*(1-I13) + AI13*(PREV_FEMALE*p_recur_MI_F + (1-PREV_FEMALE)*p_recur_MI_M)*p_MI_rec_young*(1-I13) + AJ13*(PREV_FEMALE*p_recur_MI_F + (1-PREV_FEMALE)*p_recur_MI_M)*p_MI_rec_young*(1-I13)</f>
        <v>2.0863683193644678E-2</v>
      </c>
      <c r="AJ14">
        <f>AH13*(1-p_recur_Stroke-(PREV_FEMALE*p_recur_MI_F + (1-PREV_FEMALE)*p_recur_MI_M) - p_toHF_young - H13*rr_MI*rr_Stroke)*(1-I13) + AI13*(1-p_recur_Stroke-(PREV_FEMALE*p_recur_MI_F + (1-PREV_FEMALE)*p_recur_MI_M) - p_toHF_young - H13*rr_MI*rr_Stroke)*(1-I13) + AJ13*(1-p_recur_Stroke-(PREV_FEMALE*p_recur_MI_F + (1-PREV_FEMALE)*p_recur_MI_M) - p_toHF_young - H13*rr_MI*rr_Stroke)*(1-I13)</f>
        <v>7.1374239322836902E-2</v>
      </c>
      <c r="AK14">
        <f>AB13*R13*p_MI*p_MI_HF_young*(1-I13) + AC13*R13*p_MI*p_MI_HF_young*(1-I13) + AF13*p_toHF_young*(1-I13) + AF13*(PREV_FEMALE*p_recur_MI_F + (1-PREV_FEMALE)*p_recur_MI_M)*p_MI_HF_young*(1-I13) + AG13*p_toHF_young*(1-I13) + AG13*(PREV_FEMALE*p_recur_MI_F + (1-PREV_FEMALE)*p_recur_MI_M)*p_MI_HF_young*(1-I13)</f>
        <v>0.23869814490929356</v>
      </c>
      <c r="AL14">
        <f>AK13*(1-R13*p_Stroke - H13*rr_HF)*(1-I13) + AL13*(1-R13*p_Stroke-H13*rr_HF)*(1-I13)</f>
        <v>1.3713124217922816</v>
      </c>
      <c r="AM14">
        <f>AD13*R13*p_MI*p_MI_HF_young*(1-I13) + AE13*R13*p_MI*p_MI_HF_young*(1-I13) + AH13*(PREV_FEMALE*p_recur_MI_F + (1-PREV_FEMALE)*p_recur_MI_M)*p_MI_HF_young*(1-I13) + AH13*p_toHF_young*(1-I13) + AI13*(PREV_FEMALE*p_recur_MI_F + (1-PREV_FEMALE)*p_recur_MI_M)*p_MI_HF_young*(1-I13) + AI13*p_toHF_young*(1-I13) + AJ13*(PREV_FEMALE*p_recur_MI_F + (1-PREV_FEMALE)*p_recur_MI_M)*p_MI_HF_young*(1-I13) + AJ13*p_toHF_young*(1-I13)</f>
        <v>3.6564695852045713E-3</v>
      </c>
      <c r="AN14">
        <f>AK13*R13*p_Stroke*p_Stroke_rec*(1-I13) + AL13*R13*p_Stroke*p_Stroke_rec*(1-I13) + AM13*(1-H13*rr_Stroke*rr_HF)*(1-I13) + AN13*(1-H13*rr_Stroke*rr_HF)*(1-I13)</f>
        <v>2.1943486556748382E-2</v>
      </c>
      <c r="AO14">
        <f>AO13*(1-AA13-H13*rr_DM) + AB13*(1-R13-H13)*I13</f>
        <v>390.0293186143067</v>
      </c>
      <c r="AP14">
        <f>AO13*AA13*p_Other + AB13*R13*p_Other*I13 + AC13*(1-R13*p_Stroke-R13*p_MI-H13*rr_Other)*I13 + AP13*(1-AA13*p_Stroke-AA13*p_MI-H13*rr_Other*rr_DM)</f>
        <v>30.456850737792095</v>
      </c>
      <c r="AQ14">
        <f>AO13*AA13*p_Stroke*p_Stroke_rec + AB13*R13*p_Stroke*p_Stroke_rec*I13 + AC13*R13*p_Stroke*p_Stroke_rec*I13 + AD13*p_recur_Stroke*p_Stroke_rec*I13 + AE13*p_recur_Stroke*p_Stroke_rec*I13 + AP13*AA13*p_Stroke*p_Stroke_rec + AQ13*p_recur_Stroke*p_Stroke_rec + AR13*p_recur_Stroke*p_Stroke_rec</f>
        <v>2.8774713411749824</v>
      </c>
      <c r="AR14">
        <f>AD13*(1-p_recur_Stroke-R13*p_MI-H13*rr_Stroke)*I13 + AE13*(1-p_recur_Stroke-R13*p_MI-H13*rr_Stroke)*I13 + AQ13*(1-p_recur_Stroke-AA13*p_MI-H13*rr_Stroke*rr_DM) + AR13*(1-p_recur_Stroke-AA13*p_MI-H13*rr_Stroke*rr_DM)</f>
        <v>8.615626910032498</v>
      </c>
      <c r="AS14">
        <f>AO13*AA13*p_MI*p_MI_rec_young + AB13*R13*p_MI*p_MI_rec_young*I13 + AC13*R13*p_MI*p_MI_rec_young*I13 +AF13*(PREV_FEMALE*p_recur_MI_F + (1-PREV_FEMALE)*p_recur_MI_M)*p_MI_rec_young*I13 + AG13*(PREV_FEMALE*p_recur_MI_F + (1-PREV_FEMALE)*p_recur_MI_M)*p_MI_rec_young*I13 + AP13*AA13*p_MI*p_MI_rec_young + AS13*(PREV_FEMALE*p_recur_MI_F + (1-PREV_FEMALE)*p_recur_MI_M)*p_MI_rec_young + AT13*(PREV_FEMALE*p_recur_MI_F + (1-PREV_FEMALE)*p_recur_MI_M)*p_MI_rec_young</f>
        <v>2.0140549752391563</v>
      </c>
      <c r="AT14">
        <f>AF13*(1-(PREV_FEMALE*p_recur_MI_F + (1-PREV_FEMALE)*p_recur_MI_M) - R13*p_Stroke - p_toHF_young - H13*rr_MI)*I13 + AG13*(1-(PREV_FEMALE*p_recur_MI_F + (1-PREV_FEMALE)*p_recur_MI_M) - R13*p_Stroke - p_toHF_young - H13*rr_MI)*I13 + AS13*(1-(PREV_FEMALE*p_recur_MI_F + (1-PREV_FEMALE)*p_recur_MI_M) - AA13*p_Stroke - p_toHF_young - H13*rr_MI*rr_DM) + AT13*(1-(PREV_FEMALE*p_recur_MI_F + (1-PREV_FEMALE)*p_recur_MI_M) - AA13*p_Stroke - p_toHF_young - H13*rr_MI*rr_DM)</f>
        <v>7.5736759063457075</v>
      </c>
      <c r="AU14">
        <f>AF13*R13*p_Stroke*p_Stroke_rec*I13 + AG13*R13*p_Stroke*p_Stroke_rec*I13 + AH13*p_recur_Stroke*p_Stroke_rec*I13 + AI13*p_recur_Stroke*p_Stroke_rec*I13 + AJ13*p_recur_Stroke*p_Stroke_rec*I13 + AS13*AA13*p_Stroke*p_Stroke_rec + AT13*AA13*p_Stroke*p_Stroke_rec + AU13*p_recur_Stroke*p_Stroke_rec + AV13*p_recur_Stroke*p_Stroke_rec + AW13*p_recur_Stroke*p_Stroke_rec</f>
        <v>5.5442139828978679E-2</v>
      </c>
      <c r="AV14">
        <f>AD13*R13*p_MI*p_MI_rec_young*I13 + AE13*R13*p_MI*p_MI_rec_young*I13 + AH13*(PREV_FEMALE*p_recur_MI_F+(1-PREV_FEMALE)*p_recur_MI_M)*p_MI_rec_young*I13 + AI13*(PREV_FEMALE*p_recur_MI_F+(1-PREV_FEMALE)*p_recur_MI_M)*p_MI_rec_young*I13 + AJ13*(PREV_FEMALE*p_recur_MI_F+(1-PREV_FEMALE)*p_recur_MI_M)*p_MI_rec_young*I13 + AQ13*AA13*p_MI*p_MI_rec_young + AR13*AA13*p_MI*p_MI_rec_young + AU13*(PREV_FEMALE*p_recur_MI_F+(1-PREV_FEMALE)*p_recur_MI_M)*p_MI_rec_young + AV13*(PREV_FEMALE*p_recur_MI_F+(1-PREV_FEMALE)*p_recur_MI_M)*p_MI_rec_young + AW13*(PREV_FEMALE*p_recur_MI_F+(1-PREV_FEMALE)*p_recur_MI_M)*p_MI_rec_young</f>
        <v>4.7117063777410664E-2</v>
      </c>
      <c r="AW14">
        <f>AH13*(1-p_recur_Stroke-(PREV_FEMALE*p_recur_MI_F + (1-PREV_FEMALE)*p_recur_MI_M) - p_toHF_young - H13*rr_MI*rr_Stroke)*I13 + AI13*(1-p_recur_Stroke-(PREV_FEMALE*p_recur_MI_F + (1-PREV_FEMALE)*p_recur_MI_M) - p_toHF_young - H13*rr_MI*rr_Stroke)*I13 + AJ13*(1-p_recur_Stroke-(PREV_FEMALE*p_recur_MI_F + (1-PREV_FEMALE)*p_recur_MI_M) - p_toHF_young - H13*rr_MI*rr_Stroke)*I13 + AU13*(1-p_recur_Stroke-(PREV_FEMALE*p_recur_MI_F + (1-PREV_FEMALE)*p_recur_MI_M) - p_toHF_young - H13*rr_MI*rr_Stroke*rr_DM) + AV13*(1-p_recur_Stroke-(PREV_FEMALE*p_recur_MI_F + (1-PREV_FEMALE)*p_recur_MI_M) - p_toHF_young - H13*rr_MI*rr_Stroke*rr_DM) + AW13*(1-p_recur_Stroke-(PREV_FEMALE*p_recur_MI_F + (1-PREV_FEMALE)*p_recur_MI_M) - p_toHF_young - H13*rr_MI*rr_Stroke*rr_DM)</f>
        <v>0.13890909547616304</v>
      </c>
      <c r="AX14">
        <f>AO13*AA13*p_MI*p_MI_HF_young + AB13*R13*p_MI*p_MI_HF_young*I13 + AC13*R13*p_MI*p_MI_HF_young*I13 + AF13*p_toHF_young*I13 + AF13*(PREV_FEMALE*p_recur_MI_F + (1-PREV_FEMALE)*p_recur_MI_M)*p_MI_HF_young*I13 + AG13*p_toHF_young*I13 + AG13*(PREV_FEMALE*p_recur_MI_F + (1-PREV_FEMALE)*p_recur_MI_M)*p_MI_HF_young*I13 + AP13*AA13*p_MI*p_MI_HF_young + AS13*(PREV_FEMALE*p_recur_MI_F + (1-PREV_FEMALE)*p_recur_MI_M)*p_MI_HF_young + AS13*p_toHF_young + AT13*(PREV_FEMALE*p_recur_MI_F + (1-PREV_FEMALE)*p_recur_MI_M)*p_MI_HF_young + AT13*p_toHF_young</f>
        <v>0.34534677815613712</v>
      </c>
      <c r="AY14">
        <f>AK13*(1-R13*p_Stroke - H13*rr_HF)*I13 + AL13*(1-R13*p_Stroke - H13*rr_HF)*I13 + AX13*(1-AA13*p_Stroke - H13*rr_HF*rr_DM) + AY13*(1-AA13*p_Stroke - H13*rr_HF*rr_DM)</f>
        <v>1.6924438939613971</v>
      </c>
      <c r="AZ14">
        <f>AD13*R13*p_MI*p_MI_HF_young*I13 + AE13*R13*p_MI*p_MI_HF_young*I13 + AH13*(PREV_FEMALE*p_recur_MI_F + (1-PREV_FEMALE)*p_recur_MI_M)*p_MI_HF_young*I13 + AH13*p_toHF_young*I13 + AI13*(PREV_FEMALE*p_recur_MI_F + (1-PREV_FEMALE)*p_recur_MI_M)*p_MI_HF_young*I13 + AI13*p_toHF_young*I13 + AJ13*(PREV_FEMALE*p_recur_MI_F + (1-PREV_FEMALE)*p_recur_MI_M)*p_MI_HF_young*I13 + AJ13*p_toHF_young*I13 + AQ13*AA13*p_MI*p_MI_HF_young + AR13*AA13*p_MI*p_MI_HF_young + AU13*(PREV_FEMALE*p_recur_MI_F + (1-PREV_FEMALE)*p_recur_MI_M)*p_MI_HF_young + AU13*p_toHF_young + AV13*(PREV_FEMALE*p_recur_MI_F + (1-PREV_FEMALE)*p_recur_MI_M)*p_MI_HF_young + AV13*p_toHF_young + AW13*(PREV_FEMALE*p_recur_MI_F + (1-PREV_FEMALE)*p_recur_MI_M)*p_MI_HF_young + AW13*p_toHF_young</f>
        <v>7.9200808582481803E-3</v>
      </c>
      <c r="BA14">
        <f>AK13*R13*p_Stroke*p_Stroke_rec*I13 + AL13*R13*p_Stroke*p_Stroke_rec*I13 + AM13*(1-H13*rr_Stroke*rr_HF)*I13 + AN13*(1-H13*rr_Stroke*rr_HF)*I13 + AX13*AA13*p_Stroke*p_Stroke_rec + AY13*AA13*p_Stroke*p_Stroke_rec + AZ13*(1-H13*rr_Stroke*rr_HF*rr_DM) + BA13*(1-H13*rr_Stroke*rr_HF*rr_DM)</f>
        <v>4.1841447458576493E-2</v>
      </c>
      <c r="BB14">
        <f>AB13*H13 + AC13*H13*rr_Other + AD13*H13*rr_Stroke + AE13*H13*rr_Stroke + AF13*H13*rr_MI + AG13*H13*rr_MI + AH13*H13*rr_Stroke*rr_MI + AI13*H13*rr_Stroke*rr_MI + AJ13*H13*rr_Stroke*rr_MI + AK13*H13*rr_HF + AL13*H13*rr_HF + AM13*H13*rr_Stroke*rr_HF + AN13*H13*rr_Stroke*rr_HF + AO13*H13*rr_DM + AP13*H13*rr_DM*rr_Other + AQ13*H13*rr_DM*rr_Stroke + AR13*H13*rr_DM*rr_Stroke + AS13*H13*rr_DM*rr_MI + AT13*H13*rr_DM*rr_MI + AU13*H13*rr_DM*rr_Stroke*rr_MI + AV13*H13*rr_DM*rr_Stroke*rr_MI + AW13*H13*rr_DM*rr_Stroke*rr_MI + AX13*H13*rr_DM*rr_HF + AY13*H13*rr_DM*rr_HF + AZ13*H13*rr_DM*rr_Stroke*rr_HF + BA13*H13*rr_DM*rr_Stroke*rr_HF
+ AB13*R13*p_MI*p_MI_mort + AB13*R13*p_Stroke*p_Stroke_mort + AC13*R13*p_MI*p_MI_mort + AC13*R13*p_Stroke*p_Stroke_mort + AD13*R13*p_MI*p_MI_mort + AD13*p_recur_Stroke*p_Stroke_mort + AE13*R13*p_MI*p_MI_mort + AE13*p_recur_Stroke*p_Stroke_mort + AF13*(PREV_FEMALE*p_recur_MI_F + (1-PREV_FEMALE)*p_recur_MI_M)*p_MI_mort + AF13*R13*p_Stroke*p_Stroke_mort + AG13*(PREV_FEMALE*p_recur_MI_F + (1-PREV_FEMALE)*p_recur_MI_M)*p_MI_mort + AG13*R13*p_Stroke*p_Stroke_mort + AH13*(PREV_FEMALE*p_recur_MI_F + (1-PREV_FEMALE)*p_recur_MI_M)*p_MI_mort + AH13*p_recur_Stroke*p_Stroke_mort + AI13*(PREV_FEMALE*p_recur_MI_F + (1-PREV_FEMALE)*p_recur_MI_M)*p_MI_mort + AI13*p_recur_Stroke*p_Stroke_mort + AJ13*(PREV_FEMALE*p_recur_MI_F + (1-PREV_FEMALE)*p_recur_MI_M)*p_MI_mort + AJ13*p_recur_Stroke*p_Stroke_mort + AK13*R13*p_Stroke*p_Stroke_mort + AL13*R13*p_Stroke*p_Stroke_mort
+ AO13*AA13*p_MI*p_MI_mort + AO13*AA13*p_Stroke*p_Stroke_mort + AP13*AA13*p_MI*p_MI_mort + AP13*AA13*p_Stroke*p_Stroke_mort + AQ13*AA13*p_MI*p_MI_mort + AQ13*p_recur_Stroke*p_Stroke_mort + AR13*AA13*p_MI*p_MI_mort + AR13*p_recur_Stroke*p_Stroke_mort + AS13*(PREV_FEMALE*p_recur_MI_F + (1-PREV_FEMALE)*p_recur_MI_M)*p_MI_mort + AS13*AA13*p_Stroke*p_Stroke_mort + AT13*(PREV_FEMALE*p_recur_MI_F + (1-PREV_FEMALE)*p_recur_MI_M)*p_MI_mort + AT13*AA13*p_Stroke*p_Stroke_mort + AU13*(PREV_FEMALE*p_recur_MI_F + (1-PREV_FEMALE)*p_recur_MI_M)*p_MI_mort + AU13*p_recur_Stroke*p_Stroke_mort + AV13*(PREV_FEMALE*p_recur_MI_F + (1-PREV_FEMALE)*p_recur_MI_M)*p_MI_mort + AV13*p_recur_Stroke*p_Stroke_mort + AW13*(PREV_FEMALE*p_recur_MI_F + (1-PREV_FEMALE)*p_recur_MI_M)*p_MI_mort + AW13*p_recur_Stroke*p_Stroke_mort + AX13*AA13*p_Stroke*p_Stroke_mort + AY13*AA13*p_Stroke*p_Stroke_mort
+BB13</f>
        <v>61.169828128491638</v>
      </c>
      <c r="BC14">
        <f t="shared" si="19"/>
        <v>999.99999999999932</v>
      </c>
    </row>
    <row r="15" spans="1:55" x14ac:dyDescent="0.3">
      <c r="A15">
        <v>12</v>
      </c>
      <c r="B15">
        <v>57</v>
      </c>
      <c r="C15">
        <f>BMI_BL</f>
        <v>38</v>
      </c>
      <c r="D15">
        <f>SBP_BL</f>
        <v>125</v>
      </c>
      <c r="E15">
        <f>HbA1C_BL</f>
        <v>5.7</v>
      </c>
      <c r="F15">
        <v>9.2200000000000008E-3</v>
      </c>
      <c r="G15">
        <v>5.5599999999999998E-3</v>
      </c>
      <c r="H15">
        <f>(PREV_FEMALE*F15 + (1-PREV_FEMALE)*G15)</f>
        <v>8.4880000000000008E-3</v>
      </c>
      <c r="I15">
        <f t="shared" si="1"/>
        <v>5.6857293942168513E-2</v>
      </c>
      <c r="J15">
        <f t="shared" si="2"/>
        <v>0.14911090634593571</v>
      </c>
      <c r="K15">
        <f t="shared" si="3"/>
        <v>0.20239534427462924</v>
      </c>
      <c r="L15">
        <f t="shared" si="4"/>
        <v>7.3592763344100476E-2</v>
      </c>
      <c r="M15">
        <f t="shared" si="5"/>
        <v>0.10152416432900568</v>
      </c>
      <c r="N15">
        <f t="shared" si="6"/>
        <v>0.32487695705321507</v>
      </c>
      <c r="O15">
        <f t="shared" si="7"/>
        <v>0.42598932108248644</v>
      </c>
      <c r="P15">
        <f t="shared" si="8"/>
        <v>0.17571925247212461</v>
      </c>
      <c r="Q15">
        <f t="shared" si="9"/>
        <v>0.23894660869123441</v>
      </c>
      <c r="R15">
        <f>PREV_FEMALE*PREV_SMOKE*(1-PREV_HT)*(1-EXP(-J15/10))+PREV_FEMALE*PREV_SMOKE*PREV_HT*(1-EXP(-K15/10))+PREV_FEMALE*(1-PREV_SMOKE)*(1-PREV_HT)*(1-EXP(-L15/10))+PREV_FEMALE*(1-PREV_SMOKE)*PREV_HT*(1-EXP(-M15/10))+(1-PREV_FEMALE)*PREV_SMOKE*(1-PREV_HT)*(1-EXP(-N15/10))+(1-PREV_FEMALE)*PREV_SMOKE*PREV_HT*(1-EXP(-O15/10))+(1-PREV_FEMALE)*(1-PREV_SMOKE)*(1-PREV_HT)*(1-EXP(-P15/10))+(1-PREV_FEMALE)*(1-PREV_SMOKE)*PREV_HT*(1-EXP(-Q15/10))</f>
        <v>1.1786134931130763E-2</v>
      </c>
      <c r="S15">
        <f t="shared" si="10"/>
        <v>0.29630910041368475</v>
      </c>
      <c r="T15">
        <f t="shared" si="11"/>
        <v>0.38869251451399112</v>
      </c>
      <c r="U15">
        <f t="shared" si="12"/>
        <v>0.15325861996171286</v>
      </c>
      <c r="V15">
        <f t="shared" si="13"/>
        <v>0.20783509986911508</v>
      </c>
      <c r="W15">
        <f t="shared" si="14"/>
        <v>0.48752935734505176</v>
      </c>
      <c r="X15">
        <f t="shared" si="15"/>
        <v>0.61116486450624397</v>
      </c>
      <c r="Y15">
        <f t="shared" si="16"/>
        <v>0.2802377639101985</v>
      </c>
      <c r="Z15">
        <f t="shared" si="17"/>
        <v>0.37163828091634599</v>
      </c>
      <c r="AA15">
        <f>PREV_FEMALE*PREV_SMOKE*(1-PREV_HT)*(1-EXP(-S15/10))+PREV_FEMALE*PREV_SMOKE*PREV_HT*(1-EXP(-T15/10))+PREV_FEMALE*(1-PREV_SMOKE)*(1-PREV_HT)*(1-EXP(-U15/10))+PREV_FEMALE*(1-PREV_SMOKE)*PREV_HT*(1-EXP(-V15/10))+(1-PREV_FEMALE)*PREV_SMOKE*(1-PREV_HT)*(1-EXP(-W15/10))+(1-PREV_FEMALE)*PREV_SMOKE*PREV_HT*(1-EXP(-X15/10))+(1-PREV_FEMALE)*(1-PREV_SMOKE)*(1-PREV_HT)*(1-EXP(-Y15/10))+(1-PREV_FEMALE)*(1-PREV_SMOKE)*PREV_HT*(1-EXP(-Z15/10))</f>
        <v>2.1861539580477384E-2</v>
      </c>
      <c r="AB15">
        <f t="shared" si="18"/>
        <v>420.01265579197911</v>
      </c>
      <c r="AC15">
        <f>AB14*R14*p_Other*(1-I14) + AC14*(1-R14*(1-p_Other)-H14*rr_Other)*(1-I14)</f>
        <v>24.283708710824502</v>
      </c>
      <c r="AD15">
        <f>AB14*R14*p_Stroke*p_Stroke_rec*(1-I14)+AC14*R14*p_Stroke*p_Stroke_rec*(1-I14) + AD14*p_recur_Stroke*p_Stroke_rec*(1-I14) + AE14*p_recur_Stroke*p_Stroke_rec*(1-I14)</f>
        <v>1.9720584674551169</v>
      </c>
      <c r="AE15">
        <f>AD14*(1-p_recur_Stroke-R14*p_MI-H14*rr_Stroke)*(1-I14) + AE14*(1-p_recur_Stroke-R14*p_MI-H14*rr_Stroke)*(1-I14)</f>
        <v>6.953318819314493</v>
      </c>
      <c r="AF15">
        <f>AB14*R14*p_MI*p_MI_rec_young*(1-I14)+AC14*R14*p_MI*p_MI_rec_young*(1-I14) + AF14*(PREV_FEMALE*p_recur_MI_F + (1-PREV_FEMALE)*p_recur_MI_M)*p_MI_rec_young*(1-I14) + AG14*(PREV_FEMALE*p_recur_MI_F + (1-PREV_FEMALE)*p_recur_MI_M)*p_MI_rec_young*(1-I14)</f>
        <v>1.324889431118432</v>
      </c>
      <c r="AG15">
        <f>AF14*(1-(PREV_FEMALE*p_recur_MI_F + (1-PREV_FEMALE)*p_recur_MI_M) - R14*p_Stroke - p_toHF_young - H14*rr_MI)*(1-I14) + AG14*(1-(PREV_FEMALE*p_recur_MI_F + (1-PREV_FEMALE)*p_recur_MI_M) - R14*p_Stroke - p_toHF_young - H14*rr_MI)*(1-I14)</f>
        <v>6.0629498818913525</v>
      </c>
      <c r="AH15">
        <f>AF14*R14*p_Stroke*p_Stroke_rec*(1-I14) + AG14*R14*p_Stroke*p_Stroke_rec*(1-I14) + AH14*p_recur_Stroke*p_Stroke_rec*(1-I14) + AI14*p_recur_Stroke*p_Stroke_rec*(1-I14) + AJ14*p_recur_Stroke*p_Stroke_rec*(1-I14)</f>
        <v>2.8276273355617026E-2</v>
      </c>
      <c r="AI15">
        <f>AD14*R14*p_MI*p_MI_rec_young*(1-I14) + AE14*R14*p_MI*p_MI_rec_young*(1-I14) + AH14*(PREV_FEMALE*p_recur_MI_F + (1-PREV_FEMALE)*p_recur_MI_M)*p_MI_rec_young*(1-I14) + AI14*(PREV_FEMALE*p_recur_MI_F + (1-PREV_FEMALE)*p_recur_MI_M)*p_MI_rec_young*(1-I14) + AJ14*(PREV_FEMALE*p_recur_MI_F + (1-PREV_FEMALE)*p_recur_MI_M)*p_MI_rec_young*(1-I14)</f>
        <v>2.3288330403947372E-2</v>
      </c>
      <c r="AJ15">
        <f>AH14*(1-p_recur_Stroke-(PREV_FEMALE*p_recur_MI_F + (1-PREV_FEMALE)*p_recur_MI_M) - p_toHF_young - H14*rr_MI*rr_Stroke)*(1-I14) + AI14*(1-p_recur_Stroke-(PREV_FEMALE*p_recur_MI_F + (1-PREV_FEMALE)*p_recur_MI_M) - p_toHF_young - H14*rr_MI*rr_Stroke)*(1-I14) + AJ14*(1-p_recur_Stroke-(PREV_FEMALE*p_recur_MI_F + (1-PREV_FEMALE)*p_recur_MI_M) - p_toHF_young - H14*rr_MI*rr_Stroke)*(1-I14)</f>
        <v>8.3572010896553653E-2</v>
      </c>
      <c r="AK15">
        <f>AB14*R14*p_MI*p_MI_HF_young*(1-I14) + AC14*R14*p_MI*p_MI_HF_young*(1-I14) + AF14*p_toHF_young*(1-I14) + AF14*(PREV_FEMALE*p_recur_MI_F + (1-PREV_FEMALE)*p_recur_MI_M)*p_MI_HF_young*(1-I14) + AG14*p_toHF_young*(1-I14) + AG14*(PREV_FEMALE*p_recur_MI_F + (1-PREV_FEMALE)*p_recur_MI_M)*p_MI_HF_young*(1-I14)</f>
        <v>0.24141597006918178</v>
      </c>
      <c r="AL15">
        <f>AK14*(1-R14*p_Stroke - H14*rr_HF)*(1-I14) + AL14*(1-R14*p_Stroke-H14*rr_HF)*(1-I14)</f>
        <v>1.4929719098973946</v>
      </c>
      <c r="AM15">
        <f>AD14*R14*p_MI*p_MI_HF_young*(1-I14) + AE14*R14*p_MI*p_MI_HF_young*(1-I14) + AH14*(PREV_FEMALE*p_recur_MI_F + (1-PREV_FEMALE)*p_recur_MI_M)*p_MI_HF_young*(1-I14) + AH14*p_toHF_young*(1-I14) + AI14*(PREV_FEMALE*p_recur_MI_F + (1-PREV_FEMALE)*p_recur_MI_M)*p_MI_HF_young*(1-I14) + AI14*p_toHF_young*(1-I14) + AJ14*(PREV_FEMALE*p_recur_MI_F + (1-PREV_FEMALE)*p_recur_MI_M)*p_MI_HF_young*(1-I14) + AJ14*p_toHF_young*(1-I14)</f>
        <v>4.1486945029092373E-3</v>
      </c>
      <c r="AN15">
        <f>AK14*R14*p_Stroke*p_Stroke_rec*(1-I14) + AL14*R14*p_Stroke*p_Stroke_rec*(1-I14) + AM14*(1-H14*rr_Stroke*rr_HF)*(1-I14) + AN14*(1-H14*rr_Stroke*rr_HF)*(1-I14)</f>
        <v>2.6687158653810328E-2</v>
      </c>
      <c r="AO15">
        <f>AO14*(1-AA14-H14*rr_DM) + AB14*(1-R14-H14)*I14</f>
        <v>403.67793590674268</v>
      </c>
      <c r="AP15">
        <f>AO14*AA14*p_Other + AB14*R14*p_Other*I14 + AC14*(1-R14*p_Stroke-R14*p_MI-H14*rr_Other)*I14 + AP14*(1-AA14*p_Stroke-AA14*p_MI-H14*rr_Other*rr_DM)</f>
        <v>35.608609054631302</v>
      </c>
      <c r="AQ15">
        <f>AO14*AA14*p_Stroke*p_Stroke_rec + AB14*R14*p_Stroke*p_Stroke_rec*I14 + AC14*R14*p_Stroke*p_Stroke_rec*I14 + AD14*p_recur_Stroke*p_Stroke_rec*I14 + AE14*p_recur_Stroke*p_Stroke_rec*I14 + AP14*AA14*p_Stroke*p_Stroke_rec + AQ14*p_recur_Stroke*p_Stroke_rec + AR14*p_recur_Stroke*p_Stroke_rec</f>
        <v>3.251825934749061</v>
      </c>
      <c r="AR15">
        <f>AD14*(1-p_recur_Stroke-R14*p_MI-H14*rr_Stroke)*I14 + AE14*(1-p_recur_Stroke-R14*p_MI-H14*rr_Stroke)*I14 + AQ14*(1-p_recur_Stroke-AA14*p_MI-H14*rr_Stroke*rr_DM) + AR14*(1-p_recur_Stroke-AA14*p_MI-H14*rr_Stroke*rr_DM)</f>
        <v>10.157286028715607</v>
      </c>
      <c r="AS15">
        <f>AO14*AA14*p_MI*p_MI_rec_young + AB14*R14*p_MI*p_MI_rec_young*I14 + AC14*R14*p_MI*p_MI_rec_young*I14 +AF14*(PREV_FEMALE*p_recur_MI_F + (1-PREV_FEMALE)*p_recur_MI_M)*p_MI_rec_young*I14 + AG14*(PREV_FEMALE*p_recur_MI_F + (1-PREV_FEMALE)*p_recur_MI_M)*p_MI_rec_young*I14 + AP14*AA14*p_MI*p_MI_rec_young + AS14*(PREV_FEMALE*p_recur_MI_F + (1-PREV_FEMALE)*p_recur_MI_M)*p_MI_rec_young + AT14*(PREV_FEMALE*p_recur_MI_F + (1-PREV_FEMALE)*p_recur_MI_M)*p_MI_rec_young</f>
        <v>2.2532739722031447</v>
      </c>
      <c r="AT15">
        <f>AF14*(1-(PREV_FEMALE*p_recur_MI_F + (1-PREV_FEMALE)*p_recur_MI_M) - R14*p_Stroke - p_toHF_young - H14*rr_MI)*I14 + AG14*(1-(PREV_FEMALE*p_recur_MI_F + (1-PREV_FEMALE)*p_recur_MI_M) - R14*p_Stroke - p_toHF_young - H14*rr_MI)*I14 + AS14*(1-(PREV_FEMALE*p_recur_MI_F + (1-PREV_FEMALE)*p_recur_MI_M) - AA14*p_Stroke - p_toHF_young - H14*rr_MI*rr_DM) + AT14*(1-(PREV_FEMALE*p_recur_MI_F + (1-PREV_FEMALE)*p_recur_MI_M) - AA14*p_Stroke - p_toHF_young - H14*rr_MI*rr_DM)</f>
        <v>8.9455785797703413</v>
      </c>
      <c r="AU15">
        <f>AF14*R14*p_Stroke*p_Stroke_rec*I14 + AG14*R14*p_Stroke*p_Stroke_rec*I14 + AH14*p_recur_Stroke*p_Stroke_rec*I14 + AI14*p_recur_Stroke*p_Stroke_rec*I14 + AJ14*p_recur_Stroke*p_Stroke_rec*I14 + AS14*AA14*p_Stroke*p_Stroke_rec + AT14*AA14*p_Stroke*p_Stroke_rec + AU14*p_recur_Stroke*p_Stroke_rec + AV14*p_recur_Stroke*p_Stroke_rec + AW14*p_recur_Stroke*p_Stroke_rec</f>
        <v>7.0867134743711577E-2</v>
      </c>
      <c r="AV15">
        <f>AD14*R14*p_MI*p_MI_rec_young*I14 + AE14*R14*p_MI*p_MI_rec_young*I14 + AH14*(PREV_FEMALE*p_recur_MI_F+(1-PREV_FEMALE)*p_recur_MI_M)*p_MI_rec_young*I14 + AI14*(PREV_FEMALE*p_recur_MI_F+(1-PREV_FEMALE)*p_recur_MI_M)*p_MI_rec_young*I14 + AJ14*(PREV_FEMALE*p_recur_MI_F+(1-PREV_FEMALE)*p_recur_MI_M)*p_MI_rec_young*I14 + AQ14*AA14*p_MI*p_MI_rec_young + AR14*AA14*p_MI*p_MI_rec_young + AU14*(PREV_FEMALE*p_recur_MI_F+(1-PREV_FEMALE)*p_recur_MI_M)*p_MI_rec_young + AV14*(PREV_FEMALE*p_recur_MI_F+(1-PREV_FEMALE)*p_recur_MI_M)*p_MI_rec_young + AW14*(PREV_FEMALE*p_recur_MI_F+(1-PREV_FEMALE)*p_recur_MI_M)*p_MI_rec_young</f>
        <v>5.9557175998562591E-2</v>
      </c>
      <c r="AW15">
        <f>AH14*(1-p_recur_Stroke-(PREV_FEMALE*p_recur_MI_F + (1-PREV_FEMALE)*p_recur_MI_M) - p_toHF_young - H14*rr_MI*rr_Stroke)*I14 + AI14*(1-p_recur_Stroke-(PREV_FEMALE*p_recur_MI_F + (1-PREV_FEMALE)*p_recur_MI_M) - p_toHF_young - H14*rr_MI*rr_Stroke)*I14 + AJ14*(1-p_recur_Stroke-(PREV_FEMALE*p_recur_MI_F + (1-PREV_FEMALE)*p_recur_MI_M) - p_toHF_young - H14*rr_MI*rr_Stroke)*I14 + AU14*(1-p_recur_Stroke-(PREV_FEMALE*p_recur_MI_F + (1-PREV_FEMALE)*p_recur_MI_M) - p_toHF_young - H14*rr_MI*rr_Stroke*rr_DM) + AV14*(1-p_recur_Stroke-(PREV_FEMALE*p_recur_MI_F + (1-PREV_FEMALE)*p_recur_MI_M) - p_toHF_young - H14*rr_MI*rr_Stroke*rr_DM) + AW14*(1-p_recur_Stroke-(PREV_FEMALE*p_recur_MI_F + (1-PREV_FEMALE)*p_recur_MI_M) - p_toHF_young - H14*rr_MI*rr_Stroke*rr_DM)</f>
        <v>0.18602273129883087</v>
      </c>
      <c r="AX15">
        <f>AO14*AA14*p_MI*p_MI_HF_young + AB14*R14*p_MI*p_MI_HF_young*I14 + AC14*R14*p_MI*p_MI_HF_young*I14 + AF14*p_toHF_young*I14 + AF14*(PREV_FEMALE*p_recur_MI_F + (1-PREV_FEMALE)*p_recur_MI_M)*p_MI_HF_young*I14 + AG14*p_toHF_young*I14 + AG14*(PREV_FEMALE*p_recur_MI_F + (1-PREV_FEMALE)*p_recur_MI_M)*p_MI_HF_young*I14 + AP14*AA14*p_MI*p_MI_HF_young + AS14*(PREV_FEMALE*p_recur_MI_F + (1-PREV_FEMALE)*p_recur_MI_M)*p_MI_HF_young + AS14*p_toHF_young + AT14*(PREV_FEMALE*p_recur_MI_F + (1-PREV_FEMALE)*p_recur_MI_M)*p_MI_HF_young + AT14*p_toHF_young</f>
        <v>0.39287274603680317</v>
      </c>
      <c r="AY15">
        <f>AK14*(1-R14*p_Stroke - H14*rr_HF)*I14 + AL14*(1-R14*p_Stroke - H14*rr_HF)*I14 + AX14*(1-AA14*p_Stroke - H14*rr_HF*rr_DM) + AY14*(1-AA14*p_Stroke - H14*rr_HF*rr_DM)</f>
        <v>2.0846900641649535</v>
      </c>
      <c r="AZ15">
        <f>AD14*R14*p_MI*p_MI_HF_young*I14 + AE14*R14*p_MI*p_MI_HF_young*I14 + AH14*(PREV_FEMALE*p_recur_MI_F + (1-PREV_FEMALE)*p_recur_MI_M)*p_MI_HF_young*I14 + AH14*p_toHF_young*I14 + AI14*(PREV_FEMALE*p_recur_MI_F + (1-PREV_FEMALE)*p_recur_MI_M)*p_MI_HF_young*I14 + AI14*p_toHF_young*I14 + AJ14*(PREV_FEMALE*p_recur_MI_F + (1-PREV_FEMALE)*p_recur_MI_M)*p_MI_HF_young*I14 + AJ14*p_toHF_young*I14 + AQ14*AA14*p_MI*p_MI_HF_young + AR14*AA14*p_MI*p_MI_HF_young + AU14*(PREV_FEMALE*p_recur_MI_F + (1-PREV_FEMALE)*p_recur_MI_M)*p_MI_HF_young + AU14*p_toHF_young + AV14*(PREV_FEMALE*p_recur_MI_F + (1-PREV_FEMALE)*p_recur_MI_M)*p_MI_HF_young + AV14*p_toHF_young + AW14*(PREV_FEMALE*p_recur_MI_F + (1-PREV_FEMALE)*p_recur_MI_M)*p_MI_HF_young + AW14*p_toHF_young</f>
        <v>1.0191876552737733E-2</v>
      </c>
      <c r="BA15">
        <f>AK14*R14*p_Stroke*p_Stroke_rec*I14 + AL14*R14*p_Stroke*p_Stroke_rec*I14 + AM14*(1-H14*rr_Stroke*rr_HF)*I14 + AN14*(1-H14*rr_Stroke*rr_HF)*I14 + AX14*AA14*p_Stroke*p_Stroke_rec + AY14*AA14*p_Stroke*p_Stroke_rec + AZ14*(1-H14*rr_Stroke*rr_HF*rr_DM) + BA14*(1-H14*rr_Stroke*rr_HF*rr_DM)</f>
        <v>5.7860267412287565E-2</v>
      </c>
      <c r="BB15">
        <f>AB14*H14 + AC14*H14*rr_Other + AD14*H14*rr_Stroke + AE14*H14*rr_Stroke + AF14*H14*rr_MI + AG14*H14*rr_MI + AH14*H14*rr_Stroke*rr_MI + AI14*H14*rr_Stroke*rr_MI + AJ14*H14*rr_Stroke*rr_MI + AK14*H14*rr_HF + AL14*H14*rr_HF + AM14*H14*rr_Stroke*rr_HF + AN14*H14*rr_Stroke*rr_HF + AO14*H14*rr_DM + AP14*H14*rr_DM*rr_Other + AQ14*H14*rr_DM*rr_Stroke + AR14*H14*rr_DM*rr_Stroke + AS14*H14*rr_DM*rr_MI + AT14*H14*rr_DM*rr_MI + AU14*H14*rr_DM*rr_Stroke*rr_MI + AV14*H14*rr_DM*rr_Stroke*rr_MI + AW14*H14*rr_DM*rr_Stroke*rr_MI + AX14*H14*rr_DM*rr_HF + AY14*H14*rr_DM*rr_HF + AZ14*H14*rr_DM*rr_Stroke*rr_HF + BA14*H14*rr_DM*rr_Stroke*rr_HF
+ AB14*R14*p_MI*p_MI_mort + AB14*R14*p_Stroke*p_Stroke_mort + AC14*R14*p_MI*p_MI_mort + AC14*R14*p_Stroke*p_Stroke_mort + AD14*R14*p_MI*p_MI_mort + AD14*p_recur_Stroke*p_Stroke_mort + AE14*R14*p_MI*p_MI_mort + AE14*p_recur_Stroke*p_Stroke_mort + AF14*(PREV_FEMALE*p_recur_MI_F + (1-PREV_FEMALE)*p_recur_MI_M)*p_MI_mort + AF14*R14*p_Stroke*p_Stroke_mort + AG14*(PREV_FEMALE*p_recur_MI_F + (1-PREV_FEMALE)*p_recur_MI_M)*p_MI_mort + AG14*R14*p_Stroke*p_Stroke_mort + AH14*(PREV_FEMALE*p_recur_MI_F + (1-PREV_FEMALE)*p_recur_MI_M)*p_MI_mort + AH14*p_recur_Stroke*p_Stroke_mort + AI14*(PREV_FEMALE*p_recur_MI_F + (1-PREV_FEMALE)*p_recur_MI_M)*p_MI_mort + AI14*p_recur_Stroke*p_Stroke_mort + AJ14*(PREV_FEMALE*p_recur_MI_F + (1-PREV_FEMALE)*p_recur_MI_M)*p_MI_mort + AJ14*p_recur_Stroke*p_Stroke_mort + AK14*R14*p_Stroke*p_Stroke_mort + AL14*R14*p_Stroke*p_Stroke_mort
+ AO14*AA14*p_MI*p_MI_mort + AO14*AA14*p_Stroke*p_Stroke_mort + AP14*AA14*p_MI*p_MI_mort + AP14*AA14*p_Stroke*p_Stroke_mort + AQ14*AA14*p_MI*p_MI_mort + AQ14*p_recur_Stroke*p_Stroke_mort + AR14*AA14*p_MI*p_MI_mort + AR14*p_recur_Stroke*p_Stroke_mort + AS14*(PREV_FEMALE*p_recur_MI_F + (1-PREV_FEMALE)*p_recur_MI_M)*p_MI_mort + AS14*AA14*p_Stroke*p_Stroke_mort + AT14*(PREV_FEMALE*p_recur_MI_F + (1-PREV_FEMALE)*p_recur_MI_M)*p_MI_mort + AT14*AA14*p_Stroke*p_Stroke_mort + AU14*(PREV_FEMALE*p_recur_MI_F + (1-PREV_FEMALE)*p_recur_MI_M)*p_MI_mort + AU14*p_recur_Stroke*p_Stroke_mort + AV14*(PREV_FEMALE*p_recur_MI_F + (1-PREV_FEMALE)*p_recur_MI_M)*p_MI_mort + AV14*p_recur_Stroke*p_Stroke_mort + AW14*(PREV_FEMALE*p_recur_MI_F + (1-PREV_FEMALE)*p_recur_MI_M)*p_MI_mort + AW14*p_recur_Stroke*p_Stroke_mort + AX14*AA14*p_Stroke*p_Stroke_mort + AY14*AA14*p_Stroke*p_Stroke_mort
+BB14</f>
        <v>70.733487076617124</v>
      </c>
      <c r="BC15">
        <f t="shared" si="19"/>
        <v>999.99999999999966</v>
      </c>
    </row>
    <row r="16" spans="1:55" x14ac:dyDescent="0.3">
      <c r="A16">
        <v>13</v>
      </c>
      <c r="B16">
        <v>58</v>
      </c>
      <c r="C16">
        <f>BMI_BL</f>
        <v>38</v>
      </c>
      <c r="D16">
        <f>SBP_BL</f>
        <v>125</v>
      </c>
      <c r="E16">
        <f>HbA1C_BL</f>
        <v>5.7</v>
      </c>
      <c r="F16">
        <v>9.8399999999999998E-3</v>
      </c>
      <c r="G16">
        <v>5.94E-3</v>
      </c>
      <c r="H16">
        <f>(PREV_FEMALE*F16 + (1-PREV_FEMALE)*G16)</f>
        <v>9.0600000000000003E-3</v>
      </c>
      <c r="I16">
        <f t="shared" si="1"/>
        <v>5.6857293942168513E-2</v>
      </c>
      <c r="J16">
        <f t="shared" si="2"/>
        <v>0.1557433823682417</v>
      </c>
      <c r="K16">
        <f t="shared" si="3"/>
        <v>0.21108877880744714</v>
      </c>
      <c r="L16">
        <f t="shared" si="4"/>
        <v>7.7018277977324967E-2</v>
      </c>
      <c r="M16">
        <f t="shared" si="5"/>
        <v>0.10617347757750195</v>
      </c>
      <c r="N16">
        <f t="shared" si="6"/>
        <v>0.33947234022153427</v>
      </c>
      <c r="O16">
        <f t="shared" si="7"/>
        <v>0.44344512613347153</v>
      </c>
      <c r="P16">
        <f t="shared" si="8"/>
        <v>0.18453340798008655</v>
      </c>
      <c r="Q16">
        <f t="shared" si="9"/>
        <v>0.25042014778718646</v>
      </c>
      <c r="R16">
        <f>PREV_FEMALE*PREV_SMOKE*(1-PREV_HT)*(1-EXP(-J16/10))+PREV_FEMALE*PREV_SMOKE*PREV_HT*(1-EXP(-K16/10))+PREV_FEMALE*(1-PREV_SMOKE)*(1-PREV_HT)*(1-EXP(-L16/10))+PREV_FEMALE*(1-PREV_SMOKE)*PREV_HT*(1-EXP(-M16/10))+(1-PREV_FEMALE)*PREV_SMOKE*(1-PREV_HT)*(1-EXP(-N16/10))+(1-PREV_FEMALE)*PREV_SMOKE*PREV_HT*(1-EXP(-O16/10))+(1-PREV_FEMALE)*(1-PREV_SMOKE)*(1-PREV_HT)*(1-EXP(-P16/10))+(1-PREV_FEMALE)*(1-PREV_SMOKE)*PREV_HT*(1-EXP(-Q16/10))</f>
        <v>1.23304359659212E-2</v>
      </c>
      <c r="S16">
        <f t="shared" si="10"/>
        <v>0.30819167070411946</v>
      </c>
      <c r="T16">
        <f t="shared" si="11"/>
        <v>0.40310014668754612</v>
      </c>
      <c r="U16">
        <f t="shared" si="12"/>
        <v>0.16005769404458148</v>
      </c>
      <c r="V16">
        <f t="shared" si="13"/>
        <v>0.2167290570032917</v>
      </c>
      <c r="W16">
        <f t="shared" si="14"/>
        <v>0.50623871494937189</v>
      </c>
      <c r="X16">
        <f t="shared" si="15"/>
        <v>0.63107085513354821</v>
      </c>
      <c r="Y16">
        <f t="shared" si="16"/>
        <v>0.29328539045867963</v>
      </c>
      <c r="Z16">
        <f t="shared" si="17"/>
        <v>0.3876728161522971</v>
      </c>
      <c r="AA16">
        <f>PREV_FEMALE*PREV_SMOKE*(1-PREV_HT)*(1-EXP(-S16/10))+PREV_FEMALE*PREV_SMOKE*PREV_HT*(1-EXP(-T16/10))+PREV_FEMALE*(1-PREV_SMOKE)*(1-PREV_HT)*(1-EXP(-U16/10))+PREV_FEMALE*(1-PREV_SMOKE)*PREV_HT*(1-EXP(-V16/10))+(1-PREV_FEMALE)*PREV_SMOKE*(1-PREV_HT)*(1-EXP(-W16/10))+(1-PREV_FEMALE)*PREV_SMOKE*PREV_HT*(1-EXP(-X16/10))+(1-PREV_FEMALE)*(1-PREV_SMOKE)*(1-PREV_HT)*(1-EXP(-Y16/10))+(1-PREV_FEMALE)*(1-PREV_SMOKE)*PREV_HT*(1-EXP(-Z16/10))</f>
        <v>2.2786892153278254E-2</v>
      </c>
      <c r="AB16">
        <f t="shared" si="18"/>
        <v>388.10064172328163</v>
      </c>
      <c r="AC16">
        <f>AB15*R15*p_Other*(1-I15) + AC15*(1-R15*(1-p_Other)-H15*rr_Other)*(1-I15)</f>
        <v>24.980044431029548</v>
      </c>
      <c r="AD16">
        <f>AB15*R15*p_Stroke*p_Stroke_rec*(1-I15)+AC15*R15*p_Stroke*p_Stroke_rec*(1-I15) + AD15*p_recur_Stroke*p_Stroke_rec*(1-I15) + AE15*p_recur_Stroke*p_Stroke_rec*(1-I15)</f>
        <v>1.9743870704351958</v>
      </c>
      <c r="AE16">
        <f>AD15*(1-p_recur_Stroke-R15*p_MI-H15*rr_Stroke)*(1-I15) + AE15*(1-p_recur_Stroke-R15*p_MI-H15*rr_Stroke)*(1-I15)</f>
        <v>7.1622865732454466</v>
      </c>
      <c r="AF16">
        <f>AB15*R15*p_MI*p_MI_rec_young*(1-I15)+AC15*R15*p_MI*p_MI_rec_young*(1-I15) + AF15*(PREV_FEMALE*p_recur_MI_F + (1-PREV_FEMALE)*p_recur_MI_M)*p_MI_rec_young*(1-I15) + AG15*(PREV_FEMALE*p_recur_MI_F + (1-PREV_FEMALE)*p_recur_MI_M)*p_MI_rec_young*(1-I15)</f>
        <v>1.3152981744971752</v>
      </c>
      <c r="AG16">
        <f>AF15*(1-(PREV_FEMALE*p_recur_MI_F + (1-PREV_FEMALE)*p_recur_MI_M) - R15*p_Stroke - p_toHF_young - H15*rr_MI)*(1-I15) + AG15*(1-(PREV_FEMALE*p_recur_MI_F + (1-PREV_FEMALE)*p_recur_MI_M) - R15*p_Stroke - p_toHF_young - H15*rr_MI)*(1-I15)</f>
        <v>6.2555267012111786</v>
      </c>
      <c r="AH16">
        <f>AF15*R15*p_Stroke*p_Stroke_rec*(1-I15) + AG15*R15*p_Stroke*p_Stroke_rec*(1-I15) + AH15*p_recur_Stroke*p_Stroke_rec*(1-I15) + AI15*p_recur_Stroke*p_Stroke_rec*(1-I15) + AJ15*p_recur_Stroke*p_Stroke_rec*(1-I15)</f>
        <v>3.1448108590782363E-2</v>
      </c>
      <c r="AI16">
        <f>AD15*R15*p_MI*p_MI_rec_young*(1-I15) + AE15*R15*p_MI*p_MI_rec_young*(1-I15) + AH15*(PREV_FEMALE*p_recur_MI_F + (1-PREV_FEMALE)*p_recur_MI_M)*p_MI_rec_young*(1-I15) + AI15*(PREV_FEMALE*p_recur_MI_F + (1-PREV_FEMALE)*p_recur_MI_M)*p_MI_rec_young*(1-I15) + AJ15*(PREV_FEMALE*p_recur_MI_F + (1-PREV_FEMALE)*p_recur_MI_M)*p_MI_rec_young*(1-I15)</f>
        <v>2.5661375189478076E-2</v>
      </c>
      <c r="AJ16">
        <f>AH15*(1-p_recur_Stroke-(PREV_FEMALE*p_recur_MI_F + (1-PREV_FEMALE)*p_recur_MI_M) - p_toHF_young - H15*rr_MI*rr_Stroke)*(1-I15) + AI15*(1-p_recur_Stroke-(PREV_FEMALE*p_recur_MI_F + (1-PREV_FEMALE)*p_recur_MI_M) - p_toHF_young - H15*rr_MI*rr_Stroke)*(1-I15) + AJ15*(1-p_recur_Stroke-(PREV_FEMALE*p_recur_MI_F + (1-PREV_FEMALE)*p_recur_MI_M) - p_toHF_young - H15*rr_MI*rr_Stroke)*(1-I15)</f>
        <v>9.5834983352054703E-2</v>
      </c>
      <c r="AK16">
        <f>AB15*R15*p_MI*p_MI_HF_young*(1-I15) + AC15*R15*p_MI*p_MI_HF_young*(1-I15) + AF15*p_toHF_young*(1-I15) + AF15*(PREV_FEMALE*p_recur_MI_F + (1-PREV_FEMALE)*p_recur_MI_M)*p_MI_HF_young*(1-I15) + AG15*p_toHF_young*(1-I15) + AG15*(PREV_FEMALE*p_recur_MI_F + (1-PREV_FEMALE)*p_recur_MI_M)*p_MI_HF_young*(1-I15)</f>
        <v>0.24293666627318142</v>
      </c>
      <c r="AL16">
        <f>AK15*(1-R15*p_Stroke - H15*rr_HF)*(1-I15) + AL15*(1-R15*p_Stroke-H15*rr_HF)*(1-I15)</f>
        <v>1.6060712825655306</v>
      </c>
      <c r="AM16">
        <f>AD15*R15*p_MI*p_MI_HF_young*(1-I15) + AE15*R15*p_MI*p_MI_HF_young*(1-I15) + AH15*(PREV_FEMALE*p_recur_MI_F + (1-PREV_FEMALE)*p_recur_MI_M)*p_MI_HF_young*(1-I15) + AH15*p_toHF_young*(1-I15) + AI15*(PREV_FEMALE*p_recur_MI_F + (1-PREV_FEMALE)*p_recur_MI_M)*p_MI_HF_young*(1-I15) + AI15*p_toHF_young*(1-I15) + AJ15*(PREV_FEMALE*p_recur_MI_F + (1-PREV_FEMALE)*p_recur_MI_M)*p_MI_HF_young*(1-I15) + AJ15*p_toHF_young*(1-I15)</f>
        <v>4.6378223039200851E-3</v>
      </c>
      <c r="AN16">
        <f>AK15*R15*p_Stroke*p_Stroke_rec*(1-I15) + AL15*R15*p_Stroke*p_Stroke_rec*(1-I15) + AM15*(1-H15*rr_Stroke*rr_HF)*(1-I15) + AN15*(1-H15*rr_Stroke*rr_HF)*(1-I15)</f>
        <v>3.1755921547533761E-2</v>
      </c>
      <c r="AO16">
        <f>AO15*(1-AA15-H15*rr_DM) + AB15*(1-R15-H15)*I15</f>
        <v>414.30915447756735</v>
      </c>
      <c r="AP16">
        <f>AO15*AA15*p_Other + AB15*R15*p_Other*I15 + AC15*(1-R15*p_Stroke-R15*p_MI-H15*rr_Other)*I15 + AP15*(1-AA15*p_Stroke-AA15*p_MI-H15*rr_Other*rr_DM)</f>
        <v>40.957577189826523</v>
      </c>
      <c r="AQ16">
        <f>AO15*AA15*p_Stroke*p_Stroke_rec + AB15*R15*p_Stroke*p_Stroke_rec*I15 + AC15*R15*p_Stroke*p_Stroke_rec*I15 + AD15*p_recur_Stroke*p_Stroke_rec*I15 + AE15*p_recur_Stroke*p_Stroke_rec*I15 + AP15*AA15*p_Stroke*p_Stroke_rec + AQ15*p_recur_Stroke*p_Stroke_rec + AR15*p_recur_Stroke*p_Stroke_rec</f>
        <v>3.6314881593066031</v>
      </c>
      <c r="AR16">
        <f>AD15*(1-p_recur_Stroke-R15*p_MI-H15*rr_Stroke)*I15 + AE15*(1-p_recur_Stroke-R15*p_MI-H15*rr_Stroke)*I15 + AQ15*(1-p_recur_Stroke-AA15*p_MI-H15*rr_Stroke*rr_DM) + AR15*(1-p_recur_Stroke-AA15*p_MI-H15*rr_Stroke*rr_DM)</f>
        <v>11.757622199995959</v>
      </c>
      <c r="AS16">
        <f>AO15*AA15*p_MI*p_MI_rec_young + AB15*R15*p_MI*p_MI_rec_young*I15 + AC15*R15*p_MI*p_MI_rec_young*I15 +AF15*(PREV_FEMALE*p_recur_MI_F + (1-PREV_FEMALE)*p_recur_MI_M)*p_MI_rec_young*I15 + AG15*(PREV_FEMALE*p_recur_MI_F + (1-PREV_FEMALE)*p_recur_MI_M)*p_MI_rec_young*I15 + AP15*AA15*p_MI*p_MI_rec_young + AS15*(PREV_FEMALE*p_recur_MI_F + (1-PREV_FEMALE)*p_recur_MI_M)*p_MI_rec_young + AT15*(PREV_FEMALE*p_recur_MI_F + (1-PREV_FEMALE)*p_recur_MI_M)*p_MI_rec_young</f>
        <v>2.4939907264471435</v>
      </c>
      <c r="AT16">
        <f>AF15*(1-(PREV_FEMALE*p_recur_MI_F + (1-PREV_FEMALE)*p_recur_MI_M) - R15*p_Stroke - p_toHF_young - H15*rr_MI)*I15 + AG15*(1-(PREV_FEMALE*p_recur_MI_F + (1-PREV_FEMALE)*p_recur_MI_M) - R15*p_Stroke - p_toHF_young - H15*rr_MI)*I15 + AS15*(1-(PREV_FEMALE*p_recur_MI_F + (1-PREV_FEMALE)*p_recur_MI_M) - AA15*p_Stroke - p_toHF_young - H15*rr_MI*rr_DM) + AT15*(1-(PREV_FEMALE*p_recur_MI_F + (1-PREV_FEMALE)*p_recur_MI_M) - AA15*p_Stroke - p_toHF_young - H15*rr_MI*rr_DM)</f>
        <v>10.382719294456658</v>
      </c>
      <c r="AU16">
        <f>AF15*R15*p_Stroke*p_Stroke_rec*I15 + AG15*R15*p_Stroke*p_Stroke_rec*I15 + AH15*p_recur_Stroke*p_Stroke_rec*I15 + AI15*p_recur_Stroke*p_Stroke_rec*I15 + AJ15*p_recur_Stroke*p_Stroke_rec*I15 + AS15*AA15*p_Stroke*p_Stroke_rec + AT15*AA15*p_Stroke*p_Stroke_rec + AU15*p_recur_Stroke*p_Stroke_rec + AV15*p_recur_Stroke*p_Stroke_rec + AW15*p_recur_Stroke*p_Stroke_rec</f>
        <v>8.8636392431337044E-2</v>
      </c>
      <c r="AV16">
        <f>AD15*R15*p_MI*p_MI_rec_young*I15 + AE15*R15*p_MI*p_MI_rec_young*I15 + AH15*(PREV_FEMALE*p_recur_MI_F+(1-PREV_FEMALE)*p_recur_MI_M)*p_MI_rec_young*I15 + AI15*(PREV_FEMALE*p_recur_MI_F+(1-PREV_FEMALE)*p_recur_MI_M)*p_MI_rec_young*I15 + AJ15*(PREV_FEMALE*p_recur_MI_F+(1-PREV_FEMALE)*p_recur_MI_M)*p_MI_rec_young*I15 + AQ15*AA15*p_MI*p_MI_rec_young + AR15*AA15*p_MI*p_MI_rec_young + AU15*(PREV_FEMALE*p_recur_MI_F+(1-PREV_FEMALE)*p_recur_MI_M)*p_MI_rec_young + AV15*(PREV_FEMALE*p_recur_MI_F+(1-PREV_FEMALE)*p_recur_MI_M)*p_MI_rec_young + AW15*(PREV_FEMALE*p_recur_MI_F+(1-PREV_FEMALE)*p_recur_MI_M)*p_MI_rec_young</f>
        <v>7.3710860929121574E-2</v>
      </c>
      <c r="AW16">
        <f>AH15*(1-p_recur_Stroke-(PREV_FEMALE*p_recur_MI_F + (1-PREV_FEMALE)*p_recur_MI_M) - p_toHF_young - H15*rr_MI*rr_Stroke)*I15 + AI15*(1-p_recur_Stroke-(PREV_FEMALE*p_recur_MI_F + (1-PREV_FEMALE)*p_recur_MI_M) - p_toHF_young - H15*rr_MI*rr_Stroke)*I15 + AJ15*(1-p_recur_Stroke-(PREV_FEMALE*p_recur_MI_F + (1-PREV_FEMALE)*p_recur_MI_M) - p_toHF_young - H15*rr_MI*rr_Stroke)*I15 + AU15*(1-p_recur_Stroke-(PREV_FEMALE*p_recur_MI_F + (1-PREV_FEMALE)*p_recur_MI_M) - p_toHF_young - H15*rr_MI*rr_Stroke*rr_DM) + AV15*(1-p_recur_Stroke-(PREV_FEMALE*p_recur_MI_F + (1-PREV_FEMALE)*p_recur_MI_M) - p_toHF_young - H15*rr_MI*rr_Stroke*rr_DM) + AW15*(1-p_recur_Stroke-(PREV_FEMALE*p_recur_MI_F + (1-PREV_FEMALE)*p_recur_MI_M) - p_toHF_young - H15*rr_MI*rr_Stroke*rr_DM)</f>
        <v>0.24172885189788462</v>
      </c>
      <c r="AX16">
        <f>AO15*AA15*p_MI*p_MI_HF_young + AB15*R15*p_MI*p_MI_HF_young*I15 + AC15*R15*p_MI*p_MI_HF_young*I15 + AF15*p_toHF_young*I15 + AF15*(PREV_FEMALE*p_recur_MI_F + (1-PREV_FEMALE)*p_recur_MI_M)*p_MI_HF_young*I15 + AG15*p_toHF_young*I15 + AG15*(PREV_FEMALE*p_recur_MI_F + (1-PREV_FEMALE)*p_recur_MI_M)*p_MI_HF_young*I15 + AP15*AA15*p_MI*p_MI_HF_young + AS15*(PREV_FEMALE*p_recur_MI_F + (1-PREV_FEMALE)*p_recur_MI_M)*p_MI_HF_young + AS15*p_toHF_young + AT15*(PREV_FEMALE*p_recur_MI_F + (1-PREV_FEMALE)*p_recur_MI_M)*p_MI_HF_young + AT15*p_toHF_young</f>
        <v>0.44152615225805009</v>
      </c>
      <c r="AY16">
        <f>AK15*(1-R15*p_Stroke - H15*rr_HF)*I15 + AL15*(1-R15*p_Stroke - H15*rr_HF)*I15 + AX15*(1-AA15*p_Stroke - H15*rr_HF*rr_DM) + AY15*(1-AA15*p_Stroke - H15*rr_HF*rr_DM)</f>
        <v>2.5179122860103185</v>
      </c>
      <c r="AZ16">
        <f>AD15*R15*p_MI*p_MI_HF_young*I15 + AE15*R15*p_MI*p_MI_HF_young*I15 + AH15*(PREV_FEMALE*p_recur_MI_F + (1-PREV_FEMALE)*p_recur_MI_M)*p_MI_HF_young*I15 + AH15*p_toHF_young*I15 + AI15*(PREV_FEMALE*p_recur_MI_F + (1-PREV_FEMALE)*p_recur_MI_M)*p_MI_HF_young*I15 + AI15*p_toHF_young*I15 + AJ15*(PREV_FEMALE*p_recur_MI_F + (1-PREV_FEMALE)*p_recur_MI_M)*p_MI_HF_young*I15 + AJ15*p_toHF_young*I15 + AQ15*AA15*p_MI*p_MI_HF_young + AR15*AA15*p_MI*p_MI_HF_young + AU15*(PREV_FEMALE*p_recur_MI_F + (1-PREV_FEMALE)*p_recur_MI_M)*p_MI_HF_young + AU15*p_toHF_young + AV15*(PREV_FEMALE*p_recur_MI_F + (1-PREV_FEMALE)*p_recur_MI_M)*p_MI_HF_young + AV15*p_toHF_young + AW15*(PREV_FEMALE*p_recur_MI_F + (1-PREV_FEMALE)*p_recur_MI_M)*p_MI_HF_young + AW15*p_toHF_young</f>
        <v>1.281822796955993E-2</v>
      </c>
      <c r="BA16">
        <f>AK15*R15*p_Stroke*p_Stroke_rec*I15 + AL15*R15*p_Stroke*p_Stroke_rec*I15 + AM15*(1-H15*rr_Stroke*rr_HF)*I15 + AN15*(1-H15*rr_Stroke*rr_HF)*I15 + AX15*AA15*p_Stroke*p_Stroke_rec + AY15*AA15*p_Stroke*p_Stroke_rec + AZ15*(1-H15*rr_Stroke*rr_HF*rr_DM) + BA15*(1-H15*rr_Stroke*rr_HF*rr_DM)</f>
        <v>7.7643425909726893E-2</v>
      </c>
      <c r="BB16">
        <f>AB15*H15 + AC15*H15*rr_Other + AD15*H15*rr_Stroke + AE15*H15*rr_Stroke + AF15*H15*rr_MI + AG15*H15*rr_MI + AH15*H15*rr_Stroke*rr_MI + AI15*H15*rr_Stroke*rr_MI + AJ15*H15*rr_Stroke*rr_MI + AK15*H15*rr_HF + AL15*H15*rr_HF + AM15*H15*rr_Stroke*rr_HF + AN15*H15*rr_Stroke*rr_HF + AO15*H15*rr_DM + AP15*H15*rr_DM*rr_Other + AQ15*H15*rr_DM*rr_Stroke + AR15*H15*rr_DM*rr_Stroke + AS15*H15*rr_DM*rr_MI + AT15*H15*rr_DM*rr_MI + AU15*H15*rr_DM*rr_Stroke*rr_MI + AV15*H15*rr_DM*rr_Stroke*rr_MI + AW15*H15*rr_DM*rr_Stroke*rr_MI + AX15*H15*rr_DM*rr_HF + AY15*H15*rr_DM*rr_HF + AZ15*H15*rr_DM*rr_Stroke*rr_HF + BA15*H15*rr_DM*rr_Stroke*rr_HF
+ AB15*R15*p_MI*p_MI_mort + AB15*R15*p_Stroke*p_Stroke_mort + AC15*R15*p_MI*p_MI_mort + AC15*R15*p_Stroke*p_Stroke_mort + AD15*R15*p_MI*p_MI_mort + AD15*p_recur_Stroke*p_Stroke_mort + AE15*R15*p_MI*p_MI_mort + AE15*p_recur_Stroke*p_Stroke_mort + AF15*(PREV_FEMALE*p_recur_MI_F + (1-PREV_FEMALE)*p_recur_MI_M)*p_MI_mort + AF15*R15*p_Stroke*p_Stroke_mort + AG15*(PREV_FEMALE*p_recur_MI_F + (1-PREV_FEMALE)*p_recur_MI_M)*p_MI_mort + AG15*R15*p_Stroke*p_Stroke_mort + AH15*(PREV_FEMALE*p_recur_MI_F + (1-PREV_FEMALE)*p_recur_MI_M)*p_MI_mort + AH15*p_recur_Stroke*p_Stroke_mort + AI15*(PREV_FEMALE*p_recur_MI_F + (1-PREV_FEMALE)*p_recur_MI_M)*p_MI_mort + AI15*p_recur_Stroke*p_Stroke_mort + AJ15*(PREV_FEMALE*p_recur_MI_F + (1-PREV_FEMALE)*p_recur_MI_M)*p_MI_mort + AJ15*p_recur_Stroke*p_Stroke_mort + AK15*R15*p_Stroke*p_Stroke_mort + AL15*R15*p_Stroke*p_Stroke_mort
+ AO15*AA15*p_MI*p_MI_mort + AO15*AA15*p_Stroke*p_Stroke_mort + AP15*AA15*p_MI*p_MI_mort + AP15*AA15*p_Stroke*p_Stroke_mort + AQ15*AA15*p_MI*p_MI_mort + AQ15*p_recur_Stroke*p_Stroke_mort + AR15*AA15*p_MI*p_MI_mort + AR15*p_recur_Stroke*p_Stroke_mort + AS15*(PREV_FEMALE*p_recur_MI_F + (1-PREV_FEMALE)*p_recur_MI_M)*p_MI_mort + AS15*AA15*p_Stroke*p_Stroke_mort + AT15*(PREV_FEMALE*p_recur_MI_F + (1-PREV_FEMALE)*p_recur_MI_M)*p_MI_mort + AT15*AA15*p_Stroke*p_Stroke_mort + AU15*(PREV_FEMALE*p_recur_MI_F + (1-PREV_FEMALE)*p_recur_MI_M)*p_MI_mort + AU15*p_recur_Stroke*p_Stroke_mort + AV15*(PREV_FEMALE*p_recur_MI_F + (1-PREV_FEMALE)*p_recur_MI_M)*p_MI_mort + AV15*p_recur_Stroke*p_Stroke_mort + AW15*(PREV_FEMALE*p_recur_MI_F + (1-PREV_FEMALE)*p_recur_MI_M)*p_MI_mort + AW15*p_recur_Stroke*p_Stroke_mort + AX15*AA15*p_Stroke*p_Stroke_mort + AY15*AA15*p_Stroke*p_Stroke_mort
+BB15</f>
        <v>81.186940921470594</v>
      </c>
      <c r="BC16">
        <f t="shared" si="19"/>
        <v>999.99999999999966</v>
      </c>
    </row>
    <row r="17" spans="1:55" x14ac:dyDescent="0.3">
      <c r="A17">
        <v>14</v>
      </c>
      <c r="B17">
        <v>59</v>
      </c>
      <c r="C17">
        <f>BMI_BL</f>
        <v>38</v>
      </c>
      <c r="D17">
        <f>SBP_BL</f>
        <v>125</v>
      </c>
      <c r="E17">
        <f>HbA1C_BL</f>
        <v>5.7</v>
      </c>
      <c r="F17">
        <v>1.0619999999999999E-2</v>
      </c>
      <c r="G17">
        <v>6.3899999999999998E-3</v>
      </c>
      <c r="H17">
        <f>(PREV_FEMALE*F17 + (1-PREV_FEMALE)*G17)</f>
        <v>9.7739999999999997E-3</v>
      </c>
      <c r="I17">
        <f t="shared" si="1"/>
        <v>5.6857293942168513E-2</v>
      </c>
      <c r="J17">
        <f t="shared" si="2"/>
        <v>0.16252156510334681</v>
      </c>
      <c r="K17">
        <f t="shared" si="3"/>
        <v>0.21994498006695473</v>
      </c>
      <c r="L17">
        <f t="shared" si="4"/>
        <v>8.0533720122064612E-2</v>
      </c>
      <c r="M17">
        <f t="shared" si="5"/>
        <v>0.11093766591234644</v>
      </c>
      <c r="N17">
        <f t="shared" si="6"/>
        <v>0.35427602730300467</v>
      </c>
      <c r="O17">
        <f t="shared" si="7"/>
        <v>0.46098805685556188</v>
      </c>
      <c r="P17">
        <f t="shared" si="8"/>
        <v>0.19357504401760717</v>
      </c>
      <c r="Q17">
        <f t="shared" si="9"/>
        <v>0.26213670075718443</v>
      </c>
      <c r="R17">
        <f>PREV_FEMALE*PREV_SMOKE*(1-PREV_HT)*(1-EXP(-J17/10))+PREV_FEMALE*PREV_SMOKE*PREV_HT*(1-EXP(-K17/10))+PREV_FEMALE*(1-PREV_SMOKE)*(1-PREV_HT)*(1-EXP(-L17/10))+PREV_FEMALE*(1-PREV_SMOKE)*PREV_HT*(1-EXP(-M17/10))+(1-PREV_FEMALE)*PREV_SMOKE*(1-PREV_HT)*(1-EXP(-N17/10))+(1-PREV_FEMALE)*PREV_SMOKE*PREV_HT*(1-EXP(-O17/10))+(1-PREV_FEMALE)*(1-PREV_SMOKE)*(1-PREV_HT)*(1-EXP(-P17/10))+(1-PREV_FEMALE)*(1-PREV_SMOKE)*PREV_HT*(1-EXP(-Q17/10))</f>
        <v>1.288707213831667E-2</v>
      </c>
      <c r="S17">
        <f t="shared" si="10"/>
        <v>0.32022235591117032</v>
      </c>
      <c r="T17">
        <f t="shared" si="11"/>
        <v>0.417586737449408</v>
      </c>
      <c r="U17">
        <f t="shared" si="12"/>
        <v>0.1670044648217448</v>
      </c>
      <c r="V17">
        <f t="shared" si="13"/>
        <v>0.22578648578709981</v>
      </c>
      <c r="W17">
        <f t="shared" si="14"/>
        <v>0.52492103997738415</v>
      </c>
      <c r="X17">
        <f t="shared" si="15"/>
        <v>0.6506396193484929</v>
      </c>
      <c r="Y17">
        <f t="shared" si="16"/>
        <v>0.30656732547089294</v>
      </c>
      <c r="Z17">
        <f t="shared" si="17"/>
        <v>0.40387018989728529</v>
      </c>
      <c r="AA17">
        <f>PREV_FEMALE*PREV_SMOKE*(1-PREV_HT)*(1-EXP(-S17/10))+PREV_FEMALE*PREV_SMOKE*PREV_HT*(1-EXP(-T17/10))+PREV_FEMALE*(1-PREV_SMOKE)*(1-PREV_HT)*(1-EXP(-U17/10))+PREV_FEMALE*(1-PREV_SMOKE)*PREV_HT*(1-EXP(-V17/10))+(1-PREV_FEMALE)*PREV_SMOKE*(1-PREV_HT)*(1-EXP(-W17/10))+(1-PREV_FEMALE)*PREV_SMOKE*PREV_HT*(1-EXP(-X17/10))+(1-PREV_FEMALE)*(1-PREV_SMOKE)*(1-PREV_HT)*(1-EXP(-Y17/10))+(1-PREV_FEMALE)*(1-PREV_SMOKE)*PREV_HT*(1-EXP(-Z17/10))</f>
        <v>2.372620980598426E-2</v>
      </c>
      <c r="AB17">
        <f t="shared" si="18"/>
        <v>358.20465642770085</v>
      </c>
      <c r="AC17">
        <f>AB16*R16*p_Other*(1-I16) + AC16*(1-R16*(1-p_Other)-H16*rr_Other)*(1-I16)</f>
        <v>25.505812647877068</v>
      </c>
      <c r="AD17">
        <f>AB16*R16*p_Stroke*p_Stroke_rec*(1-I16)+AC16*R16*p_Stroke*p_Stroke_rec*(1-I16) + AD16*p_recur_Stroke*p_Stroke_rec*(1-I16) + AE16*p_recur_Stroke*p_Stroke_rec*(1-I16)</f>
        <v>1.9678351455306693</v>
      </c>
      <c r="AE17">
        <f>AD16*(1-p_recur_Stroke-R16*p_MI-H16*rr_Stroke)*(1-I16) + AE16*(1-p_recur_Stroke-R16*p_MI-H16*rr_Stroke)*(1-I16)</f>
        <v>7.3153843753951762</v>
      </c>
      <c r="AF17">
        <f>AB16*R16*p_MI*p_MI_rec_young*(1-I16)+AC16*R16*p_MI*p_MI_rec_young*(1-I16) + AF16*(PREV_FEMALE*p_recur_MI_F + (1-PREV_FEMALE)*p_recur_MI_M)*p_MI_rec_young*(1-I16) + AG16*(PREV_FEMALE*p_recur_MI_F + (1-PREV_FEMALE)*p_recur_MI_M)*p_MI_rec_young*(1-I16)</f>
        <v>1.3014317496282533</v>
      </c>
      <c r="AG17">
        <f>AF16*(1-(PREV_FEMALE*p_recur_MI_F + (1-PREV_FEMALE)*p_recur_MI_M) - R16*p_Stroke - p_toHF_young - H16*rr_MI)*(1-I16) + AG16*(1-(PREV_FEMALE*p_recur_MI_F + (1-PREV_FEMALE)*p_recur_MI_M) - R16*p_Stroke - p_toHF_young - H16*rr_MI)*(1-I16)</f>
        <v>6.4031195232448379</v>
      </c>
      <c r="AH17">
        <f>AF16*R16*p_Stroke*p_Stroke_rec*(1-I16) + AG16*R16*p_Stroke*p_Stroke_rec*(1-I16) + AH16*p_recur_Stroke*p_Stroke_rec*(1-I16) + AI16*p_recur_Stroke*p_Stroke_rec*(1-I16) + AJ16*p_recur_Stroke*p_Stroke_rec*(1-I16)</f>
        <v>3.4555109253649054E-2</v>
      </c>
      <c r="AI17">
        <f>AD16*R16*p_MI*p_MI_rec_young*(1-I16) + AE16*R16*p_MI*p_MI_rec_young*(1-I16) + AH16*(PREV_FEMALE*p_recur_MI_F + (1-PREV_FEMALE)*p_recur_MI_M)*p_MI_rec_young*(1-I16) + AI16*(PREV_FEMALE*p_recur_MI_F + (1-PREV_FEMALE)*p_recur_MI_M)*p_MI_rec_young*(1-I16) + AJ16*(PREV_FEMALE*p_recur_MI_F + (1-PREV_FEMALE)*p_recur_MI_M)*p_MI_rec_young*(1-I16)</f>
        <v>2.7953426366940568E-2</v>
      </c>
      <c r="AJ17">
        <f>AH16*(1-p_recur_Stroke-(PREV_FEMALE*p_recur_MI_F + (1-PREV_FEMALE)*p_recur_MI_M) - p_toHF_young - H16*rr_MI*rr_Stroke)*(1-I16) + AI16*(1-p_recur_Stroke-(PREV_FEMALE*p_recur_MI_F + (1-PREV_FEMALE)*p_recur_MI_M) - p_toHF_young - H16*rr_MI*rr_Stroke)*(1-I16) + AJ16*(1-p_recur_Stroke-(PREV_FEMALE*p_recur_MI_F + (1-PREV_FEMALE)*p_recur_MI_M) - p_toHF_young - H16*rr_MI*rr_Stroke)*(1-I16)</f>
        <v>0.10805575236426798</v>
      </c>
      <c r="AK17">
        <f>AB16*R16*p_MI*p_MI_HF_young*(1-I16) + AC16*R16*p_MI*p_MI_HF_young*(1-I16) + AF16*p_toHF_young*(1-I16) + AF16*(PREV_FEMALE*p_recur_MI_F + (1-PREV_FEMALE)*p_recur_MI_M)*p_MI_HF_young*(1-I16) + AG16*p_toHF_young*(1-I16) + AG16*(PREV_FEMALE*p_recur_MI_F + (1-PREV_FEMALE)*p_recur_MI_M)*p_MI_HF_young*(1-I16)</f>
        <v>0.24332799201379446</v>
      </c>
      <c r="AL17">
        <f>AK16*(1-R16*p_Stroke - H16*rr_HF)*(1-I16) + AL16*(1-R16*p_Stroke-H16*rr_HF)*(1-I16)</f>
        <v>1.7101775618253534</v>
      </c>
      <c r="AM17">
        <f>AD16*R16*p_MI*p_MI_HF_young*(1-I16) + AE16*R16*p_MI*p_MI_HF_young*(1-I16) + AH16*(PREV_FEMALE*p_recur_MI_F + (1-PREV_FEMALE)*p_recur_MI_M)*p_MI_HF_young*(1-I16) + AH16*p_toHF_young*(1-I16) + AI16*(PREV_FEMALE*p_recur_MI_F + (1-PREV_FEMALE)*p_recur_MI_M)*p_MI_HF_young*(1-I16) + AI16*p_toHF_young*(1-I16) + AJ16*(PREV_FEMALE*p_recur_MI_F + (1-PREV_FEMALE)*p_recur_MI_M)*p_MI_HF_young*(1-I16) + AJ16*p_toHF_young*(1-I16)</f>
        <v>5.1170046337753799E-3</v>
      </c>
      <c r="AN17">
        <f>AK16*R16*p_Stroke*p_Stroke_rec*(1-I16) + AL16*R16*p_Stroke*p_Stroke_rec*(1-I16) + AM16*(1-H16*rr_Stroke*rr_HF)*(1-I16) + AN16*(1-H16*rr_Stroke*rr_HF)*(1-I16)</f>
        <v>3.7102954213432113E-2</v>
      </c>
      <c r="AO17">
        <f>AO16*(1-AA16-H16*rr_DM) + AB16*(1-R16-H16)*I16</f>
        <v>422.14599274633537</v>
      </c>
      <c r="AP17">
        <f>AO16*AA16*p_Other + AB16*R16*p_Other*I16 + AC16*(1-R16*p_Stroke-R16*p_MI-H16*rr_Other)*I16 + AP16*(1-AA16*p_Stroke-AA16*p_MI-H16*rr_Other*rr_DM)</f>
        <v>46.456859837444611</v>
      </c>
      <c r="AQ17">
        <f>AO16*AA16*p_Stroke*p_Stroke_rec + AB16*R16*p_Stroke*p_Stroke_rec*I16 + AC16*R16*p_Stroke*p_Stroke_rec*I16 + AD16*p_recur_Stroke*p_Stroke_rec*I16 + AE16*p_recur_Stroke*p_Stroke_rec*I16 + AP16*AA16*p_Stroke*p_Stroke_rec + AQ16*p_recur_Stroke*p_Stroke_rec + AR16*p_recur_Stroke*p_Stroke_rec</f>
        <v>4.0127510962040898</v>
      </c>
      <c r="AR17">
        <f>AD16*(1-p_recur_Stroke-R16*p_MI-H16*rr_Stroke)*I16 + AE16*(1-p_recur_Stroke-R16*p_MI-H16*rr_Stroke)*I16 + AQ16*(1-p_recur_Stroke-AA16*p_MI-H16*rr_Stroke*rr_DM) + AR16*(1-p_recur_Stroke-AA16*p_MI-H16*rr_Stroke*rr_DM)</f>
        <v>13.404415655740797</v>
      </c>
      <c r="AS17">
        <f>AO16*AA16*p_MI*p_MI_rec_young + AB16*R16*p_MI*p_MI_rec_young*I16 + AC16*R16*p_MI*p_MI_rec_young*I16 +AF16*(PREV_FEMALE*p_recur_MI_F + (1-PREV_FEMALE)*p_recur_MI_M)*p_MI_rec_young*I16 + AG16*(PREV_FEMALE*p_recur_MI_F + (1-PREV_FEMALE)*p_recur_MI_M)*p_MI_rec_young*I16 + AP16*AA16*p_MI*p_MI_rec_young + AS16*(PREV_FEMALE*p_recur_MI_F + (1-PREV_FEMALE)*p_recur_MI_M)*p_MI_rec_young + AT16*(PREV_FEMALE*p_recur_MI_F + (1-PREV_FEMALE)*p_recur_MI_M)*p_MI_rec_young</f>
        <v>2.7343034107929878</v>
      </c>
      <c r="AT17">
        <f>AF16*(1-(PREV_FEMALE*p_recur_MI_F + (1-PREV_FEMALE)*p_recur_MI_M) - R16*p_Stroke - p_toHF_young - H16*rr_MI)*I16 + AG16*(1-(PREV_FEMALE*p_recur_MI_F + (1-PREV_FEMALE)*p_recur_MI_M) - R16*p_Stroke - p_toHF_young - H16*rr_MI)*I16 + AS16*(1-(PREV_FEMALE*p_recur_MI_F + (1-PREV_FEMALE)*p_recur_MI_M) - AA16*p_Stroke - p_toHF_young - H16*rr_MI*rr_DM) + AT16*(1-(PREV_FEMALE*p_recur_MI_F + (1-PREV_FEMALE)*p_recur_MI_M) - AA16*p_Stroke - p_toHF_young - H16*rr_MI*rr_DM)</f>
        <v>11.874573608948769</v>
      </c>
      <c r="AU17">
        <f>AF16*R16*p_Stroke*p_Stroke_rec*I16 + AG16*R16*p_Stroke*p_Stroke_rec*I16 + AH16*p_recur_Stroke*p_Stroke_rec*I16 + AI16*p_recur_Stroke*p_Stroke_rec*I16 + AJ16*p_recur_Stroke*p_Stroke_rec*I16 + AS16*AA16*p_Stroke*p_Stroke_rec + AT16*AA16*p_Stroke*p_Stroke_rec + AU16*p_recur_Stroke*p_Stroke_rec + AV16*p_recur_Stroke*p_Stroke_rec + AW16*p_recur_Stroke*p_Stroke_rec</f>
        <v>0.10878086929012329</v>
      </c>
      <c r="AV17">
        <f>AD16*R16*p_MI*p_MI_rec_young*I16 + AE16*R16*p_MI*p_MI_rec_young*I16 + AH16*(PREV_FEMALE*p_recur_MI_F+(1-PREV_FEMALE)*p_recur_MI_M)*p_MI_rec_young*I16 + AI16*(PREV_FEMALE*p_recur_MI_F+(1-PREV_FEMALE)*p_recur_MI_M)*p_MI_rec_young*I16 + AJ16*(PREV_FEMALE*p_recur_MI_F+(1-PREV_FEMALE)*p_recur_MI_M)*p_MI_rec_young*I16 + AQ16*AA16*p_MI*p_MI_rec_young + AR16*AA16*p_MI*p_MI_rec_young + AU16*(PREV_FEMALE*p_recur_MI_F+(1-PREV_FEMALE)*p_recur_MI_M)*p_MI_rec_young + AV16*(PREV_FEMALE*p_recur_MI_F+(1-PREV_FEMALE)*p_recur_MI_M)*p_MI_rec_young + AW16*(PREV_FEMALE*p_recur_MI_F+(1-PREV_FEMALE)*p_recur_MI_M)*p_MI_rec_young</f>
        <v>8.9562764035869213E-2</v>
      </c>
      <c r="AW17">
        <f>AH16*(1-p_recur_Stroke-(PREV_FEMALE*p_recur_MI_F + (1-PREV_FEMALE)*p_recur_MI_M) - p_toHF_young - H16*rr_MI*rr_Stroke)*I16 + AI16*(1-p_recur_Stroke-(PREV_FEMALE*p_recur_MI_F + (1-PREV_FEMALE)*p_recur_MI_M) - p_toHF_young - H16*rr_MI*rr_Stroke)*I16 + AJ16*(1-p_recur_Stroke-(PREV_FEMALE*p_recur_MI_F + (1-PREV_FEMALE)*p_recur_MI_M) - p_toHF_young - H16*rr_MI*rr_Stroke)*I16 + AU16*(1-p_recur_Stroke-(PREV_FEMALE*p_recur_MI_F + (1-PREV_FEMALE)*p_recur_MI_M) - p_toHF_young - H16*rr_MI*rr_Stroke*rr_DM) + AV16*(1-p_recur_Stroke-(PREV_FEMALE*p_recur_MI_F + (1-PREV_FEMALE)*p_recur_MI_M) - p_toHF_young - H16*rr_MI*rr_Stroke*rr_DM) + AW16*(1-p_recur_Stroke-(PREV_FEMALE*p_recur_MI_F + (1-PREV_FEMALE)*p_recur_MI_M) - p_toHF_young - H16*rr_MI*rr_Stroke*rr_DM)</f>
        <v>0.30648967871353305</v>
      </c>
      <c r="AX17">
        <f>AO16*AA16*p_MI*p_MI_HF_young + AB16*R16*p_MI*p_MI_HF_young*I16 + AC16*R16*p_MI*p_MI_HF_young*I16 + AF16*p_toHF_young*I16 + AF16*(PREV_FEMALE*p_recur_MI_F + (1-PREV_FEMALE)*p_recur_MI_M)*p_MI_HF_young*I16 + AG16*p_toHF_young*I16 + AG16*(PREV_FEMALE*p_recur_MI_F + (1-PREV_FEMALE)*p_recur_MI_M)*p_MI_HF_young*I16 + AP16*AA16*p_MI*p_MI_HF_young + AS16*(PREV_FEMALE*p_recur_MI_F + (1-PREV_FEMALE)*p_recur_MI_M)*p_MI_HF_young + AS16*p_toHF_young + AT16*(PREV_FEMALE*p_recur_MI_F + (1-PREV_FEMALE)*p_recur_MI_M)*p_MI_HF_young + AT16*p_toHF_young</f>
        <v>0.4908945775448097</v>
      </c>
      <c r="AY17">
        <f>AK16*(1-R16*p_Stroke - H16*rr_HF)*I16 + AL16*(1-R16*p_Stroke - H16*rr_HF)*I16 + AX16*(1-AA16*p_Stroke - H16*rr_HF*rr_DM) + AY16*(1-AA16*p_Stroke - H16*rr_HF*rr_DM)</f>
        <v>2.9909074151836306</v>
      </c>
      <c r="AZ17">
        <f>AD16*R16*p_MI*p_MI_HF_young*I16 + AE16*R16*p_MI*p_MI_HF_young*I16 + AH16*(PREV_FEMALE*p_recur_MI_F + (1-PREV_FEMALE)*p_recur_MI_M)*p_MI_HF_young*I16 + AH16*p_toHF_young*I16 + AI16*(PREV_FEMALE*p_recur_MI_F + (1-PREV_FEMALE)*p_recur_MI_M)*p_MI_HF_young*I16 + AI16*p_toHF_young*I16 + AJ16*(PREV_FEMALE*p_recur_MI_F + (1-PREV_FEMALE)*p_recur_MI_M)*p_MI_HF_young*I16 + AJ16*p_toHF_young*I16 + AQ16*AA16*p_MI*p_MI_HF_young + AR16*AA16*p_MI*p_MI_HF_young + AU16*(PREV_FEMALE*p_recur_MI_F + (1-PREV_FEMALE)*p_recur_MI_M)*p_MI_HF_young + AU16*p_toHF_young + AV16*(PREV_FEMALE*p_recur_MI_F + (1-PREV_FEMALE)*p_recur_MI_M)*p_MI_HF_young + AV16*p_toHF_young + AW16*(PREV_FEMALE*p_recur_MI_F + (1-PREV_FEMALE)*p_recur_MI_M)*p_MI_HF_young + AW16*p_toHF_young</f>
        <v>1.5802081774321845E-2</v>
      </c>
      <c r="BA17">
        <f>AK16*R16*p_Stroke*p_Stroke_rec*I16 + AL16*R16*p_Stroke*p_Stroke_rec*I16 + AM16*(1-H16*rr_Stroke*rr_HF)*I16 + AN16*(1-H16*rr_Stroke*rr_HF)*I16 + AX16*AA16*p_Stroke*p_Stroke_rec + AY16*AA16*p_Stroke*p_Stroke_rec + AZ16*(1-H16*rr_Stroke*rr_HF*rr_DM) + BA16*(1-H16*rr_Stroke*rr_HF*rr_DM)</f>
        <v>0.10159878687941903</v>
      </c>
      <c r="BB17">
        <f>AB16*H16 + AC16*H16*rr_Other + AD16*H16*rr_Stroke + AE16*H16*rr_Stroke + AF16*H16*rr_MI + AG16*H16*rr_MI + AH16*H16*rr_Stroke*rr_MI + AI16*H16*rr_Stroke*rr_MI + AJ16*H16*rr_Stroke*rr_MI + AK16*H16*rr_HF + AL16*H16*rr_HF + AM16*H16*rr_Stroke*rr_HF + AN16*H16*rr_Stroke*rr_HF + AO16*H16*rr_DM + AP16*H16*rr_DM*rr_Other + AQ16*H16*rr_DM*rr_Stroke + AR16*H16*rr_DM*rr_Stroke + AS16*H16*rr_DM*rr_MI + AT16*H16*rr_DM*rr_MI + AU16*H16*rr_DM*rr_Stroke*rr_MI + AV16*H16*rr_DM*rr_Stroke*rr_MI + AW16*H16*rr_DM*rr_Stroke*rr_MI + AX16*H16*rr_DM*rr_HF + AY16*H16*rr_DM*rr_HF + AZ16*H16*rr_DM*rr_Stroke*rr_HF + BA16*H16*rr_DM*rr_Stroke*rr_HF
+ AB16*R16*p_MI*p_MI_mort + AB16*R16*p_Stroke*p_Stroke_mort + AC16*R16*p_MI*p_MI_mort + AC16*R16*p_Stroke*p_Stroke_mort + AD16*R16*p_MI*p_MI_mort + AD16*p_recur_Stroke*p_Stroke_mort + AE16*R16*p_MI*p_MI_mort + AE16*p_recur_Stroke*p_Stroke_mort + AF16*(PREV_FEMALE*p_recur_MI_F + (1-PREV_FEMALE)*p_recur_MI_M)*p_MI_mort + AF16*R16*p_Stroke*p_Stroke_mort + AG16*(PREV_FEMALE*p_recur_MI_F + (1-PREV_FEMALE)*p_recur_MI_M)*p_MI_mort + AG16*R16*p_Stroke*p_Stroke_mort + AH16*(PREV_FEMALE*p_recur_MI_F + (1-PREV_FEMALE)*p_recur_MI_M)*p_MI_mort + AH16*p_recur_Stroke*p_Stroke_mort + AI16*(PREV_FEMALE*p_recur_MI_F + (1-PREV_FEMALE)*p_recur_MI_M)*p_MI_mort + AI16*p_recur_Stroke*p_Stroke_mort + AJ16*(PREV_FEMALE*p_recur_MI_F + (1-PREV_FEMALE)*p_recur_MI_M)*p_MI_mort + AJ16*p_recur_Stroke*p_Stroke_mort + AK16*R16*p_Stroke*p_Stroke_mort + AL16*R16*p_Stroke*p_Stroke_mort
+ AO16*AA16*p_MI*p_MI_mort + AO16*AA16*p_Stroke*p_Stroke_mort + AP16*AA16*p_MI*p_MI_mort + AP16*AA16*p_Stroke*p_Stroke_mort + AQ16*AA16*p_MI*p_MI_mort + AQ16*p_recur_Stroke*p_Stroke_mort + AR16*AA16*p_MI*p_MI_mort + AR16*p_recur_Stroke*p_Stroke_mort + AS16*(PREV_FEMALE*p_recur_MI_F + (1-PREV_FEMALE)*p_recur_MI_M)*p_MI_mort + AS16*AA16*p_Stroke*p_Stroke_mort + AT16*(PREV_FEMALE*p_recur_MI_F + (1-PREV_FEMALE)*p_recur_MI_M)*p_MI_mort + AT16*AA16*p_Stroke*p_Stroke_mort + AU16*(PREV_FEMALE*p_recur_MI_F + (1-PREV_FEMALE)*p_recur_MI_M)*p_MI_mort + AU16*p_recur_Stroke*p_Stroke_mort + AV16*(PREV_FEMALE*p_recur_MI_F + (1-PREV_FEMALE)*p_recur_MI_M)*p_MI_mort + AV16*p_recur_Stroke*p_Stroke_mort + AW16*(PREV_FEMALE*p_recur_MI_F + (1-PREV_FEMALE)*p_recur_MI_M)*p_MI_mort + AW16*p_recur_Stroke*p_Stroke_mort + AX16*AA16*p_Stroke*p_Stroke_mort + AY16*AA16*p_Stroke*p_Stroke_mort
+BB16</f>
        <v>92.402537801063104</v>
      </c>
      <c r="BC17">
        <f t="shared" si="19"/>
        <v>999.99999999999966</v>
      </c>
    </row>
    <row r="18" spans="1:55" x14ac:dyDescent="0.3">
      <c r="A18">
        <v>15</v>
      </c>
      <c r="B18">
        <v>60</v>
      </c>
      <c r="C18">
        <f>BMI_BL</f>
        <v>38</v>
      </c>
      <c r="D18">
        <f>SBP_BL</f>
        <v>125</v>
      </c>
      <c r="E18">
        <f>HbA1C_BL</f>
        <v>5.7</v>
      </c>
      <c r="F18">
        <v>1.142E-2</v>
      </c>
      <c r="G18">
        <v>6.8700000000000002E-3</v>
      </c>
      <c r="H18">
        <f>(PREV_FEMALE*F18 + (1-PREV_FEMALE)*G18)</f>
        <v>1.051E-2</v>
      </c>
      <c r="I18">
        <f t="shared" si="1"/>
        <v>5.6857293942168513E-2</v>
      </c>
      <c r="J18">
        <f t="shared" si="2"/>
        <v>0.16944353073349439</v>
      </c>
      <c r="K18">
        <f t="shared" si="3"/>
        <v>0.22895946471811479</v>
      </c>
      <c r="L18">
        <f t="shared" si="4"/>
        <v>8.4139231724856378E-2</v>
      </c>
      <c r="M18">
        <f t="shared" si="5"/>
        <v>0.11581634580887656</v>
      </c>
      <c r="N18">
        <f t="shared" si="6"/>
        <v>0.36926944386695126</v>
      </c>
      <c r="O18">
        <f t="shared" si="7"/>
        <v>0.47858729727860949</v>
      </c>
      <c r="P18">
        <f t="shared" si="8"/>
        <v>0.20284057436943737</v>
      </c>
      <c r="Q18">
        <f t="shared" si="9"/>
        <v>0.2740872275377001</v>
      </c>
      <c r="R18">
        <f>PREV_FEMALE*PREV_SMOKE*(1-PREV_HT)*(1-EXP(-J18/10))+PREV_FEMALE*PREV_SMOKE*PREV_HT*(1-EXP(-K18/10))+PREV_FEMALE*(1-PREV_SMOKE)*(1-PREV_HT)*(1-EXP(-L18/10))+PREV_FEMALE*(1-PREV_SMOKE)*PREV_HT*(1-EXP(-M18/10))+(1-PREV_FEMALE)*PREV_SMOKE*(1-PREV_HT)*(1-EXP(-N18/10))+(1-PREV_FEMALE)*PREV_SMOKE*PREV_HT*(1-EXP(-O18/10))+(1-PREV_FEMALE)*(1-PREV_SMOKE)*(1-PREV_HT)*(1-EXP(-P18/10))+(1-PREV_FEMALE)*(1-PREV_SMOKE)*PREV_HT*(1-EXP(-Q18/10))</f>
        <v>1.3455839197664242E-2</v>
      </c>
      <c r="S18">
        <f t="shared" si="10"/>
        <v>0.332390596174717</v>
      </c>
      <c r="T18">
        <f t="shared" si="11"/>
        <v>0.43213487702222586</v>
      </c>
      <c r="U18">
        <f t="shared" si="12"/>
        <v>0.17409683881768612</v>
      </c>
      <c r="V18">
        <f t="shared" si="13"/>
        <v>0.23500259889329544</v>
      </c>
      <c r="W18">
        <f t="shared" si="14"/>
        <v>0.54353890503009594</v>
      </c>
      <c r="X18">
        <f t="shared" si="15"/>
        <v>0.66982719681992742</v>
      </c>
      <c r="Y18">
        <f t="shared" si="16"/>
        <v>0.32007017521152192</v>
      </c>
      <c r="Z18">
        <f t="shared" si="17"/>
        <v>0.42020613242730909</v>
      </c>
      <c r="AA18">
        <f>PREV_FEMALE*PREV_SMOKE*(1-PREV_HT)*(1-EXP(-S18/10))+PREV_FEMALE*PREV_SMOKE*PREV_HT*(1-EXP(-T18/10))+PREV_FEMALE*(1-PREV_SMOKE)*(1-PREV_HT)*(1-EXP(-U18/10))+PREV_FEMALE*(1-PREV_SMOKE)*PREV_HT*(1-EXP(-V18/10))+(1-PREV_FEMALE)*PREV_SMOKE*(1-PREV_HT)*(1-EXP(-W18/10))+(1-PREV_FEMALE)*PREV_SMOKE*PREV_HT*(1-EXP(-X18/10))+(1-PREV_FEMALE)*(1-PREV_SMOKE)*(1-PREV_HT)*(1-EXP(-Y18/10))+(1-PREV_FEMALE)*(1-PREV_SMOKE)*PREV_HT*(1-EXP(-Z18/10))</f>
        <v>2.4678735110518605E-2</v>
      </c>
      <c r="AB18">
        <f t="shared" si="18"/>
        <v>330.18233522693936</v>
      </c>
      <c r="AC18">
        <f>AB17*R17*p_Other*(1-I17) + AC17*(1-R17*(1-p_Other)-H17*rr_Other)*(1-I17)</f>
        <v>25.863950151101463</v>
      </c>
      <c r="AD18">
        <f>AB17*R17*p_Stroke*p_Stroke_rec*(1-I17)+AC17*R17*p_Stroke*p_Stroke_rec*(1-I17) + AD17*p_recur_Stroke*p_Stroke_rec*(1-I17) + AE17*p_recur_Stroke*p_Stroke_rec*(1-I17)</f>
        <v>1.9534458745002321</v>
      </c>
      <c r="AE18">
        <f>AD17*(1-p_recur_Stroke-R17*p_MI-H17*rr_Stroke)*(1-I17) + AE17*(1-p_recur_Stroke-R17*p_MI-H17*rr_Stroke)*(1-I17)</f>
        <v>7.4120791113813898</v>
      </c>
      <c r="AF18">
        <f>AB17*R17*p_MI*p_MI_rec_young*(1-I17)+AC17*R17*p_MI*p_MI_rec_young*(1-I17) + AF17*(PREV_FEMALE*p_recur_MI_F + (1-PREV_FEMALE)*p_recur_MI_M)*p_MI_rec_young*(1-I17) + AG17*(PREV_FEMALE*p_recur_MI_F + (1-PREV_FEMALE)*p_recur_MI_M)*p_MI_rec_young*(1-I17)</f>
        <v>1.2838058393383645</v>
      </c>
      <c r="AG18">
        <f>AF17*(1-(PREV_FEMALE*p_recur_MI_F + (1-PREV_FEMALE)*p_recur_MI_M) - R17*p_Stroke - p_toHF_young - H17*rr_MI)*(1-I17) + AG17*(1-(PREV_FEMALE*p_recur_MI_F + (1-PREV_FEMALE)*p_recur_MI_M) - R17*p_Stroke - p_toHF_young - H17*rr_MI)*(1-I17)</f>
        <v>6.5070925144496616</v>
      </c>
      <c r="AH18">
        <f>AF17*R17*p_Stroke*p_Stroke_rec*(1-I17) + AG17*R17*p_Stroke*p_Stroke_rec*(1-I17) + AH17*p_recur_Stroke*p_Stroke_rec*(1-I17) + AI17*p_recur_Stroke*p_Stroke_rec*(1-I17) + AJ17*p_recur_Stroke*p_Stroke_rec*(1-I17)</f>
        <v>3.757468530601224E-2</v>
      </c>
      <c r="AI18">
        <f>AD17*R17*p_MI*p_MI_rec_young*(1-I17) + AE17*R17*p_MI*p_MI_rec_young*(1-I17) + AH17*(PREV_FEMALE*p_recur_MI_F + (1-PREV_FEMALE)*p_recur_MI_M)*p_MI_rec_young*(1-I17) + AI17*(PREV_FEMALE*p_recur_MI_F + (1-PREV_FEMALE)*p_recur_MI_M)*p_MI_rec_young*(1-I17) + AJ17*(PREV_FEMALE*p_recur_MI_F + (1-PREV_FEMALE)*p_recur_MI_M)*p_MI_rec_young*(1-I17)</f>
        <v>3.0151413225471605E-2</v>
      </c>
      <c r="AJ18">
        <f>AH17*(1-p_recur_Stroke-(PREV_FEMALE*p_recur_MI_F + (1-PREV_FEMALE)*p_recur_MI_M) - p_toHF_young - H17*rr_MI*rr_Stroke)*(1-I17) + AI17*(1-p_recur_Stroke-(PREV_FEMALE*p_recur_MI_F + (1-PREV_FEMALE)*p_recur_MI_M) - p_toHF_young - H17*rr_MI*rr_Stroke)*(1-I17) + AJ17*(1-p_recur_Stroke-(PREV_FEMALE*p_recur_MI_F + (1-PREV_FEMALE)*p_recur_MI_M) - p_toHF_young - H17*rr_MI*rr_Stroke)*(1-I17)</f>
        <v>0.11993618983003142</v>
      </c>
      <c r="AK18">
        <f>AB17*R17*p_MI*p_MI_HF_young*(1-I17) + AC17*R17*p_MI*p_MI_HF_young*(1-I17) + AF17*p_toHF_young*(1-I17) + AF17*(PREV_FEMALE*p_recur_MI_F + (1-PREV_FEMALE)*p_recur_MI_M)*p_MI_HF_young*(1-I17) + AG17*p_toHF_young*(1-I17) + AG17*(PREV_FEMALE*p_recur_MI_F + (1-PREV_FEMALE)*p_recur_MI_M)*p_MI_HF_young*(1-I17)</f>
        <v>0.2427064269054483</v>
      </c>
      <c r="AL18">
        <f>AK17*(1-R17*p_Stroke - H17*rr_HF)*(1-I17) + AL17*(1-R17*p_Stroke-H17*rr_HF)*(1-I17)</f>
        <v>1.8041990114559872</v>
      </c>
      <c r="AM18">
        <f>AD17*R17*p_MI*p_MI_HF_young*(1-I17) + AE17*R17*p_MI*p_MI_HF_young*(1-I17) + AH17*(PREV_FEMALE*p_recur_MI_F + (1-PREV_FEMALE)*p_recur_MI_M)*p_MI_HF_young*(1-I17) + AH17*p_toHF_young*(1-I17) + AI17*(PREV_FEMALE*p_recur_MI_F + (1-PREV_FEMALE)*p_recur_MI_M)*p_MI_HF_young*(1-I17) + AI17*p_toHF_young*(1-I17) + AJ17*(PREV_FEMALE*p_recur_MI_F + (1-PREV_FEMALE)*p_recur_MI_M)*p_MI_HF_young*(1-I17) + AJ17*p_toHF_young*(1-I17)</f>
        <v>5.5826647820642825E-3</v>
      </c>
      <c r="AN18">
        <f>AK17*R17*p_Stroke*p_Stroke_rec*(1-I17) + AL17*R17*p_Stroke*p_Stroke_rec*(1-I17) + AM17*(1-H17*rr_Stroke*rr_HF)*(1-I17) + AN17*(1-H17*rr_Stroke*rr_HF)*(1-I17)</f>
        <v>4.2626499378521476E-2</v>
      </c>
      <c r="AO18">
        <f>AO17*(1-AA17-H17*rr_DM) + AB17*(1-R17-H17)*I17</f>
        <v>427.29012482178473</v>
      </c>
      <c r="AP18">
        <f>AO17*AA17*p_Other + AB17*R17*p_Other*I17 + AC17*(1-R17*p_Stroke-R17*p_MI-H17*rr_Other)*I17 + AP17*(1-AA17*p_Stroke-AA17*p_MI-H17*rr_Other*rr_DM)</f>
        <v>52.036672863609091</v>
      </c>
      <c r="AQ18">
        <f>AO17*AA17*p_Stroke*p_Stroke_rec + AB17*R17*p_Stroke*p_Stroke_rec*I17 + AC17*R17*p_Stroke*p_Stroke_rec*I17 + AD17*p_recur_Stroke*p_Stroke_rec*I17 + AE17*p_recur_Stroke*p_Stroke_rec*I17 + AP17*AA17*p_Stroke*p_Stroke_rec + AQ17*p_recur_Stroke*p_Stroke_rec + AR17*p_recur_Stroke*p_Stroke_rec</f>
        <v>4.3932232477416147</v>
      </c>
      <c r="AR18">
        <f>AD17*(1-p_recur_Stroke-R17*p_MI-H17*rr_Stroke)*I17 + AE17*(1-p_recur_Stroke-R17*p_MI-H17*rr_Stroke)*I17 + AQ17*(1-p_recur_Stroke-AA17*p_MI-H17*rr_Stroke*rr_DM) + AR17*(1-p_recur_Stroke-AA17*p_MI-H17*rr_Stroke*rr_DM)</f>
        <v>15.070267611168489</v>
      </c>
      <c r="AS18">
        <f>AO17*AA17*p_MI*p_MI_rec_young + AB17*R17*p_MI*p_MI_rec_young*I17 + AC17*R17*p_MI*p_MI_rec_young*I17 +AF17*(PREV_FEMALE*p_recur_MI_F + (1-PREV_FEMALE)*p_recur_MI_M)*p_MI_rec_young*I17 + AG17*(PREV_FEMALE*p_recur_MI_F + (1-PREV_FEMALE)*p_recur_MI_M)*p_MI_rec_young*I17 + AP17*AA17*p_MI*p_MI_rec_young + AS17*(PREV_FEMALE*p_recur_MI_F + (1-PREV_FEMALE)*p_recur_MI_M)*p_MI_rec_young + AT17*(PREV_FEMALE*p_recur_MI_F + (1-PREV_FEMALE)*p_recur_MI_M)*p_MI_rec_young</f>
        <v>2.9728936374481147</v>
      </c>
      <c r="AT18">
        <f>AF17*(1-(PREV_FEMALE*p_recur_MI_F + (1-PREV_FEMALE)*p_recur_MI_M) - R17*p_Stroke - p_toHF_young - H17*rr_MI)*I17 + AG17*(1-(PREV_FEMALE*p_recur_MI_F + (1-PREV_FEMALE)*p_recur_MI_M) - R17*p_Stroke - p_toHF_young - H17*rr_MI)*I17 + AS17*(1-(PREV_FEMALE*p_recur_MI_F + (1-PREV_FEMALE)*p_recur_MI_M) - AA17*p_Stroke - p_toHF_young - H17*rr_MI*rr_DM) + AT17*(1-(PREV_FEMALE*p_recur_MI_F + (1-PREV_FEMALE)*p_recur_MI_M) - AA17*p_Stroke - p_toHF_young - H17*rr_MI*rr_DM)</f>
        <v>13.404167006729772</v>
      </c>
      <c r="AU18">
        <f>AF17*R17*p_Stroke*p_Stroke_rec*I17 + AG17*R17*p_Stroke*p_Stroke_rec*I17 + AH17*p_recur_Stroke*p_Stroke_rec*I17 + AI17*p_recur_Stroke*p_Stroke_rec*I17 + AJ17*p_recur_Stroke*p_Stroke_rec*I17 + AS17*AA17*p_Stroke*p_Stroke_rec + AT17*AA17*p_Stroke*p_Stroke_rec + AU17*p_recur_Stroke*p_Stroke_rec + AV17*p_recur_Stroke*p_Stroke_rec + AW17*p_recur_Stroke*p_Stroke_rec</f>
        <v>0.13134215530136389</v>
      </c>
      <c r="AV18">
        <f>AD17*R17*p_MI*p_MI_rec_young*I17 + AE17*R17*p_MI*p_MI_rec_young*I17 + AH17*(PREV_FEMALE*p_recur_MI_F+(1-PREV_FEMALE)*p_recur_MI_M)*p_MI_rec_young*I17 + AI17*(PREV_FEMALE*p_recur_MI_F+(1-PREV_FEMALE)*p_recur_MI_M)*p_MI_rec_young*I17 + AJ17*(PREV_FEMALE*p_recur_MI_F+(1-PREV_FEMALE)*p_recur_MI_M)*p_MI_rec_young*I17 + AQ17*AA17*p_MI*p_MI_rec_young + AR17*AA17*p_MI*p_MI_rec_young + AU17*(PREV_FEMALE*p_recur_MI_F+(1-PREV_FEMALE)*p_recur_MI_M)*p_MI_rec_young + AV17*(PREV_FEMALE*p_recur_MI_F+(1-PREV_FEMALE)*p_recur_MI_M)*p_MI_rec_young + AW17*(PREV_FEMALE*p_recur_MI_F+(1-PREV_FEMALE)*p_recur_MI_M)*p_MI_rec_young</f>
        <v>0.10711845142093303</v>
      </c>
      <c r="AW18">
        <f>AH17*(1-p_recur_Stroke-(PREV_FEMALE*p_recur_MI_F + (1-PREV_FEMALE)*p_recur_MI_M) - p_toHF_young - H17*rr_MI*rr_Stroke)*I17 + AI17*(1-p_recur_Stroke-(PREV_FEMALE*p_recur_MI_F + (1-PREV_FEMALE)*p_recur_MI_M) - p_toHF_young - H17*rr_MI*rr_Stroke)*I17 + AJ17*(1-p_recur_Stroke-(PREV_FEMALE*p_recur_MI_F + (1-PREV_FEMALE)*p_recur_MI_M) - p_toHF_young - H17*rr_MI*rr_Stroke)*I17 + AU17*(1-p_recur_Stroke-(PREV_FEMALE*p_recur_MI_F + (1-PREV_FEMALE)*p_recur_MI_M) - p_toHF_young - H17*rr_MI*rr_Stroke*rr_DM) + AV17*(1-p_recur_Stroke-(PREV_FEMALE*p_recur_MI_F + (1-PREV_FEMALE)*p_recur_MI_M) - p_toHF_young - H17*rr_MI*rr_Stroke*rr_DM) + AW17*(1-p_recur_Stroke-(PREV_FEMALE*p_recur_MI_F + (1-PREV_FEMALE)*p_recur_MI_M) - p_toHF_young - H17*rr_MI*rr_Stroke*rr_DM)</f>
        <v>0.37995544790770253</v>
      </c>
      <c r="AX18">
        <f>AO17*AA17*p_MI*p_MI_HF_young + AB17*R17*p_MI*p_MI_HF_young*I17 + AC17*R17*p_MI*p_MI_HF_young*I17 + AF17*p_toHF_young*I17 + AF17*(PREV_FEMALE*p_recur_MI_F + (1-PREV_FEMALE)*p_recur_MI_M)*p_MI_HF_young*I17 + AG17*p_toHF_young*I17 + AG17*(PREV_FEMALE*p_recur_MI_F + (1-PREV_FEMALE)*p_recur_MI_M)*p_MI_HF_young*I17 + AP17*AA17*p_MI*p_MI_HF_young + AS17*(PREV_FEMALE*p_recur_MI_F + (1-PREV_FEMALE)*p_recur_MI_M)*p_MI_HF_young + AS17*p_toHF_young + AT17*(PREV_FEMALE*p_recur_MI_F + (1-PREV_FEMALE)*p_recur_MI_M)*p_MI_HF_young + AT17*p_toHF_young</f>
        <v>0.54067246546064107</v>
      </c>
      <c r="AY18">
        <f>AK17*(1-R17*p_Stroke - H17*rr_HF)*I17 + AL17*(1-R17*p_Stroke - H17*rr_HF)*I17 + AX17*(1-AA17*p_Stroke - H17*rr_HF*rr_DM) + AY17*(1-AA17*p_Stroke - H17*rr_HF*rr_DM)</f>
        <v>3.5003405549805451</v>
      </c>
      <c r="AZ18">
        <f>AD17*R17*p_MI*p_MI_HF_young*I17 + AE17*R17*p_MI*p_MI_HF_young*I17 + AH17*(PREV_FEMALE*p_recur_MI_F + (1-PREV_FEMALE)*p_recur_MI_M)*p_MI_HF_young*I17 + AH17*p_toHF_young*I17 + AI17*(PREV_FEMALE*p_recur_MI_F + (1-PREV_FEMALE)*p_recur_MI_M)*p_MI_HF_young*I17 + AI17*p_toHF_young*I17 + AJ17*(PREV_FEMALE*p_recur_MI_F + (1-PREV_FEMALE)*p_recur_MI_M)*p_MI_HF_young*I17 + AJ17*p_toHF_young*I17 + AQ17*AA17*p_MI*p_MI_HF_young + AR17*AA17*p_MI*p_MI_HF_young + AU17*(PREV_FEMALE*p_recur_MI_F + (1-PREV_FEMALE)*p_recur_MI_M)*p_MI_HF_young + AU17*p_toHF_young + AV17*(PREV_FEMALE*p_recur_MI_F + (1-PREV_FEMALE)*p_recur_MI_M)*p_MI_HF_young + AV17*p_toHF_young + AW17*(PREV_FEMALE*p_recur_MI_F + (1-PREV_FEMALE)*p_recur_MI_M)*p_MI_HF_young + AW17*p_toHF_young</f>
        <v>1.9149725898916371E-2</v>
      </c>
      <c r="BA18">
        <f>AK17*R17*p_Stroke*p_Stroke_rec*I17 + AL17*R17*p_Stroke*p_Stroke_rec*I17 + AM17*(1-H17*rr_Stroke*rr_HF)*I17 + AN17*(1-H17*rr_Stroke*rr_HF)*I17 + AX17*AA17*p_Stroke*p_Stroke_rec + AY17*AA17*p_Stroke*p_Stroke_rec + AZ17*(1-H17*rr_Stroke*rr_HF*rr_DM) + BA17*(1-H17*rr_Stroke*rr_HF*rr_DM)</f>
        <v>0.12993365363777315</v>
      </c>
      <c r="BB18">
        <f>AB17*H17 + AC17*H17*rr_Other + AD17*H17*rr_Stroke + AE17*H17*rr_Stroke + AF17*H17*rr_MI + AG17*H17*rr_MI + AH17*H17*rr_Stroke*rr_MI + AI17*H17*rr_Stroke*rr_MI + AJ17*H17*rr_Stroke*rr_MI + AK17*H17*rr_HF + AL17*H17*rr_HF + AM17*H17*rr_Stroke*rr_HF + AN17*H17*rr_Stroke*rr_HF + AO17*H17*rr_DM + AP17*H17*rr_DM*rr_Other + AQ17*H17*rr_DM*rr_Stroke + AR17*H17*rr_DM*rr_Stroke + AS17*H17*rr_DM*rr_MI + AT17*H17*rr_DM*rr_MI + AU17*H17*rr_DM*rr_Stroke*rr_MI + AV17*H17*rr_DM*rr_Stroke*rr_MI + AW17*H17*rr_DM*rr_Stroke*rr_MI + AX17*H17*rr_DM*rr_HF + AY17*H17*rr_DM*rr_HF + AZ17*H17*rr_DM*rr_Stroke*rr_HF + BA17*H17*rr_DM*rr_Stroke*rr_HF
+ AB17*R17*p_MI*p_MI_mort + AB17*R17*p_Stroke*p_Stroke_mort + AC17*R17*p_MI*p_MI_mort + AC17*R17*p_Stroke*p_Stroke_mort + AD17*R17*p_MI*p_MI_mort + AD17*p_recur_Stroke*p_Stroke_mort + AE17*R17*p_MI*p_MI_mort + AE17*p_recur_Stroke*p_Stroke_mort + AF17*(PREV_FEMALE*p_recur_MI_F + (1-PREV_FEMALE)*p_recur_MI_M)*p_MI_mort + AF17*R17*p_Stroke*p_Stroke_mort + AG17*(PREV_FEMALE*p_recur_MI_F + (1-PREV_FEMALE)*p_recur_MI_M)*p_MI_mort + AG17*R17*p_Stroke*p_Stroke_mort + AH17*(PREV_FEMALE*p_recur_MI_F + (1-PREV_FEMALE)*p_recur_MI_M)*p_MI_mort + AH17*p_recur_Stroke*p_Stroke_mort + AI17*(PREV_FEMALE*p_recur_MI_F + (1-PREV_FEMALE)*p_recur_MI_M)*p_MI_mort + AI17*p_recur_Stroke*p_Stroke_mort + AJ17*(PREV_FEMALE*p_recur_MI_F + (1-PREV_FEMALE)*p_recur_MI_M)*p_MI_mort + AJ17*p_recur_Stroke*p_Stroke_mort + AK17*R17*p_Stroke*p_Stroke_mort + AL17*R17*p_Stroke*p_Stroke_mort
+ AO17*AA17*p_MI*p_MI_mort + AO17*AA17*p_Stroke*p_Stroke_mort + AP17*AA17*p_MI*p_MI_mort + AP17*AA17*p_Stroke*p_Stroke_mort + AQ17*AA17*p_MI*p_MI_mort + AQ17*p_recur_Stroke*p_Stroke_mort + AR17*AA17*p_MI*p_MI_mort + AR17*p_recur_Stroke*p_Stroke_mort + AS17*(PREV_FEMALE*p_recur_MI_F + (1-PREV_FEMALE)*p_recur_MI_M)*p_MI_mort + AS17*AA17*p_Stroke*p_Stroke_mort + AT17*(PREV_FEMALE*p_recur_MI_F + (1-PREV_FEMALE)*p_recur_MI_M)*p_MI_mort + AT17*AA17*p_Stroke*p_Stroke_mort + AU17*(PREV_FEMALE*p_recur_MI_F + (1-PREV_FEMALE)*p_recur_MI_M)*p_MI_mort + AU17*p_recur_Stroke*p_Stroke_mort + AV17*(PREV_FEMALE*p_recur_MI_F + (1-PREV_FEMALE)*p_recur_MI_M)*p_MI_mort + AV17*p_recur_Stroke*p_Stroke_mort + AW17*(PREV_FEMALE*p_recur_MI_F + (1-PREV_FEMALE)*p_recur_MI_M)*p_MI_mort + AW17*p_recur_Stroke*p_Stroke_mort + AX17*AA17*p_Stroke*p_Stroke_mort + AY17*AA17*p_Stroke*p_Stroke_mort
+BB17</f>
        <v>104.53865274831588</v>
      </c>
      <c r="BC18">
        <f t="shared" si="19"/>
        <v>999.99999999999932</v>
      </c>
    </row>
    <row r="19" spans="1:55" x14ac:dyDescent="0.3">
      <c r="A19">
        <v>16</v>
      </c>
      <c r="B19">
        <v>61</v>
      </c>
      <c r="C19">
        <f>BMI_BL</f>
        <v>38</v>
      </c>
      <c r="D19">
        <f>SBP_BL</f>
        <v>125</v>
      </c>
      <c r="E19">
        <f>HbA1C_BL</f>
        <v>5.7</v>
      </c>
      <c r="F19">
        <v>1.244E-2</v>
      </c>
      <c r="G19">
        <v>7.45E-3</v>
      </c>
      <c r="H19">
        <f>(PREV_FEMALE*F19 + (1-PREV_FEMALE)*G19)</f>
        <v>1.1442000000000001E-2</v>
      </c>
      <c r="I19">
        <f t="shared" si="1"/>
        <v>5.6857293942168513E-2</v>
      </c>
      <c r="J19">
        <f t="shared" si="2"/>
        <v>0.17650719745473487</v>
      </c>
      <c r="K19">
        <f t="shared" si="3"/>
        <v>0.23812751895721851</v>
      </c>
      <c r="L19">
        <f t="shared" si="4"/>
        <v>8.7834903016497989E-2</v>
      </c>
      <c r="M19">
        <f t="shared" si="5"/>
        <v>0.12080904564181083</v>
      </c>
      <c r="N19">
        <f t="shared" si="6"/>
        <v>0.38443330512479745</v>
      </c>
      <c r="O19">
        <f t="shared" si="7"/>
        <v>0.49621170717274032</v>
      </c>
      <c r="P19">
        <f t="shared" si="8"/>
        <v>0.21232598427209914</v>
      </c>
      <c r="Q19">
        <f t="shared" si="9"/>
        <v>0.28626206580165348</v>
      </c>
      <c r="R19">
        <f>PREV_FEMALE*PREV_SMOKE*(1-PREV_HT)*(1-EXP(-J19/10))+PREV_FEMALE*PREV_SMOKE*PREV_HT*(1-EXP(-K19/10))+PREV_FEMALE*(1-PREV_SMOKE)*(1-PREV_HT)*(1-EXP(-L19/10))+PREV_FEMALE*(1-PREV_SMOKE)*PREV_HT*(1-EXP(-M19/10))+(1-PREV_FEMALE)*PREV_SMOKE*(1-PREV_HT)*(1-EXP(-N19/10))+(1-PREV_FEMALE)*PREV_SMOKE*PREV_HT*(1-EXP(-O19/10))+(1-PREV_FEMALE)*(1-PREV_SMOKE)*(1-PREV_HT)*(1-EXP(-P19/10))+(1-PREV_FEMALE)*(1-PREV_SMOKE)*PREV_HT*(1-EXP(-Q19/10))</f>
        <v>1.4036517115124117E-2</v>
      </c>
      <c r="S19">
        <f t="shared" si="10"/>
        <v>0.34468555719966509</v>
      </c>
      <c r="T19">
        <f t="shared" si="11"/>
        <v>0.44672704551613773</v>
      </c>
      <c r="U19">
        <f t="shared" si="12"/>
        <v>0.18133255844045704</v>
      </c>
      <c r="V19">
        <f t="shared" si="13"/>
        <v>0.24437237233875142</v>
      </c>
      <c r="W19">
        <f t="shared" si="14"/>
        <v>0.56205516034703007</v>
      </c>
      <c r="X19">
        <f t="shared" si="15"/>
        <v>0.68859211604288417</v>
      </c>
      <c r="Y19">
        <f t="shared" si="16"/>
        <v>0.33377984648983594</v>
      </c>
      <c r="Z19">
        <f t="shared" si="17"/>
        <v>0.43665576073864132</v>
      </c>
      <c r="AA19">
        <f>PREV_FEMALE*PREV_SMOKE*(1-PREV_HT)*(1-EXP(-S19/10))+PREV_FEMALE*PREV_SMOKE*PREV_HT*(1-EXP(-T19/10))+PREV_FEMALE*(1-PREV_SMOKE)*(1-PREV_HT)*(1-EXP(-U19/10))+PREV_FEMALE*(1-PREV_SMOKE)*PREV_HT*(1-EXP(-V19/10))+(1-PREV_FEMALE)*PREV_SMOKE*(1-PREV_HT)*(1-EXP(-W19/10))+(1-PREV_FEMALE)*PREV_SMOKE*PREV_HT*(1-EXP(-X19/10))+(1-PREV_FEMALE)*(1-PREV_SMOKE)*(1-PREV_HT)*(1-EXP(-Y19/10))+(1-PREV_FEMALE)*(1-PREV_SMOKE)*PREV_HT*(1-EXP(-Z19/10))</f>
        <v>2.5643689835129546E-2</v>
      </c>
      <c r="AB19">
        <f t="shared" si="18"/>
        <v>303.94588165449045</v>
      </c>
      <c r="AC19">
        <f>AB18*R18*p_Other*(1-I18) + AC18*(1-R18*(1-p_Other)-H18*rr_Other)*(1-I18)</f>
        <v>26.063227723754483</v>
      </c>
      <c r="AD19">
        <f>AB18*R18*p_Stroke*p_Stroke_rec*(1-I18)+AC18*R18*p_Stroke*p_Stroke_rec*(1-I18) + AD18*p_recur_Stroke*p_Stroke_rec*(1-I18) + AE18*p_recur_Stroke*p_Stroke_rec*(1-I18)</f>
        <v>1.9312815520441768</v>
      </c>
      <c r="AE19">
        <f>AD18*(1-p_recur_Stroke-R18*p_MI-H18*rr_Stroke)*(1-I18) + AE18*(1-p_recur_Stroke-R18*p_MI-H18*rr_Stroke)*(1-I18)</f>
        <v>7.4563412243706733</v>
      </c>
      <c r="AF19">
        <f>AB18*R18*p_MI*p_MI_rec_young*(1-I18)+AC18*R18*p_MI*p_MI_rec_young*(1-I18) + AF18*(PREV_FEMALE*p_recur_MI_F + (1-PREV_FEMALE)*p_recur_MI_M)*p_MI_rec_young*(1-I18) + AG18*(PREV_FEMALE*p_recur_MI_F + (1-PREV_FEMALE)*p_recur_MI_M)*p_MI_rec_young*(1-I18)</f>
        <v>1.2625360878231595</v>
      </c>
      <c r="AG19">
        <f>AF18*(1-(PREV_FEMALE*p_recur_MI_F + (1-PREV_FEMALE)*p_recur_MI_M) - R18*p_Stroke - p_toHF_young - H18*rr_MI)*(1-I18) + AG18*(1-(PREV_FEMALE*p_recur_MI_F + (1-PREV_FEMALE)*p_recur_MI_M) - R18*p_Stroke - p_toHF_young - H18*rr_MI)*(1-I18)</f>
        <v>6.5705133476350133</v>
      </c>
      <c r="AH19">
        <f>AF18*R18*p_Stroke*p_Stroke_rec*(1-I18) + AG18*R18*p_Stroke*p_Stroke_rec*(1-I18) + AH18*p_recur_Stroke*p_Stroke_rec*(1-I18) + AI18*p_recur_Stroke*p_Stroke_rec*(1-I18) + AJ18*p_recur_Stroke*p_Stroke_rec*(1-I18)</f>
        <v>4.0461383638142667E-2</v>
      </c>
      <c r="AI19">
        <f>AD18*R18*p_MI*p_MI_rec_young*(1-I18) + AE18*R18*p_MI*p_MI_rec_young*(1-I18) + AH18*(PREV_FEMALE*p_recur_MI_F + (1-PREV_FEMALE)*p_recur_MI_M)*p_MI_rec_young*(1-I18) + AI18*(PREV_FEMALE*p_recur_MI_F + (1-PREV_FEMALE)*p_recur_MI_M)*p_MI_rec_young*(1-I18) + AJ18*(PREV_FEMALE*p_recur_MI_F + (1-PREV_FEMALE)*p_recur_MI_M)*p_MI_rec_young*(1-I18)</f>
        <v>3.2219548960369729E-2</v>
      </c>
      <c r="AJ19">
        <f>AH18*(1-p_recur_Stroke-(PREV_FEMALE*p_recur_MI_F + (1-PREV_FEMALE)*p_recur_MI_M) - p_toHF_young - H18*rr_MI*rr_Stroke)*(1-I18) + AI18*(1-p_recur_Stroke-(PREV_FEMALE*p_recur_MI_F + (1-PREV_FEMALE)*p_recur_MI_M) - p_toHF_young - H18*rr_MI*rr_Stroke)*(1-I18) + AJ18*(1-p_recur_Stroke-(PREV_FEMALE*p_recur_MI_F + (1-PREV_FEMALE)*p_recur_MI_M) - p_toHF_young - H18*rr_MI*rr_Stroke)*(1-I18)</f>
        <v>0.1313148216319304</v>
      </c>
      <c r="AK19">
        <f>AB18*R18*p_MI*p_MI_HF_young*(1-I18) + AC18*R18*p_MI*p_MI_HF_young*(1-I18) + AF18*p_toHF_young*(1-I18) + AF18*(PREV_FEMALE*p_recur_MI_F + (1-PREV_FEMALE)*p_recur_MI_M)*p_MI_HF_young*(1-I18) + AG18*p_toHF_young*(1-I18) + AG18*(PREV_FEMALE*p_recur_MI_F + (1-PREV_FEMALE)*p_recur_MI_M)*p_MI_HF_young*(1-I18)</f>
        <v>0.2411072546249996</v>
      </c>
      <c r="AL19">
        <f>AK18*(1-R18*p_Stroke - H18*rr_HF)*(1-I18) + AL18*(1-R18*p_Stroke-H18*rr_HF)*(1-I18)</f>
        <v>1.8876218177490178</v>
      </c>
      <c r="AM19">
        <f>AD18*R18*p_MI*p_MI_HF_young*(1-I18) + AE18*R18*p_MI*p_MI_HF_young*(1-I18) + AH18*(PREV_FEMALE*p_recur_MI_F + (1-PREV_FEMALE)*p_recur_MI_M)*p_MI_HF_young*(1-I18) + AH18*p_toHF_young*(1-I18) + AI18*(PREV_FEMALE*p_recur_MI_F + (1-PREV_FEMALE)*p_recur_MI_M)*p_MI_HF_young*(1-I18) + AI18*p_toHF_young*(1-I18) + AJ18*(PREV_FEMALE*p_recur_MI_F + (1-PREV_FEMALE)*p_recur_MI_M)*p_MI_HF_young*(1-I18) + AJ18*p_toHF_young*(1-I18)</f>
        <v>6.0266901353903703E-3</v>
      </c>
      <c r="AN19">
        <f>AK18*R18*p_Stroke*p_Stroke_rec*(1-I18) + AL18*R18*p_Stroke*p_Stroke_rec*(1-I18) + AM18*(1-H18*rr_Stroke*rr_HF)*(1-I18) + AN18*(1-H18*rr_Stroke*rr_HF)*(1-I18)</f>
        <v>4.8242582576539975E-2</v>
      </c>
      <c r="AO19">
        <f>AO18*(1-AA18-H18*rr_DM) + AB18*(1-R18-H18)*I18</f>
        <v>429.90405974279975</v>
      </c>
      <c r="AP19">
        <f>AO18*AA18*p_Other + AB18*R18*p_Other*I18 + AC18*(1-R18*p_Stroke-R18*p_MI-H18*rr_Other)*I18 + AP18*(1-AA18*p_Stroke-AA18*p_MI-H18*rr_Other*rr_DM)</f>
        <v>57.634753630962919</v>
      </c>
      <c r="AQ19">
        <f>AO18*AA18*p_Stroke*p_Stroke_rec + AB18*R18*p_Stroke*p_Stroke_rec*I18 + AC18*R18*p_Stroke*p_Stroke_rec*I18 + AD18*p_recur_Stroke*p_Stroke_rec*I18 + AE18*p_recur_Stroke*p_Stroke_rec*I18 + AP18*AA18*p_Stroke*p_Stroke_rec + AQ18*p_recur_Stroke*p_Stroke_rec + AR18*p_recur_Stroke*p_Stroke_rec</f>
        <v>4.7682508594648567</v>
      </c>
      <c r="AR19">
        <f>AD18*(1-p_recur_Stroke-R18*p_MI-H18*rr_Stroke)*I18 + AE18*(1-p_recur_Stroke-R18*p_MI-H18*rr_Stroke)*I18 + AQ18*(1-p_recur_Stroke-AA18*p_MI-H18*rr_Stroke*rr_DM) + AR18*(1-p_recur_Stroke-AA18*p_MI-H18*rr_Stroke*rr_DM)</f>
        <v>16.735385066601879</v>
      </c>
      <c r="AS19">
        <f>AO18*AA18*p_MI*p_MI_rec_young + AB18*R18*p_MI*p_MI_rec_young*I18 + AC18*R18*p_MI*p_MI_rec_young*I18 +AF18*(PREV_FEMALE*p_recur_MI_F + (1-PREV_FEMALE)*p_recur_MI_M)*p_MI_rec_young*I18 + AG18*(PREV_FEMALE*p_recur_MI_F + (1-PREV_FEMALE)*p_recur_MI_M)*p_MI_rec_young*I18 + AP18*AA18*p_MI*p_MI_rec_young + AS18*(PREV_FEMALE*p_recur_MI_F + (1-PREV_FEMALE)*p_recur_MI_M)*p_MI_rec_young + AT18*(PREV_FEMALE*p_recur_MI_F + (1-PREV_FEMALE)*p_recur_MI_M)*p_MI_rec_young</f>
        <v>3.2074883413620503</v>
      </c>
      <c r="AT19">
        <f>AF18*(1-(PREV_FEMALE*p_recur_MI_F + (1-PREV_FEMALE)*p_recur_MI_M) - R18*p_Stroke - p_toHF_young - H18*rr_MI)*I18 + AG18*(1-(PREV_FEMALE*p_recur_MI_F + (1-PREV_FEMALE)*p_recur_MI_M) - R18*p_Stroke - p_toHF_young - H18*rr_MI)*I18 + AS18*(1-(PREV_FEMALE*p_recur_MI_F + (1-PREV_FEMALE)*p_recur_MI_M) - AA18*p_Stroke - p_toHF_young - H18*rr_MI*rr_DM) + AT18*(1-(PREV_FEMALE*p_recur_MI_F + (1-PREV_FEMALE)*p_recur_MI_M) - AA18*p_Stroke - p_toHF_young - H18*rr_MI*rr_DM)</f>
        <v>14.957393368125334</v>
      </c>
      <c r="AU19">
        <f>AF18*R18*p_Stroke*p_Stroke_rec*I18 + AG18*R18*p_Stroke*p_Stroke_rec*I18 + AH18*p_recur_Stroke*p_Stroke_rec*I18 + AI18*p_recur_Stroke*p_Stroke_rec*I18 + AJ18*p_recur_Stroke*p_Stroke_rec*I18 + AS18*AA18*p_Stroke*p_Stroke_rec + AT18*AA18*p_Stroke*p_Stroke_rec + AU18*p_recur_Stroke*p_Stroke_rec + AV18*p_recur_Stroke*p_Stroke_rec + AW18*p_recur_Stroke*p_Stroke_rec</f>
        <v>0.15623368814119096</v>
      </c>
      <c r="AV19">
        <f>AD18*R18*p_MI*p_MI_rec_young*I18 + AE18*R18*p_MI*p_MI_rec_young*I18 + AH18*(PREV_FEMALE*p_recur_MI_F+(1-PREV_FEMALE)*p_recur_MI_M)*p_MI_rec_young*I18 + AI18*(PREV_FEMALE*p_recur_MI_F+(1-PREV_FEMALE)*p_recur_MI_M)*p_MI_rec_young*I18 + AJ18*(PREV_FEMALE*p_recur_MI_F+(1-PREV_FEMALE)*p_recur_MI_M)*p_MI_rec_young*I18 + AQ18*AA18*p_MI*p_MI_rec_young + AR18*AA18*p_MI*p_MI_rec_young + AU18*(PREV_FEMALE*p_recur_MI_F+(1-PREV_FEMALE)*p_recur_MI_M)*p_MI_rec_young + AV18*(PREV_FEMALE*p_recur_MI_F+(1-PREV_FEMALE)*p_recur_MI_M)*p_MI_rec_young + AW18*(PREV_FEMALE*p_recur_MI_F+(1-PREV_FEMALE)*p_recur_MI_M)*p_MI_rec_young</f>
        <v>0.12626176261706173</v>
      </c>
      <c r="AW19">
        <f>AH18*(1-p_recur_Stroke-(PREV_FEMALE*p_recur_MI_F + (1-PREV_FEMALE)*p_recur_MI_M) - p_toHF_young - H18*rr_MI*rr_Stroke)*I18 + AI18*(1-p_recur_Stroke-(PREV_FEMALE*p_recur_MI_F + (1-PREV_FEMALE)*p_recur_MI_M) - p_toHF_young - H18*rr_MI*rr_Stroke)*I18 + AJ18*(1-p_recur_Stroke-(PREV_FEMALE*p_recur_MI_F + (1-PREV_FEMALE)*p_recur_MI_M) - p_toHF_young - H18*rr_MI*rr_Stroke)*I18 + AU18*(1-p_recur_Stroke-(PREV_FEMALE*p_recur_MI_F + (1-PREV_FEMALE)*p_recur_MI_M) - p_toHF_young - H18*rr_MI*rr_Stroke*rr_DM) + AV18*(1-p_recur_Stroke-(PREV_FEMALE*p_recur_MI_F + (1-PREV_FEMALE)*p_recur_MI_M) - p_toHF_young - H18*rr_MI*rr_Stroke*rr_DM) + AW18*(1-p_recur_Stroke-(PREV_FEMALE*p_recur_MI_F + (1-PREV_FEMALE)*p_recur_MI_M) - p_toHF_young - H18*rr_MI*rr_Stroke*rr_DM)</f>
        <v>0.46191248956391323</v>
      </c>
      <c r="AX19">
        <f>AO18*AA18*p_MI*p_MI_HF_young + AB18*R18*p_MI*p_MI_HF_young*I18 + AC18*R18*p_MI*p_MI_HF_young*I18 + AF18*p_toHF_young*I18 + AF18*(PREV_FEMALE*p_recur_MI_F + (1-PREV_FEMALE)*p_recur_MI_M)*p_MI_HF_young*I18 + AG18*p_toHF_young*I18 + AG18*(PREV_FEMALE*p_recur_MI_F + (1-PREV_FEMALE)*p_recur_MI_M)*p_MI_HF_young*I18 + AP18*AA18*p_MI*p_MI_HF_young + AS18*(PREV_FEMALE*p_recur_MI_F + (1-PREV_FEMALE)*p_recur_MI_M)*p_MI_HF_young + AS18*p_toHF_young + AT18*(PREV_FEMALE*p_recur_MI_F + (1-PREV_FEMALE)*p_recur_MI_M)*p_MI_HF_young + AT18*p_toHF_young</f>
        <v>0.59036624538204374</v>
      </c>
      <c r="AY19">
        <f>AK18*(1-R18*p_Stroke - H18*rr_HF)*I18 + AL18*(1-R18*p_Stroke - H18*rr_HF)*I18 + AX18*(1-AA18*p_Stroke - H18*rr_HF*rr_DM) + AY18*(1-AA18*p_Stroke - H18*rr_HF*rr_DM)</f>
        <v>4.0429790417228553</v>
      </c>
      <c r="AZ19">
        <f>AD18*R18*p_MI*p_MI_HF_young*I18 + AE18*R18*p_MI*p_MI_HF_young*I18 + AH18*(PREV_FEMALE*p_recur_MI_F + (1-PREV_FEMALE)*p_recur_MI_M)*p_MI_HF_young*I18 + AH18*p_toHF_young*I18 + AI18*(PREV_FEMALE*p_recur_MI_F + (1-PREV_FEMALE)*p_recur_MI_M)*p_MI_HF_young*I18 + AI18*p_toHF_young*I18 + AJ18*(PREV_FEMALE*p_recur_MI_F + (1-PREV_FEMALE)*p_recur_MI_M)*p_MI_HF_young*I18 + AJ18*p_toHF_young*I18 + AQ18*AA18*p_MI*p_MI_HF_young + AR18*AA18*p_MI*p_MI_HF_young + AU18*(PREV_FEMALE*p_recur_MI_F + (1-PREV_FEMALE)*p_recur_MI_M)*p_MI_HF_young + AU18*p_toHF_young + AV18*(PREV_FEMALE*p_recur_MI_F + (1-PREV_FEMALE)*p_recur_MI_M)*p_MI_HF_young + AV18*p_toHF_young + AW18*(PREV_FEMALE*p_recur_MI_F + (1-PREV_FEMALE)*p_recur_MI_M)*p_MI_HF_young + AW18*p_toHF_young</f>
        <v>2.284323069071581E-2</v>
      </c>
      <c r="BA19">
        <f>AK18*R18*p_Stroke*p_Stroke_rec*I18 + AL18*R18*p_Stroke*p_Stroke_rec*I18 + AM18*(1-H18*rr_Stroke*rr_HF)*I18 + AN18*(1-H18*rr_Stroke*rr_HF)*I18 + AX18*AA18*p_Stroke*p_Stroke_rec + AY18*AA18*p_Stroke*p_Stroke_rec + AZ18*(1-H18*rr_Stroke*rr_HF*rr_DM) + BA18*(1-H18*rr_Stroke*rr_HF*rr_DM)</f>
        <v>0.16282925030052028</v>
      </c>
      <c r="BB19">
        <f>AB18*H18 + AC18*H18*rr_Other + AD18*H18*rr_Stroke + AE18*H18*rr_Stroke + AF18*H18*rr_MI + AG18*H18*rr_MI + AH18*H18*rr_Stroke*rr_MI + AI18*H18*rr_Stroke*rr_MI + AJ18*H18*rr_Stroke*rr_MI + AK18*H18*rr_HF + AL18*H18*rr_HF + AM18*H18*rr_Stroke*rr_HF + AN18*H18*rr_Stroke*rr_HF + AO18*H18*rr_DM + AP18*H18*rr_DM*rr_Other + AQ18*H18*rr_DM*rr_Stroke + AR18*H18*rr_DM*rr_Stroke + AS18*H18*rr_DM*rr_MI + AT18*H18*rr_DM*rr_MI + AU18*H18*rr_DM*rr_Stroke*rr_MI + AV18*H18*rr_DM*rr_Stroke*rr_MI + AW18*H18*rr_DM*rr_Stroke*rr_MI + AX18*H18*rr_DM*rr_HF + AY18*H18*rr_DM*rr_HF + AZ18*H18*rr_DM*rr_Stroke*rr_HF + BA18*H18*rr_DM*rr_Stroke*rr_HF
+ AB18*R18*p_MI*p_MI_mort + AB18*R18*p_Stroke*p_Stroke_mort + AC18*R18*p_MI*p_MI_mort + AC18*R18*p_Stroke*p_Stroke_mort + AD18*R18*p_MI*p_MI_mort + AD18*p_recur_Stroke*p_Stroke_mort + AE18*R18*p_MI*p_MI_mort + AE18*p_recur_Stroke*p_Stroke_mort + AF18*(PREV_FEMALE*p_recur_MI_F + (1-PREV_FEMALE)*p_recur_MI_M)*p_MI_mort + AF18*R18*p_Stroke*p_Stroke_mort + AG18*(PREV_FEMALE*p_recur_MI_F + (1-PREV_FEMALE)*p_recur_MI_M)*p_MI_mort + AG18*R18*p_Stroke*p_Stroke_mort + AH18*(PREV_FEMALE*p_recur_MI_F + (1-PREV_FEMALE)*p_recur_MI_M)*p_MI_mort + AH18*p_recur_Stroke*p_Stroke_mort + AI18*(PREV_FEMALE*p_recur_MI_F + (1-PREV_FEMALE)*p_recur_MI_M)*p_MI_mort + AI18*p_recur_Stroke*p_Stroke_mort + AJ18*(PREV_FEMALE*p_recur_MI_F + (1-PREV_FEMALE)*p_recur_MI_M)*p_MI_mort + AJ18*p_recur_Stroke*p_Stroke_mort + AK18*R18*p_Stroke*p_Stroke_mort + AL18*R18*p_Stroke*p_Stroke_mort
+ AO18*AA18*p_MI*p_MI_mort + AO18*AA18*p_Stroke*p_Stroke_mort + AP18*AA18*p_MI*p_MI_mort + AP18*AA18*p_Stroke*p_Stroke_mort + AQ18*AA18*p_MI*p_MI_mort + AQ18*p_recur_Stroke*p_Stroke_mort + AR18*AA18*p_MI*p_MI_mort + AR18*p_recur_Stroke*p_Stroke_mort + AS18*(PREV_FEMALE*p_recur_MI_F + (1-PREV_FEMALE)*p_recur_MI_M)*p_MI_mort + AS18*AA18*p_Stroke*p_Stroke_mort + AT18*(PREV_FEMALE*p_recur_MI_F + (1-PREV_FEMALE)*p_recur_MI_M)*p_MI_mort + AT18*AA18*p_Stroke*p_Stroke_mort + AU18*(PREV_FEMALE*p_recur_MI_F + (1-PREV_FEMALE)*p_recur_MI_M)*p_MI_mort + AU18*p_recur_Stroke*p_Stroke_mort + AV18*(PREV_FEMALE*p_recur_MI_F + (1-PREV_FEMALE)*p_recur_MI_M)*p_MI_mort + AV18*p_recur_Stroke*p_Stroke_mort + AW18*(PREV_FEMALE*p_recur_MI_F + (1-PREV_FEMALE)*p_recur_MI_M)*p_MI_mort + AW18*p_recur_Stroke*p_Stroke_mort + AX18*AA18*p_Stroke*p_Stroke_mort + AY18*AA18*p_Stroke*p_Stroke_mort
+BB18</f>
        <v>117.6124675928301</v>
      </c>
      <c r="BC19">
        <f t="shared" si="19"/>
        <v>999.99999999999955</v>
      </c>
    </row>
    <row r="20" spans="1:55" x14ac:dyDescent="0.3">
      <c r="A20">
        <v>17</v>
      </c>
      <c r="B20">
        <v>62</v>
      </c>
      <c r="C20">
        <f>BMI_BL</f>
        <v>38</v>
      </c>
      <c r="D20">
        <f>SBP_BL</f>
        <v>125</v>
      </c>
      <c r="E20">
        <f>HbA1C_BL</f>
        <v>5.7</v>
      </c>
      <c r="F20">
        <v>1.3310000000000001E-2</v>
      </c>
      <c r="G20">
        <v>7.8600000000000007E-3</v>
      </c>
      <c r="H20">
        <f>(PREV_FEMALE*F20 + (1-PREV_FEMALE)*G20)</f>
        <v>1.2220000000000002E-2</v>
      </c>
      <c r="I20">
        <f t="shared" si="1"/>
        <v>5.6857293942168513E-2</v>
      </c>
      <c r="J20">
        <f t="shared" si="2"/>
        <v>0.18371032691240885</v>
      </c>
      <c r="K20">
        <f t="shared" si="3"/>
        <v>0.24744420468978656</v>
      </c>
      <c r="L20">
        <f t="shared" si="4"/>
        <v>9.1620772150942442E-2</v>
      </c>
      <c r="M20">
        <f t="shared" si="5"/>
        <v>0.12591520549769275</v>
      </c>
      <c r="N20">
        <f t="shared" si="6"/>
        <v>0.39974767732337146</v>
      </c>
      <c r="O20">
        <f t="shared" si="7"/>
        <v>0.51382996844569806</v>
      </c>
      <c r="P20">
        <f t="shared" si="8"/>
        <v>0.22202683102575449</v>
      </c>
      <c r="Q20">
        <f t="shared" si="9"/>
        <v>0.29865094728417563</v>
      </c>
      <c r="R20">
        <f>PREV_FEMALE*PREV_SMOKE*(1-PREV_HT)*(1-EXP(-J20/10))+PREV_FEMALE*PREV_SMOKE*PREV_HT*(1-EXP(-K20/10))+PREV_FEMALE*(1-PREV_SMOKE)*(1-PREV_HT)*(1-EXP(-L20/10))+PREV_FEMALE*(1-PREV_SMOKE)*PREV_HT*(1-EXP(-M20/10))+(1-PREV_FEMALE)*PREV_SMOKE*(1-PREV_HT)*(1-EXP(-N20/10))+(1-PREV_FEMALE)*PREV_SMOKE*PREV_HT*(1-EXP(-O20/10))+(1-PREV_FEMALE)*(1-PREV_SMOKE)*(1-PREV_HT)*(1-EXP(-P20/10))+(1-PREV_FEMALE)*(1-PREV_SMOKE)*PREV_HT*(1-EXP(-Q20/10))</f>
        <v>1.4628870520097289E-2</v>
      </c>
      <c r="S20">
        <f t="shared" si="10"/>
        <v>0.35709615448462551</v>
      </c>
      <c r="T20">
        <f t="shared" si="11"/>
        <v>0.46134566641002273</v>
      </c>
      <c r="U20">
        <f t="shared" si="12"/>
        <v>0.18870920366291344</v>
      </c>
      <c r="V20">
        <f t="shared" si="13"/>
        <v>0.25389055235605928</v>
      </c>
      <c r="W20">
        <f t="shared" si="14"/>
        <v>0.58043313846874378</v>
      </c>
      <c r="X20">
        <f t="shared" si="15"/>
        <v>0.70689566289179329</v>
      </c>
      <c r="Y20">
        <f t="shared" si="16"/>
        <v>0.34768158109126879</v>
      </c>
      <c r="Z20">
        <f t="shared" si="17"/>
        <v>0.45319367584219483</v>
      </c>
      <c r="AA20">
        <f>PREV_FEMALE*PREV_SMOKE*(1-PREV_HT)*(1-EXP(-S20/10))+PREV_FEMALE*PREV_SMOKE*PREV_HT*(1-EXP(-T20/10))+PREV_FEMALE*(1-PREV_SMOKE)*(1-PREV_HT)*(1-EXP(-U20/10))+PREV_FEMALE*(1-PREV_SMOKE)*PREV_HT*(1-EXP(-V20/10))+(1-PREV_FEMALE)*PREV_SMOKE*(1-PREV_HT)*(1-EXP(-W20/10))+(1-PREV_FEMALE)*PREV_SMOKE*PREV_HT*(1-EXP(-X20/10))+(1-PREV_FEMALE)*(1-PREV_SMOKE)*(1-PREV_HT)*(1-EXP(-Y20/10))+(1-PREV_FEMALE)*(1-PREV_SMOKE)*PREV_HT*(1-EXP(-Z20/10))</f>
        <v>2.6620277186644208E-2</v>
      </c>
      <c r="AB20">
        <f t="shared" si="18"/>
        <v>279.36055899216399</v>
      </c>
      <c r="AC20">
        <f>AB19*R19*p_Other*(1-I19) + AC19*(1-R19*(1-p_Other)-H19*rr_Other)*(1-I19)</f>
        <v>26.104756154442917</v>
      </c>
      <c r="AD20">
        <f>AB19*R19*p_Stroke*p_Stroke_rec*(1-I19)+AC19*R19*p_Stroke*p_Stroke_rec*(1-I19) + AD19*p_recur_Stroke*p_Stroke_rec*(1-I19) + AE19*p_recur_Stroke*p_Stroke_rec*(1-I19)</f>
        <v>1.9019062392546824</v>
      </c>
      <c r="AE20">
        <f>AD19*(1-p_recur_Stroke-R19*p_MI-H19*rr_Stroke)*(1-I19) + AE19*(1-p_recur_Stroke-R19*p_MI-H19*rr_Stroke)*(1-I19)</f>
        <v>7.4469751061330731</v>
      </c>
      <c r="AF20">
        <f>AB19*R19*p_MI*p_MI_rec_young*(1-I19)+AC19*R19*p_MI*p_MI_rec_young*(1-I19) + AF19*(PREV_FEMALE*p_recur_MI_F + (1-PREV_FEMALE)*p_recur_MI_M)*p_MI_rec_young*(1-I19) + AG19*(PREV_FEMALE*p_recur_MI_F + (1-PREV_FEMALE)*p_recur_MI_M)*p_MI_rec_young*(1-I19)</f>
        <v>1.2379280499269996</v>
      </c>
      <c r="AG20">
        <f>AF19*(1-(PREV_FEMALE*p_recur_MI_F + (1-PREV_FEMALE)*p_recur_MI_M) - R19*p_Stroke - p_toHF_young - H19*rr_MI)*(1-I19) + AG19*(1-(PREV_FEMALE*p_recur_MI_F + (1-PREV_FEMALE)*p_recur_MI_M) - R19*p_Stroke - p_toHF_young - H19*rr_MI)*(1-I19)</f>
        <v>6.5941963067702112</v>
      </c>
      <c r="AH20">
        <f>AF19*R19*p_Stroke*p_Stroke_rec*(1-I19) + AG19*R19*p_Stroke*p_Stroke_rec*(1-I19) + AH19*p_recur_Stroke*p_Stroke_rec*(1-I19) + AI19*p_recur_Stroke*p_Stroke_rec*(1-I19) + AJ19*p_recur_Stroke*p_Stroke_rec*(1-I19)</f>
        <v>4.3182998902249102E-2</v>
      </c>
      <c r="AI20">
        <f>AD19*R19*p_MI*p_MI_rec_young*(1-I19) + AE19*R19*p_MI*p_MI_rec_young*(1-I19) + AH19*(PREV_FEMALE*p_recur_MI_F + (1-PREV_FEMALE)*p_recur_MI_M)*p_MI_rec_young*(1-I19) + AI19*(PREV_FEMALE*p_recur_MI_F + (1-PREV_FEMALE)*p_recur_MI_M)*p_MI_rec_young*(1-I19) + AJ19*(PREV_FEMALE*p_recur_MI_F + (1-PREV_FEMALE)*p_recur_MI_M)*p_MI_rec_young*(1-I19)</f>
        <v>3.4135047064813968E-2</v>
      </c>
      <c r="AJ20">
        <f>AH19*(1-p_recur_Stroke-(PREV_FEMALE*p_recur_MI_F + (1-PREV_FEMALE)*p_recur_MI_M) - p_toHF_young - H19*rr_MI*rr_Stroke)*(1-I19) + AI19*(1-p_recur_Stroke-(PREV_FEMALE*p_recur_MI_F + (1-PREV_FEMALE)*p_recur_MI_M) - p_toHF_young - H19*rr_MI*rr_Stroke)*(1-I19) + AJ19*(1-p_recur_Stroke-(PREV_FEMALE*p_recur_MI_F + (1-PREV_FEMALE)*p_recur_MI_M) - p_toHF_young - H19*rr_MI*rr_Stroke)*(1-I19)</f>
        <v>0.14185722210957391</v>
      </c>
      <c r="AK20">
        <f>AB19*R19*p_MI*p_MI_HF_young*(1-I19) + AC19*R19*p_MI*p_MI_HF_young*(1-I19) + AF19*p_toHF_young*(1-I19) + AF19*(PREV_FEMALE*p_recur_MI_F + (1-PREV_FEMALE)*p_recur_MI_M)*p_MI_HF_young*(1-I19) + AG19*p_toHF_young*(1-I19) + AG19*(PREV_FEMALE*p_recur_MI_F + (1-PREV_FEMALE)*p_recur_MI_M)*p_MI_HF_young*(1-I19)</f>
        <v>0.23860351516615863</v>
      </c>
      <c r="AL20">
        <f>AK19*(1-R19*p_Stroke - H19*rr_HF)*(1-I19) + AL19*(1-R19*p_Stroke-H19*rr_HF)*(1-I19)</f>
        <v>1.959404526151713</v>
      </c>
      <c r="AM20">
        <f>AD19*R19*p_MI*p_MI_HF_young*(1-I19) + AE19*R19*p_MI*p_MI_HF_young*(1-I19) + AH19*(PREV_FEMALE*p_recur_MI_F + (1-PREV_FEMALE)*p_recur_MI_M)*p_MI_HF_young*(1-I19) + AH19*p_toHF_young*(1-I19) + AI19*(PREV_FEMALE*p_recur_MI_F + (1-PREV_FEMALE)*p_recur_MI_M)*p_MI_HF_young*(1-I19) + AI19*p_toHF_young*(1-I19) + AJ19*(PREV_FEMALE*p_recur_MI_F + (1-PREV_FEMALE)*p_recur_MI_M)*p_MI_HF_young*(1-I19) + AJ19*p_toHF_young*(1-I19)</f>
        <v>6.44357357650833E-3</v>
      </c>
      <c r="AN20">
        <f>AK19*R19*p_Stroke*p_Stroke_rec*(1-I19) + AL19*R19*p_Stroke*p_Stroke_rec*(1-I19) + AM19*(1-H19*rr_Stroke*rr_HF)*(1-I19) + AN19*(1-H19*rr_Stroke*rr_HF)*(1-I19)</f>
        <v>5.3810601800548863E-2</v>
      </c>
      <c r="AO20">
        <f>AO19*(1-AA19-H19*rr_DM) + AB19*(1-R19-H19)*I19</f>
        <v>430.06415910109979</v>
      </c>
      <c r="AP20">
        <f>AO19*AA19*p_Other + AB19*R19*p_Other*I19 + AC19*(1-R19*p_Stroke-R19*p_MI-H19*rr_Other)*I19 + AP19*(1-AA19*p_Stroke-AA19*p_MI-H19*rr_Other*rr_DM)</f>
        <v>63.165857878388032</v>
      </c>
      <c r="AQ20">
        <f>AO19*AA19*p_Stroke*p_Stroke_rec + AB19*R19*p_Stroke*p_Stroke_rec*I19 + AC19*R19*p_Stroke*p_Stroke_rec*I19 + AD19*p_recur_Stroke*p_Stroke_rec*I19 + AE19*p_recur_Stroke*p_Stroke_rec*I19 + AP19*AA19*p_Stroke*p_Stroke_rec + AQ19*p_recur_Stroke*p_Stroke_rec + AR19*p_recur_Stroke*p_Stroke_rec</f>
        <v>5.1341431288812514</v>
      </c>
      <c r="AR20">
        <f>AD19*(1-p_recur_Stroke-R19*p_MI-H19*rr_Stroke)*I19 + AE19*(1-p_recur_Stroke-R19*p_MI-H19*rr_Stroke)*I19 + AQ19*(1-p_recur_Stroke-AA19*p_MI-H19*rr_Stroke*rr_DM) + AR19*(1-p_recur_Stroke-AA19*p_MI-H19*rr_Stroke*rr_DM)</f>
        <v>18.365187291882677</v>
      </c>
      <c r="AS20">
        <f>AO19*AA19*p_MI*p_MI_rec_young + AB19*R19*p_MI*p_MI_rec_young*I19 + AC19*R19*p_MI*p_MI_rec_young*I19 +AF19*(PREV_FEMALE*p_recur_MI_F + (1-PREV_FEMALE)*p_recur_MI_M)*p_MI_rec_young*I19 + AG19*(PREV_FEMALE*p_recur_MI_F + (1-PREV_FEMALE)*p_recur_MI_M)*p_MI_rec_young*I19 + AP19*AA19*p_MI*p_MI_rec_young + AS19*(PREV_FEMALE*p_recur_MI_F + (1-PREV_FEMALE)*p_recur_MI_M)*p_MI_rec_young + AT19*(PREV_FEMALE*p_recur_MI_F + (1-PREV_FEMALE)*p_recur_MI_M)*p_MI_rec_young</f>
        <v>3.4362347221993415</v>
      </c>
      <c r="AT20">
        <f>AF19*(1-(PREV_FEMALE*p_recur_MI_F + (1-PREV_FEMALE)*p_recur_MI_M) - R19*p_Stroke - p_toHF_young - H19*rr_MI)*I19 + AG19*(1-(PREV_FEMALE*p_recur_MI_F + (1-PREV_FEMALE)*p_recur_MI_M) - R19*p_Stroke - p_toHF_young - H19*rr_MI)*I19 + AS19*(1-(PREV_FEMALE*p_recur_MI_F + (1-PREV_FEMALE)*p_recur_MI_M) - AA19*p_Stroke - p_toHF_young - H19*rr_MI*rr_DM) + AT19*(1-(PREV_FEMALE*p_recur_MI_F + (1-PREV_FEMALE)*p_recur_MI_M) - AA19*p_Stroke - p_toHF_young - H19*rr_MI*rr_DM)</f>
        <v>16.513628752736469</v>
      </c>
      <c r="AU20">
        <f>AF19*R19*p_Stroke*p_Stroke_rec*I19 + AG19*R19*p_Stroke*p_Stroke_rec*I19 + AH19*p_recur_Stroke*p_Stroke_rec*I19 + AI19*p_recur_Stroke*p_Stroke_rec*I19 + AJ19*p_recur_Stroke*p_Stroke_rec*I19 + AS19*AA19*p_Stroke*p_Stroke_rec + AT19*AA19*p_Stroke*p_Stroke_rec + AU19*p_recur_Stroke*p_Stroke_rec + AV19*p_recur_Stroke*p_Stroke_rec + AW19*p_recur_Stroke*p_Stroke_rec</f>
        <v>0.18335228852823202</v>
      </c>
      <c r="AV20">
        <f>AD19*R19*p_MI*p_MI_rec_young*I19 + AE19*R19*p_MI*p_MI_rec_young*I19 + AH19*(PREV_FEMALE*p_recur_MI_F+(1-PREV_FEMALE)*p_recur_MI_M)*p_MI_rec_young*I19 + AI19*(PREV_FEMALE*p_recur_MI_F+(1-PREV_FEMALE)*p_recur_MI_M)*p_MI_rec_young*I19 + AJ19*(PREV_FEMALE*p_recur_MI_F+(1-PREV_FEMALE)*p_recur_MI_M)*p_MI_rec_young*I19 + AQ19*AA19*p_MI*p_MI_rec_young + AR19*AA19*p_MI*p_MI_rec_young + AU19*(PREV_FEMALE*p_recur_MI_F+(1-PREV_FEMALE)*p_recur_MI_M)*p_MI_rec_young + AV19*(PREV_FEMALE*p_recur_MI_F+(1-PREV_FEMALE)*p_recur_MI_M)*p_MI_rec_young + AW19*(PREV_FEMALE*p_recur_MI_F+(1-PREV_FEMALE)*p_recur_MI_M)*p_MI_rec_young</f>
        <v>0.14687386536954861</v>
      </c>
      <c r="AW20">
        <f>AH19*(1-p_recur_Stroke-(PREV_FEMALE*p_recur_MI_F + (1-PREV_FEMALE)*p_recur_MI_M) - p_toHF_young - H19*rr_MI*rr_Stroke)*I19 + AI19*(1-p_recur_Stroke-(PREV_FEMALE*p_recur_MI_F + (1-PREV_FEMALE)*p_recur_MI_M) - p_toHF_young - H19*rr_MI*rr_Stroke)*I19 + AJ19*(1-p_recur_Stroke-(PREV_FEMALE*p_recur_MI_F + (1-PREV_FEMALE)*p_recur_MI_M) - p_toHF_young - H19*rr_MI*rr_Stroke)*I19 + AU19*(1-p_recur_Stroke-(PREV_FEMALE*p_recur_MI_F + (1-PREV_FEMALE)*p_recur_MI_M) - p_toHF_young - H19*rr_MI*rr_Stroke*rr_DM) + AV19*(1-p_recur_Stroke-(PREV_FEMALE*p_recur_MI_F + (1-PREV_FEMALE)*p_recur_MI_M) - p_toHF_young - H19*rr_MI*rr_Stroke*rr_DM) + AW19*(1-p_recur_Stroke-(PREV_FEMALE*p_recur_MI_F + (1-PREV_FEMALE)*p_recur_MI_M) - p_toHF_young - H19*rr_MI*rr_Stroke*rr_DM)</f>
        <v>0.55109641661870201</v>
      </c>
      <c r="AX20">
        <f>AO19*AA19*p_MI*p_MI_HF_young + AB19*R19*p_MI*p_MI_HF_young*I19 + AC19*R19*p_MI*p_MI_HF_young*I19 + AF19*p_toHF_young*I19 + AF19*(PREV_FEMALE*p_recur_MI_F + (1-PREV_FEMALE)*p_recur_MI_M)*p_MI_HF_young*I19 + AG19*p_toHF_young*I19 + AG19*(PREV_FEMALE*p_recur_MI_F + (1-PREV_FEMALE)*p_recur_MI_M)*p_MI_HF_young*I19 + AP19*AA19*p_MI*p_MI_HF_young + AS19*(PREV_FEMALE*p_recur_MI_F + (1-PREV_FEMALE)*p_recur_MI_M)*p_MI_HF_young + AS19*p_toHF_young + AT19*(PREV_FEMALE*p_recur_MI_F + (1-PREV_FEMALE)*p_recur_MI_M)*p_MI_HF_young + AT19*p_toHF_young</f>
        <v>0.63955710769499929</v>
      </c>
      <c r="AY20">
        <f>AK19*(1-R19*p_Stroke - H19*rr_HF)*I19 + AL19*(1-R19*p_Stroke - H19*rr_HF)*I19 + AX19*(1-AA19*p_Stroke - H19*rr_HF*rr_DM) + AY19*(1-AA19*p_Stroke - H19*rr_HF*rr_DM)</f>
        <v>4.6131803157682407</v>
      </c>
      <c r="AZ20">
        <f>AD19*R19*p_MI*p_MI_HF_young*I19 + AE19*R19*p_MI*p_MI_HF_young*I19 + AH19*(PREV_FEMALE*p_recur_MI_F + (1-PREV_FEMALE)*p_recur_MI_M)*p_MI_HF_young*I19 + AH19*p_toHF_young*I19 + AI19*(PREV_FEMALE*p_recur_MI_F + (1-PREV_FEMALE)*p_recur_MI_M)*p_MI_HF_young*I19 + AI19*p_toHF_young*I19 + AJ19*(PREV_FEMALE*p_recur_MI_F + (1-PREV_FEMALE)*p_recur_MI_M)*p_MI_HF_young*I19 + AJ19*p_toHF_young*I19 + AQ19*AA19*p_MI*p_MI_HF_young + AR19*AA19*p_MI*p_MI_HF_young + AU19*(PREV_FEMALE*p_recur_MI_F + (1-PREV_FEMALE)*p_recur_MI_M)*p_MI_HF_young + AU19*p_toHF_young + AV19*(PREV_FEMALE*p_recur_MI_F + (1-PREV_FEMALE)*p_recur_MI_M)*p_MI_HF_young + AV19*p_toHF_young + AW19*(PREV_FEMALE*p_recur_MI_F + (1-PREV_FEMALE)*p_recur_MI_M)*p_MI_HF_young + AW19*p_toHF_young</f>
        <v>2.6863039580905867E-2</v>
      </c>
      <c r="BA20">
        <f>AK19*R19*p_Stroke*p_Stroke_rec*I19 + AL19*R19*p_Stroke*p_Stroke_rec*I19 + AM19*(1-H19*rr_Stroke*rr_HF)*I19 + AN19*(1-H19*rr_Stroke*rr_HF)*I19 + AX19*AA19*p_Stroke*p_Stroke_rec + AY19*AA19*p_Stroke*p_Stroke_rec + AZ19*(1-H19*rr_Stroke*rr_HF*rr_DM) + BA19*(1-H19*rr_Stroke*rr_HF*rr_DM)</f>
        <v>0.20014037143637703</v>
      </c>
      <c r="BB20">
        <f>AB19*H19 + AC19*H19*rr_Other + AD19*H19*rr_Stroke + AE19*H19*rr_Stroke + AF19*H19*rr_MI + AG19*H19*rr_MI + AH19*H19*rr_Stroke*rr_MI + AI19*H19*rr_Stroke*rr_MI + AJ19*H19*rr_Stroke*rr_MI + AK19*H19*rr_HF + AL19*H19*rr_HF + AM19*H19*rr_Stroke*rr_HF + AN19*H19*rr_Stroke*rr_HF + AO19*H19*rr_DM + AP19*H19*rr_DM*rr_Other + AQ19*H19*rr_DM*rr_Stroke + AR19*H19*rr_DM*rr_Stroke + AS19*H19*rr_DM*rr_MI + AT19*H19*rr_DM*rr_MI + AU19*H19*rr_DM*rr_Stroke*rr_MI + AV19*H19*rr_DM*rr_Stroke*rr_MI + AW19*H19*rr_DM*rr_Stroke*rr_MI + AX19*H19*rr_DM*rr_HF + AY19*H19*rr_DM*rr_HF + AZ19*H19*rr_DM*rr_Stroke*rr_HF + BA19*H19*rr_DM*rr_Stroke*rr_HF
+ AB19*R19*p_MI*p_MI_mort + AB19*R19*p_Stroke*p_Stroke_mort + AC19*R19*p_MI*p_MI_mort + AC19*R19*p_Stroke*p_Stroke_mort + AD19*R19*p_MI*p_MI_mort + AD19*p_recur_Stroke*p_Stroke_mort + AE19*R19*p_MI*p_MI_mort + AE19*p_recur_Stroke*p_Stroke_mort + AF19*(PREV_FEMALE*p_recur_MI_F + (1-PREV_FEMALE)*p_recur_MI_M)*p_MI_mort + AF19*R19*p_Stroke*p_Stroke_mort + AG19*(PREV_FEMALE*p_recur_MI_F + (1-PREV_FEMALE)*p_recur_MI_M)*p_MI_mort + AG19*R19*p_Stroke*p_Stroke_mort + AH19*(PREV_FEMALE*p_recur_MI_F + (1-PREV_FEMALE)*p_recur_MI_M)*p_MI_mort + AH19*p_recur_Stroke*p_Stroke_mort + AI19*(PREV_FEMALE*p_recur_MI_F + (1-PREV_FEMALE)*p_recur_MI_M)*p_MI_mort + AI19*p_recur_Stroke*p_Stroke_mort + AJ19*(PREV_FEMALE*p_recur_MI_F + (1-PREV_FEMALE)*p_recur_MI_M)*p_MI_mort + AJ19*p_recur_Stroke*p_Stroke_mort + AK19*R19*p_Stroke*p_Stroke_mort + AL19*R19*p_Stroke*p_Stroke_mort
+ AO19*AA19*p_MI*p_MI_mort + AO19*AA19*p_Stroke*p_Stroke_mort + AP19*AA19*p_MI*p_MI_mort + AP19*AA19*p_Stroke*p_Stroke_mort + AQ19*AA19*p_MI*p_MI_mort + AQ19*p_recur_Stroke*p_Stroke_mort + AR19*AA19*p_MI*p_MI_mort + AR19*p_recur_Stroke*p_Stroke_mort + AS19*(PREV_FEMALE*p_recur_MI_F + (1-PREV_FEMALE)*p_recur_MI_M)*p_MI_mort + AS19*AA19*p_Stroke*p_Stroke_mort + AT19*(PREV_FEMALE*p_recur_MI_F + (1-PREV_FEMALE)*p_recur_MI_M)*p_MI_mort + AT19*AA19*p_Stroke*p_Stroke_mort + AU19*(PREV_FEMALE*p_recur_MI_F + (1-PREV_FEMALE)*p_recur_MI_M)*p_MI_mort + AU19*p_recur_Stroke*p_Stroke_mort + AV19*(PREV_FEMALE*p_recur_MI_F + (1-PREV_FEMALE)*p_recur_MI_M)*p_MI_mort + AV19*p_recur_Stroke*p_Stroke_mort + AW19*(PREV_FEMALE*p_recur_MI_F + (1-PREV_FEMALE)*p_recur_MI_M)*p_MI_mort + AW19*p_recur_Stroke*p_Stroke_mort + AX19*AA19*p_Stroke*p_Stroke_mort + AY19*AA19*p_Stroke*p_Stroke_mort
+BB19</f>
        <v>131.83596738635157</v>
      </c>
      <c r="BC20">
        <f t="shared" si="19"/>
        <v>999.99999999999977</v>
      </c>
    </row>
    <row r="21" spans="1:55" x14ac:dyDescent="0.3">
      <c r="A21">
        <v>18</v>
      </c>
      <c r="B21">
        <v>63</v>
      </c>
      <c r="C21">
        <f>BMI_BL</f>
        <v>38</v>
      </c>
      <c r="D21">
        <f>SBP_BL</f>
        <v>125</v>
      </c>
      <c r="E21">
        <f>HbA1C_BL</f>
        <v>5.7</v>
      </c>
      <c r="F21">
        <v>1.4420000000000001E-2</v>
      </c>
      <c r="G21">
        <v>8.4799999999999997E-3</v>
      </c>
      <c r="H21">
        <f>(PREV_FEMALE*F21 + (1-PREV_FEMALE)*G21)</f>
        <v>1.3232000000000001E-2</v>
      </c>
      <c r="I21">
        <f t="shared" si="1"/>
        <v>5.6857293942168513E-2</v>
      </c>
      <c r="J21">
        <f t="shared" si="2"/>
        <v>0.19105052587520022</v>
      </c>
      <c r="K21">
        <f t="shared" si="3"/>
        <v>0.25690436620684087</v>
      </c>
      <c r="L21">
        <f t="shared" si="4"/>
        <v>9.5496824872994934E-2</v>
      </c>
      <c r="M21">
        <f t="shared" si="5"/>
        <v>0.13113417706784181</v>
      </c>
      <c r="N21">
        <f t="shared" si="6"/>
        <v>0.41519204339966309</v>
      </c>
      <c r="O21">
        <f t="shared" si="7"/>
        <v>0.53141073453278997</v>
      </c>
      <c r="P21">
        <f t="shared" si="8"/>
        <v>0.23193824578633826</v>
      </c>
      <c r="Q21">
        <f t="shared" si="9"/>
        <v>0.31124301664856635</v>
      </c>
      <c r="R21">
        <f>PREV_FEMALE*PREV_SMOKE*(1-PREV_HT)*(1-EXP(-J21/10))+PREV_FEMALE*PREV_SMOKE*PREV_HT*(1-EXP(-K21/10))+PREV_FEMALE*(1-PREV_SMOKE)*(1-PREV_HT)*(1-EXP(-L21/10))+PREV_FEMALE*(1-PREV_SMOKE)*PREV_HT*(1-EXP(-M21/10))+(1-PREV_FEMALE)*PREV_SMOKE*(1-PREV_HT)*(1-EXP(-N21/10))+(1-PREV_FEMALE)*PREV_SMOKE*PREV_HT*(1-EXP(-O21/10))+(1-PREV_FEMALE)*(1-PREV_SMOKE)*(1-PREV_HT)*(1-EXP(-P21/10))+(1-PREV_FEMALE)*(1-PREV_SMOKE)*PREV_HT*(1-EXP(-Q21/10))</f>
        <v>1.5232649178843923E-2</v>
      </c>
      <c r="S21">
        <f t="shared" si="10"/>
        <v>0.3696110784304858</v>
      </c>
      <c r="T21">
        <f t="shared" si="11"/>
        <v>0.47597316035039894</v>
      </c>
      <c r="U21">
        <f t="shared" si="12"/>
        <v>0.19622419396021684</v>
      </c>
      <c r="V21">
        <f t="shared" si="13"/>
        <v>0.26355166279233133</v>
      </c>
      <c r="W21">
        <f t="shared" si="14"/>
        <v>0.59863685707515391</v>
      </c>
      <c r="X21">
        <f t="shared" si="15"/>
        <v>0.72470212207280416</v>
      </c>
      <c r="Y21">
        <f t="shared" si="16"/>
        <v>0.36175999369291867</v>
      </c>
      <c r="Z21">
        <f t="shared" si="17"/>
        <v>0.4697940644600046</v>
      </c>
      <c r="AA21">
        <f>PREV_FEMALE*PREV_SMOKE*(1-PREV_HT)*(1-EXP(-S21/10))+PREV_FEMALE*PREV_SMOKE*PREV_HT*(1-EXP(-T21/10))+PREV_FEMALE*(1-PREV_SMOKE)*(1-PREV_HT)*(1-EXP(-U21/10))+PREV_FEMALE*(1-PREV_SMOKE)*PREV_HT*(1-EXP(-V21/10))+(1-PREV_FEMALE)*PREV_SMOKE*(1-PREV_HT)*(1-EXP(-W21/10))+(1-PREV_FEMALE)*PREV_SMOKE*PREV_HT*(1-EXP(-X21/10))+(1-PREV_FEMALE)*(1-PREV_SMOKE)*(1-PREV_HT)*(1-EXP(-Y21/10))+(1-PREV_FEMALE)*(1-PREV_SMOKE)*PREV_HT*(1-EXP(-Z21/10))</f>
        <v>2.7607684098442251E-2</v>
      </c>
      <c r="AB21">
        <f t="shared" si="18"/>
        <v>256.40281711007776</v>
      </c>
      <c r="AC21">
        <f>AB20*R20*p_Other*(1-I20) + AC20*(1-R20*(1-p_Other)-H20*rr_Other)*(1-I20)</f>
        <v>26.006697722442805</v>
      </c>
      <c r="AD21">
        <f>AB20*R20*p_Stroke*p_Stroke_rec*(1-I20)+AC20*R20*p_Stroke*p_Stroke_rec*(1-I20) + AD20*p_recur_Stroke*p_Stroke_rec*(1-I20) + AE20*p_recur_Stroke*p_Stroke_rec*(1-I20)</f>
        <v>1.8652296708182601</v>
      </c>
      <c r="AE21">
        <f>AD20*(1-p_recur_Stroke-R20*p_MI-H20*rr_Stroke)*(1-I20) + AE20*(1-p_recur_Stroke-R20*p_MI-H20*rr_Stroke)*(1-I20)</f>
        <v>7.3936219760927031</v>
      </c>
      <c r="AF21">
        <f>AB20*R20*p_MI*p_MI_rec_young*(1-I20)+AC20*R20*p_MI*p_MI_rec_young*(1-I20) + AF20*(PREV_FEMALE*p_recur_MI_F + (1-PREV_FEMALE)*p_recur_MI_M)*p_MI_rec_young*(1-I20) + AG20*(PREV_FEMALE*p_recur_MI_F + (1-PREV_FEMALE)*p_recur_MI_M)*p_MI_rec_young*(1-I20)</f>
        <v>1.2100250389013458</v>
      </c>
      <c r="AG21">
        <f>AF20*(1-(PREV_FEMALE*p_recur_MI_F + (1-PREV_FEMALE)*p_recur_MI_M) - R20*p_Stroke - p_toHF_young - H20*rr_MI)*(1-I20) + AG20*(1-(PREV_FEMALE*p_recur_MI_F + (1-PREV_FEMALE)*p_recur_MI_M) - R20*p_Stroke - p_toHF_young - H20*rr_MI)*(1-I20)</f>
        <v>6.583330983763493</v>
      </c>
      <c r="AH21">
        <f>AF20*R20*p_Stroke*p_Stroke_rec*(1-I20) + AG20*R20*p_Stroke*p_Stroke_rec*(1-I20) + AH20*p_recur_Stroke*p_Stroke_rec*(1-I20) + AI20*p_recur_Stroke*p_Stroke_rec*(1-I20) + AJ20*p_recur_Stroke*p_Stroke_rec*(1-I20)</f>
        <v>4.5686820870565172E-2</v>
      </c>
      <c r="AI21">
        <f>AD20*R20*p_MI*p_MI_rec_young*(1-I20) + AE20*R20*p_MI*p_MI_rec_young*(1-I20) + AH20*(PREV_FEMALE*p_recur_MI_F + (1-PREV_FEMALE)*p_recur_MI_M)*p_MI_rec_young*(1-I20) + AI20*(PREV_FEMALE*p_recur_MI_F + (1-PREV_FEMALE)*p_recur_MI_M)*p_MI_rec_young*(1-I20) + AJ20*(PREV_FEMALE*p_recur_MI_F + (1-PREV_FEMALE)*p_recur_MI_M)*p_MI_rec_young*(1-I20)</f>
        <v>3.5855903155632869E-2</v>
      </c>
      <c r="AJ21">
        <f>AH20*(1-p_recur_Stroke-(PREV_FEMALE*p_recur_MI_F + (1-PREV_FEMALE)*p_recur_MI_M) - p_toHF_young - H20*rr_MI*rr_Stroke)*(1-I20) + AI20*(1-p_recur_Stroke-(PREV_FEMALE*p_recur_MI_F + (1-PREV_FEMALE)*p_recur_MI_M) - p_toHF_young - H20*rr_MI*rr_Stroke)*(1-I20) + AJ20*(1-p_recur_Stroke-(PREV_FEMALE*p_recur_MI_F + (1-PREV_FEMALE)*p_recur_MI_M) - p_toHF_young - H20*rr_MI*rr_Stroke)*(1-I20)</f>
        <v>0.15161761518733358</v>
      </c>
      <c r="AK21">
        <f>AB20*R20*p_MI*p_MI_HF_young*(1-I20) + AC20*R20*p_MI*p_MI_HF_young*(1-I20) + AF20*p_toHF_young*(1-I20) + AF20*(PREV_FEMALE*p_recur_MI_F + (1-PREV_FEMALE)*p_recur_MI_M)*p_MI_HF_young*(1-I20) + AG20*p_toHF_young*(1-I20) + AG20*(PREV_FEMALE*p_recur_MI_F + (1-PREV_FEMALE)*p_recur_MI_M)*p_MI_HF_young*(1-I20)</f>
        <v>0.23521312911489273</v>
      </c>
      <c r="AL21">
        <f>AK20*(1-R20*p_Stroke - H20*rr_HF)*(1-I20) + AL20*(1-R20*p_Stroke-H20*rr_HF)*(1-I20)</f>
        <v>2.0199551010206056</v>
      </c>
      <c r="AM21">
        <f>AD20*R20*p_MI*p_MI_HF_young*(1-I20) + AE20*R20*p_MI*p_MI_HF_young*(1-I20) + AH20*(PREV_FEMALE*p_recur_MI_F + (1-PREV_FEMALE)*p_recur_MI_M)*p_MI_HF_young*(1-I20) + AH20*p_toHF_young*(1-I20) + AI20*(PREV_FEMALE*p_recur_MI_F + (1-PREV_FEMALE)*p_recur_MI_M)*p_MI_HF_young*(1-I20) + AI20*p_toHF_young*(1-I20) + AJ20*(PREV_FEMALE*p_recur_MI_F + (1-PREV_FEMALE)*p_recur_MI_M)*p_MI_HF_young*(1-I20) + AJ20*p_toHF_young*(1-I20)</f>
        <v>6.8238197620606594E-3</v>
      </c>
      <c r="AN21">
        <f>AK20*R20*p_Stroke*p_Stroke_rec*(1-I20) + AL20*R20*p_Stroke*p_Stroke_rec*(1-I20) + AM20*(1-H20*rr_Stroke*rr_HF)*(1-I20) + AN20*(1-H20*rr_Stroke*rr_HF)*(1-I20)</f>
        <v>5.928934604664883E-2</v>
      </c>
      <c r="AO21">
        <f>AO20*(1-AA20-H20*rr_DM) + AB20*(1-R20-H20)*I20</f>
        <v>428.02926675522338</v>
      </c>
      <c r="AP21">
        <f>AO20*AA20*p_Other + AB20*R20*p_Other*I20 + AC20*(1-R20*p_Stroke-R20*p_MI-H20*rr_Other)*I20 + AP20*(1-AA20*p_Stroke-AA20*p_MI-H20*rr_Other*rr_DM)</f>
        <v>68.58706048917908</v>
      </c>
      <c r="AQ21">
        <f>AO20*AA20*p_Stroke*p_Stroke_rec + AB20*R20*p_Stroke*p_Stroke_rec*I20 + AC20*R20*p_Stroke*p_Stroke_rec*I20 + AD20*p_recur_Stroke*p_Stroke_rec*I20 + AE20*p_recur_Stroke*p_Stroke_rec*I20 + AP20*AA20*p_Stroke*p_Stroke_rec + AQ20*p_recur_Stroke*p_Stroke_rec + AR20*p_recur_Stroke*p_Stroke_rec</f>
        <v>5.4850623454745699</v>
      </c>
      <c r="AR21">
        <f>AD20*(1-p_recur_Stroke-R20*p_MI-H20*rr_Stroke)*I20 + AE20*(1-p_recur_Stroke-R20*p_MI-H20*rr_Stroke)*I20 + AQ20*(1-p_recur_Stroke-AA20*p_MI-H20*rr_Stroke*rr_DM) + AR20*(1-p_recur_Stroke-AA20*p_MI-H20*rr_Stroke*rr_DM)</f>
        <v>19.953872894005848</v>
      </c>
      <c r="AS21">
        <f>AO20*AA20*p_MI*p_MI_rec_young + AB20*R20*p_MI*p_MI_rec_young*I20 + AC20*R20*p_MI*p_MI_rec_young*I20 +AF20*(PREV_FEMALE*p_recur_MI_F + (1-PREV_FEMALE)*p_recur_MI_M)*p_MI_rec_young*I20 + AG20*(PREV_FEMALE*p_recur_MI_F + (1-PREV_FEMALE)*p_recur_MI_M)*p_MI_rec_young*I20 + AP20*AA20*p_MI*p_MI_rec_young + AS20*(PREV_FEMALE*p_recur_MI_F + (1-PREV_FEMALE)*p_recur_MI_M)*p_MI_rec_young + AT20*(PREV_FEMALE*p_recur_MI_F + (1-PREV_FEMALE)*p_recur_MI_M)*p_MI_rec_young</f>
        <v>3.6563975283305181</v>
      </c>
      <c r="AT21">
        <f>AF20*(1-(PREV_FEMALE*p_recur_MI_F + (1-PREV_FEMALE)*p_recur_MI_M) - R20*p_Stroke - p_toHF_young - H20*rr_MI)*I20 + AG20*(1-(PREV_FEMALE*p_recur_MI_F + (1-PREV_FEMALE)*p_recur_MI_M) - R20*p_Stroke - p_toHF_young - H20*rr_MI)*I20 + AS20*(1-(PREV_FEMALE*p_recur_MI_F + (1-PREV_FEMALE)*p_recur_MI_M) - AA20*p_Stroke - p_toHF_young - H20*rr_MI*rr_DM) + AT20*(1-(PREV_FEMALE*p_recur_MI_F + (1-PREV_FEMALE)*p_recur_MI_M) - AA20*p_Stroke - p_toHF_young - H20*rr_MI*rr_DM)</f>
        <v>18.063948003114103</v>
      </c>
      <c r="AU21">
        <f>AF20*R20*p_Stroke*p_Stroke_rec*I20 + AG20*R20*p_Stroke*p_Stroke_rec*I20 + AH20*p_recur_Stroke*p_Stroke_rec*I20 + AI20*p_recur_Stroke*p_Stroke_rec*I20 + AJ20*p_recur_Stroke*p_Stroke_rec*I20 + AS20*AA20*p_Stroke*p_Stroke_rec + AT20*AA20*p_Stroke*p_Stroke_rec + AU20*p_recur_Stroke*p_Stroke_rec + AV20*p_recur_Stroke*p_Stroke_rec + AW20*p_recur_Stroke*p_Stroke_rec</f>
        <v>0.21242684017243918</v>
      </c>
      <c r="AV21">
        <f>AD20*R20*p_MI*p_MI_rec_young*I20 + AE20*R20*p_MI*p_MI_rec_young*I20 + AH20*(PREV_FEMALE*p_recur_MI_F+(1-PREV_FEMALE)*p_recur_MI_M)*p_MI_rec_young*I20 + AI20*(PREV_FEMALE*p_recur_MI_F+(1-PREV_FEMALE)*p_recur_MI_M)*p_MI_rec_young*I20 + AJ20*(PREV_FEMALE*p_recur_MI_F+(1-PREV_FEMALE)*p_recur_MI_M)*p_MI_rec_young*I20 + AQ20*AA20*p_MI*p_MI_rec_young + AR20*AA20*p_MI*p_MI_rec_young + AU20*(PREV_FEMALE*p_recur_MI_F+(1-PREV_FEMALE)*p_recur_MI_M)*p_MI_rec_young + AV20*(PREV_FEMALE*p_recur_MI_F+(1-PREV_FEMALE)*p_recur_MI_M)*p_MI_rec_young + AW20*(PREV_FEMALE*p_recur_MI_F+(1-PREV_FEMALE)*p_recur_MI_M)*p_MI_rec_young</f>
        <v>0.16868503764935339</v>
      </c>
      <c r="AW21">
        <f>AH20*(1-p_recur_Stroke-(PREV_FEMALE*p_recur_MI_F + (1-PREV_FEMALE)*p_recur_MI_M) - p_toHF_young - H20*rr_MI*rr_Stroke)*I20 + AI20*(1-p_recur_Stroke-(PREV_FEMALE*p_recur_MI_F + (1-PREV_FEMALE)*p_recur_MI_M) - p_toHF_young - H20*rr_MI*rr_Stroke)*I20 + AJ20*(1-p_recur_Stroke-(PREV_FEMALE*p_recur_MI_F + (1-PREV_FEMALE)*p_recur_MI_M) - p_toHF_young - H20*rr_MI*rr_Stroke)*I20 + AU20*(1-p_recur_Stroke-(PREV_FEMALE*p_recur_MI_F + (1-PREV_FEMALE)*p_recur_MI_M) - p_toHF_young - H20*rr_MI*rr_Stroke*rr_DM) + AV20*(1-p_recur_Stroke-(PREV_FEMALE*p_recur_MI_F + (1-PREV_FEMALE)*p_recur_MI_M) - p_toHF_young - H20*rr_MI*rr_Stroke*rr_DM) + AW20*(1-p_recur_Stroke-(PREV_FEMALE*p_recur_MI_F + (1-PREV_FEMALE)*p_recur_MI_M) - p_toHF_young - H20*rr_MI*rr_Stroke*rr_DM)</f>
        <v>0.6475723492880423</v>
      </c>
      <c r="AX21">
        <f>AO20*AA20*p_MI*p_MI_HF_young + AB20*R20*p_MI*p_MI_HF_young*I20 + AC20*R20*p_MI*p_MI_HF_young*I20 + AF20*p_toHF_young*I20 + AF20*(PREV_FEMALE*p_recur_MI_F + (1-PREV_FEMALE)*p_recur_MI_M)*p_MI_HF_young*I20 + AG20*p_toHF_young*I20 + AG20*(PREV_FEMALE*p_recur_MI_F + (1-PREV_FEMALE)*p_recur_MI_M)*p_MI_HF_young*I20 + AP20*AA20*p_MI*p_MI_HF_young + AS20*(PREV_FEMALE*p_recur_MI_F + (1-PREV_FEMALE)*p_recur_MI_M)*p_MI_HF_young + AS20*p_toHF_young + AT20*(PREV_FEMALE*p_recur_MI_F + (1-PREV_FEMALE)*p_recur_MI_M)*p_MI_HF_young + AT20*p_toHF_young</f>
        <v>0.68764477212627706</v>
      </c>
      <c r="AY21">
        <f>AK20*(1-R20*p_Stroke - H20*rr_HF)*I20 + AL20*(1-R20*p_Stroke - H20*rr_HF)*I20 + AX20*(1-AA20*p_Stroke - H20*rr_HF*rr_DM) + AY20*(1-AA20*p_Stroke - H20*rr_HF*rr_DM)</f>
        <v>5.2080031058315104</v>
      </c>
      <c r="AZ21">
        <f>AD20*R20*p_MI*p_MI_HF_young*I20 + AE20*R20*p_MI*p_MI_HF_young*I20 + AH20*(PREV_FEMALE*p_recur_MI_F + (1-PREV_FEMALE)*p_recur_MI_M)*p_MI_HF_young*I20 + AH20*p_toHF_young*I20 + AI20*(PREV_FEMALE*p_recur_MI_F + (1-PREV_FEMALE)*p_recur_MI_M)*p_MI_HF_young*I20 + AI20*p_toHF_young*I20 + AJ20*(PREV_FEMALE*p_recur_MI_F + (1-PREV_FEMALE)*p_recur_MI_M)*p_MI_HF_young*I20 + AJ20*p_toHF_young*I20 + AQ20*AA20*p_MI*p_MI_HF_young + AR20*AA20*p_MI*p_MI_HF_young + AU20*(PREV_FEMALE*p_recur_MI_F + (1-PREV_FEMALE)*p_recur_MI_M)*p_MI_HF_young + AU20*p_toHF_young + AV20*(PREV_FEMALE*p_recur_MI_F + (1-PREV_FEMALE)*p_recur_MI_M)*p_MI_HF_young + AV20*p_toHF_young + AW20*(PREV_FEMALE*p_recur_MI_F + (1-PREV_FEMALE)*p_recur_MI_M)*p_MI_HF_young + AW20*p_toHF_young</f>
        <v>3.1158378424887674E-2</v>
      </c>
      <c r="BA21">
        <f>AK20*R20*p_Stroke*p_Stroke_rec*I20 + AL20*R20*p_Stroke*p_Stroke_rec*I20 + AM20*(1-H20*rr_Stroke*rr_HF)*I20 + AN20*(1-H20*rr_Stroke*rr_HF)*I20 + AX20*AA20*p_Stroke*p_Stroke_rec + AY20*AA20*p_Stroke*p_Stroke_rec + AZ20*(1-H20*rr_Stroke*rr_HF*rr_DM) + BA20*(1-H20*rr_Stroke*rr_HF*rr_DM)</f>
        <v>0.24199294697753432</v>
      </c>
      <c r="BB21">
        <f>AB20*H20 + AC20*H20*rr_Other + AD20*H20*rr_Stroke + AE20*H20*rr_Stroke + AF20*H20*rr_MI + AG20*H20*rr_MI + AH20*H20*rr_Stroke*rr_MI + AI20*H20*rr_Stroke*rr_MI + AJ20*H20*rr_Stroke*rr_MI + AK20*H20*rr_HF + AL20*H20*rr_HF + AM20*H20*rr_Stroke*rr_HF + AN20*H20*rr_Stroke*rr_HF + AO20*H20*rr_DM + AP20*H20*rr_DM*rr_Other + AQ20*H20*rr_DM*rr_Stroke + AR20*H20*rr_DM*rr_Stroke + AS20*H20*rr_DM*rr_MI + AT20*H20*rr_DM*rr_MI + AU20*H20*rr_DM*rr_Stroke*rr_MI + AV20*H20*rr_DM*rr_Stroke*rr_MI + AW20*H20*rr_DM*rr_Stroke*rr_MI + AX20*H20*rr_DM*rr_HF + AY20*H20*rr_DM*rr_HF + AZ20*H20*rr_DM*rr_Stroke*rr_HF + BA20*H20*rr_DM*rr_Stroke*rr_HF
+ AB20*R20*p_MI*p_MI_mort + AB20*R20*p_Stroke*p_Stroke_mort + AC20*R20*p_MI*p_MI_mort + AC20*R20*p_Stroke*p_Stroke_mort + AD20*R20*p_MI*p_MI_mort + AD20*p_recur_Stroke*p_Stroke_mort + AE20*R20*p_MI*p_MI_mort + AE20*p_recur_Stroke*p_Stroke_mort + AF20*(PREV_FEMALE*p_recur_MI_F + (1-PREV_FEMALE)*p_recur_MI_M)*p_MI_mort + AF20*R20*p_Stroke*p_Stroke_mort + AG20*(PREV_FEMALE*p_recur_MI_F + (1-PREV_FEMALE)*p_recur_MI_M)*p_MI_mort + AG20*R20*p_Stroke*p_Stroke_mort + AH20*(PREV_FEMALE*p_recur_MI_F + (1-PREV_FEMALE)*p_recur_MI_M)*p_MI_mort + AH20*p_recur_Stroke*p_Stroke_mort + AI20*(PREV_FEMALE*p_recur_MI_F + (1-PREV_FEMALE)*p_recur_MI_M)*p_MI_mort + AI20*p_recur_Stroke*p_Stroke_mort + AJ20*(PREV_FEMALE*p_recur_MI_F + (1-PREV_FEMALE)*p_recur_MI_M)*p_MI_mort + AJ20*p_recur_Stroke*p_Stroke_mort + AK20*R20*p_Stroke*p_Stroke_mort + AL20*R20*p_Stroke*p_Stroke_mort
+ AO20*AA20*p_MI*p_MI_mort + AO20*AA20*p_Stroke*p_Stroke_mort + AP20*AA20*p_MI*p_MI_mort + AP20*AA20*p_Stroke*p_Stroke_mort + AQ20*AA20*p_MI*p_MI_mort + AQ20*p_recur_Stroke*p_Stroke_mort + AR20*AA20*p_MI*p_MI_mort + AR20*p_recur_Stroke*p_Stroke_mort + AS20*(PREV_FEMALE*p_recur_MI_F + (1-PREV_FEMALE)*p_recur_MI_M)*p_MI_mort + AS20*AA20*p_Stroke*p_Stroke_mort + AT20*(PREV_FEMALE*p_recur_MI_F + (1-PREV_FEMALE)*p_recur_MI_M)*p_MI_mort + AT20*AA20*p_Stroke*p_Stroke_mort + AU20*(PREV_FEMALE*p_recur_MI_F + (1-PREV_FEMALE)*p_recur_MI_M)*p_MI_mort + AU20*p_recur_Stroke*p_Stroke_mort + AV20*(PREV_FEMALE*p_recur_MI_F + (1-PREV_FEMALE)*p_recur_MI_M)*p_MI_mort + AV20*p_recur_Stroke*p_Stroke_mort + AW20*(PREV_FEMALE*p_recur_MI_F + (1-PREV_FEMALE)*p_recur_MI_M)*p_MI_mort + AW20*p_recur_Stroke*p_Stroke_mort + AX20*AA20*p_Stroke*p_Stroke_mort + AY20*AA20*p_Stroke*p_Stroke_mort
+BB20</f>
        <v>147.01074431694798</v>
      </c>
      <c r="BC21">
        <f t="shared" si="19"/>
        <v>999.99999999999955</v>
      </c>
    </row>
    <row r="22" spans="1:55" x14ac:dyDescent="0.3">
      <c r="A22">
        <v>19</v>
      </c>
      <c r="B22">
        <v>64</v>
      </c>
      <c r="C22">
        <f>BMI_BL</f>
        <v>38</v>
      </c>
      <c r="D22">
        <f>SBP_BL</f>
        <v>125</v>
      </c>
      <c r="E22">
        <f>HbA1C_BL</f>
        <v>5.7</v>
      </c>
      <c r="F22">
        <v>1.523E-2</v>
      </c>
      <c r="G22">
        <v>8.9599999999999992E-3</v>
      </c>
      <c r="H22">
        <f>(PREV_FEMALE*F22 + (1-PREV_FEMALE)*G22)</f>
        <v>1.3976000000000001E-2</v>
      </c>
      <c r="I22">
        <f t="shared" si="1"/>
        <v>5.6857293942168513E-2</v>
      </c>
      <c r="J22">
        <f t="shared" si="2"/>
        <v>0.19852524814975803</v>
      </c>
      <c r="K22">
        <f t="shared" si="3"/>
        <v>0.26650263735212254</v>
      </c>
      <c r="L22">
        <f t="shared" si="4"/>
        <v>9.9462994216178546E-2</v>
      </c>
      <c r="M22">
        <f t="shared" si="5"/>
        <v>0.13646522362411928</v>
      </c>
      <c r="N22">
        <f t="shared" si="6"/>
        <v>0.43074537261737778</v>
      </c>
      <c r="O22">
        <f t="shared" si="7"/>
        <v>0.54892278167769382</v>
      </c>
      <c r="P22">
        <f t="shared" si="8"/>
        <v>0.24205493656968358</v>
      </c>
      <c r="Q22">
        <f t="shared" si="9"/>
        <v>0.3240268528839334</v>
      </c>
      <c r="R22">
        <f>PREV_FEMALE*PREV_SMOKE*(1-PREV_HT)*(1-EXP(-J22/10))+PREV_FEMALE*PREV_SMOKE*PREV_HT*(1-EXP(-K22/10))+PREV_FEMALE*(1-PREV_SMOKE)*(1-PREV_HT)*(1-EXP(-L22/10))+PREV_FEMALE*(1-PREV_SMOKE)*PREV_HT*(1-EXP(-M22/10))+(1-PREV_FEMALE)*PREV_SMOKE*(1-PREV_HT)*(1-EXP(-N22/10))+(1-PREV_FEMALE)*PREV_SMOKE*PREV_HT*(1-EXP(-O22/10))+(1-PREV_FEMALE)*(1-PREV_SMOKE)*(1-PREV_HT)*(1-EXP(-P22/10))+(1-PREV_FEMALE)*(1-PREV_SMOKE)*PREV_HT*(1-EXP(-Q22/10))</f>
        <v>1.5847588513604023E-2</v>
      </c>
      <c r="S22">
        <f t="shared" si="10"/>
        <v>0.38221882025103582</v>
      </c>
      <c r="T22">
        <f t="shared" si="11"/>
        <v>0.49059199901712325</v>
      </c>
      <c r="U22">
        <f t="shared" si="12"/>
        <v>0.20387479050532364</v>
      </c>
      <c r="V22">
        <f t="shared" si="13"/>
        <v>0.27335001302590789</v>
      </c>
      <c r="W22">
        <f t="shared" si="14"/>
        <v>0.61663121815541189</v>
      </c>
      <c r="X22">
        <f t="shared" si="15"/>
        <v>0.74197898861652956</v>
      </c>
      <c r="Y22">
        <f t="shared" si="16"/>
        <v>0.37599911316483481</v>
      </c>
      <c r="Z22">
        <f t="shared" si="17"/>
        <v>0.4864308045377197</v>
      </c>
      <c r="AA22">
        <f>PREV_FEMALE*PREV_SMOKE*(1-PREV_HT)*(1-EXP(-S22/10))+PREV_FEMALE*PREV_SMOKE*PREV_HT*(1-EXP(-T22/10))+PREV_FEMALE*(1-PREV_SMOKE)*(1-PREV_HT)*(1-EXP(-U22/10))+PREV_FEMALE*(1-PREV_SMOKE)*PREV_HT*(1-EXP(-V22/10))+(1-PREV_FEMALE)*PREV_SMOKE*(1-PREV_HT)*(1-EXP(-W22/10))+(1-PREV_FEMALE)*PREV_SMOKE*PREV_HT*(1-EXP(-X22/10))+(1-PREV_FEMALE)*(1-PREV_SMOKE)*(1-PREV_HT)*(1-EXP(-Y22/10))+(1-PREV_FEMALE)*(1-PREV_SMOKE)*PREV_HT*(1-EXP(-Z22/10))</f>
        <v>2.860508355208595E-2</v>
      </c>
      <c r="AB22">
        <f t="shared" si="18"/>
        <v>234.94099872987249</v>
      </c>
      <c r="AC22">
        <f>AB21*R21*p_Other*(1-I21) + AC21*(1-R21*(1-p_Other)-H21*rr_Other)*(1-I21)</f>
        <v>25.76923579050483</v>
      </c>
      <c r="AD22">
        <f>AB21*R21*p_Stroke*p_Stroke_rec*(1-I21)+AC21*R21*p_Stroke*p_Stroke_rec*(1-I21) + AD21*p_recur_Stroke*p_Stroke_rec*(1-I21) + AE21*p_recur_Stroke*p_Stroke_rec*(1-I21)</f>
        <v>1.8225738940582361</v>
      </c>
      <c r="AE22">
        <f>AD21*(1-p_recur_Stroke-R21*p_MI-H21*rr_Stroke)*(1-I21) + AE21*(1-p_recur_Stroke-R21*p_MI-H21*rr_Stroke)*(1-I21)</f>
        <v>7.2936010215530382</v>
      </c>
      <c r="AF22">
        <f>AB21*R21*p_MI*p_MI_rec_young*(1-I21)+AC21*R21*p_MI*p_MI_rec_young*(1-I21) + AF21*(PREV_FEMALE*p_recur_MI_F + (1-PREV_FEMALE)*p_recur_MI_M)*p_MI_rec_young*(1-I21) + AG21*(PREV_FEMALE*p_recur_MI_F + (1-PREV_FEMALE)*p_recur_MI_M)*p_MI_rec_young*(1-I21)</f>
        <v>1.1794066355161905</v>
      </c>
      <c r="AG22">
        <f>AF21*(1-(PREV_FEMALE*p_recur_MI_F + (1-PREV_FEMALE)*p_recur_MI_M) - R21*p_Stroke - p_toHF_young - H21*rr_MI)*(1-I21) + AG21*(1-(PREV_FEMALE*p_recur_MI_F + (1-PREV_FEMALE)*p_recur_MI_M) - R21*p_Stroke - p_toHF_young - H21*rr_MI)*(1-I21)</f>
        <v>6.5379705953874332</v>
      </c>
      <c r="AH22">
        <f>AF21*R21*p_Stroke*p_Stroke_rec*(1-I21) + AG21*R21*p_Stroke*p_Stroke_rec*(1-I21) + AH21*p_recur_Stroke*p_Stroke_rec*(1-I21) + AI21*p_recur_Stroke*p_Stroke_rec*(1-I21) + AJ21*p_recur_Stroke*p_Stroke_rec*(1-I21)</f>
        <v>4.7968869189058516E-2</v>
      </c>
      <c r="AI22">
        <f>AD21*R21*p_MI*p_MI_rec_young*(1-I21) + AE21*R21*p_MI*p_MI_rec_young*(1-I21) + AH21*(PREV_FEMALE*p_recur_MI_F + (1-PREV_FEMALE)*p_recur_MI_M)*p_MI_rec_young*(1-I21) + AI21*(PREV_FEMALE*p_recur_MI_F + (1-PREV_FEMALE)*p_recur_MI_M)*p_MI_rec_young*(1-I21) + AJ21*(PREV_FEMALE*p_recur_MI_F + (1-PREV_FEMALE)*p_recur_MI_M)*p_MI_rec_young*(1-I21)</f>
        <v>3.7385533123090786E-2</v>
      </c>
      <c r="AJ22">
        <f>AH21*(1-p_recur_Stroke-(PREV_FEMALE*p_recur_MI_F + (1-PREV_FEMALE)*p_recur_MI_M) - p_toHF_young - H21*rr_MI*rr_Stroke)*(1-I21) + AI21*(1-p_recur_Stroke-(PREV_FEMALE*p_recur_MI_F + (1-PREV_FEMALE)*p_recur_MI_M) - p_toHF_young - H21*rr_MI*rr_Stroke)*(1-I21) + AJ21*(1-p_recur_Stroke-(PREV_FEMALE*p_recur_MI_F + (1-PREV_FEMALE)*p_recur_MI_M) - p_toHF_young - H21*rr_MI*rr_Stroke)*(1-I21)</f>
        <v>0.16019142668499645</v>
      </c>
      <c r="AK22">
        <f>AB21*R21*p_MI*p_MI_HF_young*(1-I21) + AC21*R21*p_MI*p_MI_HF_young*(1-I21) + AF21*p_toHF_young*(1-I21) + AF21*(PREV_FEMALE*p_recur_MI_F + (1-PREV_FEMALE)*p_recur_MI_M)*p_MI_HF_young*(1-I21) + AG21*p_toHF_young*(1-I21) + AG21*(PREV_FEMALE*p_recur_MI_F + (1-PREV_FEMALE)*p_recur_MI_M)*p_MI_HF_young*(1-I21)</f>
        <v>0.23106552611580611</v>
      </c>
      <c r="AL22">
        <f>AK21*(1-R21*p_Stroke - H21*rr_HF)*(1-I21) + AL21*(1-R21*p_Stroke-H21*rr_HF)*(1-I21)</f>
        <v>2.0682720827294081</v>
      </c>
      <c r="AM22">
        <f>AD21*R21*p_MI*p_MI_HF_young*(1-I21) + AE21*R21*p_MI*p_MI_HF_young*(1-I21) + AH21*(PREV_FEMALE*p_recur_MI_F + (1-PREV_FEMALE)*p_recur_MI_M)*p_MI_HF_young*(1-I21) + AH21*p_toHF_young*(1-I21) + AI21*(PREV_FEMALE*p_recur_MI_F + (1-PREV_FEMALE)*p_recur_MI_M)*p_MI_HF_young*(1-I21) + AI21*p_toHF_young*(1-I21) + AJ21*(PREV_FEMALE*p_recur_MI_F + (1-PREV_FEMALE)*p_recur_MI_M)*p_MI_HF_young*(1-I21) + AJ21*p_toHF_young*(1-I21)</f>
        <v>7.1673841998921581E-3</v>
      </c>
      <c r="AN22">
        <f>AK21*R21*p_Stroke*p_Stroke_rec*(1-I21) + AL21*R21*p_Stroke*p_Stroke_rec*(1-I21) + AM21*(1-H21*rr_Stroke*rr_HF)*(1-I21) + AN21*(1-H21*rr_Stroke*rr_HF)*(1-I21)</f>
        <v>6.450968708291846E-2</v>
      </c>
      <c r="AO22">
        <f>AO21*(1-AA21-H21*rr_DM) + AB21*(1-R21-H21)*I21</f>
        <v>423.862536370096</v>
      </c>
      <c r="AP22">
        <f>AO21*AA21*p_Other + AB21*R21*p_Other*I21 + AC21*(1-R21*p_Stroke-R21*p_MI-H21*rr_Other)*I21 + AP21*(1-AA21*p_Stroke-AA21*p_MI-H21*rr_Other*rr_DM)</f>
        <v>73.804778286883021</v>
      </c>
      <c r="AQ22">
        <f>AO21*AA21*p_Stroke*p_Stroke_rec + AB21*R21*p_Stroke*p_Stroke_rec*I21 + AC21*R21*p_Stroke*p_Stroke_rec*I21 + AD21*p_recur_Stroke*p_Stroke_rec*I21 + AE21*p_recur_Stroke*p_Stroke_rec*I21 + AP21*AA21*p_Stroke*p_Stroke_rec + AQ21*p_recur_Stroke*p_Stroke_rec + AR21*p_recur_Stroke*p_Stroke_rec</f>
        <v>5.8194584794209305</v>
      </c>
      <c r="AR22">
        <f>AD21*(1-p_recur_Stroke-R21*p_MI-H21*rr_Stroke)*I21 + AE21*(1-p_recur_Stroke-R21*p_MI-H21*rr_Stroke)*I21 + AQ21*(1-p_recur_Stroke-AA21*p_MI-H21*rr_Stroke*rr_DM) + AR21*(1-p_recur_Stroke-AA21*p_MI-H21*rr_Stroke*rr_DM)</f>
        <v>21.459828569420189</v>
      </c>
      <c r="AS22">
        <f>AO21*AA21*p_MI*p_MI_rec_young + AB21*R21*p_MI*p_MI_rec_young*I21 + AC21*R21*p_MI*p_MI_rec_young*I21 +AF21*(PREV_FEMALE*p_recur_MI_F + (1-PREV_FEMALE)*p_recur_MI_M)*p_MI_rec_young*I21 + AG21*(PREV_FEMALE*p_recur_MI_F + (1-PREV_FEMALE)*p_recur_MI_M)*p_MI_rec_young*I21 + AP21*AA21*p_MI*p_MI_rec_young + AS21*(PREV_FEMALE*p_recur_MI_F + (1-PREV_FEMALE)*p_recur_MI_M)*p_MI_rec_young + AT21*(PREV_FEMALE*p_recur_MI_F + (1-PREV_FEMALE)*p_recur_MI_M)*p_MI_rec_young</f>
        <v>3.8670085201366025</v>
      </c>
      <c r="AT22">
        <f>AF21*(1-(PREV_FEMALE*p_recur_MI_F + (1-PREV_FEMALE)*p_recur_MI_M) - R21*p_Stroke - p_toHF_young - H21*rr_MI)*I21 + AG21*(1-(PREV_FEMALE*p_recur_MI_F + (1-PREV_FEMALE)*p_recur_MI_M) - R21*p_Stroke - p_toHF_young - H21*rr_MI)*I21 + AS21*(1-(PREV_FEMALE*p_recur_MI_F + (1-PREV_FEMALE)*p_recur_MI_M) - AA21*p_Stroke - p_toHF_young - H21*rr_MI*rr_DM) + AT21*(1-(PREV_FEMALE*p_recur_MI_F + (1-PREV_FEMALE)*p_recur_MI_M) - AA21*p_Stroke - p_toHF_young - H21*rr_MI*rr_DM)</f>
        <v>19.584233390372187</v>
      </c>
      <c r="AU22">
        <f>AF21*R21*p_Stroke*p_Stroke_rec*I21 + AG21*R21*p_Stroke*p_Stroke_rec*I21 + AH21*p_recur_Stroke*p_Stroke_rec*I21 + AI21*p_recur_Stroke*p_Stroke_rec*I21 + AJ21*p_recur_Stroke*p_Stroke_rec*I21 + AS21*AA21*p_Stroke*p_Stroke_rec + AT21*AA21*p_Stroke*p_Stroke_rec + AU21*p_recur_Stroke*p_Stroke_rec + AV21*p_recur_Stroke*p_Stroke_rec + AW21*p_recur_Stroke*p_Stroke_rec</f>
        <v>0.24334414816054345</v>
      </c>
      <c r="AV22">
        <f>AD21*R21*p_MI*p_MI_rec_young*I21 + AE21*R21*p_MI*p_MI_rec_young*I21 + AH21*(PREV_FEMALE*p_recur_MI_F+(1-PREV_FEMALE)*p_recur_MI_M)*p_MI_rec_young*I21 + AI21*(PREV_FEMALE*p_recur_MI_F+(1-PREV_FEMALE)*p_recur_MI_M)*p_MI_rec_young*I21 + AJ21*(PREV_FEMALE*p_recur_MI_F+(1-PREV_FEMALE)*p_recur_MI_M)*p_MI_rec_young*I21 + AQ21*AA21*p_MI*p_MI_rec_young + AR21*AA21*p_MI*p_MI_rec_young + AU21*(PREV_FEMALE*p_recur_MI_F+(1-PREV_FEMALE)*p_recur_MI_M)*p_MI_rec_young + AV21*(PREV_FEMALE*p_recur_MI_F+(1-PREV_FEMALE)*p_recur_MI_M)*p_MI_rec_young + AW21*(PREV_FEMALE*p_recur_MI_F+(1-PREV_FEMALE)*p_recur_MI_M)*p_MI_rec_young</f>
        <v>0.19159387541950029</v>
      </c>
      <c r="AW22">
        <f>AH21*(1-p_recur_Stroke-(PREV_FEMALE*p_recur_MI_F + (1-PREV_FEMALE)*p_recur_MI_M) - p_toHF_young - H21*rr_MI*rr_Stroke)*I21 + AI21*(1-p_recur_Stroke-(PREV_FEMALE*p_recur_MI_F + (1-PREV_FEMALE)*p_recur_MI_M) - p_toHF_young - H21*rr_MI*rr_Stroke)*I21 + AJ21*(1-p_recur_Stroke-(PREV_FEMALE*p_recur_MI_F + (1-PREV_FEMALE)*p_recur_MI_M) - p_toHF_young - H21*rr_MI*rr_Stroke)*I21 + AU21*(1-p_recur_Stroke-(PREV_FEMALE*p_recur_MI_F + (1-PREV_FEMALE)*p_recur_MI_M) - p_toHF_young - H21*rr_MI*rr_Stroke*rr_DM) + AV21*(1-p_recur_Stroke-(PREV_FEMALE*p_recur_MI_F + (1-PREV_FEMALE)*p_recur_MI_M) - p_toHF_young - H21*rr_MI*rr_Stroke*rr_DM) + AW21*(1-p_recur_Stroke-(PREV_FEMALE*p_recur_MI_F + (1-PREV_FEMALE)*p_recur_MI_M) - p_toHF_young - H21*rr_MI*rr_Stroke*rr_DM)</f>
        <v>0.74891779564398586</v>
      </c>
      <c r="AX22">
        <f>AO21*AA21*p_MI*p_MI_HF_young + AB21*R21*p_MI*p_MI_HF_young*I21 + AC21*R21*p_MI*p_MI_HF_young*I21 + AF21*p_toHF_young*I21 + AF21*(PREV_FEMALE*p_recur_MI_F + (1-PREV_FEMALE)*p_recur_MI_M)*p_MI_HF_young*I21 + AG21*p_toHF_young*I21 + AG21*(PREV_FEMALE*p_recur_MI_F + (1-PREV_FEMALE)*p_recur_MI_M)*p_MI_HF_young*I21 + AP21*AA21*p_MI*p_MI_HF_young + AS21*(PREV_FEMALE*p_recur_MI_F + (1-PREV_FEMALE)*p_recur_MI_M)*p_MI_HF_young + AS21*p_toHF_young + AT21*(PREV_FEMALE*p_recur_MI_F + (1-PREV_FEMALE)*p_recur_MI_M)*p_MI_HF_young + AT21*p_toHF_young</f>
        <v>0.7343756003959101</v>
      </c>
      <c r="AY22">
        <f>AK21*(1-R21*p_Stroke - H21*rr_HF)*I21 + AL21*(1-R21*p_Stroke - H21*rr_HF)*I21 + AX21*(1-AA21*p_Stroke - H21*rr_HF*rr_DM) + AY21*(1-AA21*p_Stroke - H21*rr_HF*rr_DM)</f>
        <v>5.8196200593284138</v>
      </c>
      <c r="AZ22">
        <f>AD21*R21*p_MI*p_MI_HF_young*I21 + AE21*R21*p_MI*p_MI_HF_young*I21 + AH21*(PREV_FEMALE*p_recur_MI_F + (1-PREV_FEMALE)*p_recur_MI_M)*p_MI_HF_young*I21 + AH21*p_toHF_young*I21 + AI21*(PREV_FEMALE*p_recur_MI_F + (1-PREV_FEMALE)*p_recur_MI_M)*p_MI_HF_young*I21 + AI21*p_toHF_young*I21 + AJ21*(PREV_FEMALE*p_recur_MI_F + (1-PREV_FEMALE)*p_recur_MI_M)*p_MI_HF_young*I21 + AJ21*p_toHF_young*I21 + AQ21*AA21*p_MI*p_MI_HF_young + AR21*AA21*p_MI*p_MI_HF_young + AU21*(PREV_FEMALE*p_recur_MI_F + (1-PREV_FEMALE)*p_recur_MI_M)*p_MI_HF_young + AU21*p_toHF_young + AV21*(PREV_FEMALE*p_recur_MI_F + (1-PREV_FEMALE)*p_recur_MI_M)*p_MI_HF_young + AV21*p_toHF_young + AW21*(PREV_FEMALE*p_recur_MI_F + (1-PREV_FEMALE)*p_recur_MI_M)*p_MI_HF_young + AW21*p_toHF_young</f>
        <v>3.5711227818914823E-2</v>
      </c>
      <c r="BA22">
        <f>AK21*R21*p_Stroke*p_Stroke_rec*I21 + AL21*R21*p_Stroke*p_Stroke_rec*I21 + AM21*(1-H21*rr_Stroke*rr_HF)*I21 + AN21*(1-H21*rr_Stroke*rr_HF)*I21 + AX21*AA21*p_Stroke*p_Stroke_rec + AY21*AA21*p_Stroke*p_Stroke_rec + AZ21*(1-H21*rr_Stroke*rr_HF*rr_DM) + BA21*(1-H21*rr_Stroke*rr_HF*rr_DM)</f>
        <v>0.28780354473392511</v>
      </c>
      <c r="BB22">
        <f>AB21*H21 + AC21*H21*rr_Other + AD21*H21*rr_Stroke + AE21*H21*rr_Stroke + AF21*H21*rr_MI + AG21*H21*rr_MI + AH21*H21*rr_Stroke*rr_MI + AI21*H21*rr_Stroke*rr_MI + AJ21*H21*rr_Stroke*rr_MI + AK21*H21*rr_HF + AL21*H21*rr_HF + AM21*H21*rr_Stroke*rr_HF + AN21*H21*rr_Stroke*rr_HF + AO21*H21*rr_DM + AP21*H21*rr_DM*rr_Other + AQ21*H21*rr_DM*rr_Stroke + AR21*H21*rr_DM*rr_Stroke + AS21*H21*rr_DM*rr_MI + AT21*H21*rr_DM*rr_MI + AU21*H21*rr_DM*rr_Stroke*rr_MI + AV21*H21*rr_DM*rr_Stroke*rr_MI + AW21*H21*rr_DM*rr_Stroke*rr_MI + AX21*H21*rr_DM*rr_HF + AY21*H21*rr_DM*rr_HF + AZ21*H21*rr_DM*rr_Stroke*rr_HF + BA21*H21*rr_DM*rr_Stroke*rr_HF
+ AB21*R21*p_MI*p_MI_mort + AB21*R21*p_Stroke*p_Stroke_mort + AC21*R21*p_MI*p_MI_mort + AC21*R21*p_Stroke*p_Stroke_mort + AD21*R21*p_MI*p_MI_mort + AD21*p_recur_Stroke*p_Stroke_mort + AE21*R21*p_MI*p_MI_mort + AE21*p_recur_Stroke*p_Stroke_mort + AF21*(PREV_FEMALE*p_recur_MI_F + (1-PREV_FEMALE)*p_recur_MI_M)*p_MI_mort + AF21*R21*p_Stroke*p_Stroke_mort + AG21*(PREV_FEMALE*p_recur_MI_F + (1-PREV_FEMALE)*p_recur_MI_M)*p_MI_mort + AG21*R21*p_Stroke*p_Stroke_mort + AH21*(PREV_FEMALE*p_recur_MI_F + (1-PREV_FEMALE)*p_recur_MI_M)*p_MI_mort + AH21*p_recur_Stroke*p_Stroke_mort + AI21*(PREV_FEMALE*p_recur_MI_F + (1-PREV_FEMALE)*p_recur_MI_M)*p_MI_mort + AI21*p_recur_Stroke*p_Stroke_mort + AJ21*(PREV_FEMALE*p_recur_MI_F + (1-PREV_FEMALE)*p_recur_MI_M)*p_MI_mort + AJ21*p_recur_Stroke*p_Stroke_mort + AK21*R21*p_Stroke*p_Stroke_mort + AL21*R21*p_Stroke*p_Stroke_mort
+ AO21*AA21*p_MI*p_MI_mort + AO21*AA21*p_Stroke*p_Stroke_mort + AP21*AA21*p_MI*p_MI_mort + AP21*AA21*p_Stroke*p_Stroke_mort + AQ21*AA21*p_MI*p_MI_mort + AQ21*p_recur_Stroke*p_Stroke_mort + AR21*AA21*p_MI*p_MI_mort + AR21*p_recur_Stroke*p_Stroke_mort + AS21*(PREV_FEMALE*p_recur_MI_F + (1-PREV_FEMALE)*p_recur_MI_M)*p_MI_mort + AS21*AA21*p_Stroke*p_Stroke_mort + AT21*(PREV_FEMALE*p_recur_MI_F + (1-PREV_FEMALE)*p_recur_MI_M)*p_MI_mort + AT21*AA21*p_Stroke*p_Stroke_mort + AU21*(PREV_FEMALE*p_recur_MI_F + (1-PREV_FEMALE)*p_recur_MI_M)*p_MI_mort + AU21*p_recur_Stroke*p_Stroke_mort + AV21*(PREV_FEMALE*p_recur_MI_F + (1-PREV_FEMALE)*p_recur_MI_M)*p_MI_mort + AV21*p_recur_Stroke*p_Stroke_mort + AW21*(PREV_FEMALE*p_recur_MI_F + (1-PREV_FEMALE)*p_recur_MI_M)*p_MI_mort + AW21*p_recur_Stroke*p_Stroke_mort + AX21*AA21*p_Stroke*p_Stroke_mort + AY21*AA21*p_Stroke*p_Stroke_mort
+BB21</f>
        <v>163.38044295615208</v>
      </c>
      <c r="BC22">
        <f t="shared" si="19"/>
        <v>999.99999999999955</v>
      </c>
    </row>
    <row r="23" spans="1:55" x14ac:dyDescent="0.3">
      <c r="A23">
        <v>20</v>
      </c>
      <c r="B23">
        <v>65</v>
      </c>
      <c r="C23">
        <f>BMI_BL</f>
        <v>38</v>
      </c>
      <c r="D23">
        <f>SBP_BL</f>
        <v>125</v>
      </c>
      <c r="E23">
        <f>HbA1C_BL</f>
        <v>5.7</v>
      </c>
      <c r="F23">
        <v>1.6250000000000001E-2</v>
      </c>
      <c r="G23">
        <v>9.7199999999999995E-3</v>
      </c>
      <c r="H23">
        <f>(PREV_FEMALE*F23 + (1-PREV_FEMALE)*G23)</f>
        <v>1.4944000000000001E-2</v>
      </c>
      <c r="I23">
        <f t="shared" si="1"/>
        <v>5.6857293942168513E-2</v>
      </c>
      <c r="J23">
        <f t="shared" si="2"/>
        <v>0.20613179673728965</v>
      </c>
      <c r="K23">
        <f t="shared" si="3"/>
        <v>0.27623344917106485</v>
      </c>
      <c r="L23">
        <f t="shared" si="4"/>
        <v>0.10351916023209251</v>
      </c>
      <c r="M23">
        <f t="shared" si="5"/>
        <v>0.14190752007968155</v>
      </c>
      <c r="N23">
        <f t="shared" si="6"/>
        <v>0.44638619386734046</v>
      </c>
      <c r="O23">
        <f t="shared" si="7"/>
        <v>0.56633516095568992</v>
      </c>
      <c r="P23">
        <f t="shared" si="8"/>
        <v>0.25237119249524065</v>
      </c>
      <c r="Q23">
        <f t="shared" si="9"/>
        <v>0.33699049321146501</v>
      </c>
      <c r="R23">
        <f>PREV_FEMALE*PREV_SMOKE*(1-PREV_HT)*(1-EXP(-J23/10))+PREV_FEMALE*PREV_SMOKE*PREV_HT*(1-EXP(-K23/10))+PREV_FEMALE*(1-PREV_SMOKE)*(1-PREV_HT)*(1-EXP(-L23/10))+PREV_FEMALE*(1-PREV_SMOKE)*PREV_HT*(1-EXP(-M23/10))+(1-PREV_FEMALE)*PREV_SMOKE*(1-PREV_HT)*(1-EXP(-N23/10))+(1-PREV_FEMALE)*PREV_SMOKE*PREV_HT*(1-EXP(-O23/10))+(1-PREV_FEMALE)*(1-PREV_SMOKE)*(1-PREV_HT)*(1-EXP(-P23/10))+(1-PREV_FEMALE)*(1-PREV_SMOKE)*PREV_HT*(1-EXP(-Q23/10))</f>
        <v>1.6473410160314755E-2</v>
      </c>
      <c r="S23">
        <f t="shared" si="10"/>
        <v>0.39490769860290664</v>
      </c>
      <c r="T23">
        <f t="shared" si="11"/>
        <v>0.50518475880173264</v>
      </c>
      <c r="U23">
        <f t="shared" si="12"/>
        <v>0.21165809862351648</v>
      </c>
      <c r="V23">
        <f t="shared" si="13"/>
        <v>0.28327970638974265</v>
      </c>
      <c r="W23">
        <f t="shared" si="14"/>
        <v>0.63438220166633008</v>
      </c>
      <c r="X23">
        <f t="shared" si="15"/>
        <v>0.75869714695595181</v>
      </c>
      <c r="Y23">
        <f t="shared" si="16"/>
        <v>0.39038242713377103</v>
      </c>
      <c r="Z23">
        <f t="shared" si="17"/>
        <v>0.50307757393780883</v>
      </c>
      <c r="AA23">
        <f>PREV_FEMALE*PREV_SMOKE*(1-PREV_HT)*(1-EXP(-S23/10))+PREV_FEMALE*PREV_SMOKE*PREV_HT*(1-EXP(-T23/10))+PREV_FEMALE*(1-PREV_SMOKE)*(1-PREV_HT)*(1-EXP(-U23/10))+PREV_FEMALE*(1-PREV_SMOKE)*PREV_HT*(1-EXP(-V23/10))+(1-PREV_FEMALE)*PREV_SMOKE*(1-PREV_HT)*(1-EXP(-W23/10))+(1-PREV_FEMALE)*PREV_SMOKE*PREV_HT*(1-EXP(-X23/10))+(1-PREV_FEMALE)*(1-PREV_SMOKE)*(1-PREV_HT)*(1-EXP(-Y23/10))+(1-PREV_FEMALE)*(1-PREV_SMOKE)*PREV_HT*(1-EXP(-Z23/10))</f>
        <v>2.9611636920475266E-2</v>
      </c>
      <c r="AB23">
        <f t="shared" si="18"/>
        <v>214.97449239370326</v>
      </c>
      <c r="AC23">
        <f>AB22*R22*p_Other*(1-I22) + AC22*(1-R22*(1-p_Other)-H22*rr_Other)*(1-I22)</f>
        <v>25.416719431680196</v>
      </c>
      <c r="AD23">
        <f>AB22*R22*p_Stroke*p_Stroke_rec*(1-I22)+AC22*R22*p_Stroke*p_Stroke_rec*(1-I22) + AD22*p_recur_Stroke*p_Stroke_rec*(1-I22) + AE22*p_recur_Stroke*p_Stroke_rec*(1-I22)</f>
        <v>1.7737480258818374</v>
      </c>
      <c r="AE23">
        <f>AD22*(1-p_recur_Stroke-R22*p_MI-H22*rr_Stroke)*(1-I22) + AE22*(1-p_recur_Stroke-R22*p_MI-H22*rr_Stroke)*(1-I22)</f>
        <v>7.1600231720817833</v>
      </c>
      <c r="AF23">
        <f>AB22*R22*p_MI*p_MI_rec_young*(1-I22)+AC22*R22*p_MI*p_MI_rec_young*(1-I22) + AF22*(PREV_FEMALE*p_recur_MI_F + (1-PREV_FEMALE)*p_recur_MI_M)*p_MI_rec_young*(1-I22) + AG22*(PREV_FEMALE*p_recur_MI_F + (1-PREV_FEMALE)*p_recur_MI_M)*p_MI_rec_young*(1-I22)</f>
        <v>1.1460669795229337</v>
      </c>
      <c r="AG23">
        <f>AF22*(1-(PREV_FEMALE*p_recur_MI_F + (1-PREV_FEMALE)*p_recur_MI_M) - R22*p_Stroke - p_toHF_young - H22*rr_MI)*(1-I22) + AG22*(1-(PREV_FEMALE*p_recur_MI_F + (1-PREV_FEMALE)*p_recur_MI_M) - R22*p_Stroke - p_toHF_young - H22*rr_MI)*(1-I22)</f>
        <v>6.4646451953189503</v>
      </c>
      <c r="AH23">
        <f>AF22*R22*p_Stroke*p_Stroke_rec*(1-I22) + AG22*R22*p_Stroke*p_Stroke_rec*(1-I22) + AH22*p_recur_Stroke*p_Stroke_rec*(1-I22) + AI22*p_recur_Stroke*p_Stroke_rec*(1-I22) + AJ22*p_recur_Stroke*p_Stroke_rec*(1-I22)</f>
        <v>4.9974608493859207E-2</v>
      </c>
      <c r="AI23">
        <f>AD22*R22*p_MI*p_MI_rec_young*(1-I22) + AE22*R22*p_MI*p_MI_rec_young*(1-I22) + AH22*(PREV_FEMALE*p_recur_MI_F + (1-PREV_FEMALE)*p_recur_MI_M)*p_MI_rec_young*(1-I22) + AI22*(PREV_FEMALE*p_recur_MI_F + (1-PREV_FEMALE)*p_recur_MI_M)*p_MI_rec_young*(1-I22) + AJ22*(PREV_FEMALE*p_recur_MI_F + (1-PREV_FEMALE)*p_recur_MI_M)*p_MI_rec_young*(1-I22)</f>
        <v>3.8680282160978505E-2</v>
      </c>
      <c r="AJ23">
        <f>AH22*(1-p_recur_Stroke-(PREV_FEMALE*p_recur_MI_F + (1-PREV_FEMALE)*p_recur_MI_M) - p_toHF_young - H22*rr_MI*rr_Stroke)*(1-I22) + AI22*(1-p_recur_Stroke-(PREV_FEMALE*p_recur_MI_F + (1-PREV_FEMALE)*p_recur_MI_M) - p_toHF_young - H22*rr_MI*rr_Stroke)*(1-I22) + AJ22*(1-p_recur_Stroke-(PREV_FEMALE*p_recur_MI_F + (1-PREV_FEMALE)*p_recur_MI_M) - p_toHF_young - H22*rr_MI*rr_Stroke)*(1-I22)</f>
        <v>0.16784871613323704</v>
      </c>
      <c r="AK23">
        <f>AB22*R22*p_MI*p_MI_HF_young*(1-I22) + AC22*R22*p_MI*p_MI_HF_young*(1-I22) + AF22*p_toHF_young*(1-I22) + AF22*(PREV_FEMALE*p_recur_MI_F + (1-PREV_FEMALE)*p_recur_MI_M)*p_MI_HF_young*(1-I22) + AG22*p_toHF_young*(1-I22) + AG22*(PREV_FEMALE*p_recur_MI_F + (1-PREV_FEMALE)*p_recur_MI_M)*p_MI_HF_young*(1-I22)</f>
        <v>0.22616715813246993</v>
      </c>
      <c r="AL23">
        <f>AK22*(1-R22*p_Stroke - H22*rr_HF)*(1-I22) + AL22*(1-R22*p_Stroke-H22*rr_HF)*(1-I22)</f>
        <v>2.1055377608653369</v>
      </c>
      <c r="AM23">
        <f>AD22*R22*p_MI*p_MI_HF_young*(1-I22) + AE22*R22*p_MI*p_MI_HF_young*(1-I22) + AH22*(PREV_FEMALE*p_recur_MI_F + (1-PREV_FEMALE)*p_recur_MI_M)*p_MI_HF_young*(1-I22) + AH22*p_toHF_young*(1-I22) + AI22*(PREV_FEMALE*p_recur_MI_F + (1-PREV_FEMALE)*p_recur_MI_M)*p_MI_HF_young*(1-I22) + AI22*p_toHF_young*(1-I22) + AJ22*(PREV_FEMALE*p_recur_MI_F + (1-PREV_FEMALE)*p_recur_MI_M)*p_MI_HF_young*(1-I22) + AJ22*p_toHF_young*(1-I22)</f>
        <v>7.4643937022331238E-3</v>
      </c>
      <c r="AN23">
        <f>AK22*R22*p_Stroke*p_Stroke_rec*(1-I22) + AL22*R22*p_Stroke*p_Stroke_rec*(1-I22) + AM22*(1-H22*rr_Stroke*rr_HF)*(1-I22) + AN22*(1-H22*rr_Stroke*rr_HF)*(1-I22)</f>
        <v>6.9491636935858164E-2</v>
      </c>
      <c r="AO23">
        <f>AO22*(1-AA22-H22*rr_DM) + AB22*(1-R22-H22)*I22</f>
        <v>417.88514753814997</v>
      </c>
      <c r="AP23">
        <f>AO22*AA22*p_Other + AB22*R22*p_Other*I22 + AC22*(1-R22*p_Stroke-R22*p_MI-H22*rr_Other)*I22 + AP22*(1-AA22*p_Stroke-AA22*p_MI-H22*rr_Other*rr_DM)</f>
        <v>78.801712110230568</v>
      </c>
      <c r="AQ23">
        <f>AO22*AA22*p_Stroke*p_Stroke_rec + AB22*R22*p_Stroke*p_Stroke_rec*I22 + AC22*R22*p_Stroke*p_Stroke_rec*I22 + AD22*p_recur_Stroke*p_Stroke_rec*I22 + AE22*p_recur_Stroke*p_Stroke_rec*I22 + AP22*AA22*p_Stroke*p_Stroke_rec + AQ22*p_recur_Stroke*p_Stroke_rec + AR22*p_recur_Stroke*p_Stroke_rec</f>
        <v>6.1308620481320455</v>
      </c>
      <c r="AR23">
        <f>AD22*(1-p_recur_Stroke-R22*p_MI-H22*rr_Stroke)*I22 + AE22*(1-p_recur_Stroke-R22*p_MI-H22*rr_Stroke)*I22 + AQ22*(1-p_recur_Stroke-AA22*p_MI-H22*rr_Stroke*rr_DM) + AR22*(1-p_recur_Stroke-AA22*p_MI-H22*rr_Stroke*rr_DM)</f>
        <v>22.893413821377326</v>
      </c>
      <c r="AS23">
        <f>AO22*AA22*p_MI*p_MI_rec_young + AB22*R22*p_MI*p_MI_rec_young*I22 + AC22*R22*p_MI*p_MI_rec_young*I22 +AF22*(PREV_FEMALE*p_recur_MI_F + (1-PREV_FEMALE)*p_recur_MI_M)*p_MI_rec_young*I22 + AG22*(PREV_FEMALE*p_recur_MI_F + (1-PREV_FEMALE)*p_recur_MI_M)*p_MI_rec_young*I22 + AP22*AA22*p_MI*p_MI_rec_young + AS22*(PREV_FEMALE*p_recur_MI_F + (1-PREV_FEMALE)*p_recur_MI_M)*p_MI_rec_young + AT22*(PREV_FEMALE*p_recur_MI_F + (1-PREV_FEMALE)*p_recur_MI_M)*p_MI_rec_young</f>
        <v>4.0650977478448143</v>
      </c>
      <c r="AT23">
        <f>AF22*(1-(PREV_FEMALE*p_recur_MI_F + (1-PREV_FEMALE)*p_recur_MI_M) - R22*p_Stroke - p_toHF_young - H22*rr_MI)*I22 + AG22*(1-(PREV_FEMALE*p_recur_MI_F + (1-PREV_FEMALE)*p_recur_MI_M) - R22*p_Stroke - p_toHF_young - H22*rr_MI)*I22 + AS22*(1-(PREV_FEMALE*p_recur_MI_F + (1-PREV_FEMALE)*p_recur_MI_M) - AA22*p_Stroke - p_toHF_young - H22*rr_MI*rr_DM) + AT22*(1-(PREV_FEMALE*p_recur_MI_F + (1-PREV_FEMALE)*p_recur_MI_M) - AA22*p_Stroke - p_toHF_young - H22*rr_MI*rr_DM)</f>
        <v>21.071990959460294</v>
      </c>
      <c r="AU23">
        <f>AF22*R22*p_Stroke*p_Stroke_rec*I22 + AG22*R22*p_Stroke*p_Stroke_rec*I22 + AH22*p_recur_Stroke*p_Stroke_rec*I22 + AI22*p_recur_Stroke*p_Stroke_rec*I22 + AJ22*p_recur_Stroke*p_Stroke_rec*I22 + AS22*AA22*p_Stroke*p_Stroke_rec + AT22*AA22*p_Stroke*p_Stroke_rec + AU22*p_recur_Stroke*p_Stroke_rec + AV22*p_recur_Stroke*p_Stroke_rec + AW22*p_recur_Stroke*p_Stroke_rec</f>
        <v>0.27565691208665366</v>
      </c>
      <c r="AV23">
        <f>AD22*R22*p_MI*p_MI_rec_young*I22 + AE22*R22*p_MI*p_MI_rec_young*I22 + AH22*(PREV_FEMALE*p_recur_MI_F+(1-PREV_FEMALE)*p_recur_MI_M)*p_MI_rec_young*I22 + AI22*(PREV_FEMALE*p_recur_MI_F+(1-PREV_FEMALE)*p_recur_MI_M)*p_MI_rec_young*I22 + AJ22*(PREV_FEMALE*p_recur_MI_F+(1-PREV_FEMALE)*p_recur_MI_M)*p_MI_rec_young*I22 + AQ22*AA22*p_MI*p_MI_rec_young + AR22*AA22*p_MI*p_MI_rec_young + AU22*(PREV_FEMALE*p_recur_MI_F+(1-PREV_FEMALE)*p_recur_MI_M)*p_MI_rec_young + AV22*(PREV_FEMALE*p_recur_MI_F+(1-PREV_FEMALE)*p_recur_MI_M)*p_MI_rec_young + AW22*(PREV_FEMALE*p_recur_MI_F+(1-PREV_FEMALE)*p_recur_MI_M)*p_MI_rec_young</f>
        <v>0.21519178463190133</v>
      </c>
      <c r="AW23">
        <f>AH22*(1-p_recur_Stroke-(PREV_FEMALE*p_recur_MI_F + (1-PREV_FEMALE)*p_recur_MI_M) - p_toHF_young - H22*rr_MI*rr_Stroke)*I22 + AI22*(1-p_recur_Stroke-(PREV_FEMALE*p_recur_MI_F + (1-PREV_FEMALE)*p_recur_MI_M) - p_toHF_young - H22*rr_MI*rr_Stroke)*I22 + AJ22*(1-p_recur_Stroke-(PREV_FEMALE*p_recur_MI_F + (1-PREV_FEMALE)*p_recur_MI_M) - p_toHF_young - H22*rr_MI*rr_Stroke)*I22 + AU22*(1-p_recur_Stroke-(PREV_FEMALE*p_recur_MI_F + (1-PREV_FEMALE)*p_recur_MI_M) - p_toHF_young - H22*rr_MI*rr_Stroke*rr_DM) + AV22*(1-p_recur_Stroke-(PREV_FEMALE*p_recur_MI_F + (1-PREV_FEMALE)*p_recur_MI_M) - p_toHF_young - H22*rr_MI*rr_Stroke*rr_DM) + AW22*(1-p_recur_Stroke-(PREV_FEMALE*p_recur_MI_F + (1-PREV_FEMALE)*p_recur_MI_M) - p_toHF_young - H22*rr_MI*rr_Stroke*rr_DM)</f>
        <v>0.85588375825626484</v>
      </c>
      <c r="AX23">
        <f>AO22*AA22*p_MI*p_MI_HF_young + AB22*R22*p_MI*p_MI_HF_young*I22 + AC22*R22*p_MI*p_MI_HF_young*I22 + AF22*p_toHF_young*I22 + AF22*(PREV_FEMALE*p_recur_MI_F + (1-PREV_FEMALE)*p_recur_MI_M)*p_MI_HF_young*I22 + AG22*p_toHF_young*I22 + AG22*(PREV_FEMALE*p_recur_MI_F + (1-PREV_FEMALE)*p_recur_MI_M)*p_MI_HF_young*I22 + AP22*AA22*p_MI*p_MI_HF_young + AS22*(PREV_FEMALE*p_recur_MI_F + (1-PREV_FEMALE)*p_recur_MI_M)*p_MI_HF_young + AS22*p_toHF_young + AT22*(PREV_FEMALE*p_recur_MI_F + (1-PREV_FEMALE)*p_recur_MI_M)*p_MI_HF_young + AT22*p_toHF_young</f>
        <v>0.77908924000263913</v>
      </c>
      <c r="AY23">
        <f>AK22*(1-R22*p_Stroke - H22*rr_HF)*I22 + AL22*(1-R22*p_Stroke - H22*rr_HF)*I22 + AX22*(1-AA22*p_Stroke - H22*rr_HF*rr_DM) + AY22*(1-AA22*p_Stroke - H22*rr_HF*rr_DM)</f>
        <v>6.4460920535495081</v>
      </c>
      <c r="AZ23">
        <f>AD22*R22*p_MI*p_MI_HF_young*I22 + AE22*R22*p_MI*p_MI_HF_young*I22 + AH22*(PREV_FEMALE*p_recur_MI_F + (1-PREV_FEMALE)*p_recur_MI_M)*p_MI_HF_young*I22 + AH22*p_toHF_young*I22 + AI22*(PREV_FEMALE*p_recur_MI_F + (1-PREV_FEMALE)*p_recur_MI_M)*p_MI_HF_young*I22 + AI22*p_toHF_young*I22 + AJ22*(PREV_FEMALE*p_recur_MI_F + (1-PREV_FEMALE)*p_recur_MI_M)*p_MI_HF_young*I22 + AJ22*p_toHF_young*I22 + AQ22*AA22*p_MI*p_MI_HF_young + AR22*AA22*p_MI*p_MI_HF_young + AU22*(PREV_FEMALE*p_recur_MI_F + (1-PREV_FEMALE)*p_recur_MI_M)*p_MI_HF_young + AU22*p_toHF_young + AV22*(PREV_FEMALE*p_recur_MI_F + (1-PREV_FEMALE)*p_recur_MI_M)*p_MI_HF_young + AV22*p_toHF_young + AW22*(PREV_FEMALE*p_recur_MI_F + (1-PREV_FEMALE)*p_recur_MI_M)*p_MI_HF_young + AW22*p_toHF_young</f>
        <v>4.0440172894861452E-2</v>
      </c>
      <c r="BA23">
        <f>AK22*R22*p_Stroke*p_Stroke_rec*I22 + AL22*R22*p_Stroke*p_Stroke_rec*I22 + AM22*(1-H22*rr_Stroke*rr_HF)*I22 + AN22*(1-H22*rr_Stroke*rr_HF)*I22 + AX22*AA22*p_Stroke*p_Stroke_rec + AY22*AA22*p_Stroke*p_Stroke_rec + AZ22*(1-H22*rr_Stroke*rr_HF*rr_DM) + BA22*(1-H22*rr_Stroke*rr_HF*rr_DM)</f>
        <v>0.33775395344325104</v>
      </c>
      <c r="BB23">
        <f>AB22*H22 + AC22*H22*rr_Other + AD22*H22*rr_Stroke + AE22*H22*rr_Stroke + AF22*H22*rr_MI + AG22*H22*rr_MI + AH22*H22*rr_Stroke*rr_MI + AI22*H22*rr_Stroke*rr_MI + AJ22*H22*rr_Stroke*rr_MI + AK22*H22*rr_HF + AL22*H22*rr_HF + AM22*H22*rr_Stroke*rr_HF + AN22*H22*rr_Stroke*rr_HF + AO22*H22*rr_DM + AP22*H22*rr_DM*rr_Other + AQ22*H22*rr_DM*rr_Stroke + AR22*H22*rr_DM*rr_Stroke + AS22*H22*rr_DM*rr_MI + AT22*H22*rr_DM*rr_MI + AU22*H22*rr_DM*rr_Stroke*rr_MI + AV22*H22*rr_DM*rr_Stroke*rr_MI + AW22*H22*rr_DM*rr_Stroke*rr_MI + AX22*H22*rr_DM*rr_HF + AY22*H22*rr_DM*rr_HF + AZ22*H22*rr_DM*rr_Stroke*rr_HF + BA22*H22*rr_DM*rr_Stroke*rr_HF
+ AB22*R22*p_MI*p_MI_mort + AB22*R22*p_Stroke*p_Stroke_mort + AC22*R22*p_MI*p_MI_mort + AC22*R22*p_Stroke*p_Stroke_mort + AD22*R22*p_MI*p_MI_mort + AD22*p_recur_Stroke*p_Stroke_mort + AE22*R22*p_MI*p_MI_mort + AE22*p_recur_Stroke*p_Stroke_mort + AF22*(PREV_FEMALE*p_recur_MI_F + (1-PREV_FEMALE)*p_recur_MI_M)*p_MI_mort + AF22*R22*p_Stroke*p_Stroke_mort + AG22*(PREV_FEMALE*p_recur_MI_F + (1-PREV_FEMALE)*p_recur_MI_M)*p_MI_mort + AG22*R22*p_Stroke*p_Stroke_mort + AH22*(PREV_FEMALE*p_recur_MI_F + (1-PREV_FEMALE)*p_recur_MI_M)*p_MI_mort + AH22*p_recur_Stroke*p_Stroke_mort + AI22*(PREV_FEMALE*p_recur_MI_F + (1-PREV_FEMALE)*p_recur_MI_M)*p_MI_mort + AI22*p_recur_Stroke*p_Stroke_mort + AJ22*(PREV_FEMALE*p_recur_MI_F + (1-PREV_FEMALE)*p_recur_MI_M)*p_MI_mort + AJ22*p_recur_Stroke*p_Stroke_mort + AK22*R22*p_Stroke*p_Stroke_mort + AL22*R22*p_Stroke*p_Stroke_mort
+ AO22*AA22*p_MI*p_MI_mort + AO22*AA22*p_Stroke*p_Stroke_mort + AP22*AA22*p_MI*p_MI_mort + AP22*AA22*p_Stroke*p_Stroke_mort + AQ22*AA22*p_MI*p_MI_mort + AQ22*p_recur_Stroke*p_Stroke_mort + AR22*AA22*p_MI*p_MI_mort + AR22*p_recur_Stroke*p_Stroke_mort + AS22*(PREV_FEMALE*p_recur_MI_F + (1-PREV_FEMALE)*p_recur_MI_M)*p_MI_mort + AS22*AA22*p_Stroke*p_Stroke_mort + AT22*(PREV_FEMALE*p_recur_MI_F + (1-PREV_FEMALE)*p_recur_MI_M)*p_MI_mort + AT22*AA22*p_Stroke*p_Stroke_mort + AU22*(PREV_FEMALE*p_recur_MI_F + (1-PREV_FEMALE)*p_recur_MI_M)*p_MI_mort + AU22*p_recur_Stroke*p_Stroke_mort + AV22*(PREV_FEMALE*p_recur_MI_F + (1-PREV_FEMALE)*p_recur_MI_M)*p_MI_mort + AV22*p_recur_Stroke*p_Stroke_mort + AW22*(PREV_FEMALE*p_recur_MI_F + (1-PREV_FEMALE)*p_recur_MI_M)*p_MI_mort + AW22*p_recur_Stroke*p_Stroke_mort + AX22*AA22*p_Stroke*p_Stroke_mort + AY22*AA22*p_Stroke*p_Stroke_mort
+BB22</f>
        <v>180.6008081453266</v>
      </c>
      <c r="BC23">
        <f t="shared" si="19"/>
        <v>999.99999999999955</v>
      </c>
    </row>
    <row r="24" spans="1:55" x14ac:dyDescent="0.3">
      <c r="A24">
        <v>21</v>
      </c>
      <c r="B24">
        <v>66</v>
      </c>
      <c r="C24">
        <f>BMI_BL</f>
        <v>38</v>
      </c>
      <c r="D24">
        <f>SBP_BL</f>
        <v>125</v>
      </c>
      <c r="E24">
        <f>HbA1C_BL</f>
        <v>5.7</v>
      </c>
      <c r="F24">
        <v>1.7409999999999998E-2</v>
      </c>
      <c r="G24">
        <v>1.042E-2</v>
      </c>
      <c r="H24">
        <f>(PREV_FEMALE*F24 + (1-PREV_FEMALE)*G24)</f>
        <v>1.6011999999999998E-2</v>
      </c>
      <c r="I24">
        <f t="shared" si="1"/>
        <v>5.6857293942168513E-2</v>
      </c>
      <c r="J24">
        <f t="shared" si="2"/>
        <v>0.21386732623289251</v>
      </c>
      <c r="K24">
        <f t="shared" si="3"/>
        <v>0.28609103803054747</v>
      </c>
      <c r="L24">
        <f t="shared" si="4"/>
        <v>0.10766514975253938</v>
      </c>
      <c r="M24">
        <f t="shared" si="5"/>
        <v>0.14746015313673289</v>
      </c>
      <c r="N24">
        <f t="shared" si="6"/>
        <v>0.46209267227680184</v>
      </c>
      <c r="O24">
        <f t="shared" si="7"/>
        <v>0.58361734985565961</v>
      </c>
      <c r="P24">
        <f t="shared" si="8"/>
        <v>0.26288088929252929</v>
      </c>
      <c r="Q24">
        <f t="shared" si="9"/>
        <v>0.35012145946127471</v>
      </c>
      <c r="R24">
        <f>PREV_FEMALE*PREV_SMOKE*(1-PREV_HT)*(1-EXP(-J24/10))+PREV_FEMALE*PREV_SMOKE*PREV_HT*(1-EXP(-K24/10))+PREV_FEMALE*(1-PREV_SMOKE)*(1-PREV_HT)*(1-EXP(-L24/10))+PREV_FEMALE*(1-PREV_SMOKE)*PREV_HT*(1-EXP(-M24/10))+(1-PREV_FEMALE)*PREV_SMOKE*(1-PREV_HT)*(1-EXP(-N24/10))+(1-PREV_FEMALE)*PREV_SMOKE*PREV_HT*(1-EXP(-O24/10))+(1-PREV_FEMALE)*(1-PREV_SMOKE)*(1-PREV_HT)*(1-EXP(-P24/10))+(1-PREV_FEMALE)*(1-PREV_SMOKE)*PREV_HT*(1-EXP(-Q24/10))</f>
        <v>1.7109822562804348E-2</v>
      </c>
      <c r="S24">
        <f t="shared" si="10"/>
        <v>0.4076658868474915</v>
      </c>
      <c r="T24">
        <f t="shared" si="11"/>
        <v>0.51973417404264943</v>
      </c>
      <c r="U24">
        <f t="shared" si="12"/>
        <v>0.21957107050633728</v>
      </c>
      <c r="V24">
        <f t="shared" si="13"/>
        <v>0.29333464908830365</v>
      </c>
      <c r="W24">
        <f t="shared" si="14"/>
        <v>0.6518570518616047</v>
      </c>
      <c r="X24">
        <f t="shared" si="15"/>
        <v>0.77483101558464695</v>
      </c>
      <c r="Y24">
        <f t="shared" si="16"/>
        <v>0.40489292966082036</v>
      </c>
      <c r="Z24">
        <f t="shared" si="17"/>
        <v>0.51970796163352184</v>
      </c>
      <c r="AA24">
        <f>PREV_FEMALE*PREV_SMOKE*(1-PREV_HT)*(1-EXP(-S24/10))+PREV_FEMALE*PREV_SMOKE*PREV_HT*(1-EXP(-T24/10))+PREV_FEMALE*(1-PREV_SMOKE)*(1-PREV_HT)*(1-EXP(-U24/10))+PREV_FEMALE*(1-PREV_SMOKE)*PREV_HT*(1-EXP(-V24/10))+(1-PREV_FEMALE)*PREV_SMOKE*(1-PREV_HT)*(1-EXP(-W24/10))+(1-PREV_FEMALE)*PREV_SMOKE*PREV_HT*(1-EXP(-X24/10))+(1-PREV_FEMALE)*(1-PREV_SMOKE)*(1-PREV_HT)*(1-EXP(-Y24/10))+(1-PREV_FEMALE)*(1-PREV_SMOKE)*PREV_HT*(1-EXP(-Z24/10))</f>
        <v>3.0626496320439053E-2</v>
      </c>
      <c r="AB24">
        <f t="shared" si="18"/>
        <v>196.38169354234591</v>
      </c>
      <c r="AC24">
        <f>AB23*R23*p_Other*(1-I23) + AC23*(1-R23*(1-p_Other)-H23*rr_Other)*(1-I23)</f>
        <v>24.95025732275699</v>
      </c>
      <c r="AD24">
        <f>AB23*R23*p_Stroke*p_Stroke_rec*(1-I23)+AC23*R23*p_Stroke*p_Stroke_rec*(1-I23) + AD23*p_recur_Stroke*p_Stroke_rec*(1-I23) + AE23*p_recur_Stroke*p_Stroke_rec*(1-I23)</f>
        <v>1.7205164598250464</v>
      </c>
      <c r="AE24">
        <f>AD23*(1-p_recur_Stroke-R23*p_MI-H23*rr_Stroke)*(1-I23) + AE23*(1-p_recur_Stroke-R23*p_MI-H23*rr_Stroke)*(1-I23)</f>
        <v>6.990070739385982</v>
      </c>
      <c r="AF24">
        <f>AB23*R23*p_MI*p_MI_rec_young*(1-I23)+AC23*R23*p_MI*p_MI_rec_young*(1-I23) + AF23*(PREV_FEMALE*p_recur_MI_F + (1-PREV_FEMALE)*p_recur_MI_M)*p_MI_rec_young*(1-I23) + AG23*(PREV_FEMALE*p_recur_MI_F + (1-PREV_FEMALE)*p_recur_MI_M)*p_MI_rec_young*(1-I23)</f>
        <v>1.1107378111409862</v>
      </c>
      <c r="AG24">
        <f>AF23*(1-(PREV_FEMALE*p_recur_MI_F + (1-PREV_FEMALE)*p_recur_MI_M) - R23*p_Stroke - p_toHF_young - H23*rr_MI)*(1-I23) + AG23*(1-(PREV_FEMALE*p_recur_MI_F + (1-PREV_FEMALE)*p_recur_MI_M) - R23*p_Stroke - p_toHF_young - H23*rr_MI)*(1-I23)</f>
        <v>6.3632831721011014</v>
      </c>
      <c r="AH24">
        <f>AF23*R23*p_Stroke*p_Stroke_rec*(1-I23) + AG23*R23*p_Stroke*p_Stroke_rec*(1-I23) + AH23*p_recur_Stroke*p_Stroke_rec*(1-I23) + AI23*p_recur_Stroke*p_Stroke_rec*(1-I23) + AJ23*p_recur_Stroke*p_Stroke_rec*(1-I23)</f>
        <v>5.1728753310917849E-2</v>
      </c>
      <c r="AI24">
        <f>AD23*R23*p_MI*p_MI_rec_young*(1-I23) + AE23*R23*p_MI*p_MI_rec_young*(1-I23) + AH23*(PREV_FEMALE*p_recur_MI_F + (1-PREV_FEMALE)*p_recur_MI_M)*p_MI_rec_young*(1-I23) + AI23*(PREV_FEMALE*p_recur_MI_F + (1-PREV_FEMALE)*p_recur_MI_M)*p_MI_rec_young*(1-I23) + AJ23*(PREV_FEMALE*p_recur_MI_F + (1-PREV_FEMALE)*p_recur_MI_M)*p_MI_rec_young*(1-I23)</f>
        <v>3.9768472794446855E-2</v>
      </c>
      <c r="AJ24">
        <f>AH23*(1-p_recur_Stroke-(PREV_FEMALE*p_recur_MI_F + (1-PREV_FEMALE)*p_recur_MI_M) - p_toHF_young - H23*rr_MI*rr_Stroke)*(1-I23) + AI23*(1-p_recur_Stroke-(PREV_FEMALE*p_recur_MI_F + (1-PREV_FEMALE)*p_recur_MI_M) - p_toHF_young - H23*rr_MI*rr_Stroke)*(1-I23) + AJ23*(1-p_recur_Stroke-(PREV_FEMALE*p_recur_MI_F + (1-PREV_FEMALE)*p_recur_MI_M) - p_toHF_young - H23*rr_MI*rr_Stroke)*(1-I23)</f>
        <v>0.17418106257759633</v>
      </c>
      <c r="AK24">
        <f>AB23*R23*p_MI*p_MI_HF_young*(1-I23) + AC23*R23*p_MI*p_MI_HF_young*(1-I23) + AF23*p_toHF_young*(1-I23) + AF23*(PREV_FEMALE*p_recur_MI_F + (1-PREV_FEMALE)*p_recur_MI_M)*p_MI_HF_young*(1-I23) + AG23*p_toHF_young*(1-I23) + AG23*(PREV_FEMALE*p_recur_MI_F + (1-PREV_FEMALE)*p_recur_MI_M)*p_MI_HF_young*(1-I23)</f>
        <v>0.2206805004468167</v>
      </c>
      <c r="AL24">
        <f>AK23*(1-R23*p_Stroke - H23*rr_HF)*(1-I23) + AL23*(1-R23*p_Stroke-H23*rr_HF)*(1-I23)</f>
        <v>2.1309861090581603</v>
      </c>
      <c r="AM24">
        <f>AD23*R23*p_MI*p_MI_HF_young*(1-I23) + AE23*R23*p_MI*p_MI_HF_young*(1-I23) + AH23*(PREV_FEMALE*p_recur_MI_F + (1-PREV_FEMALE)*p_recur_MI_M)*p_MI_HF_young*(1-I23) + AH23*p_toHF_young*(1-I23) + AI23*(PREV_FEMALE*p_recur_MI_F + (1-PREV_FEMALE)*p_recur_MI_M)*p_MI_HF_young*(1-I23) + AI23*p_toHF_young*(1-I23) + AJ23*(PREV_FEMALE*p_recur_MI_F + (1-PREV_FEMALE)*p_recur_MI_M)*p_MI_HF_young*(1-I23) + AJ23*p_toHF_young*(1-I23)</f>
        <v>7.7202241694805697E-3</v>
      </c>
      <c r="AN24">
        <f>AK23*R23*p_Stroke*p_Stroke_rec*(1-I23) + AL23*R23*p_Stroke*p_Stroke_rec*(1-I23) + AM23*(1-H23*rr_Stroke*rr_HF)*(1-I23) + AN23*(1-H23*rr_Stroke*rr_HF)*(1-I23)</f>
        <v>7.406741107167783E-2</v>
      </c>
      <c r="AO24">
        <f>AO23*(1-AA23-H23*rr_DM) + AB23*(1-R23-H23)*I23</f>
        <v>410.16813433307829</v>
      </c>
      <c r="AP24">
        <f>AO23*AA23*p_Other + AB23*R23*p_Other*I23 + AC23*(1-R23*p_Stroke-R23*p_MI-H23*rr_Other)*I23 + AP23*(1-AA23*p_Stroke-AA23*p_MI-H23*rr_Other*rr_DM)</f>
        <v>83.488546075859205</v>
      </c>
      <c r="AQ24">
        <f>AO23*AA23*p_Stroke*p_Stroke_rec + AB23*R23*p_Stroke*p_Stroke_rec*I23 + AC23*R23*p_Stroke*p_Stroke_rec*I23 + AD23*p_recur_Stroke*p_Stroke_rec*I23 + AE23*p_recur_Stroke*p_Stroke_rec*I23 + AP23*AA23*p_Stroke*p_Stroke_rec + AQ23*p_recur_Stroke*p_Stroke_rec + AR23*p_recur_Stroke*p_Stroke_rec</f>
        <v>6.4201529111026794</v>
      </c>
      <c r="AR24">
        <f>AD23*(1-p_recur_Stroke-R23*p_MI-H23*rr_Stroke)*I23 + AE23*(1-p_recur_Stroke-R23*p_MI-H23*rr_Stroke)*I23 + AQ23*(1-p_recur_Stroke-AA23*p_MI-H23*rr_Stroke*rr_DM) + AR23*(1-p_recur_Stroke-AA23*p_MI-H23*rr_Stroke*rr_DM)</f>
        <v>24.212435580959504</v>
      </c>
      <c r="AS24">
        <f>AO23*AA23*p_MI*p_MI_rec_young + AB23*R23*p_MI*p_MI_rec_young*I23 + AC23*R23*p_MI*p_MI_rec_young*I23 +AF23*(PREV_FEMALE*p_recur_MI_F + (1-PREV_FEMALE)*p_recur_MI_M)*p_MI_rec_young*I23 + AG23*(PREV_FEMALE*p_recur_MI_F + (1-PREV_FEMALE)*p_recur_MI_M)*p_MI_rec_young*I23 + AP23*AA23*p_MI*p_MI_rec_young + AS23*(PREV_FEMALE*p_recur_MI_F + (1-PREV_FEMALE)*p_recur_MI_M)*p_MI_rec_young + AT23*(PREV_FEMALE*p_recur_MI_F + (1-PREV_FEMALE)*p_recur_MI_M)*p_MI_rec_young</f>
        <v>4.2506706058803321</v>
      </c>
      <c r="AT24">
        <f>AF23*(1-(PREV_FEMALE*p_recur_MI_F + (1-PREV_FEMALE)*p_recur_MI_M) - R23*p_Stroke - p_toHF_young - H23*rr_MI)*I23 + AG23*(1-(PREV_FEMALE*p_recur_MI_F + (1-PREV_FEMALE)*p_recur_MI_M) - R23*p_Stroke - p_toHF_young - H23*rr_MI)*I23 + AS23*(1-(PREV_FEMALE*p_recur_MI_F + (1-PREV_FEMALE)*p_recur_MI_M) - AA23*p_Stroke - p_toHF_young - H23*rr_MI*rr_DM) + AT23*(1-(PREV_FEMALE*p_recur_MI_F + (1-PREV_FEMALE)*p_recur_MI_M) - AA23*p_Stroke - p_toHF_young - H23*rr_MI*rr_DM)</f>
        <v>22.502641280414501</v>
      </c>
      <c r="AU24">
        <f>AF23*R23*p_Stroke*p_Stroke_rec*I23 + AG23*R23*p_Stroke*p_Stroke_rec*I23 + AH23*p_recur_Stroke*p_Stroke_rec*I23 + AI23*p_recur_Stroke*p_Stroke_rec*I23 + AJ23*p_recur_Stroke*p_Stroke_rec*I23 + AS23*AA23*p_Stroke*p_Stroke_rec + AT23*AA23*p_Stroke*p_Stroke_rec + AU23*p_recur_Stroke*p_Stroke_rec + AV23*p_recur_Stroke*p_Stroke_rec + AW23*p_recur_Stroke*p_Stroke_rec</f>
        <v>0.30930226020581808</v>
      </c>
      <c r="AV24">
        <f>AD23*R23*p_MI*p_MI_rec_young*I23 + AE23*R23*p_MI*p_MI_rec_young*I23 + AH23*(PREV_FEMALE*p_recur_MI_F+(1-PREV_FEMALE)*p_recur_MI_M)*p_MI_rec_young*I23 + AI23*(PREV_FEMALE*p_recur_MI_F+(1-PREV_FEMALE)*p_recur_MI_M)*p_MI_rec_young*I23 + AJ23*(PREV_FEMALE*p_recur_MI_F+(1-PREV_FEMALE)*p_recur_MI_M)*p_MI_rec_young*I23 + AQ23*AA23*p_MI*p_MI_rec_young + AR23*AA23*p_MI*p_MI_rec_young + AU23*(PREV_FEMALE*p_recur_MI_F+(1-PREV_FEMALE)*p_recur_MI_M)*p_MI_rec_young + AV23*(PREV_FEMALE*p_recur_MI_F+(1-PREV_FEMALE)*p_recur_MI_M)*p_MI_rec_young + AW23*(PREV_FEMALE*p_recur_MI_F+(1-PREV_FEMALE)*p_recur_MI_M)*p_MI_rec_young</f>
        <v>0.23944684100266311</v>
      </c>
      <c r="AW24">
        <f>AH23*(1-p_recur_Stroke-(PREV_FEMALE*p_recur_MI_F + (1-PREV_FEMALE)*p_recur_MI_M) - p_toHF_young - H23*rr_MI*rr_Stroke)*I23 + AI23*(1-p_recur_Stroke-(PREV_FEMALE*p_recur_MI_F + (1-PREV_FEMALE)*p_recur_MI_M) - p_toHF_young - H23*rr_MI*rr_Stroke)*I23 + AJ23*(1-p_recur_Stroke-(PREV_FEMALE*p_recur_MI_F + (1-PREV_FEMALE)*p_recur_MI_M) - p_toHF_young - H23*rr_MI*rr_Stroke)*I23 + AU23*(1-p_recur_Stroke-(PREV_FEMALE*p_recur_MI_F + (1-PREV_FEMALE)*p_recur_MI_M) - p_toHF_young - H23*rr_MI*rr_Stroke*rr_DM) + AV23*(1-p_recur_Stroke-(PREV_FEMALE*p_recur_MI_F + (1-PREV_FEMALE)*p_recur_MI_M) - p_toHF_young - H23*rr_MI*rr_Stroke*rr_DM) + AW23*(1-p_recur_Stroke-(PREV_FEMALE*p_recur_MI_F + (1-PREV_FEMALE)*p_recur_MI_M) - p_toHF_young - H23*rr_MI*rr_Stroke*rr_DM)</f>
        <v>0.96521304766240634</v>
      </c>
      <c r="AX24">
        <f>AO23*AA23*p_MI*p_MI_HF_young + AB23*R23*p_MI*p_MI_HF_young*I23 + AC23*R23*p_MI*p_MI_HF_young*I23 + AF23*p_toHF_young*I23 + AF23*(PREV_FEMALE*p_recur_MI_F + (1-PREV_FEMALE)*p_recur_MI_M)*p_MI_HF_young*I23 + AG23*p_toHF_young*I23 + AG23*(PREV_FEMALE*p_recur_MI_F + (1-PREV_FEMALE)*p_recur_MI_M)*p_MI_HF_young*I23 + AP23*AA23*p_MI*p_MI_HF_young + AS23*(PREV_FEMALE*p_recur_MI_F + (1-PREV_FEMALE)*p_recur_MI_M)*p_MI_HF_young + AS23*p_toHF_young + AT23*(PREV_FEMALE*p_recur_MI_F + (1-PREV_FEMALE)*p_recur_MI_M)*p_MI_HF_young + AT23*p_toHF_young</f>
        <v>0.82172522889585564</v>
      </c>
      <c r="AY24">
        <f>AK23*(1-R23*p_Stroke - H23*rr_HF)*I23 + AL23*(1-R23*p_Stroke - H23*rr_HF)*I23 + AX23*(1-AA23*p_Stroke - H23*rr_HF*rr_DM) + AY23*(1-AA23*p_Stroke - H23*rr_HF*rr_DM)</f>
        <v>7.0784515562763497</v>
      </c>
      <c r="AZ24">
        <f>AD23*R23*p_MI*p_MI_HF_young*I23 + AE23*R23*p_MI*p_MI_HF_young*I23 + AH23*(PREV_FEMALE*p_recur_MI_F + (1-PREV_FEMALE)*p_recur_MI_M)*p_MI_HF_young*I23 + AH23*p_toHF_young*I23 + AI23*(PREV_FEMALE*p_recur_MI_F + (1-PREV_FEMALE)*p_recur_MI_M)*p_MI_HF_young*I23 + AI23*p_toHF_young*I23 + AJ23*(PREV_FEMALE*p_recur_MI_F + (1-PREV_FEMALE)*p_recur_MI_M)*p_MI_HF_young*I23 + AJ23*p_toHF_young*I23 + AQ23*AA23*p_MI*p_MI_HF_young + AR23*AA23*p_MI*p_MI_HF_young + AU23*(PREV_FEMALE*p_recur_MI_F + (1-PREV_FEMALE)*p_recur_MI_M)*p_MI_HF_young + AU23*p_toHF_young + AV23*(PREV_FEMALE*p_recur_MI_F + (1-PREV_FEMALE)*p_recur_MI_M)*p_MI_HF_young + AV23*p_toHF_young + AW23*(PREV_FEMALE*p_recur_MI_F + (1-PREV_FEMALE)*p_recur_MI_M)*p_MI_HF_young + AW23*p_toHF_young</f>
        <v>4.5340205197841286E-2</v>
      </c>
      <c r="BA24">
        <f>AK23*R23*p_Stroke*p_Stroke_rec*I23 + AL23*R23*p_Stroke*p_Stroke_rec*I23 + AM23*(1-H23*rr_Stroke*rr_HF)*I23 + AN23*(1-H23*rr_Stroke*rr_HF)*I23 + AX23*AA23*p_Stroke*p_Stroke_rec + AY23*AA23*p_Stroke*p_Stroke_rec + AZ23*(1-H23*rr_Stroke*rr_HF*rr_DM) + BA23*(1-H23*rr_Stroke*rr_HF*rr_DM)</f>
        <v>0.39090596607863021</v>
      </c>
      <c r="BB24">
        <f>AB23*H23 + AC23*H23*rr_Other + AD23*H23*rr_Stroke + AE23*H23*rr_Stroke + AF23*H23*rr_MI + AG23*H23*rr_MI + AH23*H23*rr_Stroke*rr_MI + AI23*H23*rr_Stroke*rr_MI + AJ23*H23*rr_Stroke*rr_MI + AK23*H23*rr_HF + AL23*H23*rr_HF + AM23*H23*rr_Stroke*rr_HF + AN23*H23*rr_Stroke*rr_HF + AO23*H23*rr_DM + AP23*H23*rr_DM*rr_Other + AQ23*H23*rr_DM*rr_Stroke + AR23*H23*rr_DM*rr_Stroke + AS23*H23*rr_DM*rr_MI + AT23*H23*rr_DM*rr_MI + AU23*H23*rr_DM*rr_Stroke*rr_MI + AV23*H23*rr_DM*rr_Stroke*rr_MI + AW23*H23*rr_DM*rr_Stroke*rr_MI + AX23*H23*rr_DM*rr_HF + AY23*H23*rr_DM*rr_HF + AZ23*H23*rr_DM*rr_Stroke*rr_HF + BA23*H23*rr_DM*rr_Stroke*rr_HF
+ AB23*R23*p_MI*p_MI_mort + AB23*R23*p_Stroke*p_Stroke_mort + AC23*R23*p_MI*p_MI_mort + AC23*R23*p_Stroke*p_Stroke_mort + AD23*R23*p_MI*p_MI_mort + AD23*p_recur_Stroke*p_Stroke_mort + AE23*R23*p_MI*p_MI_mort + AE23*p_recur_Stroke*p_Stroke_mort + AF23*(PREV_FEMALE*p_recur_MI_F + (1-PREV_FEMALE)*p_recur_MI_M)*p_MI_mort + AF23*R23*p_Stroke*p_Stroke_mort + AG23*(PREV_FEMALE*p_recur_MI_F + (1-PREV_FEMALE)*p_recur_MI_M)*p_MI_mort + AG23*R23*p_Stroke*p_Stroke_mort + AH23*(PREV_FEMALE*p_recur_MI_F + (1-PREV_FEMALE)*p_recur_MI_M)*p_MI_mort + AH23*p_recur_Stroke*p_Stroke_mort + AI23*(PREV_FEMALE*p_recur_MI_F + (1-PREV_FEMALE)*p_recur_MI_M)*p_MI_mort + AI23*p_recur_Stroke*p_Stroke_mort + AJ23*(PREV_FEMALE*p_recur_MI_F + (1-PREV_FEMALE)*p_recur_MI_M)*p_MI_mort + AJ23*p_recur_Stroke*p_Stroke_mort + AK23*R23*p_Stroke*p_Stroke_mort + AL23*R23*p_Stroke*p_Stroke_mort
+ AO23*AA23*p_MI*p_MI_mort + AO23*AA23*p_Stroke*p_Stroke_mort + AP23*AA23*p_MI*p_MI_mort + AP23*AA23*p_Stroke*p_Stroke_mort + AQ23*AA23*p_MI*p_MI_mort + AQ23*p_recur_Stroke*p_Stroke_mort + AR23*AA23*p_MI*p_MI_mort + AR23*p_recur_Stroke*p_Stroke_mort + AS23*(PREV_FEMALE*p_recur_MI_F + (1-PREV_FEMALE)*p_recur_MI_M)*p_MI_mort + AS23*AA23*p_Stroke*p_Stroke_mort + AT23*(PREV_FEMALE*p_recur_MI_F + (1-PREV_FEMALE)*p_recur_MI_M)*p_MI_mort + AT23*AA23*p_Stroke*p_Stroke_mort + AU23*(PREV_FEMALE*p_recur_MI_F + (1-PREV_FEMALE)*p_recur_MI_M)*p_MI_mort + AU23*p_recur_Stroke*p_Stroke_mort + AV23*(PREV_FEMALE*p_recur_MI_F + (1-PREV_FEMALE)*p_recur_MI_M)*p_MI_mort + AV23*p_recur_Stroke*p_Stroke_mort + AW23*(PREV_FEMALE*p_recur_MI_F + (1-PREV_FEMALE)*p_recur_MI_M)*p_MI_mort + AW23*p_recur_Stroke*p_Stroke_mort + AX23*AA23*p_Stroke*p_Stroke_mort + AY23*AA23*p_Stroke*p_Stroke_mort
+BB23</f>
        <v>198.89134252640042</v>
      </c>
      <c r="BC24">
        <f t="shared" si="19"/>
        <v>999.99999999999966</v>
      </c>
    </row>
    <row r="25" spans="1:55" x14ac:dyDescent="0.3">
      <c r="A25">
        <v>22</v>
      </c>
      <c r="B25">
        <v>67</v>
      </c>
      <c r="C25">
        <f>BMI_BL</f>
        <v>38</v>
      </c>
      <c r="D25">
        <f>SBP_BL</f>
        <v>125</v>
      </c>
      <c r="E25">
        <f>HbA1C_BL</f>
        <v>5.7</v>
      </c>
      <c r="F25">
        <v>1.8259999999999998E-2</v>
      </c>
      <c r="G25">
        <v>1.125E-2</v>
      </c>
      <c r="H25">
        <f>(PREV_FEMALE*F25 + (1-PREV_FEMALE)*G25)</f>
        <v>1.6857999999999998E-2</v>
      </c>
      <c r="I25">
        <f t="shared" si="1"/>
        <v>5.6857293942168513E-2</v>
      </c>
      <c r="J25">
        <f t="shared" si="2"/>
        <v>0.22172884546776117</v>
      </c>
      <c r="K25">
        <f t="shared" si="3"/>
        <v>0.29606945419669006</v>
      </c>
      <c r="L25">
        <f t="shared" si="4"/>
        <v>0.11190073618564633</v>
      </c>
      <c r="M25">
        <f t="shared" si="5"/>
        <v>0.15312212152314586</v>
      </c>
      <c r="N25">
        <f t="shared" si="6"/>
        <v>0.47784268873754021</v>
      </c>
      <c r="O25">
        <f t="shared" si="7"/>
        <v>0.6007394022144712</v>
      </c>
      <c r="P25">
        <f t="shared" si="8"/>
        <v>0.27357749608871329</v>
      </c>
      <c r="Q25">
        <f t="shared" si="9"/>
        <v>0.36340678686646066</v>
      </c>
      <c r="R25">
        <f>PREV_FEMALE*PREV_SMOKE*(1-PREV_HT)*(1-EXP(-J25/10))+PREV_FEMALE*PREV_SMOKE*PREV_HT*(1-EXP(-K25/10))+PREV_FEMALE*(1-PREV_SMOKE)*(1-PREV_HT)*(1-EXP(-L25/10))+PREV_FEMALE*(1-PREV_SMOKE)*PREV_HT*(1-EXP(-M25/10))+(1-PREV_FEMALE)*PREV_SMOKE*(1-PREV_HT)*(1-EXP(-N25/10))+(1-PREV_FEMALE)*PREV_SMOKE*PREV_HT*(1-EXP(-O25/10))+(1-PREV_FEMALE)*(1-PREV_SMOKE)*(1-PREV_HT)*(1-EXP(-P25/10))+(1-PREV_FEMALE)*(1-PREV_SMOKE)*PREV_HT*(1-EXP(-Q25/10))</f>
        <v>1.7756521601151948E-2</v>
      </c>
      <c r="S25">
        <f t="shared" si="10"/>
        <v>0.42048144085334394</v>
      </c>
      <c r="T25">
        <f t="shared" si="11"/>
        <v>0.53422318956159787</v>
      </c>
      <c r="U25">
        <f t="shared" si="12"/>
        <v>0.22761050818458528</v>
      </c>
      <c r="V25">
        <f t="shared" si="13"/>
        <v>0.30350855959291878</v>
      </c>
      <c r="W25">
        <f t="shared" si="14"/>
        <v>0.66902445452379977</v>
      </c>
      <c r="X25">
        <f t="shared" si="15"/>
        <v>0.79035865578006415</v>
      </c>
      <c r="Y25">
        <f t="shared" si="16"/>
        <v>0.41951317185930115</v>
      </c>
      <c r="Z25">
        <f t="shared" si="17"/>
        <v>0.53629558068432526</v>
      </c>
      <c r="AA25">
        <f>PREV_FEMALE*PREV_SMOKE*(1-PREV_HT)*(1-EXP(-S25/10))+PREV_FEMALE*PREV_SMOKE*PREV_HT*(1-EXP(-T25/10))+PREV_FEMALE*(1-PREV_SMOKE)*(1-PREV_HT)*(1-EXP(-U25/10))+PREV_FEMALE*(1-PREV_SMOKE)*PREV_HT*(1-EXP(-V25/10))+(1-PREV_FEMALE)*PREV_SMOKE*(1-PREV_HT)*(1-EXP(-W25/10))+(1-PREV_FEMALE)*PREV_SMOKE*PREV_HT*(1-EXP(-X25/10))+(1-PREV_FEMALE)*(1-PREV_SMOKE)*(1-PREV_HT)*(1-EXP(-Y25/10))+(1-PREV_FEMALE)*(1-PREV_SMOKE)*PREV_HT*(1-EXP(-Z25/10))</f>
        <v>3.1648806962812435E-2</v>
      </c>
      <c r="AB25">
        <f t="shared" si="18"/>
        <v>179.08127164296519</v>
      </c>
      <c r="AC25">
        <f>AB24*R24*p_Other*(1-I24) + AC24*(1-R24*(1-p_Other)-H24*rr_Other)*(1-I24)</f>
        <v>24.37753107789608</v>
      </c>
      <c r="AD25">
        <f>AB24*R24*p_Stroke*p_Stroke_rec*(1-I24)+AC24*R24*p_Stroke*p_Stroke_rec*(1-I24) + AD24*p_recur_Stroke*p_Stroke_rec*(1-I24) + AE24*p_recur_Stroke*p_Stroke_rec*(1-I24)</f>
        <v>1.6627299696410436</v>
      </c>
      <c r="AE25">
        <f>AD24*(1-p_recur_Stroke-R24*p_MI-H24*rr_Stroke)*(1-I24) + AE24*(1-p_recur_Stroke-R24*p_MI-H24*rr_Stroke)*(1-I24)</f>
        <v>6.7868316232098618</v>
      </c>
      <c r="AF25">
        <f>AB24*R24*p_MI*p_MI_rec_young*(1-I24)+AC24*R24*p_MI*p_MI_rec_young*(1-I24) + AF24*(PREV_FEMALE*p_recur_MI_F + (1-PREV_FEMALE)*p_recur_MI_M)*p_MI_rec_young*(1-I24) + AG24*(PREV_FEMALE*p_recur_MI_F + (1-PREV_FEMALE)*p_recur_MI_M)*p_MI_rec_young*(1-I24)</f>
        <v>1.0734232416186387</v>
      </c>
      <c r="AG25">
        <f>AF24*(1-(PREV_FEMALE*p_recur_MI_F + (1-PREV_FEMALE)*p_recur_MI_M) - R24*p_Stroke - p_toHF_young - H24*rr_MI)*(1-I24) + AG24*(1-(PREV_FEMALE*p_recur_MI_F + (1-PREV_FEMALE)*p_recur_MI_M) - R24*p_Stroke - p_toHF_young - H24*rr_MI)*(1-I24)</f>
        <v>6.2360695781934172</v>
      </c>
      <c r="AH25">
        <f>AF24*R24*p_Stroke*p_Stroke_rec*(1-I24) + AG24*R24*p_Stroke*p_Stroke_rec*(1-I24) + AH24*p_recur_Stroke*p_Stroke_rec*(1-I24) + AI24*p_recur_Stroke*p_Stroke_rec*(1-I24) + AJ24*p_recur_Stroke*p_Stroke_rec*(1-I24)</f>
        <v>5.3183926643005898E-2</v>
      </c>
      <c r="AI25">
        <f>AD24*R24*p_MI*p_MI_rec_young*(1-I24) + AE24*R24*p_MI*p_MI_rec_young*(1-I24) + AH24*(PREV_FEMALE*p_recur_MI_F + (1-PREV_FEMALE)*p_recur_MI_M)*p_MI_rec_young*(1-I24) + AI24*(PREV_FEMALE*p_recur_MI_F + (1-PREV_FEMALE)*p_recur_MI_M)*p_MI_rec_young*(1-I24) + AJ24*(PREV_FEMALE*p_recur_MI_F + (1-PREV_FEMALE)*p_recur_MI_M)*p_MI_rec_young*(1-I24)</f>
        <v>4.0612509576981426E-2</v>
      </c>
      <c r="AJ25">
        <f>AH24*(1-p_recur_Stroke-(PREV_FEMALE*p_recur_MI_F + (1-PREV_FEMALE)*p_recur_MI_M) - p_toHF_young - H24*rr_MI*rr_Stroke)*(1-I24) + AI24*(1-p_recur_Stroke-(PREV_FEMALE*p_recur_MI_F + (1-PREV_FEMALE)*p_recur_MI_M) - p_toHF_young - H24*rr_MI*rr_Stroke)*(1-I24) + AJ24*(1-p_recur_Stroke-(PREV_FEMALE*p_recur_MI_F + (1-PREV_FEMALE)*p_recur_MI_M) - p_toHF_young - H24*rr_MI*rr_Stroke)*(1-I24)</f>
        <v>0.17908776639205734</v>
      </c>
      <c r="AK25">
        <f>AB24*R24*p_MI*p_MI_HF_young*(1-I24) + AC24*R24*p_MI*p_MI_HF_young*(1-I24) + AF24*p_toHF_young*(1-I24) + AF24*(PREV_FEMALE*p_recur_MI_F + (1-PREV_FEMALE)*p_recur_MI_M)*p_MI_HF_young*(1-I24) + AG24*p_toHF_young*(1-I24) + AG24*(PREV_FEMALE*p_recur_MI_F + (1-PREV_FEMALE)*p_recur_MI_M)*p_MI_HF_young*(1-I24)</f>
        <v>0.21461352220549756</v>
      </c>
      <c r="AL25">
        <f>AK24*(1-R24*p_Stroke - H24*rr_HF)*(1-I24) + AL24*(1-R24*p_Stroke-H24*rr_HF)*(1-I24)</f>
        <v>2.1445936192067334</v>
      </c>
      <c r="AM25">
        <f>AD24*R24*p_MI*p_MI_HF_young*(1-I24) + AE24*R24*p_MI*p_MI_HF_young*(1-I24) + AH24*(PREV_FEMALE*p_recur_MI_F + (1-PREV_FEMALE)*p_recur_MI_M)*p_MI_HF_young*(1-I24) + AH24*p_toHF_young*(1-I24) + AI24*(PREV_FEMALE*p_recur_MI_F + (1-PREV_FEMALE)*p_recur_MI_M)*p_MI_HF_young*(1-I24) + AI24*p_toHF_young*(1-I24) + AJ24*(PREV_FEMALE*p_recur_MI_F + (1-PREV_FEMALE)*p_recur_MI_M)*p_MI_HF_young*(1-I24) + AJ24*p_toHF_young*(1-I24)</f>
        <v>7.9262994992844484E-3</v>
      </c>
      <c r="AN25">
        <f>AK24*R24*p_Stroke*p_Stroke_rec*(1-I24) + AL24*R24*p_Stroke*p_Stroke_rec*(1-I24) + AM24*(1-H24*rr_Stroke*rr_HF)*(1-I24) + AN24*(1-H24*rr_Stroke*rr_HF)*(1-I24)</f>
        <v>7.81313804792578E-2</v>
      </c>
      <c r="AO25">
        <f>AO24*(1-AA24-H24*rr_DM) + AB24*(1-R24-H24)*I24</f>
        <v>400.84926977547059</v>
      </c>
      <c r="AP25">
        <f>AO24*AA24*p_Other + AB24*R24*p_Other*I24 + AC24*(1-R24*p_Stroke-R24*p_MI-H24*rr_Other)*I24 + AP24*(1-AA24*p_Stroke-AA24*p_MI-H24*rr_Other*rr_DM)</f>
        <v>87.795669568958544</v>
      </c>
      <c r="AQ25">
        <f>AO24*AA24*p_Stroke*p_Stroke_rec + AB24*R24*p_Stroke*p_Stroke_rec*I24 + AC24*R24*p_Stroke*p_Stroke_rec*I24 + AD24*p_recur_Stroke*p_Stroke_rec*I24 + AE24*p_recur_Stroke*p_Stroke_rec*I24 + AP24*AA24*p_Stroke*p_Stroke_rec + AQ24*p_recur_Stroke*p_Stroke_rec + AR24*p_recur_Stroke*p_Stroke_rec</f>
        <v>6.6812503382421387</v>
      </c>
      <c r="AR25">
        <f>AD24*(1-p_recur_Stroke-R24*p_MI-H24*rr_Stroke)*I24 + AE24*(1-p_recur_Stroke-R24*p_MI-H24*rr_Stroke)*I24 + AQ24*(1-p_recur_Stroke-AA24*p_MI-H24*rr_Stroke*rr_DM) + AR24*(1-p_recur_Stroke-AA24*p_MI-H24*rr_Stroke*rr_DM)</f>
        <v>25.393909226827226</v>
      </c>
      <c r="AS25">
        <f>AO24*AA24*p_MI*p_MI_rec_young + AB24*R24*p_MI*p_MI_rec_young*I24 + AC24*R24*p_MI*p_MI_rec_young*I24 +AF24*(PREV_FEMALE*p_recur_MI_F + (1-PREV_FEMALE)*p_recur_MI_M)*p_MI_rec_young*I24 + AG24*(PREV_FEMALE*p_recur_MI_F + (1-PREV_FEMALE)*p_recur_MI_M)*p_MI_rec_young*I24 + AP24*AA24*p_MI*p_MI_rec_young + AS24*(PREV_FEMALE*p_recur_MI_F + (1-PREV_FEMALE)*p_recur_MI_M)*p_MI_rec_young + AT24*(PREV_FEMALE*p_recur_MI_F + (1-PREV_FEMALE)*p_recur_MI_M)*p_MI_rec_young</f>
        <v>4.4209441417926296</v>
      </c>
      <c r="AT25">
        <f>AF24*(1-(PREV_FEMALE*p_recur_MI_F + (1-PREV_FEMALE)*p_recur_MI_M) - R24*p_Stroke - p_toHF_young - H24*rr_MI)*I24 + AG24*(1-(PREV_FEMALE*p_recur_MI_F + (1-PREV_FEMALE)*p_recur_MI_M) - R24*p_Stroke - p_toHF_young - H24*rr_MI)*I24 + AS24*(1-(PREV_FEMALE*p_recur_MI_F + (1-PREV_FEMALE)*p_recur_MI_M) - AA24*p_Stroke - p_toHF_young - H24*rr_MI*rr_DM) + AT24*(1-(PREV_FEMALE*p_recur_MI_F + (1-PREV_FEMALE)*p_recur_MI_M) - AA24*p_Stroke - p_toHF_young - H24*rr_MI*rr_DM)</f>
        <v>23.858984303404643</v>
      </c>
      <c r="AU25">
        <f>AF24*R24*p_Stroke*p_Stroke_rec*I24 + AG24*R24*p_Stroke*p_Stroke_rec*I24 + AH24*p_recur_Stroke*p_Stroke_rec*I24 + AI24*p_recur_Stroke*p_Stroke_rec*I24 + AJ24*p_recur_Stroke*p_Stroke_rec*I24 + AS24*AA24*p_Stroke*p_Stroke_rec + AT24*AA24*p_Stroke*p_Stroke_rec + AU24*p_recur_Stroke*p_Stroke_rec + AV24*p_recur_Stroke*p_Stroke_rec + AW24*p_recur_Stroke*p_Stroke_rec</f>
        <v>0.34372423066119184</v>
      </c>
      <c r="AV25">
        <f>AD24*R24*p_MI*p_MI_rec_young*I24 + AE24*R24*p_MI*p_MI_rec_young*I24 + AH24*(PREV_FEMALE*p_recur_MI_F+(1-PREV_FEMALE)*p_recur_MI_M)*p_MI_rec_young*I24 + AI24*(PREV_FEMALE*p_recur_MI_F+(1-PREV_FEMALE)*p_recur_MI_M)*p_MI_rec_young*I24 + AJ24*(PREV_FEMALE*p_recur_MI_F+(1-PREV_FEMALE)*p_recur_MI_M)*p_MI_rec_young*I24 + AQ24*AA24*p_MI*p_MI_rec_young + AR24*AA24*p_MI*p_MI_rec_young + AU24*(PREV_FEMALE*p_recur_MI_F+(1-PREV_FEMALE)*p_recur_MI_M)*p_MI_rec_young + AV24*(PREV_FEMALE*p_recur_MI_F+(1-PREV_FEMALE)*p_recur_MI_M)*p_MI_rec_young + AW24*(PREV_FEMALE*p_recur_MI_F+(1-PREV_FEMALE)*p_recur_MI_M)*p_MI_rec_young</f>
        <v>0.26387650163243076</v>
      </c>
      <c r="AW25">
        <f>AH24*(1-p_recur_Stroke-(PREV_FEMALE*p_recur_MI_F + (1-PREV_FEMALE)*p_recur_MI_M) - p_toHF_young - H24*rr_MI*rr_Stroke)*I24 + AI24*(1-p_recur_Stroke-(PREV_FEMALE*p_recur_MI_F + (1-PREV_FEMALE)*p_recur_MI_M) - p_toHF_young - H24*rr_MI*rr_Stroke)*I24 + AJ24*(1-p_recur_Stroke-(PREV_FEMALE*p_recur_MI_F + (1-PREV_FEMALE)*p_recur_MI_M) - p_toHF_young - H24*rr_MI*rr_Stroke)*I24 + AU24*(1-p_recur_Stroke-(PREV_FEMALE*p_recur_MI_F + (1-PREV_FEMALE)*p_recur_MI_M) - p_toHF_young - H24*rr_MI*rr_Stroke*rr_DM) + AV24*(1-p_recur_Stroke-(PREV_FEMALE*p_recur_MI_F + (1-PREV_FEMALE)*p_recur_MI_M) - p_toHF_young - H24*rr_MI*rr_Stroke*rr_DM) + AW24*(1-p_recur_Stroke-(PREV_FEMALE*p_recur_MI_F + (1-PREV_FEMALE)*p_recur_MI_M) - p_toHF_young - H24*rr_MI*rr_Stroke*rr_DM)</f>
        <v>1.0748639904044412</v>
      </c>
      <c r="AX25">
        <f>AO24*AA24*p_MI*p_MI_HF_young + AB24*R24*p_MI*p_MI_HF_young*I24 + AC24*R24*p_MI*p_MI_HF_young*I24 + AF24*p_toHF_young*I24 + AF24*(PREV_FEMALE*p_recur_MI_F + (1-PREV_FEMALE)*p_recur_MI_M)*p_MI_HF_young*I24 + AG24*p_toHF_young*I24 + AG24*(PREV_FEMALE*p_recur_MI_F + (1-PREV_FEMALE)*p_recur_MI_M)*p_MI_HF_young*I24 + AP24*AA24*p_MI*p_MI_HF_young + AS24*(PREV_FEMALE*p_recur_MI_F + (1-PREV_FEMALE)*p_recur_MI_M)*p_MI_HF_young + AS24*p_toHF_young + AT24*(PREV_FEMALE*p_recur_MI_F + (1-PREV_FEMALE)*p_recur_MI_M)*p_MI_HF_young + AT24*p_toHF_young</f>
        <v>0.86165202756781945</v>
      </c>
      <c r="AY25">
        <f>AK24*(1-R24*p_Stroke - H24*rr_HF)*I24 + AL24*(1-R24*p_Stroke - H24*rr_HF)*I24 + AX24*(1-AA24*p_Stroke - H24*rr_HF*rr_DM) + AY24*(1-AA24*p_Stroke - H24*rr_HF*rr_DM)</f>
        <v>7.7090543356397276</v>
      </c>
      <c r="AZ25">
        <f>AD24*R24*p_MI*p_MI_HF_young*I24 + AE24*R24*p_MI*p_MI_HF_young*I24 + AH24*(PREV_FEMALE*p_recur_MI_F + (1-PREV_FEMALE)*p_recur_MI_M)*p_MI_HF_young*I24 + AH24*p_toHF_young*I24 + AI24*(PREV_FEMALE*p_recur_MI_F + (1-PREV_FEMALE)*p_recur_MI_M)*p_MI_HF_young*I24 + AI24*p_toHF_young*I24 + AJ24*(PREV_FEMALE*p_recur_MI_F + (1-PREV_FEMALE)*p_recur_MI_M)*p_MI_HF_young*I24 + AJ24*p_toHF_young*I24 + AQ24*AA24*p_MI*p_MI_HF_young + AR24*AA24*p_MI*p_MI_HF_young + AU24*(PREV_FEMALE*p_recur_MI_F + (1-PREV_FEMALE)*p_recur_MI_M)*p_MI_HF_young + AU24*p_toHF_young + AV24*(PREV_FEMALE*p_recur_MI_F + (1-PREV_FEMALE)*p_recur_MI_M)*p_MI_HF_young + AV24*p_toHF_young + AW24*(PREV_FEMALE*p_recur_MI_F + (1-PREV_FEMALE)*p_recur_MI_M)*p_MI_HF_young + AW24*p_toHF_young</f>
        <v>5.0312407581992458E-2</v>
      </c>
      <c r="BA25">
        <f>AK24*R24*p_Stroke*p_Stroke_rec*I24 + AL24*R24*p_Stroke*p_Stroke_rec*I24 + AM24*(1-H24*rr_Stroke*rr_HF)*I24 + AN24*(1-H24*rr_Stroke*rr_HF)*I24 + AX24*AA24*p_Stroke*p_Stroke_rec + AY24*AA24*p_Stroke*p_Stroke_rec + AZ24*(1-H24*rr_Stroke*rr_HF*rr_DM) + BA24*(1-H24*rr_Stroke*rr_HF*rr_DM)</f>
        <v>0.44639343667816217</v>
      </c>
      <c r="BB25">
        <f>AB24*H24 + AC24*H24*rr_Other + AD24*H24*rr_Stroke + AE24*H24*rr_Stroke + AF24*H24*rr_MI + AG24*H24*rr_MI + AH24*H24*rr_Stroke*rr_MI + AI24*H24*rr_Stroke*rr_MI + AJ24*H24*rr_Stroke*rr_MI + AK24*H24*rr_HF + AL24*H24*rr_HF + AM24*H24*rr_Stroke*rr_HF + AN24*H24*rr_Stroke*rr_HF + AO24*H24*rr_DM + AP24*H24*rr_DM*rr_Other + AQ24*H24*rr_DM*rr_Stroke + AR24*H24*rr_DM*rr_Stroke + AS24*H24*rr_DM*rr_MI + AT24*H24*rr_DM*rr_MI + AU24*H24*rr_DM*rr_Stroke*rr_MI + AV24*H24*rr_DM*rr_Stroke*rr_MI + AW24*H24*rr_DM*rr_Stroke*rr_MI + AX24*H24*rr_DM*rr_HF + AY24*H24*rr_DM*rr_HF + AZ24*H24*rr_DM*rr_Stroke*rr_HF + BA24*H24*rr_DM*rr_Stroke*rr_HF
+ AB24*R24*p_MI*p_MI_mort + AB24*R24*p_Stroke*p_Stroke_mort + AC24*R24*p_MI*p_MI_mort + AC24*R24*p_Stroke*p_Stroke_mort + AD24*R24*p_MI*p_MI_mort + AD24*p_recur_Stroke*p_Stroke_mort + AE24*R24*p_MI*p_MI_mort + AE24*p_recur_Stroke*p_Stroke_mort + AF24*(PREV_FEMALE*p_recur_MI_F + (1-PREV_FEMALE)*p_recur_MI_M)*p_MI_mort + AF24*R24*p_Stroke*p_Stroke_mort + AG24*(PREV_FEMALE*p_recur_MI_F + (1-PREV_FEMALE)*p_recur_MI_M)*p_MI_mort + AG24*R24*p_Stroke*p_Stroke_mort + AH24*(PREV_FEMALE*p_recur_MI_F + (1-PREV_FEMALE)*p_recur_MI_M)*p_MI_mort + AH24*p_recur_Stroke*p_Stroke_mort + AI24*(PREV_FEMALE*p_recur_MI_F + (1-PREV_FEMALE)*p_recur_MI_M)*p_MI_mort + AI24*p_recur_Stroke*p_Stroke_mort + AJ24*(PREV_FEMALE*p_recur_MI_F + (1-PREV_FEMALE)*p_recur_MI_M)*p_MI_mort + AJ24*p_recur_Stroke*p_Stroke_mort + AK24*R24*p_Stroke*p_Stroke_mort + AL24*R24*p_Stroke*p_Stroke_mort
+ AO24*AA24*p_MI*p_MI_mort + AO24*AA24*p_Stroke*p_Stroke_mort + AP24*AA24*p_MI*p_MI_mort + AP24*AA24*p_Stroke*p_Stroke_mort + AQ24*AA24*p_MI*p_MI_mort + AQ24*p_recur_Stroke*p_Stroke_mort + AR24*AA24*p_MI*p_MI_mort + AR24*p_recur_Stroke*p_Stroke_mort + AS24*(PREV_FEMALE*p_recur_MI_F + (1-PREV_FEMALE)*p_recur_MI_M)*p_MI_mort + AS24*AA24*p_Stroke*p_Stroke_mort + AT24*(PREV_FEMALE*p_recur_MI_F + (1-PREV_FEMALE)*p_recur_MI_M)*p_MI_mort + AT24*AA24*p_Stroke*p_Stroke_mort + AU24*(PREV_FEMALE*p_recur_MI_F + (1-PREV_FEMALE)*p_recur_MI_M)*p_MI_mort + AU24*p_recur_Stroke*p_Stroke_mort + AV24*(PREV_FEMALE*p_recur_MI_F + (1-PREV_FEMALE)*p_recur_MI_M)*p_MI_mort + AV24*p_recur_Stroke*p_Stroke_mort + AW24*(PREV_FEMALE*p_recur_MI_F + (1-PREV_FEMALE)*p_recur_MI_M)*p_MI_mort + AW24*p_recur_Stroke*p_Stroke_mort + AX24*AA24*p_Stroke*p_Stroke_mort + AY24*AA24*p_Stroke*p_Stroke_mort
+BB24</f>
        <v>218.314089557611</v>
      </c>
      <c r="BC25">
        <f t="shared" si="19"/>
        <v>999.99999999999955</v>
      </c>
    </row>
    <row r="26" spans="1:55" x14ac:dyDescent="0.3">
      <c r="A26">
        <v>23</v>
      </c>
      <c r="B26">
        <v>68</v>
      </c>
      <c r="C26">
        <f>BMI_BL</f>
        <v>38</v>
      </c>
      <c r="D26">
        <f>SBP_BL</f>
        <v>125</v>
      </c>
      <c r="E26">
        <f>HbA1C_BL</f>
        <v>5.7</v>
      </c>
      <c r="F26">
        <v>1.9130000000000001E-2</v>
      </c>
      <c r="G26">
        <v>1.205E-2</v>
      </c>
      <c r="H26">
        <f>(PREV_FEMALE*F26 + (1-PREV_FEMALE)*G26)</f>
        <v>1.7714000000000001E-2</v>
      </c>
      <c r="I26">
        <f t="shared" si="1"/>
        <v>5.6857293942168513E-2</v>
      </c>
      <c r="J26">
        <f t="shared" si="2"/>
        <v>0.22971322039376219</v>
      </c>
      <c r="K26">
        <f t="shared" si="3"/>
        <v>0.3061625708562129</v>
      </c>
      <c r="L26">
        <f t="shared" si="4"/>
        <v>0.11622563934716068</v>
      </c>
      <c r="M26">
        <f t="shared" si="5"/>
        <v>0.1588923363196455</v>
      </c>
      <c r="N26">
        <f t="shared" si="6"/>
        <v>0.49361392192968434</v>
      </c>
      <c r="O26">
        <f t="shared" si="7"/>
        <v>0.61767209528777356</v>
      </c>
      <c r="P26">
        <f t="shared" si="8"/>
        <v>0.28445408349064571</v>
      </c>
      <c r="Q26">
        <f t="shared" si="9"/>
        <v>0.37683305520545485</v>
      </c>
      <c r="R26">
        <f>PREV_FEMALE*PREV_SMOKE*(1-PREV_HT)*(1-EXP(-J26/10))+PREV_FEMALE*PREV_SMOKE*PREV_HT*(1-EXP(-K26/10))+PREV_FEMALE*(1-PREV_SMOKE)*(1-PREV_HT)*(1-EXP(-L26/10))+PREV_FEMALE*(1-PREV_SMOKE)*PREV_HT*(1-EXP(-M26/10))+(1-PREV_FEMALE)*PREV_SMOKE*(1-PREV_HT)*(1-EXP(-N26/10))+(1-PREV_FEMALE)*PREV_SMOKE*PREV_HT*(1-EXP(-O26/10))+(1-PREV_FEMALE)*(1-PREV_SMOKE)*(1-PREV_HT)*(1-EXP(-P26/10))+(1-PREV_FEMALE)*(1-PREV_SMOKE)*PREV_HT*(1-EXP(-Q26/10))</f>
        <v>1.8413191251720896E-2</v>
      </c>
      <c r="S26">
        <f t="shared" si="10"/>
        <v>0.43334232724377486</v>
      </c>
      <c r="T26">
        <f t="shared" si="11"/>
        <v>0.54863501224749978</v>
      </c>
      <c r="U26">
        <f t="shared" si="12"/>
        <v>0.23577306675933107</v>
      </c>
      <c r="V26">
        <f t="shared" si="13"/>
        <v>0.31379497849860227</v>
      </c>
      <c r="W26">
        <f t="shared" si="14"/>
        <v>0.6858547034051703</v>
      </c>
      <c r="X26">
        <f t="shared" si="15"/>
        <v>0.80526184339624896</v>
      </c>
      <c r="Y26">
        <f t="shared" si="16"/>
        <v>0.43422531525461283</v>
      </c>
      <c r="Z26">
        <f t="shared" si="17"/>
        <v>0.55281418224012413</v>
      </c>
      <c r="AA26">
        <f>PREV_FEMALE*PREV_SMOKE*(1-PREV_HT)*(1-EXP(-S26/10))+PREV_FEMALE*PREV_SMOKE*PREV_HT*(1-EXP(-T26/10))+PREV_FEMALE*(1-PREV_SMOKE)*(1-PREV_HT)*(1-EXP(-U26/10))+PREV_FEMALE*(1-PREV_SMOKE)*PREV_HT*(1-EXP(-V26/10))+(1-PREV_FEMALE)*PREV_SMOKE*(1-PREV_HT)*(1-EXP(-W26/10))+(1-PREV_FEMALE)*PREV_SMOKE*PREV_HT*(1-EXP(-X26/10))+(1-PREV_FEMALE)*(1-PREV_SMOKE)*(1-PREV_HT)*(1-EXP(-Y26/10))+(1-PREV_FEMALE)*(1-PREV_SMOKE)*PREV_HT*(1-EXP(-Z26/10))</f>
        <v>3.2677709488290865E-2</v>
      </c>
      <c r="AB26">
        <f t="shared" si="18"/>
        <v>163.05283030297687</v>
      </c>
      <c r="AC26">
        <f>AB25*R25*p_Other*(1-I25) + AC25*(1-R25*(1-p_Other)-H25*rr_Other)*(1-I25)</f>
        <v>23.720840793541935</v>
      </c>
      <c r="AD26">
        <f>AB25*R25*p_Stroke*p_Stroke_rec*(1-I25)+AC25*R25*p_Stroke*p_Stroke_rec*(1-I25) + AD25*p_recur_Stroke*p_Stroke_rec*(1-I25) + AE25*p_recur_Stroke*p_Stroke_rec*(1-I25)</f>
        <v>1.600780349604795</v>
      </c>
      <c r="AE26">
        <f>AD25*(1-p_recur_Stroke-R25*p_MI-H25*rr_Stroke)*(1-I25) + AE25*(1-p_recur_Stroke-R25*p_MI-H25*rr_Stroke)*(1-I25)</f>
        <v>6.5612182633230969</v>
      </c>
      <c r="AF26">
        <f>AB25*R25*p_MI*p_MI_rec_young*(1-I25)+AC25*R25*p_MI*p_MI_rec_young*(1-I25) + AF25*(PREV_FEMALE*p_recur_MI_F + (1-PREV_FEMALE)*p_recur_MI_M)*p_MI_rec_young*(1-I25) + AG25*(PREV_FEMALE*p_recur_MI_F + (1-PREV_FEMALE)*p_recur_MI_M)*p_MI_rec_young*(1-I25)</f>
        <v>1.0343220294656823</v>
      </c>
      <c r="AG26">
        <f>AF25*(1-(PREV_FEMALE*p_recur_MI_F + (1-PREV_FEMALE)*p_recur_MI_M) - R25*p_Stroke - p_toHF_young - H25*rr_MI)*(1-I25) + AG25*(1-(PREV_FEMALE*p_recur_MI_F + (1-PREV_FEMALE)*p_recur_MI_M) - R25*p_Stroke - p_toHF_young - H25*rr_MI)*(1-I25)</f>
        <v>6.0885525250350128</v>
      </c>
      <c r="AH26">
        <f>AF25*R25*p_Stroke*p_Stroke_rec*(1-I25) + AG25*R25*p_Stroke*p_Stroke_rec*(1-I25) + AH25*p_recur_Stroke*p_Stroke_rec*(1-I25) + AI25*p_recur_Stroke*p_Stroke_rec*(1-I25) + AJ25*p_recur_Stroke*p_Stroke_rec*(1-I25)</f>
        <v>5.4315802475831162E-2</v>
      </c>
      <c r="AI26">
        <f>AD25*R25*p_MI*p_MI_rec_young*(1-I25) + AE25*R25*p_MI*p_MI_rec_young*(1-I25) + AH25*(PREV_FEMALE*p_recur_MI_F + (1-PREV_FEMALE)*p_recur_MI_M)*p_MI_rec_young*(1-I25) + AI25*(PREV_FEMALE*p_recur_MI_F + (1-PREV_FEMALE)*p_recur_MI_M)*p_MI_rec_young*(1-I25) + AJ25*(PREV_FEMALE*p_recur_MI_F + (1-PREV_FEMALE)*p_recur_MI_M)*p_MI_rec_young*(1-I25)</f>
        <v>4.1195727380796611E-2</v>
      </c>
      <c r="AJ26">
        <f>AH25*(1-p_recur_Stroke-(PREV_FEMALE*p_recur_MI_F + (1-PREV_FEMALE)*p_recur_MI_M) - p_toHF_young - H25*rr_MI*rr_Stroke)*(1-I25) + AI25*(1-p_recur_Stroke-(PREV_FEMALE*p_recur_MI_F + (1-PREV_FEMALE)*p_recur_MI_M) - p_toHF_young - H25*rr_MI*rr_Stroke)*(1-I25) + AJ25*(1-p_recur_Stroke-(PREV_FEMALE*p_recur_MI_F + (1-PREV_FEMALE)*p_recur_MI_M) - p_toHF_young - H25*rr_MI*rr_Stroke)*(1-I25)</f>
        <v>0.18286832958464988</v>
      </c>
      <c r="AK26">
        <f>AB25*R25*p_MI*p_MI_HF_young*(1-I25) + AC25*R25*p_MI*p_MI_HF_young*(1-I25) + AF25*p_toHF_young*(1-I25) + AF25*(PREV_FEMALE*p_recur_MI_F + (1-PREV_FEMALE)*p_recur_MI_M)*p_MI_HF_young*(1-I25) + AG25*p_toHF_young*(1-I25) + AG25*(PREV_FEMALE*p_recur_MI_F + (1-PREV_FEMALE)*p_recur_MI_M)*p_MI_HF_young*(1-I25)</f>
        <v>0.2080150755270809</v>
      </c>
      <c r="AL26">
        <f>AK25*(1-R25*p_Stroke - H25*rr_HF)*(1-I25) + AL25*(1-R25*p_Stroke-H25*rr_HF)*(1-I25)</f>
        <v>2.1477132374886372</v>
      </c>
      <c r="AM26">
        <f>AD25*R25*p_MI*p_MI_HF_young*(1-I25) + AE25*R25*p_MI*p_MI_HF_young*(1-I25) + AH25*(PREV_FEMALE*p_recur_MI_F + (1-PREV_FEMALE)*p_recur_MI_M)*p_MI_HF_young*(1-I25) + AH25*p_toHF_young*(1-I25) + AI25*(PREV_FEMALE*p_recur_MI_F + (1-PREV_FEMALE)*p_recur_MI_M)*p_MI_HF_young*(1-I25) + AI25*p_toHF_young*(1-I25) + AJ25*(PREV_FEMALE*p_recur_MI_F + (1-PREV_FEMALE)*p_recur_MI_M)*p_MI_HF_young*(1-I25) + AJ25*p_toHF_young*(1-I25)</f>
        <v>8.0784996469536255E-3</v>
      </c>
      <c r="AN26">
        <f>AK25*R25*p_Stroke*p_Stroke_rec*(1-I25) + AL25*R25*p_Stroke*p_Stroke_rec*(1-I25) + AM25*(1-H25*rr_Stroke*rr_HF)*(1-I25) + AN25*(1-H25*rr_Stroke*rr_HF)*(1-I25)</f>
        <v>8.1730370375468209E-2</v>
      </c>
      <c r="AO26">
        <f>AO25*(1-AA25-H25*rr_DM) + AB25*(1-R25-H25)*I25</f>
        <v>390.22135287114742</v>
      </c>
      <c r="AP26">
        <f>AO25*AA25*p_Other + AB25*R25*p_Other*I25 + AC25*(1-R25*p_Stroke-R25*p_MI-H25*rr_Other)*I25 + AP25*(1-AA25*p_Stroke-AA25*p_MI-H25*rr_Other*rr_DM)</f>
        <v>91.718887009381888</v>
      </c>
      <c r="AQ26">
        <f>AO25*AA25*p_Stroke*p_Stroke_rec + AB25*R25*p_Stroke*p_Stroke_rec*I25 + AC25*R25*p_Stroke*p_Stroke_rec*I25 + AD25*p_recur_Stroke*p_Stroke_rec*I25 + AE25*p_recur_Stroke*p_Stroke_rec*I25 + AP25*AA25*p_Stroke*p_Stroke_rec + AQ25*p_recur_Stroke*p_Stroke_rec + AR25*p_recur_Stroke*p_Stroke_rec</f>
        <v>6.9100007628703501</v>
      </c>
      <c r="AR26">
        <f>AD25*(1-p_recur_Stroke-R25*p_MI-H25*rr_Stroke)*I25 + AE25*(1-p_recur_Stroke-R25*p_MI-H25*rr_Stroke)*I25 + AQ25*(1-p_recur_Stroke-AA25*p_MI-H25*rr_Stroke*rr_DM) + AR25*(1-p_recur_Stroke-AA25*p_MI-H25*rr_Stroke*rr_DM)</f>
        <v>26.452019514753694</v>
      </c>
      <c r="AS26">
        <f>AO25*AA25*p_MI*p_MI_rec_young + AB25*R25*p_MI*p_MI_rec_young*I25 + AC25*R25*p_MI*p_MI_rec_young*I25 +AF25*(PREV_FEMALE*p_recur_MI_F + (1-PREV_FEMALE)*p_recur_MI_M)*p_MI_rec_young*I25 + AG25*(PREV_FEMALE*p_recur_MI_F + (1-PREV_FEMALE)*p_recur_MI_M)*p_MI_rec_young*I25 + AP25*AA25*p_MI*p_MI_rec_young + AS25*(PREV_FEMALE*p_recur_MI_F + (1-PREV_FEMALE)*p_recur_MI_M)*p_MI_rec_young + AT25*(PREV_FEMALE*p_recur_MI_F + (1-PREV_FEMALE)*p_recur_MI_M)*p_MI_rec_young</f>
        <v>4.5738890512422241</v>
      </c>
      <c r="AT26">
        <f>AF25*(1-(PREV_FEMALE*p_recur_MI_F + (1-PREV_FEMALE)*p_recur_MI_M) - R25*p_Stroke - p_toHF_young - H25*rr_MI)*I25 + AG25*(1-(PREV_FEMALE*p_recur_MI_F + (1-PREV_FEMALE)*p_recur_MI_M) - R25*p_Stroke - p_toHF_young - H25*rr_MI)*I25 + AS25*(1-(PREV_FEMALE*p_recur_MI_F + (1-PREV_FEMALE)*p_recur_MI_M) - AA25*p_Stroke - p_toHF_young - H25*rr_MI*rr_DM) + AT25*(1-(PREV_FEMALE*p_recur_MI_F + (1-PREV_FEMALE)*p_recur_MI_M) - AA25*p_Stroke - p_toHF_young - H25*rr_MI*rr_DM)</f>
        <v>25.139976509850563</v>
      </c>
      <c r="AU26">
        <f>AF25*R25*p_Stroke*p_Stroke_rec*I25 + AG25*R25*p_Stroke*p_Stroke_rec*I25 + AH25*p_recur_Stroke*p_Stroke_rec*I25 + AI25*p_recur_Stroke*p_Stroke_rec*I25 + AJ25*p_recur_Stroke*p_Stroke_rec*I25 + AS25*AA25*p_Stroke*p_Stroke_rec + AT25*AA25*p_Stroke*p_Stroke_rec + AU25*p_recur_Stroke*p_Stroke_rec + AV25*p_recur_Stroke*p_Stroke_rec + AW25*p_recur_Stroke*p_Stroke_rec</f>
        <v>0.37840603066075462</v>
      </c>
      <c r="AV26">
        <f>AD25*R25*p_MI*p_MI_rec_young*I25 + AE25*R25*p_MI*p_MI_rec_young*I25 + AH25*(PREV_FEMALE*p_recur_MI_F+(1-PREV_FEMALE)*p_recur_MI_M)*p_MI_rec_young*I25 + AI25*(PREV_FEMALE*p_recur_MI_F+(1-PREV_FEMALE)*p_recur_MI_M)*p_MI_rec_young*I25 + AJ25*(PREV_FEMALE*p_recur_MI_F+(1-PREV_FEMALE)*p_recur_MI_M)*p_MI_rec_young*I25 + AQ25*AA25*p_MI*p_MI_rec_young + AR25*AA25*p_MI*p_MI_rec_young + AU25*(PREV_FEMALE*p_recur_MI_F+(1-PREV_FEMALE)*p_recur_MI_M)*p_MI_rec_young + AV25*(PREV_FEMALE*p_recur_MI_F+(1-PREV_FEMALE)*p_recur_MI_M)*p_MI_rec_young + AW25*(PREV_FEMALE*p_recur_MI_F+(1-PREV_FEMALE)*p_recur_MI_M)*p_MI_rec_young</f>
        <v>0.2880535562592792</v>
      </c>
      <c r="AW26">
        <f>AH25*(1-p_recur_Stroke-(PREV_FEMALE*p_recur_MI_F + (1-PREV_FEMALE)*p_recur_MI_M) - p_toHF_young - H25*rr_MI*rr_Stroke)*I25 + AI25*(1-p_recur_Stroke-(PREV_FEMALE*p_recur_MI_F + (1-PREV_FEMALE)*p_recur_MI_M) - p_toHF_young - H25*rr_MI*rr_Stroke)*I25 + AJ25*(1-p_recur_Stroke-(PREV_FEMALE*p_recur_MI_F + (1-PREV_FEMALE)*p_recur_MI_M) - p_toHF_young - H25*rr_MI*rr_Stroke)*I25 + AU25*(1-p_recur_Stroke-(PREV_FEMALE*p_recur_MI_F + (1-PREV_FEMALE)*p_recur_MI_M) - p_toHF_young - H25*rr_MI*rr_Stroke*rr_DM) + AV25*(1-p_recur_Stroke-(PREV_FEMALE*p_recur_MI_F + (1-PREV_FEMALE)*p_recur_MI_M) - p_toHF_young - H25*rr_MI*rr_Stroke*rr_DM) + AW25*(1-p_recur_Stroke-(PREV_FEMALE*p_recur_MI_F + (1-PREV_FEMALE)*p_recur_MI_M) - p_toHF_young - H25*rr_MI*rr_Stroke*rr_DM)</f>
        <v>1.1854266661349264</v>
      </c>
      <c r="AX26">
        <f>AO25*AA25*p_MI*p_MI_HF_young + AB25*R25*p_MI*p_MI_HF_young*I25 + AC25*R25*p_MI*p_MI_HF_young*I25 + AF25*p_toHF_young*I25 + AF25*(PREV_FEMALE*p_recur_MI_F + (1-PREV_FEMALE)*p_recur_MI_M)*p_MI_HF_young*I25 + AG25*p_toHF_young*I25 + AG25*(PREV_FEMALE*p_recur_MI_F + (1-PREV_FEMALE)*p_recur_MI_M)*p_MI_HF_young*I25 + AP25*AA25*p_MI*p_MI_HF_young + AS25*(PREV_FEMALE*p_recur_MI_F + (1-PREV_FEMALE)*p_recur_MI_M)*p_MI_HF_young + AS25*p_toHF_young + AT25*(PREV_FEMALE*p_recur_MI_F + (1-PREV_FEMALE)*p_recur_MI_M)*p_MI_HF_young + AT25*p_toHF_young</f>
        <v>0.89838552221014278</v>
      </c>
      <c r="AY26">
        <f>AK25*(1-R25*p_Stroke - H25*rr_HF)*I25 + AL25*(1-R25*p_Stroke - H25*rr_HF)*I25 + AX25*(1-AA25*p_Stroke - H25*rr_HF*rr_DM) + AY25*(1-AA25*p_Stroke - H25*rr_HF*rr_DM)</f>
        <v>8.3353859668433667</v>
      </c>
      <c r="AZ26">
        <f>AD25*R25*p_MI*p_MI_HF_young*I25 + AE25*R25*p_MI*p_MI_HF_young*I25 + AH25*(PREV_FEMALE*p_recur_MI_F + (1-PREV_FEMALE)*p_recur_MI_M)*p_MI_HF_young*I25 + AH25*p_toHF_young*I25 + AI25*(PREV_FEMALE*p_recur_MI_F + (1-PREV_FEMALE)*p_recur_MI_M)*p_MI_HF_young*I25 + AI25*p_toHF_young*I25 + AJ25*(PREV_FEMALE*p_recur_MI_F + (1-PREV_FEMALE)*p_recur_MI_M)*p_MI_HF_young*I25 + AJ25*p_toHF_young*I25 + AQ25*AA25*p_MI*p_MI_HF_young + AR25*AA25*p_MI*p_MI_HF_young + AU25*(PREV_FEMALE*p_recur_MI_F + (1-PREV_FEMALE)*p_recur_MI_M)*p_MI_HF_young + AU25*p_toHF_young + AV25*(PREV_FEMALE*p_recur_MI_F + (1-PREV_FEMALE)*p_recur_MI_M)*p_MI_HF_young + AV25*p_toHF_young + AW25*(PREV_FEMALE*p_recur_MI_F + (1-PREV_FEMALE)*p_recur_MI_M)*p_MI_HF_young + AW25*p_toHF_young</f>
        <v>5.5267942872102238E-2</v>
      </c>
      <c r="BA26">
        <f>AK25*R25*p_Stroke*p_Stroke_rec*I25 + AL25*R25*p_Stroke*p_Stroke_rec*I25 + AM25*(1-H25*rr_Stroke*rr_HF)*I25 + AN25*(1-H25*rr_Stroke*rr_HF)*I25 + AX25*AA25*p_Stroke*p_Stroke_rec + AY25*AA25*p_Stroke*p_Stroke_rec + AZ25*(1-H25*rr_Stroke*rr_HF*rr_DM) + BA25*(1-H25*rr_Stroke*rr_HF*rr_DM)</f>
        <v>0.50417467411937777</v>
      </c>
      <c r="BB26">
        <f>AB25*H25 + AC25*H25*rr_Other + AD25*H25*rr_Stroke + AE25*H25*rr_Stroke + AF25*H25*rr_MI + AG25*H25*rr_MI + AH25*H25*rr_Stroke*rr_MI + AI25*H25*rr_Stroke*rr_MI + AJ25*H25*rr_Stroke*rr_MI + AK25*H25*rr_HF + AL25*H25*rr_HF + AM25*H25*rr_Stroke*rr_HF + AN25*H25*rr_Stroke*rr_HF + AO25*H25*rr_DM + AP25*H25*rr_DM*rr_Other + AQ25*H25*rr_DM*rr_Stroke + AR25*H25*rr_DM*rr_Stroke + AS25*H25*rr_DM*rr_MI + AT25*H25*rr_DM*rr_MI + AU25*H25*rr_DM*rr_Stroke*rr_MI + AV25*H25*rr_DM*rr_Stroke*rr_MI + AW25*H25*rr_DM*rr_Stroke*rr_MI + AX25*H25*rr_DM*rr_HF + AY25*H25*rr_DM*rr_HF + AZ25*H25*rr_DM*rr_Stroke*rr_HF + BA25*H25*rr_DM*rr_Stroke*rr_HF
+ AB25*R25*p_MI*p_MI_mort + AB25*R25*p_Stroke*p_Stroke_mort + AC25*R25*p_MI*p_MI_mort + AC25*R25*p_Stroke*p_Stroke_mort + AD25*R25*p_MI*p_MI_mort + AD25*p_recur_Stroke*p_Stroke_mort + AE25*R25*p_MI*p_MI_mort + AE25*p_recur_Stroke*p_Stroke_mort + AF25*(PREV_FEMALE*p_recur_MI_F + (1-PREV_FEMALE)*p_recur_MI_M)*p_MI_mort + AF25*R25*p_Stroke*p_Stroke_mort + AG25*(PREV_FEMALE*p_recur_MI_F + (1-PREV_FEMALE)*p_recur_MI_M)*p_MI_mort + AG25*R25*p_Stroke*p_Stroke_mort + AH25*(PREV_FEMALE*p_recur_MI_F + (1-PREV_FEMALE)*p_recur_MI_M)*p_MI_mort + AH25*p_recur_Stroke*p_Stroke_mort + AI25*(PREV_FEMALE*p_recur_MI_F + (1-PREV_FEMALE)*p_recur_MI_M)*p_MI_mort + AI25*p_recur_Stroke*p_Stroke_mort + AJ25*(PREV_FEMALE*p_recur_MI_F + (1-PREV_FEMALE)*p_recur_MI_M)*p_MI_mort + AJ25*p_recur_Stroke*p_Stroke_mort + AK25*R25*p_Stroke*p_Stroke_mort + AL25*R25*p_Stroke*p_Stroke_mort
+ AO25*AA25*p_MI*p_MI_mort + AO25*AA25*p_Stroke*p_Stroke_mort + AP25*AA25*p_MI*p_MI_mort + AP25*AA25*p_Stroke*p_Stroke_mort + AQ25*AA25*p_MI*p_MI_mort + AQ25*p_recur_Stroke*p_Stroke_mort + AR25*AA25*p_MI*p_MI_mort + AR25*p_recur_Stroke*p_Stroke_mort + AS25*(PREV_FEMALE*p_recur_MI_F + (1-PREV_FEMALE)*p_recur_MI_M)*p_MI_mort + AS25*AA25*p_Stroke*p_Stroke_mort + AT25*(PREV_FEMALE*p_recur_MI_F + (1-PREV_FEMALE)*p_recur_MI_M)*p_MI_mort + AT25*AA25*p_Stroke*p_Stroke_mort + AU25*(PREV_FEMALE*p_recur_MI_F + (1-PREV_FEMALE)*p_recur_MI_M)*p_MI_mort + AU25*p_recur_Stroke*p_Stroke_mort + AV25*(PREV_FEMALE*p_recur_MI_F + (1-PREV_FEMALE)*p_recur_MI_M)*p_MI_mort + AV25*p_recur_Stroke*p_Stroke_mort + AW25*(PREV_FEMALE*p_recur_MI_F + (1-PREV_FEMALE)*p_recur_MI_M)*p_MI_mort + AW25*p_recur_Stroke*p_Stroke_mort + AX25*AA25*p_Stroke*p_Stroke_mort + AY25*AA25*p_Stroke*p_Stroke_mort
+BB25</f>
        <v>238.55631261522669</v>
      </c>
      <c r="BC26">
        <f t="shared" si="19"/>
        <v>999.99999999999943</v>
      </c>
    </row>
    <row r="27" spans="1:55" x14ac:dyDescent="0.3">
      <c r="A27">
        <v>24</v>
      </c>
      <c r="B27">
        <v>69</v>
      </c>
      <c r="C27">
        <f>BMI_BL</f>
        <v>38</v>
      </c>
      <c r="D27">
        <f>SBP_BL</f>
        <v>125</v>
      </c>
      <c r="E27">
        <f>HbA1C_BL</f>
        <v>5.7</v>
      </c>
      <c r="F27">
        <v>2.0879999999999999E-2</v>
      </c>
      <c r="G27">
        <v>1.321E-2</v>
      </c>
      <c r="H27">
        <f>(PREV_FEMALE*F27 + (1-PREV_FEMALE)*G27)</f>
        <v>1.9345999999999999E-2</v>
      </c>
      <c r="I27">
        <f t="shared" si="1"/>
        <v>5.6857293942168513E-2</v>
      </c>
      <c r="J27">
        <f t="shared" si="2"/>
        <v>0.2378171772092178</v>
      </c>
      <c r="K27">
        <f t="shared" si="3"/>
        <v>0.31636409356515138</v>
      </c>
      <c r="L27">
        <f t="shared" si="4"/>
        <v>0.12063952532804434</v>
      </c>
      <c r="M27">
        <f t="shared" si="5"/>
        <v>0.16476962137910789</v>
      </c>
      <c r="N27">
        <f t="shared" si="6"/>
        <v>0.50938393238789381</v>
      </c>
      <c r="O27">
        <f t="shared" si="7"/>
        <v>0.63438707274539841</v>
      </c>
      <c r="P27">
        <f t="shared" si="8"/>
        <v>0.2955033329694281</v>
      </c>
      <c r="Q27">
        <f t="shared" si="9"/>
        <v>0.39038642220808906</v>
      </c>
      <c r="R27">
        <f>PREV_FEMALE*PREV_SMOKE*(1-PREV_HT)*(1-EXP(-J27/10))+PREV_FEMALE*PREV_SMOKE*PREV_HT*(1-EXP(-K27/10))+PREV_FEMALE*(1-PREV_SMOKE)*(1-PREV_HT)*(1-EXP(-L27/10))+PREV_FEMALE*(1-PREV_SMOKE)*PREV_HT*(1-EXP(-M27/10))+(1-PREV_FEMALE)*PREV_SMOKE*(1-PREV_HT)*(1-EXP(-N27/10))+(1-PREV_FEMALE)*PREV_SMOKE*PREV_HT*(1-EXP(-O27/10))+(1-PREV_FEMALE)*(1-PREV_SMOKE)*(1-PREV_HT)*(1-EXP(-P27/10))+(1-PREV_FEMALE)*(1-PREV_SMOKE)*PREV_HT*(1-EXP(-Q27/10))</f>
        <v>1.9079504276215319E-2</v>
      </c>
      <c r="S27">
        <f t="shared" si="10"/>
        <v>0.44623645199106932</v>
      </c>
      <c r="T27">
        <f t="shared" si="11"/>
        <v>0.56295316143777807</v>
      </c>
      <c r="U27">
        <f t="shared" si="12"/>
        <v>0.24405525788918603</v>
      </c>
      <c r="V27">
        <f t="shared" si="13"/>
        <v>0.32418727882356235</v>
      </c>
      <c r="W27">
        <f t="shared" si="14"/>
        <v>0.70231985428150057</v>
      </c>
      <c r="X27">
        <f t="shared" si="15"/>
        <v>0.81952610327027742</v>
      </c>
      <c r="Y27">
        <f t="shared" si="16"/>
        <v>0.44901118766381498</v>
      </c>
      <c r="Z27">
        <f t="shared" si="17"/>
        <v>0.56923776979474672</v>
      </c>
      <c r="AA27">
        <f>PREV_FEMALE*PREV_SMOKE*(1-PREV_HT)*(1-EXP(-S27/10))+PREV_FEMALE*PREV_SMOKE*PREV_HT*(1-EXP(-T27/10))+PREV_FEMALE*(1-PREV_SMOKE)*(1-PREV_HT)*(1-EXP(-U27/10))+PREV_FEMALE*(1-PREV_SMOKE)*PREV_HT*(1-EXP(-V27/10))+(1-PREV_FEMALE)*PREV_SMOKE*(1-PREV_HT)*(1-EXP(-W27/10))+(1-PREV_FEMALE)*PREV_SMOKE*PREV_HT*(1-EXP(-X27/10))+(1-PREV_FEMALE)*(1-PREV_SMOKE)*(1-PREV_HT)*(1-EXP(-Y27/10))+(1-PREV_FEMALE)*(1-PREV_SMOKE)*PREV_HT*(1-EXP(-Z27/10))</f>
        <v>3.3712342277685221E-2</v>
      </c>
      <c r="AB27">
        <f t="shared" si="18"/>
        <v>148.22637271243943</v>
      </c>
      <c r="AC27">
        <f>AB26*R26*p_Other*(1-I26) + AC26*(1-R26*(1-p_Other)-H26*rr_Other)*(1-I26)</f>
        <v>22.991184216678612</v>
      </c>
      <c r="AD27">
        <f>AB26*R26*p_Stroke*p_Stroke_rec*(1-I26)+AC26*R26*p_Stroke*p_Stroke_rec*(1-I26) + AD26*p_recur_Stroke*p_Stroke_rec*(1-I26) + AE26*p_recur_Stroke*p_Stroke_rec*(1-I26)</f>
        <v>1.5361890140743553</v>
      </c>
      <c r="AE27">
        <f>AD26*(1-p_recur_Stroke-R26*p_MI-H26*rr_Stroke)*(1-I26) + AE26*(1-p_recur_Stroke-R26*p_MI-H26*rr_Stroke)*(1-I26)</f>
        <v>6.3161840519736883</v>
      </c>
      <c r="AF27">
        <f>AB26*R26*p_MI*p_MI_rec_young*(1-I26)+AC26*R26*p_MI*p_MI_rec_young*(1-I26) + AF26*(PREV_FEMALE*p_recur_MI_F + (1-PREV_FEMALE)*p_recur_MI_M)*p_MI_rec_young*(1-I26) + AG26*(PREV_FEMALE*p_recur_MI_F + (1-PREV_FEMALE)*p_recur_MI_M)*p_MI_rec_young*(1-I26)</f>
        <v>0.99405757308751519</v>
      </c>
      <c r="AG27">
        <f>AF26*(1-(PREV_FEMALE*p_recur_MI_F + (1-PREV_FEMALE)*p_recur_MI_M) - R26*p_Stroke - p_toHF_young - H26*rr_MI)*(1-I26) + AG26*(1-(PREV_FEMALE*p_recur_MI_F + (1-PREV_FEMALE)*p_recur_MI_M) - R26*p_Stroke - p_toHF_young - H26*rr_MI)*(1-I26)</f>
        <v>5.9230055827044943</v>
      </c>
      <c r="AH27">
        <f>AF26*R26*p_Stroke*p_Stroke_rec*(1-I26) + AG26*R26*p_Stroke*p_Stroke_rec*(1-I26) + AH26*p_recur_Stroke*p_Stroke_rec*(1-I26) + AI26*p_recur_Stroke*p_Stroke_rec*(1-I26) + AJ26*p_recur_Stroke*p_Stroke_rec*(1-I26)</f>
        <v>5.5160175607731073E-2</v>
      </c>
      <c r="AI27">
        <f>AD26*R26*p_MI*p_MI_rec_young*(1-I26) + AE26*R26*p_MI*p_MI_rec_young*(1-I26) + AH26*(PREV_FEMALE*p_recur_MI_F + (1-PREV_FEMALE)*p_recur_MI_M)*p_MI_rec_young*(1-I26) + AI26*(PREV_FEMALE*p_recur_MI_F + (1-PREV_FEMALE)*p_recur_MI_M)*p_MI_rec_young*(1-I26) + AJ26*(PREV_FEMALE*p_recur_MI_F + (1-PREV_FEMALE)*p_recur_MI_M)*p_MI_rec_young*(1-I26)</f>
        <v>4.1554081708919437E-2</v>
      </c>
      <c r="AJ27">
        <f>AH26*(1-p_recur_Stroke-(PREV_FEMALE*p_recur_MI_F + (1-PREV_FEMALE)*p_recur_MI_M) - p_toHF_young - H26*rr_MI*rr_Stroke)*(1-I26) + AI26*(1-p_recur_Stroke-(PREV_FEMALE*p_recur_MI_F + (1-PREV_FEMALE)*p_recur_MI_M) - p_toHF_young - H26*rr_MI*rr_Stroke)*(1-I26) + AJ26*(1-p_recur_Stroke-(PREV_FEMALE*p_recur_MI_F + (1-PREV_FEMALE)*p_recur_MI_M) - p_toHF_young - H26*rr_MI*rr_Stroke)*(1-I26)</f>
        <v>0.18543969170444285</v>
      </c>
      <c r="AK27">
        <f>AB26*R26*p_MI*p_MI_HF_young*(1-I26) + AC26*R26*p_MI*p_MI_HF_young*(1-I26) + AF26*p_toHF_young*(1-I26) + AF26*(PREV_FEMALE*p_recur_MI_F + (1-PREV_FEMALE)*p_recur_MI_M)*p_MI_HF_young*(1-I26) + AG26*p_toHF_young*(1-I26) + AG26*(PREV_FEMALE*p_recur_MI_F + (1-PREV_FEMALE)*p_recur_MI_M)*p_MI_HF_young*(1-I26)</f>
        <v>0.20102571463060562</v>
      </c>
      <c r="AL27">
        <f>AK26*(1-R26*p_Stroke - H26*rr_HF)*(1-I26) + AL26*(1-R26*p_Stroke-H26*rr_HF)*(1-I26)</f>
        <v>2.1407493392705144</v>
      </c>
      <c r="AM27">
        <f>AD26*R26*p_MI*p_MI_HF_young*(1-I26) + AE26*R26*p_MI*p_MI_HF_young*(1-I26) + AH26*(PREV_FEMALE*p_recur_MI_F + (1-PREV_FEMALE)*p_recur_MI_M)*p_MI_HF_young*(1-I26) + AH26*p_toHF_young*(1-I26) + AI26*(PREV_FEMALE*p_recur_MI_F + (1-PREV_FEMALE)*p_recur_MI_M)*p_MI_HF_young*(1-I26) + AI26*p_toHF_young*(1-I26) + AJ26*(PREV_FEMALE*p_recur_MI_F + (1-PREV_FEMALE)*p_recur_MI_M)*p_MI_HF_young*(1-I26) + AJ26*p_toHF_young*(1-I26)</f>
        <v>8.1841056858569117E-3</v>
      </c>
      <c r="AN27">
        <f>AK26*R26*p_Stroke*p_Stroke_rec*(1-I26) + AL26*R26*p_Stroke*p_Stroke_rec*(1-I26) + AM26*(1-H26*rr_Stroke*rr_HF)*(1-I26) + AN26*(1-H26*rr_Stroke*rr_HF)*(1-I26)</f>
        <v>8.4811879285623698E-2</v>
      </c>
      <c r="AO27">
        <f>AO26*(1-AA26-H26*rr_DM) + AB26*(1-R26-H26)*I26</f>
        <v>378.45639147047018</v>
      </c>
      <c r="AP27">
        <f>AO26*AA26*p_Other + AB26*R26*p_Other*I26 + AC26*(1-R26*p_Stroke-R26*p_MI-H26*rr_Other)*I26 + AP26*(1-AA26*p_Stroke-AA26*p_MI-H26*rr_Other*rr_DM)</f>
        <v>95.219544799050894</v>
      </c>
      <c r="AQ27">
        <f>AO26*AA26*p_Stroke*p_Stroke_rec + AB26*R26*p_Stroke*p_Stroke_rec*I26 + AC26*R26*p_Stroke*p_Stroke_rec*I26 + AD26*p_recur_Stroke*p_Stroke_rec*I26 + AE26*p_recur_Stroke*p_Stroke_rec*I26 + AP26*AA26*p_Stroke*p_Stroke_rec + AQ26*p_recur_Stroke*p_Stroke_rec + AR26*p_recur_Stroke*p_Stroke_rec</f>
        <v>7.1082016754105961</v>
      </c>
      <c r="AR27">
        <f>AD26*(1-p_recur_Stroke-R26*p_MI-H26*rr_Stroke)*I26 + AE26*(1-p_recur_Stroke-R26*p_MI-H26*rr_Stroke)*I26 + AQ26*(1-p_recur_Stroke-AA26*p_MI-H26*rr_Stroke*rr_DM) + AR26*(1-p_recur_Stroke-AA26*p_MI-H26*rr_Stroke*rr_DM)</f>
        <v>27.372291910712605</v>
      </c>
      <c r="AS27">
        <f>AO26*AA26*p_MI*p_MI_rec_young + AB26*R26*p_MI*p_MI_rec_young*I26 + AC26*R26*p_MI*p_MI_rec_young*I26 +AF26*(PREV_FEMALE*p_recur_MI_F + (1-PREV_FEMALE)*p_recur_MI_M)*p_MI_rec_young*I26 + AG26*(PREV_FEMALE*p_recur_MI_F + (1-PREV_FEMALE)*p_recur_MI_M)*p_MI_rec_young*I26 + AP26*AA26*p_MI*p_MI_rec_young + AS26*(PREV_FEMALE*p_recur_MI_F + (1-PREV_FEMALE)*p_recur_MI_M)*p_MI_rec_young + AT26*(PREV_FEMALE*p_recur_MI_F + (1-PREV_FEMALE)*p_recur_MI_M)*p_MI_rec_young</f>
        <v>4.7098665479185495</v>
      </c>
      <c r="AT27">
        <f>AF26*(1-(PREV_FEMALE*p_recur_MI_F + (1-PREV_FEMALE)*p_recur_MI_M) - R26*p_Stroke - p_toHF_young - H26*rr_MI)*I26 + AG26*(1-(PREV_FEMALE*p_recur_MI_F + (1-PREV_FEMALE)*p_recur_MI_M) - R26*p_Stroke - p_toHF_young - H26*rr_MI)*I26 + AS26*(1-(PREV_FEMALE*p_recur_MI_F + (1-PREV_FEMALE)*p_recur_MI_M) - AA26*p_Stroke - p_toHF_young - H26*rr_MI*rr_DM) + AT26*(1-(PREV_FEMALE*p_recur_MI_F + (1-PREV_FEMALE)*p_recur_MI_M) - AA26*p_Stroke - p_toHF_young - H26*rr_MI*rr_DM)</f>
        <v>26.332863559781064</v>
      </c>
      <c r="AU27">
        <f>AF26*R26*p_Stroke*p_Stroke_rec*I26 + AG26*R26*p_Stroke*p_Stroke_rec*I26 + AH26*p_recur_Stroke*p_Stroke_rec*I26 + AI26*p_recur_Stroke*p_Stroke_rec*I26 + AJ26*p_recur_Stroke*p_Stroke_rec*I26 + AS26*AA26*p_Stroke*p_Stroke_rec + AT26*AA26*p_Stroke*p_Stroke_rec + AU26*p_recur_Stroke*p_Stroke_rec + AV26*p_recur_Stroke*p_Stroke_rec + AW26*p_recur_Stroke*p_Stroke_rec</f>
        <v>0.41323316346352257</v>
      </c>
      <c r="AV27">
        <f>AD26*R26*p_MI*p_MI_rec_young*I26 + AE26*R26*p_MI*p_MI_rec_young*I26 + AH26*(PREV_FEMALE*p_recur_MI_F+(1-PREV_FEMALE)*p_recur_MI_M)*p_MI_rec_young*I26 + AI26*(PREV_FEMALE*p_recur_MI_F+(1-PREV_FEMALE)*p_recur_MI_M)*p_MI_rec_young*I26 + AJ26*(PREV_FEMALE*p_recur_MI_F+(1-PREV_FEMALE)*p_recur_MI_M)*p_MI_rec_young*I26 + AQ26*AA26*p_MI*p_MI_rec_young + AR26*AA26*p_MI*p_MI_rec_young + AU26*(PREV_FEMALE*p_recur_MI_F+(1-PREV_FEMALE)*p_recur_MI_M)*p_MI_rec_young + AV26*(PREV_FEMALE*p_recur_MI_F+(1-PREV_FEMALE)*p_recur_MI_M)*p_MI_rec_young + AW26*(PREV_FEMALE*p_recur_MI_F+(1-PREV_FEMALE)*p_recur_MI_M)*p_MI_rec_young</f>
        <v>0.31192670897063302</v>
      </c>
      <c r="AW27">
        <f>AH26*(1-p_recur_Stroke-(PREV_FEMALE*p_recur_MI_F + (1-PREV_FEMALE)*p_recur_MI_M) - p_toHF_young - H26*rr_MI*rr_Stroke)*I26 + AI26*(1-p_recur_Stroke-(PREV_FEMALE*p_recur_MI_F + (1-PREV_FEMALE)*p_recur_MI_M) - p_toHF_young - H26*rr_MI*rr_Stroke)*I26 + AJ26*(1-p_recur_Stroke-(PREV_FEMALE*p_recur_MI_F + (1-PREV_FEMALE)*p_recur_MI_M) - p_toHF_young - H26*rr_MI*rr_Stroke)*I26 + AU26*(1-p_recur_Stroke-(PREV_FEMALE*p_recur_MI_F + (1-PREV_FEMALE)*p_recur_MI_M) - p_toHF_young - H26*rr_MI*rr_Stroke*rr_DM) + AV26*(1-p_recur_Stroke-(PREV_FEMALE*p_recur_MI_F + (1-PREV_FEMALE)*p_recur_MI_M) - p_toHF_young - H26*rr_MI*rr_Stroke*rr_DM) + AW26*(1-p_recur_Stroke-(PREV_FEMALE*p_recur_MI_F + (1-PREV_FEMALE)*p_recur_MI_M) - p_toHF_young - H26*rr_MI*rr_Stroke*rr_DM)</f>
        <v>1.2948266980836016</v>
      </c>
      <c r="AX27">
        <f>AO26*AA26*p_MI*p_MI_HF_young + AB26*R26*p_MI*p_MI_HF_young*I26 + AC26*R26*p_MI*p_MI_HF_young*I26 + AF26*p_toHF_young*I26 + AF26*(PREV_FEMALE*p_recur_MI_F + (1-PREV_FEMALE)*p_recur_MI_M)*p_MI_HF_young*I26 + AG26*p_toHF_young*I26 + AG26*(PREV_FEMALE*p_recur_MI_F + (1-PREV_FEMALE)*p_recur_MI_M)*p_MI_HF_young*I26 + AP26*AA26*p_MI*p_MI_HF_young + AS26*(PREV_FEMALE*p_recur_MI_F + (1-PREV_FEMALE)*p_recur_MI_M)*p_MI_HF_young + AS26*p_toHF_young + AT26*(PREV_FEMALE*p_recur_MI_F + (1-PREV_FEMALE)*p_recur_MI_M)*p_MI_HF_young + AT26*p_toHF_young</f>
        <v>0.93193651409748957</v>
      </c>
      <c r="AY27">
        <f>AK26*(1-R26*p_Stroke - H26*rr_HF)*I26 + AL26*(1-R26*p_Stroke - H26*rr_HF)*I26 + AX26*(1-AA26*p_Stroke - H26*rr_HF*rr_DM) + AY26*(1-AA26*p_Stroke - H26*rr_HF*rr_DM)</f>
        <v>8.951080772055013</v>
      </c>
      <c r="AZ27">
        <f>AD26*R26*p_MI*p_MI_HF_young*I26 + AE26*R26*p_MI*p_MI_HF_young*I26 + AH26*(PREV_FEMALE*p_recur_MI_F + (1-PREV_FEMALE)*p_recur_MI_M)*p_MI_HF_young*I26 + AH26*p_toHF_young*I26 + AI26*(PREV_FEMALE*p_recur_MI_F + (1-PREV_FEMALE)*p_recur_MI_M)*p_MI_HF_young*I26 + AI26*p_toHF_young*I26 + AJ26*(PREV_FEMALE*p_recur_MI_F + (1-PREV_FEMALE)*p_recur_MI_M)*p_MI_HF_young*I26 + AJ26*p_toHF_young*I26 + AQ26*AA26*p_MI*p_MI_HF_young + AR26*AA26*p_MI*p_MI_HF_young + AU26*(PREV_FEMALE*p_recur_MI_F + (1-PREV_FEMALE)*p_recur_MI_M)*p_MI_HF_young + AU26*p_toHF_young + AV26*(PREV_FEMALE*p_recur_MI_F + (1-PREV_FEMALE)*p_recur_MI_M)*p_MI_HF_young + AV26*p_toHF_young + AW26*(PREV_FEMALE*p_recur_MI_F + (1-PREV_FEMALE)*p_recur_MI_M)*p_MI_HF_young + AW26*p_toHF_young</f>
        <v>6.0196526847070796E-2</v>
      </c>
      <c r="BA27">
        <f>AK26*R26*p_Stroke*p_Stroke_rec*I26 + AL26*R26*p_Stroke*p_Stroke_rec*I26 + AM26*(1-H26*rr_Stroke*rr_HF)*I26 + AN26*(1-H26*rr_Stroke*rr_HF)*I26 + AX26*AA26*p_Stroke*p_Stroke_rec + AY26*AA26*p_Stroke*p_Stroke_rec + AZ26*(1-H26*rr_Stroke*rr_HF*rr_DM) + BA26*(1-H26*rr_Stroke*rr_HF*rr_DM)</f>
        <v>0.5634822798839566</v>
      </c>
      <c r="BB27">
        <f>AB26*H26 + AC26*H26*rr_Other + AD26*H26*rr_Stroke + AE26*H26*rr_Stroke + AF26*H26*rr_MI + AG26*H26*rr_MI + AH26*H26*rr_Stroke*rr_MI + AI26*H26*rr_Stroke*rr_MI + AJ26*H26*rr_Stroke*rr_MI + AK26*H26*rr_HF + AL26*H26*rr_HF + AM26*H26*rr_Stroke*rr_HF + AN26*H26*rr_Stroke*rr_HF + AO26*H26*rr_DM + AP26*H26*rr_DM*rr_Other + AQ26*H26*rr_DM*rr_Stroke + AR26*H26*rr_DM*rr_Stroke + AS26*H26*rr_DM*rr_MI + AT26*H26*rr_DM*rr_MI + AU26*H26*rr_DM*rr_Stroke*rr_MI + AV26*H26*rr_DM*rr_Stroke*rr_MI + AW26*H26*rr_DM*rr_Stroke*rr_MI + AX26*H26*rr_DM*rr_HF + AY26*H26*rr_DM*rr_HF + AZ26*H26*rr_DM*rr_Stroke*rr_HF + BA26*H26*rr_DM*rr_Stroke*rr_HF
+ AB26*R26*p_MI*p_MI_mort + AB26*R26*p_Stroke*p_Stroke_mort + AC26*R26*p_MI*p_MI_mort + AC26*R26*p_Stroke*p_Stroke_mort + AD26*R26*p_MI*p_MI_mort + AD26*p_recur_Stroke*p_Stroke_mort + AE26*R26*p_MI*p_MI_mort + AE26*p_recur_Stroke*p_Stroke_mort + AF26*(PREV_FEMALE*p_recur_MI_F + (1-PREV_FEMALE)*p_recur_MI_M)*p_MI_mort + AF26*R26*p_Stroke*p_Stroke_mort + AG26*(PREV_FEMALE*p_recur_MI_F + (1-PREV_FEMALE)*p_recur_MI_M)*p_MI_mort + AG26*R26*p_Stroke*p_Stroke_mort + AH26*(PREV_FEMALE*p_recur_MI_F + (1-PREV_FEMALE)*p_recur_MI_M)*p_MI_mort + AH26*p_recur_Stroke*p_Stroke_mort + AI26*(PREV_FEMALE*p_recur_MI_F + (1-PREV_FEMALE)*p_recur_MI_M)*p_MI_mort + AI26*p_recur_Stroke*p_Stroke_mort + AJ26*(PREV_FEMALE*p_recur_MI_F + (1-PREV_FEMALE)*p_recur_MI_M)*p_MI_mort + AJ26*p_recur_Stroke*p_Stroke_mort + AK26*R26*p_Stroke*p_Stroke_mort + AL26*R26*p_Stroke*p_Stroke_mort
+ AO26*AA26*p_MI*p_MI_mort + AO26*AA26*p_Stroke*p_Stroke_mort + AP26*AA26*p_MI*p_MI_mort + AP26*AA26*p_Stroke*p_Stroke_mort + AQ26*AA26*p_MI*p_MI_mort + AQ26*p_recur_Stroke*p_Stroke_mort + AR26*AA26*p_MI*p_MI_mort + AR26*p_recur_Stroke*p_Stroke_mort + AS26*(PREV_FEMALE*p_recur_MI_F + (1-PREV_FEMALE)*p_recur_MI_M)*p_MI_mort + AS26*AA26*p_Stroke*p_Stroke_mort + AT26*(PREV_FEMALE*p_recur_MI_F + (1-PREV_FEMALE)*p_recur_MI_M)*p_MI_mort + AT26*AA26*p_Stroke*p_Stroke_mort + AU26*(PREV_FEMALE*p_recur_MI_F + (1-PREV_FEMALE)*p_recur_MI_M)*p_MI_mort + AU26*p_recur_Stroke*p_Stroke_mort + AV26*(PREV_FEMALE*p_recur_MI_F + (1-PREV_FEMALE)*p_recur_MI_M)*p_MI_mort + AV26*p_recur_Stroke*p_Stroke_mort + AW26*(PREV_FEMALE*p_recur_MI_F + (1-PREV_FEMALE)*p_recur_MI_M)*p_MI_mort + AW26*p_recur_Stroke*p_Stroke_mort + AX26*AA26*p_Stroke*p_Stroke_mort + AY26*AA26*p_Stroke*p_Stroke_mort
+BB26</f>
        <v>259.57023923440255</v>
      </c>
      <c r="BC27">
        <f t="shared" si="19"/>
        <v>999.99999999999955</v>
      </c>
    </row>
    <row r="28" spans="1:55" x14ac:dyDescent="0.3">
      <c r="A28">
        <v>25</v>
      </c>
      <c r="B28">
        <v>70</v>
      </c>
      <c r="C28">
        <f>BMI_BL</f>
        <v>38</v>
      </c>
      <c r="D28">
        <f>SBP_BL</f>
        <v>125</v>
      </c>
      <c r="E28">
        <f>HbA1C_BL</f>
        <v>5.7</v>
      </c>
      <c r="F28">
        <v>2.213E-2</v>
      </c>
      <c r="G28">
        <v>1.455E-2</v>
      </c>
      <c r="H28">
        <f>(PREV_FEMALE*F28 + (1-PREV_FEMALE)*G28)</f>
        <v>2.0614E-2</v>
      </c>
      <c r="I28">
        <f t="shared" si="1"/>
        <v>5.6857293942168513E-2</v>
      </c>
      <c r="J28">
        <f t="shared" si="2"/>
        <v>0.246037305724087</v>
      </c>
      <c r="K28">
        <f t="shared" si="3"/>
        <v>0.32666757010704806</v>
      </c>
      <c r="L28">
        <f t="shared" si="4"/>
        <v>0.1251420063994495</v>
      </c>
      <c r="M28">
        <f t="shared" si="5"/>
        <v>0.17075271383933976</v>
      </c>
      <c r="N28">
        <f t="shared" si="6"/>
        <v>0.52513024812931186</v>
      </c>
      <c r="O28">
        <f t="shared" si="7"/>
        <v>0.6508569823978676</v>
      </c>
      <c r="P28">
        <f t="shared" si="8"/>
        <v>0.30671754754998803</v>
      </c>
      <c r="Q28">
        <f t="shared" si="9"/>
        <v>0.40405265912515242</v>
      </c>
      <c r="R28">
        <f>PREV_FEMALE*PREV_SMOKE*(1-PREV_HT)*(1-EXP(-J28/10))+PREV_FEMALE*PREV_SMOKE*PREV_HT*(1-EXP(-K28/10))+PREV_FEMALE*(1-PREV_SMOKE)*(1-PREV_HT)*(1-EXP(-L28/10))+PREV_FEMALE*(1-PREV_SMOKE)*PREV_HT*(1-EXP(-M28/10))+(1-PREV_FEMALE)*PREV_SMOKE*(1-PREV_HT)*(1-EXP(-N28/10))+(1-PREV_FEMALE)*PREV_SMOKE*PREV_HT*(1-EXP(-O28/10))+(1-PREV_FEMALE)*(1-PREV_SMOKE)*(1-PREV_HT)*(1-EXP(-P28/10))+(1-PREV_FEMALE)*(1-PREV_SMOKE)*PREV_HT*(1-EXP(-Q28/10))</f>
        <v>1.9755122936964579E-2</v>
      </c>
      <c r="S28">
        <f t="shared" si="10"/>
        <v>0.45915168925590943</v>
      </c>
      <c r="T28">
        <f t="shared" si="11"/>
        <v>0.57716151785248293</v>
      </c>
      <c r="U28">
        <f t="shared" si="12"/>
        <v>0.25245345353135118</v>
      </c>
      <c r="V28">
        <f t="shared" si="13"/>
        <v>0.3346786767307669</v>
      </c>
      <c r="W28">
        <f t="shared" si="14"/>
        <v>0.7183938651443259</v>
      </c>
      <c r="X28">
        <f t="shared" si="15"/>
        <v>0.83314070633619997</v>
      </c>
      <c r="Y28">
        <f t="shared" si="16"/>
        <v>0.46385234134961584</v>
      </c>
      <c r="Z28">
        <f t="shared" si="17"/>
        <v>0.58554071288945997</v>
      </c>
      <c r="AA28">
        <f>PREV_FEMALE*PREV_SMOKE*(1-PREV_HT)*(1-EXP(-S28/10))+PREV_FEMALE*PREV_SMOKE*PREV_HT*(1-EXP(-T28/10))+PREV_FEMALE*(1-PREV_SMOKE)*(1-PREV_HT)*(1-EXP(-U28/10))+PREV_FEMALE*(1-PREV_SMOKE)*PREV_HT*(1-EXP(-V28/10))+(1-PREV_FEMALE)*PREV_SMOKE*(1-PREV_HT)*(1-EXP(-W28/10))+(1-PREV_FEMALE)*PREV_SMOKE*PREV_HT*(1-EXP(-X28/10))+(1-PREV_FEMALE)*(1-PREV_SMOKE)*(1-PREV_HT)*(1-EXP(-Y28/10))+(1-PREV_FEMALE)*(1-PREV_SMOKE)*PREV_HT*(1-EXP(-Z28/10))</f>
        <v>3.4751843725621887E-2</v>
      </c>
      <c r="AB28">
        <f t="shared" si="18"/>
        <v>134.42678971133472</v>
      </c>
      <c r="AC28">
        <f>AB27*R27*p_Other*(1-I27) + AC27*(1-R27*(1-p_Other)-H27*rr_Other)*(1-I27)</f>
        <v>22.167756340125962</v>
      </c>
      <c r="AD28">
        <f>AB27*R27*p_Stroke*p_Stroke_rec*(1-I27)+AC27*R27*p_Stroke*p_Stroke_rec*(1-I27) + AD27*p_recur_Stroke*p_Stroke_rec*(1-I27) + AE27*p_recur_Stroke*p_Stroke_rec*(1-I27)</f>
        <v>1.4695535286709753</v>
      </c>
      <c r="AE28">
        <f>AD27*(1-p_recur_Stroke-R27*p_MI-H27*rr_Stroke)*(1-I27) + AE27*(1-p_recur_Stroke-R27*p_MI-H27*rr_Stroke)*(1-I27)</f>
        <v>6.0376633210793145</v>
      </c>
      <c r="AF28">
        <f>AB27*R27*p_MI*p_MI_rec_young*(1-I27)+AC27*R27*p_MI*p_MI_rec_young*(1-I27) + AF27*(PREV_FEMALE*p_recur_MI_F + (1-PREV_FEMALE)*p_recur_MI_M)*p_MI_rec_young*(1-I27) + AG27*(PREV_FEMALE*p_recur_MI_F + (1-PREV_FEMALE)*p_recur_MI_M)*p_MI_rec_young*(1-I27)</f>
        <v>0.95290831947373711</v>
      </c>
      <c r="AG28">
        <f>AF27*(1-(PREV_FEMALE*p_recur_MI_F + (1-PREV_FEMALE)*p_recur_MI_M) - R27*p_Stroke - p_toHF_young - H27*rr_MI)*(1-I27) + AG27*(1-(PREV_FEMALE*p_recur_MI_F + (1-PREV_FEMALE)*p_recur_MI_M) - R27*p_Stroke - p_toHF_young - H27*rr_MI)*(1-I27)</f>
        <v>5.7340419796811215</v>
      </c>
      <c r="AH28">
        <f>AF27*R27*p_Stroke*p_Stroke_rec*(1-I27) + AG27*R27*p_Stroke*p_Stroke_rec*(1-I27) + AH27*p_recur_Stroke*p_Stroke_rec*(1-I27) + AI27*p_recur_Stroke*p_Stroke_rec*(1-I27) + AJ27*p_recur_Stroke*p_Stroke_rec*(1-I27)</f>
        <v>5.5716648776959823E-2</v>
      </c>
      <c r="AI28">
        <f>AD27*R27*p_MI*p_MI_rec_young*(1-I27) + AE27*R27*p_MI*p_MI_rec_young*(1-I27) + AH27*(PREV_FEMALE*p_recur_MI_F + (1-PREV_FEMALE)*p_recur_MI_M)*p_MI_rec_young*(1-I27) + AI27*(PREV_FEMALE*p_recur_MI_F + (1-PREV_FEMALE)*p_recur_MI_M)*p_MI_rec_young*(1-I27) + AJ27*(PREV_FEMALE*p_recur_MI_F + (1-PREV_FEMALE)*p_recur_MI_M)*p_MI_rec_young*(1-I27)</f>
        <v>4.1690657653176096E-2</v>
      </c>
      <c r="AJ28">
        <f>AH27*(1-p_recur_Stroke-(PREV_FEMALE*p_recur_MI_F + (1-PREV_FEMALE)*p_recur_MI_M) - p_toHF_young - H27*rr_MI*rr_Stroke)*(1-I27) + AI27*(1-p_recur_Stroke-(PREV_FEMALE*p_recur_MI_F + (1-PREV_FEMALE)*p_recur_MI_M) - p_toHF_young - H27*rr_MI*rr_Stroke)*(1-I27) + AJ27*(1-p_recur_Stroke-(PREV_FEMALE*p_recur_MI_F + (1-PREV_FEMALE)*p_recur_MI_M) - p_toHF_young - H27*rr_MI*rr_Stroke)*(1-I27)</f>
        <v>0.18580600320856155</v>
      </c>
      <c r="AK28">
        <f>AB27*R27*p_MI*p_MI_HF_young*(1-I27) + AC27*R27*p_MI*p_MI_HF_young*(1-I27) + AF27*p_toHF_young*(1-I27) + AF27*(PREV_FEMALE*p_recur_MI_F + (1-PREV_FEMALE)*p_recur_MI_M)*p_MI_HF_young*(1-I27) + AG27*p_toHF_young*(1-I27) + AG27*(PREV_FEMALE*p_recur_MI_F + (1-PREV_FEMALE)*p_recur_MI_M)*p_MI_HF_young*(1-I27)</f>
        <v>0.19371195510125622</v>
      </c>
      <c r="AL28">
        <f>AK27*(1-R27*p_Stroke - H27*rr_HF)*(1-I27) + AL27*(1-R27*p_Stroke-H27*rr_HF)*(1-I27)</f>
        <v>2.1211707941276829</v>
      </c>
      <c r="AM28">
        <f>AD27*R27*p_MI*p_MI_HF_young*(1-I27) + AE27*R27*p_MI*p_MI_HF_young*(1-I27) + AH27*(PREV_FEMALE*p_recur_MI_F + (1-PREV_FEMALE)*p_recur_MI_M)*p_MI_HF_young*(1-I27) + AH27*p_toHF_young*(1-I27) + AI27*(PREV_FEMALE*p_recur_MI_F + (1-PREV_FEMALE)*p_recur_MI_M)*p_MI_HF_young*(1-I27) + AI27*p_toHF_young*(1-I27) + AJ27*(PREV_FEMALE*p_recur_MI_F + (1-PREV_FEMALE)*p_recur_MI_M)*p_MI_HF_young*(1-I27) + AJ27*p_toHF_young*(1-I27)</f>
        <v>8.243363310860792E-3</v>
      </c>
      <c r="AN28">
        <f>AK27*R27*p_Stroke*p_Stroke_rec*(1-I27) + AL27*R27*p_Stroke*p_Stroke_rec*(1-I27) + AM27*(1-H27*rr_Stroke*rr_HF)*(1-I27) + AN27*(1-H27*rr_Stroke*rr_HF)*(1-I27)</f>
        <v>8.6959170715426332E-2</v>
      </c>
      <c r="AO28">
        <f>AO27*(1-AA27-H27*rr_DM) + AB27*(1-R27-H27)*I27</f>
        <v>365.38178999483915</v>
      </c>
      <c r="AP28">
        <f>AO27*AA27*p_Other + AB27*R27*p_Other*I27 + AC27*(1-R27*p_Stroke-R27*p_MI-H27*rr_Other)*I27 + AP27*(1-AA27*p_Stroke-AA27*p_MI-H27*rr_Other*rr_DM)</f>
        <v>98.103625178110249</v>
      </c>
      <c r="AQ28">
        <f>AO27*AA27*p_Stroke*p_Stroke_rec + AB27*R27*p_Stroke*p_Stroke_rec*I27 + AC27*R27*p_Stroke*p_Stroke_rec*I27 + AD27*p_recur_Stroke*p_Stroke_rec*I27 + AE27*p_recur_Stroke*p_Stroke_rec*I27 + AP27*AA27*p_Stroke*p_Stroke_rec + AQ27*p_recur_Stroke*p_Stroke_rec + AR27*p_recur_Stroke*p_Stroke_rec</f>
        <v>7.2742206983524351</v>
      </c>
      <c r="AR28">
        <f>AD27*(1-p_recur_Stroke-R27*p_MI-H27*rr_Stroke)*I27 + AE27*(1-p_recur_Stroke-R27*p_MI-H27*rr_Stroke)*I27 + AQ27*(1-p_recur_Stroke-AA27*p_MI-H27*rr_Stroke*rr_DM) + AR27*(1-p_recur_Stroke-AA27*p_MI-H27*rr_Stroke*rr_DM)</f>
        <v>28.050001340145563</v>
      </c>
      <c r="AS28">
        <f>AO27*AA27*p_MI*p_MI_rec_young + AB27*R27*p_MI*p_MI_rec_young*I27 + AC27*R27*p_MI*p_MI_rec_young*I27 +AF27*(PREV_FEMALE*p_recur_MI_F + (1-PREV_FEMALE)*p_recur_MI_M)*p_MI_rec_young*I27 + AG27*(PREV_FEMALE*p_recur_MI_F + (1-PREV_FEMALE)*p_recur_MI_M)*p_MI_rec_young*I27 + AP27*AA27*p_MI*p_MI_rec_young + AS27*(PREV_FEMALE*p_recur_MI_F + (1-PREV_FEMALE)*p_recur_MI_M)*p_MI_rec_young + AT27*(PREV_FEMALE*p_recur_MI_F + (1-PREV_FEMALE)*p_recur_MI_M)*p_MI_rec_young</f>
        <v>4.8279104543232041</v>
      </c>
      <c r="AT28">
        <f>AF27*(1-(PREV_FEMALE*p_recur_MI_F + (1-PREV_FEMALE)*p_recur_MI_M) - R27*p_Stroke - p_toHF_young - H27*rr_MI)*I27 + AG27*(1-(PREV_FEMALE*p_recur_MI_F + (1-PREV_FEMALE)*p_recur_MI_M) - R27*p_Stroke - p_toHF_young - H27*rr_MI)*I27 + AS27*(1-(PREV_FEMALE*p_recur_MI_F + (1-PREV_FEMALE)*p_recur_MI_M) - AA27*p_Stroke - p_toHF_young - H27*rr_MI*rr_DM) + AT27*(1-(PREV_FEMALE*p_recur_MI_F + (1-PREV_FEMALE)*p_recur_MI_M) - AA27*p_Stroke - p_toHF_young - H27*rr_MI*rr_DM)</f>
        <v>27.383722876545903</v>
      </c>
      <c r="AU28">
        <f>AF27*R27*p_Stroke*p_Stroke_rec*I27 + AG27*R27*p_Stroke*p_Stroke_rec*I27 + AH27*p_recur_Stroke*p_Stroke_rec*I27 + AI27*p_recur_Stroke*p_Stroke_rec*I27 + AJ27*p_recur_Stroke*p_Stroke_rec*I27 + AS27*AA27*p_Stroke*p_Stroke_rec + AT27*AA27*p_Stroke*p_Stroke_rec + AU27*p_recur_Stroke*p_Stroke_rec + AV27*p_recur_Stroke*p_Stroke_rec + AW27*p_recur_Stroke*p_Stroke_rec</f>
        <v>0.44780968874973959</v>
      </c>
      <c r="AV28">
        <f>AD27*R27*p_MI*p_MI_rec_young*I27 + AE27*R27*p_MI*p_MI_rec_young*I27 + AH27*(PREV_FEMALE*p_recur_MI_F+(1-PREV_FEMALE)*p_recur_MI_M)*p_MI_rec_young*I27 + AI27*(PREV_FEMALE*p_recur_MI_F+(1-PREV_FEMALE)*p_recur_MI_M)*p_MI_rec_young*I27 + AJ27*(PREV_FEMALE*p_recur_MI_F+(1-PREV_FEMALE)*p_recur_MI_M)*p_MI_rec_young*I27 + AQ27*AA27*p_MI*p_MI_rec_young + AR27*AA27*p_MI*p_MI_rec_young + AU27*(PREV_FEMALE*p_recur_MI_F+(1-PREV_FEMALE)*p_recur_MI_M)*p_MI_rec_young + AV27*(PREV_FEMALE*p_recur_MI_F+(1-PREV_FEMALE)*p_recur_MI_M)*p_MI_rec_young + AW27*(PREV_FEMALE*p_recur_MI_F+(1-PREV_FEMALE)*p_recur_MI_M)*p_MI_rec_young</f>
        <v>0.33519523384970024</v>
      </c>
      <c r="AW28">
        <f>AH27*(1-p_recur_Stroke-(PREV_FEMALE*p_recur_MI_F + (1-PREV_FEMALE)*p_recur_MI_M) - p_toHF_young - H27*rr_MI*rr_Stroke)*I27 + AI27*(1-p_recur_Stroke-(PREV_FEMALE*p_recur_MI_F + (1-PREV_FEMALE)*p_recur_MI_M) - p_toHF_young - H27*rr_MI*rr_Stroke)*I27 + AJ27*(1-p_recur_Stroke-(PREV_FEMALE*p_recur_MI_F + (1-PREV_FEMALE)*p_recur_MI_M) - p_toHF_young - H27*rr_MI*rr_Stroke)*I27 + AU27*(1-p_recur_Stroke-(PREV_FEMALE*p_recur_MI_F + (1-PREV_FEMALE)*p_recur_MI_M) - p_toHF_young - H27*rr_MI*rr_Stroke*rr_DM) + AV27*(1-p_recur_Stroke-(PREV_FEMALE*p_recur_MI_F + (1-PREV_FEMALE)*p_recur_MI_M) - p_toHF_young - H27*rr_MI*rr_Stroke*rr_DM) + AW27*(1-p_recur_Stroke-(PREV_FEMALE*p_recur_MI_F + (1-PREV_FEMALE)*p_recur_MI_M) - p_toHF_young - H27*rr_MI*rr_Stroke*rr_DM)</f>
        <v>1.3926200935732029</v>
      </c>
      <c r="AX28">
        <f>AO27*AA27*p_MI*p_MI_HF_young + AB27*R27*p_MI*p_MI_HF_young*I27 + AC27*R27*p_MI*p_MI_HF_young*I27 + AF27*p_toHF_young*I27 + AF27*(PREV_FEMALE*p_recur_MI_F + (1-PREV_FEMALE)*p_recur_MI_M)*p_MI_HF_young*I27 + AG27*p_toHF_young*I27 + AG27*(PREV_FEMALE*p_recur_MI_F + (1-PREV_FEMALE)*p_recur_MI_M)*p_MI_HF_young*I27 + AP27*AA27*p_MI*p_MI_HF_young + AS27*(PREV_FEMALE*p_recur_MI_F + (1-PREV_FEMALE)*p_recur_MI_M)*p_MI_HF_young + AS27*p_toHF_young + AT27*(PREV_FEMALE*p_recur_MI_F + (1-PREV_FEMALE)*p_recur_MI_M)*p_MI_HF_young + AT27*p_toHF_young</f>
        <v>0.9620412283494757</v>
      </c>
      <c r="AY28">
        <f>AK27*(1-R27*p_Stroke - H27*rr_HF)*I27 + AL27*(1-R27*p_Stroke - H27*rr_HF)*I27 + AX27*(1-AA27*p_Stroke - H27*rr_HF*rr_DM) + AY27*(1-AA27*p_Stroke - H27*rr_HF*rr_DM)</f>
        <v>9.5340855890767831</v>
      </c>
      <c r="AZ28">
        <f>AD27*R27*p_MI*p_MI_HF_young*I27 + AE27*R27*p_MI*p_MI_HF_young*I27 + AH27*(PREV_FEMALE*p_recur_MI_F + (1-PREV_FEMALE)*p_recur_MI_M)*p_MI_HF_young*I27 + AH27*p_toHF_young*I27 + AI27*(PREV_FEMALE*p_recur_MI_F + (1-PREV_FEMALE)*p_recur_MI_M)*p_MI_HF_young*I27 + AI27*p_toHF_young*I27 + AJ27*(PREV_FEMALE*p_recur_MI_F + (1-PREV_FEMALE)*p_recur_MI_M)*p_MI_HF_young*I27 + AJ27*p_toHF_young*I27 + AQ27*AA27*p_MI*p_MI_HF_young + AR27*AA27*p_MI*p_MI_HF_young + AU27*(PREV_FEMALE*p_recur_MI_F + (1-PREV_FEMALE)*p_recur_MI_M)*p_MI_HF_young + AU27*p_toHF_young + AV27*(PREV_FEMALE*p_recur_MI_F + (1-PREV_FEMALE)*p_recur_MI_M)*p_MI_HF_young + AV27*p_toHF_young + AW27*(PREV_FEMALE*p_recur_MI_F + (1-PREV_FEMALE)*p_recur_MI_M)*p_MI_HF_young + AW27*p_toHF_young</f>
        <v>6.5034842562145395E-2</v>
      </c>
      <c r="BA28">
        <f>AK27*R27*p_Stroke*p_Stroke_rec*I27 + AL27*R27*p_Stroke*p_Stroke_rec*I27 + AM27*(1-H27*rr_Stroke*rr_HF)*I27 + AN27*(1-H27*rr_Stroke*rr_HF)*I27 + AX27*AA27*p_Stroke*p_Stroke_rec + AY27*AA27*p_Stroke*p_Stroke_rec + AZ27*(1-H27*rr_Stroke*rr_HF*rr_DM) + BA27*(1-H27*rr_Stroke*rr_HF*rr_DM)</f>
        <v>0.62037852841915675</v>
      </c>
      <c r="BB28">
        <f>AB27*H27 + AC27*H27*rr_Other + AD27*H27*rr_Stroke + AE27*H27*rr_Stroke + AF27*H27*rr_MI + AG27*H27*rr_MI + AH27*H27*rr_Stroke*rr_MI + AI27*H27*rr_Stroke*rr_MI + AJ27*H27*rr_Stroke*rr_MI + AK27*H27*rr_HF + AL27*H27*rr_HF + AM27*H27*rr_Stroke*rr_HF + AN27*H27*rr_Stroke*rr_HF + AO27*H27*rr_DM + AP27*H27*rr_DM*rr_Other + AQ27*H27*rr_DM*rr_Stroke + AR27*H27*rr_DM*rr_Stroke + AS27*H27*rr_DM*rr_MI + AT27*H27*rr_DM*rr_MI + AU27*H27*rr_DM*rr_Stroke*rr_MI + AV27*H27*rr_DM*rr_Stroke*rr_MI + AW27*H27*rr_DM*rr_Stroke*rr_MI + AX27*H27*rr_DM*rr_HF + AY27*H27*rr_DM*rr_HF + AZ27*H27*rr_DM*rr_Stroke*rr_HF + BA27*H27*rr_DM*rr_Stroke*rr_HF
+ AB27*R27*p_MI*p_MI_mort + AB27*R27*p_Stroke*p_Stroke_mort + AC27*R27*p_MI*p_MI_mort + AC27*R27*p_Stroke*p_Stroke_mort + AD27*R27*p_MI*p_MI_mort + AD27*p_recur_Stroke*p_Stroke_mort + AE27*R27*p_MI*p_MI_mort + AE27*p_recur_Stroke*p_Stroke_mort + AF27*(PREV_FEMALE*p_recur_MI_F + (1-PREV_FEMALE)*p_recur_MI_M)*p_MI_mort + AF27*R27*p_Stroke*p_Stroke_mort + AG27*(PREV_FEMALE*p_recur_MI_F + (1-PREV_FEMALE)*p_recur_MI_M)*p_MI_mort + AG27*R27*p_Stroke*p_Stroke_mort + AH27*(PREV_FEMALE*p_recur_MI_F + (1-PREV_FEMALE)*p_recur_MI_M)*p_MI_mort + AH27*p_recur_Stroke*p_Stroke_mort + AI27*(PREV_FEMALE*p_recur_MI_F + (1-PREV_FEMALE)*p_recur_MI_M)*p_MI_mort + AI27*p_recur_Stroke*p_Stroke_mort + AJ27*(PREV_FEMALE*p_recur_MI_F + (1-PREV_FEMALE)*p_recur_MI_M)*p_MI_mort + AJ27*p_recur_Stroke*p_Stroke_mort + AK27*R27*p_Stroke*p_Stroke_mort + AL27*R27*p_Stroke*p_Stroke_mort
+ AO27*AA27*p_MI*p_MI_mort + AO27*AA27*p_Stroke*p_Stroke_mort + AP27*AA27*p_MI*p_MI_mort + AP27*AA27*p_Stroke*p_Stroke_mort + AQ27*AA27*p_MI*p_MI_mort + AQ27*p_recur_Stroke*p_Stroke_mort + AR27*AA27*p_MI*p_MI_mort + AR27*p_recur_Stroke*p_Stroke_mort + AS27*(PREV_FEMALE*p_recur_MI_F + (1-PREV_FEMALE)*p_recur_MI_M)*p_MI_mort + AS27*AA27*p_Stroke*p_Stroke_mort + AT27*(PREV_FEMALE*p_recur_MI_F + (1-PREV_FEMALE)*p_recur_MI_M)*p_MI_mort + AT27*AA27*p_Stroke*p_Stroke_mort + AU27*(PREV_FEMALE*p_recur_MI_F + (1-PREV_FEMALE)*p_recur_MI_M)*p_MI_mort + AU27*p_recur_Stroke*p_Stroke_mort + AV27*(PREV_FEMALE*p_recur_MI_F + (1-PREV_FEMALE)*p_recur_MI_M)*p_MI_mort + AV27*p_recur_Stroke*p_Stroke_mort + AW27*(PREV_FEMALE*p_recur_MI_F + (1-PREV_FEMALE)*p_recur_MI_M)*p_MI_mort + AW27*p_recur_Stroke*p_Stroke_mort + AX27*AA27*p_Stroke*p_Stroke_mort + AY27*AA27*p_Stroke*p_Stroke_mort
+BB27</f>
        <v>282.139552459843</v>
      </c>
      <c r="BC28">
        <f t="shared" si="19"/>
        <v>999.99999999999943</v>
      </c>
    </row>
    <row r="29" spans="1:55" x14ac:dyDescent="0.3">
      <c r="A29">
        <v>26</v>
      </c>
      <c r="B29">
        <v>71</v>
      </c>
      <c r="C29">
        <f>BMI_BL</f>
        <v>38</v>
      </c>
      <c r="D29">
        <f>SBP_BL</f>
        <v>125</v>
      </c>
      <c r="E29">
        <f>HbA1C_BL</f>
        <v>5.7</v>
      </c>
      <c r="F29">
        <v>2.5520000000000001E-2</v>
      </c>
      <c r="G29">
        <v>1.703E-2</v>
      </c>
      <c r="H29">
        <f>(PREV_FEMALE*F29 + (1-PREV_FEMALE)*G29)</f>
        <v>2.3822000000000003E-2</v>
      </c>
      <c r="I29">
        <f t="shared" si="1"/>
        <v>5.6857293942168513E-2</v>
      </c>
      <c r="J29">
        <f t="shared" si="2"/>
        <v>0.25437006296206588</v>
      </c>
      <c r="K29">
        <f t="shared" si="3"/>
        <v>0.33706640074109129</v>
      </c>
      <c r="L29">
        <f t="shared" si="4"/>
        <v>0.12973264095609505</v>
      </c>
      <c r="M29">
        <f t="shared" si="5"/>
        <v>0.17684026473054815</v>
      </c>
      <c r="N29">
        <f t="shared" si="6"/>
        <v>0.54083045133893426</v>
      </c>
      <c r="O29">
        <f t="shared" si="7"/>
        <v>0.66705560749308024</v>
      </c>
      <c r="P29">
        <f t="shared" si="8"/>
        <v>0.31808866380239886</v>
      </c>
      <c r="Q29">
        <f t="shared" si="9"/>
        <v>0.41781718834567838</v>
      </c>
      <c r="R29">
        <f>PREV_FEMALE*PREV_SMOKE*(1-PREV_HT)*(1-EXP(-J29/10))+PREV_FEMALE*PREV_SMOKE*PREV_HT*(1-EXP(-K29/10))+PREV_FEMALE*(1-PREV_SMOKE)*(1-PREV_HT)*(1-EXP(-L29/10))+PREV_FEMALE*(1-PREV_SMOKE)*PREV_HT*(1-EXP(-M29/10))+(1-PREV_FEMALE)*PREV_SMOKE*(1-PREV_HT)*(1-EXP(-N29/10))+(1-PREV_FEMALE)*PREV_SMOKE*PREV_HT*(1-EXP(-O29/10))+(1-PREV_FEMALE)*(1-PREV_SMOKE)*(1-PREV_HT)*(1-EXP(-P29/10))+(1-PREV_FEMALE)*(1-PREV_SMOKE)*PREV_HT*(1-EXP(-Q29/10))</f>
        <v>2.043969973552022E-2</v>
      </c>
      <c r="S29">
        <f t="shared" si="10"/>
        <v>0.47207591036825247</v>
      </c>
      <c r="T29">
        <f t="shared" si="11"/>
        <v>0.59124437084385861</v>
      </c>
      <c r="U29">
        <f t="shared" si="12"/>
        <v>0.26096388993323749</v>
      </c>
      <c r="V29">
        <f t="shared" si="13"/>
        <v>0.34526224264919503</v>
      </c>
      <c r="W29">
        <f t="shared" si="14"/>
        <v>0.73405272119985676</v>
      </c>
      <c r="X29">
        <f t="shared" si="15"/>
        <v>0.84609863008851249</v>
      </c>
      <c r="Y29">
        <f t="shared" si="16"/>
        <v>0.4787301131815328</v>
      </c>
      <c r="Z29">
        <f t="shared" si="17"/>
        <v>0.60169785945512144</v>
      </c>
      <c r="AA29">
        <f>PREV_FEMALE*PREV_SMOKE*(1-PREV_HT)*(1-EXP(-S29/10))+PREV_FEMALE*PREV_SMOKE*PREV_HT*(1-EXP(-T29/10))+PREV_FEMALE*(1-PREV_SMOKE)*(1-PREV_HT)*(1-EXP(-U29/10))+PREV_FEMALE*(1-PREV_SMOKE)*PREV_HT*(1-EXP(-V29/10))+(1-PREV_FEMALE)*PREV_SMOKE*(1-PREV_HT)*(1-EXP(-W29/10))+(1-PREV_FEMALE)*PREV_SMOKE*PREV_HT*(1-EXP(-X29/10))+(1-PREV_FEMALE)*(1-PREV_SMOKE)*(1-PREV_HT)*(1-EXP(-Y29/10))+(1-PREV_FEMALE)*(1-PREV_SMOKE)*PREV_HT*(1-EXP(-Z29/10))</f>
        <v>3.5795354467233115E-2</v>
      </c>
      <c r="AB29">
        <f t="shared" si="18"/>
        <v>121.66550161456472</v>
      </c>
      <c r="AC29">
        <f>AB28*R28*p_Other*(1-I28) + AC28*(1-R28*(1-p_Other)-H28*rr_Other)*(1-I28)</f>
        <v>21.280169830488056</v>
      </c>
      <c r="AD29">
        <f>AB28*R28*p_Stroke*p_Stroke_rec*(1-I28)+AC28*R28*p_Stroke*p_Stroke_rec*(1-I28) + AD28*p_recur_Stroke*p_Stroke_rec*(1-I28) + AE28*p_recur_Stroke*p_Stroke_rec*(1-I28)</f>
        <v>1.3990491738412825</v>
      </c>
      <c r="AE29">
        <f>AD28*(1-p_recur_Stroke-R28*p_MI-H28*rr_Stroke)*(1-I28) + AE28*(1-p_recur_Stroke-R28*p_MI-H28*rr_Stroke)*(1-I28)</f>
        <v>5.7431205813430211</v>
      </c>
      <c r="AF29">
        <f>AB28*R28*p_MI*p_MI_rec_young*(1-I28)+AC28*R28*p_MI*p_MI_rec_young*(1-I28) + AF28*(PREV_FEMALE*p_recur_MI_F + (1-PREV_FEMALE)*p_recur_MI_M)*p_MI_rec_young*(1-I28) + AG28*(PREV_FEMALE*p_recur_MI_F + (1-PREV_FEMALE)*p_recur_MI_M)*p_MI_rec_young*(1-I28)</f>
        <v>0.91022094526680641</v>
      </c>
      <c r="AG29">
        <f>AF28*(1-(PREV_FEMALE*p_recur_MI_F + (1-PREV_FEMALE)*p_recur_MI_M) - R28*p_Stroke - p_toHF_young - H28*rr_MI)*(1-I28) + AG28*(1-(PREV_FEMALE*p_recur_MI_F + (1-PREV_FEMALE)*p_recur_MI_M) - R28*p_Stroke - p_toHF_young - H28*rr_MI)*(1-I28)</f>
        <v>5.5296699752355503</v>
      </c>
      <c r="AH29">
        <f>AF28*R28*p_Stroke*p_Stroke_rec*(1-I28) + AG28*R28*p_Stroke*p_Stroke_rec*(1-I28) + AH28*p_recur_Stroke*p_Stroke_rec*(1-I28) + AI28*p_recur_Stroke*p_Stroke_rec*(1-I28) + AJ28*p_recur_Stroke*p_Stroke_rec*(1-I28)</f>
        <v>5.585237546412089E-2</v>
      </c>
      <c r="AI29">
        <f>AD28*R28*p_MI*p_MI_rec_young*(1-I28) + AE28*R28*p_MI*p_MI_rec_young*(1-I28) + AH28*(PREV_FEMALE*p_recur_MI_F + (1-PREV_FEMALE)*p_recur_MI_M)*p_MI_rec_young*(1-I28) + AI28*(PREV_FEMALE*p_recur_MI_F + (1-PREV_FEMALE)*p_recur_MI_M)*p_MI_rec_young*(1-I28) + AJ28*(PREV_FEMALE*p_recur_MI_F + (1-PREV_FEMALE)*p_recur_MI_M)*p_MI_rec_young*(1-I28)</f>
        <v>4.1493729433153506E-2</v>
      </c>
      <c r="AJ29">
        <f>AH28*(1-p_recur_Stroke-(PREV_FEMALE*p_recur_MI_F + (1-PREV_FEMALE)*p_recur_MI_M) - p_toHF_young - H28*rr_MI*rr_Stroke)*(1-I28) + AI28*(1-p_recur_Stroke-(PREV_FEMALE*p_recur_MI_F + (1-PREV_FEMALE)*p_recur_MI_M) - p_toHF_young - H28*rr_MI*rr_Stroke)*(1-I28) + AJ28*(1-p_recur_Stroke-(PREV_FEMALE*p_recur_MI_F + (1-PREV_FEMALE)*p_recur_MI_M) - p_toHF_young - H28*rr_MI*rr_Stroke)*(1-I28)</f>
        <v>0.18482863263026655</v>
      </c>
      <c r="AK29">
        <f>AB28*R28*p_MI*p_MI_HF_young*(1-I28) + AC28*R28*p_MI*p_MI_HF_young*(1-I28) + AF28*p_toHF_young*(1-I28) + AF28*(PREV_FEMALE*p_recur_MI_F + (1-PREV_FEMALE)*p_recur_MI_M)*p_MI_HF_young*(1-I28) + AG28*p_toHF_young*(1-I28) + AG28*(PREV_FEMALE*p_recur_MI_F + (1-PREV_FEMALE)*p_recur_MI_M)*p_MI_HF_young*(1-I28)</f>
        <v>0.18593684475765038</v>
      </c>
      <c r="AL29">
        <f>AK28*(1-R28*p_Stroke - H28*rr_HF)*(1-I28) + AL28*(1-R28*p_Stroke-H28*rr_HF)*(1-I28)</f>
        <v>2.0914341348322427</v>
      </c>
      <c r="AM29">
        <f>AD28*R28*p_MI*p_MI_HF_young*(1-I28) + AE28*R28*p_MI*p_MI_HF_young*(1-I28) + AH28*(PREV_FEMALE*p_recur_MI_F + (1-PREV_FEMALE)*p_recur_MI_M)*p_MI_HF_young*(1-I28) + AH28*p_toHF_young*(1-I28) + AI28*(PREV_FEMALE*p_recur_MI_F + (1-PREV_FEMALE)*p_recur_MI_M)*p_MI_HF_young*(1-I28) + AI28*p_toHF_young*(1-I28) + AJ28*(PREV_FEMALE*p_recur_MI_F + (1-PREV_FEMALE)*p_recur_MI_M)*p_MI_HF_young*(1-I28) + AJ28*p_toHF_young*(1-I28)</f>
        <v>8.2314987611782787E-3</v>
      </c>
      <c r="AN29">
        <f>AK28*R28*p_Stroke*p_Stroke_rec*(1-I28) + AL28*R28*p_Stroke*p_Stroke_rec*(1-I28) + AM28*(1-H28*rr_Stroke*rr_HF)*(1-I28) + AN28*(1-H28*rr_Stroke*rr_HF)*(1-I28)</f>
        <v>8.8372060061809796E-2</v>
      </c>
      <c r="AO29">
        <f>AO28*(1-AA28-H28*rr_DM) + AB28*(1-R28-H28)*I28</f>
        <v>351.35691837384553</v>
      </c>
      <c r="AP29">
        <f>AO28*AA28*p_Other + AB28*R28*p_Other*I28 + AC28*(1-R28*p_Stroke-R28*p_MI-H28*rr_Other)*I28 + AP28*(1-AA28*p_Stroke-AA28*p_MI-H28*rr_Other*rr_DM)</f>
        <v>100.41730865078338</v>
      </c>
      <c r="AQ29">
        <f>AO28*AA28*p_Stroke*p_Stroke_rec + AB28*R28*p_Stroke*p_Stroke_rec*I28 + AC28*R28*p_Stroke*p_Stroke_rec*I28 + AD28*p_recur_Stroke*p_Stroke_rec*I28 + AE28*p_recur_Stroke*p_Stroke_rec*I28 + AP28*AA28*p_Stroke*p_Stroke_rec + AQ28*p_recur_Stroke*p_Stroke_rec + AR28*p_recur_Stroke*p_Stroke_rec</f>
        <v>7.3923711243794656</v>
      </c>
      <c r="AR29">
        <f>AD28*(1-p_recur_Stroke-R28*p_MI-H28*rr_Stroke)*I28 + AE28*(1-p_recur_Stroke-R28*p_MI-H28*rr_Stroke)*I28 + AQ28*(1-p_recur_Stroke-AA28*p_MI-H28*rr_Stroke*rr_DM) + AR28*(1-p_recur_Stroke-AA28*p_MI-H28*rr_Stroke*rr_DM)</f>
        <v>28.54041046175141</v>
      </c>
      <c r="AS29">
        <f>AO28*AA28*p_MI*p_MI_rec_young + AB28*R28*p_MI*p_MI_rec_young*I28 + AC28*R28*p_MI*p_MI_rec_young*I28 +AF28*(PREV_FEMALE*p_recur_MI_F + (1-PREV_FEMALE)*p_recur_MI_M)*p_MI_rec_young*I28 + AG28*(PREV_FEMALE*p_recur_MI_F + (1-PREV_FEMALE)*p_recur_MI_M)*p_MI_rec_young*I28 + AP28*AA28*p_MI*p_MI_rec_young + AS28*(PREV_FEMALE*p_recur_MI_F + (1-PREV_FEMALE)*p_recur_MI_M)*p_MI_rec_young + AT28*(PREV_FEMALE*p_recur_MI_F + (1-PREV_FEMALE)*p_recur_MI_M)*p_MI_rec_young</f>
        <v>4.9213720000789882</v>
      </c>
      <c r="AT29">
        <f>AF28*(1-(PREV_FEMALE*p_recur_MI_F + (1-PREV_FEMALE)*p_recur_MI_M) - R28*p_Stroke - p_toHF_young - H28*rr_MI)*I28 + AG28*(1-(PREV_FEMALE*p_recur_MI_F + (1-PREV_FEMALE)*p_recur_MI_M) - R28*p_Stroke - p_toHF_young - H28*rr_MI)*I28 + AS28*(1-(PREV_FEMALE*p_recur_MI_F + (1-PREV_FEMALE)*p_recur_MI_M) - AA28*p_Stroke - p_toHF_young - H28*rr_MI*rr_DM) + AT28*(1-(PREV_FEMALE*p_recur_MI_F + (1-PREV_FEMALE)*p_recur_MI_M) - AA28*p_Stroke - p_toHF_young - H28*rr_MI*rr_DM)</f>
        <v>28.307595063370321</v>
      </c>
      <c r="AU29">
        <f>AF28*R28*p_Stroke*p_Stroke_rec*I28 + AG28*R28*p_Stroke*p_Stroke_rec*I28 + AH28*p_recur_Stroke*p_Stroke_rec*I28 + AI28*p_recur_Stroke*p_Stroke_rec*I28 + AJ28*p_recur_Stroke*p_Stroke_rec*I28 + AS28*AA28*p_Stroke*p_Stroke_rec + AT28*AA28*p_Stroke*p_Stroke_rec + AU28*p_recur_Stroke*p_Stroke_rec + AV28*p_recur_Stroke*p_Stroke_rec + AW28*p_recur_Stroke*p_Stroke_rec</f>
        <v>0.48042398628994276</v>
      </c>
      <c r="AV29">
        <f>AD28*R28*p_MI*p_MI_rec_young*I28 + AE28*R28*p_MI*p_MI_rec_young*I28 + AH28*(PREV_FEMALE*p_recur_MI_F+(1-PREV_FEMALE)*p_recur_MI_M)*p_MI_rec_young*I28 + AI28*(PREV_FEMALE*p_recur_MI_F+(1-PREV_FEMALE)*p_recur_MI_M)*p_MI_rec_young*I28 + AJ28*(PREV_FEMALE*p_recur_MI_F+(1-PREV_FEMALE)*p_recur_MI_M)*p_MI_rec_young*I28 + AQ28*AA28*p_MI*p_MI_rec_young + AR28*AA28*p_MI*p_MI_rec_young + AU28*(PREV_FEMALE*p_recur_MI_F+(1-PREV_FEMALE)*p_recur_MI_M)*p_MI_rec_young + AV28*(PREV_FEMALE*p_recur_MI_F+(1-PREV_FEMALE)*p_recur_MI_M)*p_MI_rec_young + AW28*(PREV_FEMALE*p_recur_MI_F+(1-PREV_FEMALE)*p_recur_MI_M)*p_MI_rec_young</f>
        <v>0.35641130764301976</v>
      </c>
      <c r="AW29">
        <f>AH28*(1-p_recur_Stroke-(PREV_FEMALE*p_recur_MI_F + (1-PREV_FEMALE)*p_recur_MI_M) - p_toHF_young - H28*rr_MI*rr_Stroke)*I28 + AI28*(1-p_recur_Stroke-(PREV_FEMALE*p_recur_MI_F + (1-PREV_FEMALE)*p_recur_MI_M) - p_toHF_young - H28*rr_MI*rr_Stroke)*I28 + AJ28*(1-p_recur_Stroke-(PREV_FEMALE*p_recur_MI_F + (1-PREV_FEMALE)*p_recur_MI_M) - p_toHF_young - H28*rr_MI*rr_Stroke)*I28 + AU28*(1-p_recur_Stroke-(PREV_FEMALE*p_recur_MI_F + (1-PREV_FEMALE)*p_recur_MI_M) - p_toHF_young - H28*rr_MI*rr_Stroke*rr_DM) + AV28*(1-p_recur_Stroke-(PREV_FEMALE*p_recur_MI_F + (1-PREV_FEMALE)*p_recur_MI_M) - p_toHF_young - H28*rr_MI*rr_Stroke*rr_DM) + AW28*(1-p_recur_Stroke-(PREV_FEMALE*p_recur_MI_F + (1-PREV_FEMALE)*p_recur_MI_M) - p_toHF_young - H28*rr_MI*rr_Stroke*rr_DM)</f>
        <v>1.4833091878149434</v>
      </c>
      <c r="AX29">
        <f>AO28*AA28*p_MI*p_MI_HF_young + AB28*R28*p_MI*p_MI_HF_young*I28 + AC28*R28*p_MI*p_MI_HF_young*I28 + AF28*p_toHF_young*I28 + AF28*(PREV_FEMALE*p_recur_MI_F + (1-PREV_FEMALE)*p_recur_MI_M)*p_MI_HF_young*I28 + AG28*p_toHF_young*I28 + AG28*(PREV_FEMALE*p_recur_MI_F + (1-PREV_FEMALE)*p_recur_MI_M)*p_MI_HF_young*I28 + AP28*AA28*p_MI*p_MI_HF_young + AS28*(PREV_FEMALE*p_recur_MI_F + (1-PREV_FEMALE)*p_recur_MI_M)*p_MI_HF_young + AS28*p_toHF_young + AT28*(PREV_FEMALE*p_recur_MI_F + (1-PREV_FEMALE)*p_recur_MI_M)*p_MI_HF_young + AT28*p_toHF_young</f>
        <v>0.98723214316453345</v>
      </c>
      <c r="AY29">
        <f>AK28*(1-R28*p_Stroke - H28*rr_HF)*I28 + AL28*(1-R28*p_Stroke - H28*rr_HF)*I28 + AX28*(1-AA28*p_Stroke - H28*rr_HF*rr_DM) + AY28*(1-AA28*p_Stroke - H28*rr_HF*rr_DM)</f>
        <v>10.085457575432411</v>
      </c>
      <c r="AZ29">
        <f>AD28*R28*p_MI*p_MI_HF_young*I28 + AE28*R28*p_MI*p_MI_HF_young*I28 + AH28*(PREV_FEMALE*p_recur_MI_F + (1-PREV_FEMALE)*p_recur_MI_M)*p_MI_HF_young*I28 + AH28*p_toHF_young*I28 + AI28*(PREV_FEMALE*p_recur_MI_F + (1-PREV_FEMALE)*p_recur_MI_M)*p_MI_HF_young*I28 + AI28*p_toHF_young*I28 + AJ28*(PREV_FEMALE*p_recur_MI_F + (1-PREV_FEMALE)*p_recur_MI_M)*p_MI_HF_young*I28 + AJ28*p_toHF_young*I28 + AQ28*AA28*p_MI*p_MI_HF_young + AR28*AA28*p_MI*p_MI_HF_young + AU28*(PREV_FEMALE*p_recur_MI_F + (1-PREV_FEMALE)*p_recur_MI_M)*p_MI_HF_young + AU28*p_toHF_young + AV28*(PREV_FEMALE*p_recur_MI_F + (1-PREV_FEMALE)*p_recur_MI_M)*p_MI_HF_young + AV28*p_toHF_young + AW28*(PREV_FEMALE*p_recur_MI_F + (1-PREV_FEMALE)*p_recur_MI_M)*p_MI_HF_young + AW28*p_toHF_young</f>
        <v>6.9473148383960709E-2</v>
      </c>
      <c r="BA29">
        <f>AK28*R28*p_Stroke*p_Stroke_rec*I28 + AL28*R28*p_Stroke*p_Stroke_rec*I28 + AM28*(1-H28*rr_Stroke*rr_HF)*I28 + AN28*(1-H28*rr_Stroke*rr_HF)*I28 + AX28*AA28*p_Stroke*p_Stroke_rec + AY28*AA28*p_Stroke*p_Stroke_rec + AZ28*(1-H28*rr_Stroke*rr_HF*rr_DM) + BA28*(1-H28*rr_Stroke*rr_HF*rr_DM)</f>
        <v>0.67536296031257026</v>
      </c>
      <c r="BB29">
        <f>AB28*H28 + AC28*H28*rr_Other + AD28*H28*rr_Stroke + AE28*H28*rr_Stroke + AF28*H28*rr_MI + AG28*H28*rr_MI + AH28*H28*rr_Stroke*rr_MI + AI28*H28*rr_Stroke*rr_MI + AJ28*H28*rr_Stroke*rr_MI + AK28*H28*rr_HF + AL28*H28*rr_HF + AM28*H28*rr_Stroke*rr_HF + AN28*H28*rr_Stroke*rr_HF + AO28*H28*rr_DM + AP28*H28*rr_DM*rr_Other + AQ28*H28*rr_DM*rr_Stroke + AR28*H28*rr_DM*rr_Stroke + AS28*H28*rr_DM*rr_MI + AT28*H28*rr_DM*rr_MI + AU28*H28*rr_DM*rr_Stroke*rr_MI + AV28*H28*rr_DM*rr_Stroke*rr_MI + AW28*H28*rr_DM*rr_Stroke*rr_MI + AX28*H28*rr_DM*rr_HF + AY28*H28*rr_DM*rr_HF + AZ28*H28*rr_DM*rr_Stroke*rr_HF + BA28*H28*rr_DM*rr_Stroke*rr_HF
+ AB28*R28*p_MI*p_MI_mort + AB28*R28*p_Stroke*p_Stroke_mort + AC28*R28*p_MI*p_MI_mort + AC28*R28*p_Stroke*p_Stroke_mort + AD28*R28*p_MI*p_MI_mort + AD28*p_recur_Stroke*p_Stroke_mort + AE28*R28*p_MI*p_MI_mort + AE28*p_recur_Stroke*p_Stroke_mort + AF28*(PREV_FEMALE*p_recur_MI_F + (1-PREV_FEMALE)*p_recur_MI_M)*p_MI_mort + AF28*R28*p_Stroke*p_Stroke_mort + AG28*(PREV_FEMALE*p_recur_MI_F + (1-PREV_FEMALE)*p_recur_MI_M)*p_MI_mort + AG28*R28*p_Stroke*p_Stroke_mort + AH28*(PREV_FEMALE*p_recur_MI_F + (1-PREV_FEMALE)*p_recur_MI_M)*p_MI_mort + AH28*p_recur_Stroke*p_Stroke_mort + AI28*(PREV_FEMALE*p_recur_MI_F + (1-PREV_FEMALE)*p_recur_MI_M)*p_MI_mort + AI28*p_recur_Stroke*p_Stroke_mort + AJ28*(PREV_FEMALE*p_recur_MI_F + (1-PREV_FEMALE)*p_recur_MI_M)*p_MI_mort + AJ28*p_recur_Stroke*p_Stroke_mort + AK28*R28*p_Stroke*p_Stroke_mort + AL28*R28*p_Stroke*p_Stroke_mort
+ AO28*AA28*p_MI*p_MI_mort + AO28*AA28*p_Stroke*p_Stroke_mort + AP28*AA28*p_MI*p_MI_mort + AP28*AA28*p_Stroke*p_Stroke_mort + AQ28*AA28*p_MI*p_MI_mort + AQ28*p_recur_Stroke*p_Stroke_mort + AR28*AA28*p_MI*p_MI_mort + AR28*p_recur_Stroke*p_Stroke_mort + AS28*(PREV_FEMALE*p_recur_MI_F + (1-PREV_FEMALE)*p_recur_MI_M)*p_MI_mort + AS28*AA28*p_Stroke*p_Stroke_mort + AT28*(PREV_FEMALE*p_recur_MI_F + (1-PREV_FEMALE)*p_recur_MI_M)*p_MI_mort + AT28*AA28*p_Stroke*p_Stroke_mort + AU28*(PREV_FEMALE*p_recur_MI_F + (1-PREV_FEMALE)*p_recur_MI_M)*p_MI_mort + AU28*p_recur_Stroke*p_Stroke_mort + AV28*(PREV_FEMALE*p_recur_MI_F + (1-PREV_FEMALE)*p_recur_MI_M)*p_MI_mort + AV28*p_recur_Stroke*p_Stroke_mort + AW28*(PREV_FEMALE*p_recur_MI_F + (1-PREV_FEMALE)*p_recur_MI_M)*p_MI_mort + AW28*p_recur_Stroke*p_Stroke_mort + AX28*AA28*p_Stroke*p_Stroke_mort + AY28*AA28*p_Stroke*p_Stroke_mort
+BB28</f>
        <v>305.74247262006918</v>
      </c>
      <c r="BC29">
        <f t="shared" si="19"/>
        <v>999.99999999999955</v>
      </c>
    </row>
    <row r="30" spans="1:55" x14ac:dyDescent="0.3">
      <c r="A30">
        <v>27</v>
      </c>
      <c r="B30">
        <v>72</v>
      </c>
      <c r="C30">
        <f>BMI_BL</f>
        <v>38</v>
      </c>
      <c r="D30">
        <f>SBP_BL</f>
        <v>125</v>
      </c>
      <c r="E30">
        <f>HbA1C_BL</f>
        <v>5.7</v>
      </c>
      <c r="F30">
        <v>2.496E-2</v>
      </c>
      <c r="G30">
        <v>1.686E-2</v>
      </c>
      <c r="H30">
        <f>(PREV_FEMALE*F30 + (1-PREV_FEMALE)*G30)</f>
        <v>2.334E-2</v>
      </c>
      <c r="I30">
        <f t="shared" si="1"/>
        <v>5.6857293942168513E-2</v>
      </c>
      <c r="J30">
        <f t="shared" si="2"/>
        <v>0.26281177699647729</v>
      </c>
      <c r="K30">
        <f t="shared" si="3"/>
        <v>0.34755384881907236</v>
      </c>
      <c r="L30">
        <f t="shared" si="4"/>
        <v>0.13441093349901878</v>
      </c>
      <c r="M30">
        <f t="shared" si="5"/>
        <v>0.18303083967853306</v>
      </c>
      <c r="N30">
        <f t="shared" si="6"/>
        <v>0.55646226558813883</v>
      </c>
      <c r="O30">
        <f t="shared" si="7"/>
        <v>0.68295799046913164</v>
      </c>
      <c r="P30">
        <f t="shared" si="8"/>
        <v>0.32960826512571439</v>
      </c>
      <c r="Q30">
        <f t="shared" si="9"/>
        <v>0.43166512293095105</v>
      </c>
      <c r="R30">
        <f>PREV_FEMALE*PREV_SMOKE*(1-PREV_HT)*(1-EXP(-J30/10))+PREV_FEMALE*PREV_SMOKE*PREV_HT*(1-EXP(-K30/10))+PREV_FEMALE*(1-PREV_SMOKE)*(1-PREV_HT)*(1-EXP(-L30/10))+PREV_FEMALE*(1-PREV_SMOKE)*PREV_HT*(1-EXP(-M30/10))+(1-PREV_FEMALE)*PREV_SMOKE*(1-PREV_HT)*(1-EXP(-N30/10))+(1-PREV_FEMALE)*PREV_SMOKE*PREV_HT*(1-EXP(-O30/10))+(1-PREV_FEMALE)*(1-PREV_SMOKE)*(1-PREV_HT)*(1-EXP(-P30/10))+(1-PREV_FEMALE)*(1-PREV_SMOKE)*PREV_HT*(1-EXP(-Q30/10))</f>
        <v>2.1132878171546007E-2</v>
      </c>
      <c r="S30">
        <f t="shared" si="10"/>
        <v>0.48499701284412799</v>
      </c>
      <c r="T30">
        <f t="shared" si="11"/>
        <v>0.60518646373288876</v>
      </c>
      <c r="U30">
        <f t="shared" si="12"/>
        <v>0.26958267187073581</v>
      </c>
      <c r="V30">
        <f t="shared" si="13"/>
        <v>0.35593091277071598</v>
      </c>
      <c r="W30">
        <f t="shared" si="14"/>
        <v>0.74927454350592859</v>
      </c>
      <c r="X30">
        <f t="shared" si="15"/>
        <v>0.85839648357306109</v>
      </c>
      <c r="Y30">
        <f t="shared" si="16"/>
        <v>0.49362568651647754</v>
      </c>
      <c r="Z30">
        <f t="shared" si="17"/>
        <v>0.61768464597743633</v>
      </c>
      <c r="AA30">
        <f>PREV_FEMALE*PREV_SMOKE*(1-PREV_HT)*(1-EXP(-S30/10))+PREV_FEMALE*PREV_SMOKE*PREV_HT*(1-EXP(-T30/10))+PREV_FEMALE*(1-PREV_SMOKE)*(1-PREV_HT)*(1-EXP(-U30/10))+PREV_FEMALE*(1-PREV_SMOKE)*PREV_HT*(1-EXP(-V30/10))+(1-PREV_FEMALE)*PREV_SMOKE*(1-PREV_HT)*(1-EXP(-W30/10))+(1-PREV_FEMALE)*PREV_SMOKE*PREV_HT*(1-EXP(-X30/10))+(1-PREV_FEMALE)*(1-PREV_SMOKE)*(1-PREV_HT)*(1-EXP(-Y30/10))+(1-PREV_FEMALE)*(1-PREV_SMOKE)*PREV_HT*(1-EXP(-Z30/10))</f>
        <v>3.6842019547957364E-2</v>
      </c>
      <c r="AB30">
        <f t="shared" si="18"/>
        <v>109.66899198482756</v>
      </c>
      <c r="AC30">
        <f>AB29*R29*p_Other*(1-I29) + AC29*(1-R29*(1-p_Other)-H29*rr_Other)*(1-I29)</f>
        <v>20.267195864167622</v>
      </c>
      <c r="AD30">
        <f>AB29*R29*p_Stroke*p_Stroke_rec*(1-I29)+AC29*R29*p_Stroke*p_Stroke_rec*(1-I29) + AD29*p_recur_Stroke*p_Stroke_rec*(1-I29) + AE29*p_recur_Stroke*p_Stroke_rec*(1-I29)</f>
        <v>1.3267578474585759</v>
      </c>
      <c r="AE30">
        <f>AD29*(1-p_recur_Stroke-R29*p_MI-H29*rr_Stroke)*(1-I29) + AE29*(1-p_recur_Stroke-R29*p_MI-H29*rr_Stroke)*(1-I29)</f>
        <v>5.3952029034571449</v>
      </c>
      <c r="AF30">
        <f>AB29*R29*p_MI*p_MI_rec_young*(1-I29)+AC29*R29*p_MI*p_MI_rec_young*(1-I29) + AF29*(PREV_FEMALE*p_recur_MI_F + (1-PREV_FEMALE)*p_recur_MI_M)*p_MI_rec_young*(1-I29) + AG29*(PREV_FEMALE*p_recur_MI_F + (1-PREV_FEMALE)*p_recur_MI_M)*p_MI_rec_young*(1-I29)</f>
        <v>0.86680411107267208</v>
      </c>
      <c r="AG30">
        <f>AF29*(1-(PREV_FEMALE*p_recur_MI_F + (1-PREV_FEMALE)*p_recur_MI_M) - R29*p_Stroke - p_toHF_young - H29*rr_MI)*(1-I29) + AG29*(1-(PREV_FEMALE*p_recur_MI_F + (1-PREV_FEMALE)*p_recur_MI_M) - R29*p_Stroke - p_toHF_young - H29*rr_MI)*(1-I29)</f>
        <v>5.2936261408473673</v>
      </c>
      <c r="AH30">
        <f>AF29*R29*p_Stroke*p_Stroke_rec*(1-I29) + AG29*R29*p_Stroke*p_Stroke_rec*(1-I29) + AH29*p_recur_Stroke*p_Stroke_rec*(1-I29) + AI29*p_recur_Stroke*p_Stroke_rec*(1-I29) + AJ29*p_recur_Stroke*p_Stroke_rec*(1-I29)</f>
        <v>5.5650022041209363E-2</v>
      </c>
      <c r="AI30">
        <f>AD29*R29*p_MI*p_MI_rec_young*(1-I29) + AE29*R29*p_MI*p_MI_rec_young*(1-I29) + AH29*(PREV_FEMALE*p_recur_MI_F + (1-PREV_FEMALE)*p_recur_MI_M)*p_MI_rec_young*(1-I29) + AI29*(PREV_FEMALE*p_recur_MI_F + (1-PREV_FEMALE)*p_recur_MI_M)*p_MI_rec_young*(1-I29) + AJ29*(PREV_FEMALE*p_recur_MI_F + (1-PREV_FEMALE)*p_recur_MI_M)*p_MI_rec_young*(1-I29)</f>
        <v>4.1038775432845689E-2</v>
      </c>
      <c r="AJ30">
        <f>AH29*(1-p_recur_Stroke-(PREV_FEMALE*p_recur_MI_F + (1-PREV_FEMALE)*p_recur_MI_M) - p_toHF_young - H29*rr_MI*rr_Stroke)*(1-I29) + AI29*(1-p_recur_Stroke-(PREV_FEMALE*p_recur_MI_F + (1-PREV_FEMALE)*p_recur_MI_M) - p_toHF_young - H29*rr_MI*rr_Stroke)*(1-I29) + AJ29*(1-p_recur_Stroke-(PREV_FEMALE*p_recur_MI_F + (1-PREV_FEMALE)*p_recur_MI_M) - p_toHF_young - H29*rr_MI*rr_Stroke)*(1-I29)</f>
        <v>0.17992871986279529</v>
      </c>
      <c r="AK30">
        <f>AB29*R29*p_MI*p_MI_HF_young*(1-I29) + AC29*R29*p_MI*p_MI_HF_young*(1-I29) + AF29*p_toHF_young*(1-I29) + AF29*(PREV_FEMALE*p_recur_MI_F + (1-PREV_FEMALE)*p_recur_MI_M)*p_MI_HF_young*(1-I29) + AG29*p_toHF_young*(1-I29) + AG29*(PREV_FEMALE*p_recur_MI_F + (1-PREV_FEMALE)*p_recur_MI_M)*p_MI_HF_young*(1-I29)</f>
        <v>0.17788157842040167</v>
      </c>
      <c r="AL30">
        <f>AK29*(1-R29*p_Stroke - H29*rr_HF)*(1-I29) + AL29*(1-R29*p_Stroke-H29*rr_HF)*(1-I29)</f>
        <v>2.0446645119753244</v>
      </c>
      <c r="AM30">
        <f>AD29*R29*p_MI*p_MI_HF_young*(1-I29) + AE29*R29*p_MI*p_MI_HF_young*(1-I29) + AH29*(PREV_FEMALE*p_recur_MI_F + (1-PREV_FEMALE)*p_recur_MI_M)*p_MI_HF_young*(1-I29) + AH29*p_toHF_young*(1-I29) + AI29*(PREV_FEMALE*p_recur_MI_F + (1-PREV_FEMALE)*p_recur_MI_M)*p_MI_HF_young*(1-I29) + AI29*p_toHF_young*(1-I29) + AJ29*(PREV_FEMALE*p_recur_MI_F + (1-PREV_FEMALE)*p_recur_MI_M)*p_MI_HF_young*(1-I29) + AJ29*p_toHF_young*(1-I29)</f>
        <v>8.1646355222962097E-3</v>
      </c>
      <c r="AN30">
        <f>AK29*R29*p_Stroke*p_Stroke_rec*(1-I29) + AL29*R29*p_Stroke*p_Stroke_rec*(1-I29) + AM29*(1-H29*rr_Stroke*rr_HF)*(1-I29) + AN29*(1-H29*rr_Stroke*rr_HF)*(1-I29)</f>
        <v>8.8036478827575662E-2</v>
      </c>
      <c r="AO30">
        <f>AO29*(1-AA29-H29*rr_DM) + AB29*(1-R29-H29)*I29</f>
        <v>335.76583247931387</v>
      </c>
      <c r="AP30">
        <f>AO29*AA29*p_Other + AB29*R29*p_Other*I29 + AC29*(1-R29*p_Stroke-R29*p_MI-H29*rr_Other)*I29 + AP29*(1-AA29*p_Stroke-AA29*p_MI-H29*rr_Other*rr_DM)</f>
        <v>101.71209388410513</v>
      </c>
      <c r="AQ30">
        <f>AO29*AA29*p_Stroke*p_Stroke_rec + AB29*R29*p_Stroke*p_Stroke_rec*I29 + AC29*R29*p_Stroke*p_Stroke_rec*I29 + AD29*p_recur_Stroke*p_Stroke_rec*I29 + AE29*p_recur_Stroke*p_Stroke_rec*I29 + AP29*AA29*p_Stroke*p_Stroke_rec + AQ29*p_recur_Stroke*p_Stroke_rec + AR29*p_recur_Stroke*p_Stroke_rec</f>
        <v>7.4688347685905256</v>
      </c>
      <c r="AR30">
        <f>AD29*(1-p_recur_Stroke-R29*p_MI-H29*rr_Stroke)*I29 + AE29*(1-p_recur_Stroke-R29*p_MI-H29*rr_Stroke)*I29 + AQ29*(1-p_recur_Stroke-AA29*p_MI-H29*rr_Stroke*rr_DM) + AR29*(1-p_recur_Stroke-AA29*p_MI-H29*rr_Stroke*rr_DM)</f>
        <v>28.581988765100768</v>
      </c>
      <c r="AS30">
        <f>AO29*AA29*p_MI*p_MI_rec_young + AB29*R29*p_MI*p_MI_rec_young*I29 + AC29*R29*p_MI*p_MI_rec_young*I29 +AF29*(PREV_FEMALE*p_recur_MI_F + (1-PREV_FEMALE)*p_recur_MI_M)*p_MI_rec_young*I29 + AG29*(PREV_FEMALE*p_recur_MI_F + (1-PREV_FEMALE)*p_recur_MI_M)*p_MI_rec_young*I29 + AP29*AA29*p_MI*p_MI_rec_young + AS29*(PREV_FEMALE*p_recur_MI_F + (1-PREV_FEMALE)*p_recur_MI_M)*p_MI_rec_young + AT29*(PREV_FEMALE*p_recur_MI_F + (1-PREV_FEMALE)*p_recur_MI_M)*p_MI_rec_young</f>
        <v>4.9922496254001683</v>
      </c>
      <c r="AT30">
        <f>AF29*(1-(PREV_FEMALE*p_recur_MI_F + (1-PREV_FEMALE)*p_recur_MI_M) - R29*p_Stroke - p_toHF_young - H29*rr_MI)*I29 + AG29*(1-(PREV_FEMALE*p_recur_MI_F + (1-PREV_FEMALE)*p_recur_MI_M) - R29*p_Stroke - p_toHF_young - H29*rr_MI)*I29 + AS29*(1-(PREV_FEMALE*p_recur_MI_F + (1-PREV_FEMALE)*p_recur_MI_M) - AA29*p_Stroke - p_toHF_young - H29*rr_MI*rr_DM) + AT29*(1-(PREV_FEMALE*p_recur_MI_F + (1-PREV_FEMALE)*p_recur_MI_M) - AA29*p_Stroke - p_toHF_young - H29*rr_MI*rr_DM)</f>
        <v>28.975205397088683</v>
      </c>
      <c r="AU30">
        <f>AF29*R29*p_Stroke*p_Stroke_rec*I29 + AG29*R29*p_Stroke*p_Stroke_rec*I29 + AH29*p_recur_Stroke*p_Stroke_rec*I29 + AI29*p_recur_Stroke*p_Stroke_rec*I29 + AJ29*p_recur_Stroke*p_Stroke_rec*I29 + AS29*AA29*p_Stroke*p_Stroke_rec + AT29*AA29*p_Stroke*p_Stroke_rec + AU29*p_recur_Stroke*p_Stroke_rec + AV29*p_recur_Stroke*p_Stroke_rec + AW29*p_recur_Stroke*p_Stroke_rec</f>
        <v>0.51118487429873527</v>
      </c>
      <c r="AV30">
        <f>AD29*R29*p_MI*p_MI_rec_young*I29 + AE29*R29*p_MI*p_MI_rec_young*I29 + AH29*(PREV_FEMALE*p_recur_MI_F+(1-PREV_FEMALE)*p_recur_MI_M)*p_MI_rec_young*I29 + AI29*(PREV_FEMALE*p_recur_MI_F+(1-PREV_FEMALE)*p_recur_MI_M)*p_MI_rec_young*I29 + AJ29*(PREV_FEMALE*p_recur_MI_F+(1-PREV_FEMALE)*p_recur_MI_M)*p_MI_rec_young*I29 + AQ29*AA29*p_MI*p_MI_rec_young + AR29*AA29*p_MI*p_MI_rec_young + AU29*(PREV_FEMALE*p_recur_MI_F+(1-PREV_FEMALE)*p_recur_MI_M)*p_MI_rec_young + AV29*(PREV_FEMALE*p_recur_MI_F+(1-PREV_FEMALE)*p_recur_MI_M)*p_MI_rec_young + AW29*(PREV_FEMALE*p_recur_MI_F+(1-PREV_FEMALE)*p_recur_MI_M)*p_MI_rec_young</f>
        <v>0.37575886268806713</v>
      </c>
      <c r="AW30">
        <f>AH29*(1-p_recur_Stroke-(PREV_FEMALE*p_recur_MI_F + (1-PREV_FEMALE)*p_recur_MI_M) - p_toHF_young - H29*rr_MI*rr_Stroke)*I29 + AI29*(1-p_recur_Stroke-(PREV_FEMALE*p_recur_MI_F + (1-PREV_FEMALE)*p_recur_MI_M) - p_toHF_young - H29*rr_MI*rr_Stroke)*I29 + AJ29*(1-p_recur_Stroke-(PREV_FEMALE*p_recur_MI_F + (1-PREV_FEMALE)*p_recur_MI_M) - p_toHF_young - H29*rr_MI*rr_Stroke)*I29 + AU29*(1-p_recur_Stroke-(PREV_FEMALE*p_recur_MI_F + (1-PREV_FEMALE)*p_recur_MI_M) - p_toHF_young - H29*rr_MI*rr_Stroke*rr_DM) + AV29*(1-p_recur_Stroke-(PREV_FEMALE*p_recur_MI_F + (1-PREV_FEMALE)*p_recur_MI_M) - p_toHF_young - H29*rr_MI*rr_Stroke*rr_DM) + AW29*(1-p_recur_Stroke-(PREV_FEMALE*p_recur_MI_F + (1-PREV_FEMALE)*p_recur_MI_M) - p_toHF_young - H29*rr_MI*rr_Stroke*rr_DM)</f>
        <v>1.5384748576601488</v>
      </c>
      <c r="AX30">
        <f>AO29*AA29*p_MI*p_MI_HF_young + AB29*R29*p_MI*p_MI_HF_young*I29 + AC29*R29*p_MI*p_MI_HF_young*I29 + AF29*p_toHF_young*I29 + AF29*(PREV_FEMALE*p_recur_MI_F + (1-PREV_FEMALE)*p_recur_MI_M)*p_MI_HF_young*I29 + AG29*p_toHF_young*I29 + AG29*(PREV_FEMALE*p_recur_MI_F + (1-PREV_FEMALE)*p_recur_MI_M)*p_MI_HF_young*I29 + AP29*AA29*p_MI*p_MI_HF_young + AS29*(PREV_FEMALE*p_recur_MI_F + (1-PREV_FEMALE)*p_recur_MI_M)*p_MI_HF_young + AS29*p_toHF_young + AT29*(PREV_FEMALE*p_recur_MI_F + (1-PREV_FEMALE)*p_recur_MI_M)*p_MI_HF_young + AT29*p_toHF_young</f>
        <v>1.0078570515393463</v>
      </c>
      <c r="AY30">
        <f>AK29*(1-R29*p_Stroke - H29*rr_HF)*I29 + AL29*(1-R29*p_Stroke - H29*rr_HF)*I29 + AX29*(1-AA29*p_Stroke - H29*rr_HF*rr_DM) + AY29*(1-AA29*p_Stroke - H29*rr_HF*rr_DM)</f>
        <v>10.552713308376259</v>
      </c>
      <c r="AZ30">
        <f>AD29*R29*p_MI*p_MI_HF_young*I29 + AE29*R29*p_MI*p_MI_HF_young*I29 + AH29*(PREV_FEMALE*p_recur_MI_F + (1-PREV_FEMALE)*p_recur_MI_M)*p_MI_HF_young*I29 + AH29*p_toHF_young*I29 + AI29*(PREV_FEMALE*p_recur_MI_F + (1-PREV_FEMALE)*p_recur_MI_M)*p_MI_HF_young*I29 + AI29*p_toHF_young*I29 + AJ29*(PREV_FEMALE*p_recur_MI_F + (1-PREV_FEMALE)*p_recur_MI_M)*p_MI_HF_young*I29 + AJ29*p_toHF_young*I29 + AQ29*AA29*p_MI*p_MI_HF_young + AR29*AA29*p_MI*p_MI_HF_young + AU29*(PREV_FEMALE*p_recur_MI_F + (1-PREV_FEMALE)*p_recur_MI_M)*p_MI_HF_young + AU29*p_toHF_young + AV29*(PREV_FEMALE*p_recur_MI_F + (1-PREV_FEMALE)*p_recur_MI_M)*p_MI_HF_young + AV29*p_toHF_young + AW29*(PREV_FEMALE*p_recur_MI_F + (1-PREV_FEMALE)*p_recur_MI_M)*p_MI_HF_young + AW29*p_toHF_young</f>
        <v>7.3550259731503351E-2</v>
      </c>
      <c r="BA30">
        <f>AK29*R29*p_Stroke*p_Stroke_rec*I29 + AL29*R29*p_Stroke*p_Stroke_rec*I29 + AM29*(1-H29*rr_Stroke*rr_HF)*I29 + AN29*(1-H29*rr_Stroke*rr_HF)*I29 + AX29*AA29*p_Stroke*p_Stroke_rec + AY29*AA29*p_Stroke*p_Stroke_rec + AZ29*(1-H29*rr_Stroke*rr_HF*rr_DM) + BA29*(1-H29*rr_Stroke*rr_HF*rr_DM)</f>
        <v>0.71777205014836154</v>
      </c>
      <c r="BB30">
        <f>AB29*H29 + AC29*H29*rr_Other + AD29*H29*rr_Stroke + AE29*H29*rr_Stroke + AF29*H29*rr_MI + AG29*H29*rr_MI + AH29*H29*rr_Stroke*rr_MI + AI29*H29*rr_Stroke*rr_MI + AJ29*H29*rr_Stroke*rr_MI + AK29*H29*rr_HF + AL29*H29*rr_HF + AM29*H29*rr_Stroke*rr_HF + AN29*H29*rr_Stroke*rr_HF + AO29*H29*rr_DM + AP29*H29*rr_DM*rr_Other + AQ29*H29*rr_DM*rr_Stroke + AR29*H29*rr_DM*rr_Stroke + AS29*H29*rr_DM*rr_MI + AT29*H29*rr_DM*rr_MI + AU29*H29*rr_DM*rr_Stroke*rr_MI + AV29*H29*rr_DM*rr_Stroke*rr_MI + AW29*H29*rr_DM*rr_Stroke*rr_MI + AX29*H29*rr_DM*rr_HF + AY29*H29*rr_DM*rr_HF + AZ29*H29*rr_DM*rr_Stroke*rr_HF + BA29*H29*rr_DM*rr_Stroke*rr_HF
+ AB29*R29*p_MI*p_MI_mort + AB29*R29*p_Stroke*p_Stroke_mort + AC29*R29*p_MI*p_MI_mort + AC29*R29*p_Stroke*p_Stroke_mort + AD29*R29*p_MI*p_MI_mort + AD29*p_recur_Stroke*p_Stroke_mort + AE29*R29*p_MI*p_MI_mort + AE29*p_recur_Stroke*p_Stroke_mort + AF29*(PREV_FEMALE*p_recur_MI_F + (1-PREV_FEMALE)*p_recur_MI_M)*p_MI_mort + AF29*R29*p_Stroke*p_Stroke_mort + AG29*(PREV_FEMALE*p_recur_MI_F + (1-PREV_FEMALE)*p_recur_MI_M)*p_MI_mort + AG29*R29*p_Stroke*p_Stroke_mort + AH29*(PREV_FEMALE*p_recur_MI_F + (1-PREV_FEMALE)*p_recur_MI_M)*p_MI_mort + AH29*p_recur_Stroke*p_Stroke_mort + AI29*(PREV_FEMALE*p_recur_MI_F + (1-PREV_FEMALE)*p_recur_MI_M)*p_MI_mort + AI29*p_recur_Stroke*p_Stroke_mort + AJ29*(PREV_FEMALE*p_recur_MI_F + (1-PREV_FEMALE)*p_recur_MI_M)*p_MI_mort + AJ29*p_recur_Stroke*p_Stroke_mort + AK29*R29*p_Stroke*p_Stroke_mort + AL29*R29*p_Stroke*p_Stroke_mort
+ AO29*AA29*p_MI*p_MI_mort + AO29*AA29*p_Stroke*p_Stroke_mort + AP29*AA29*p_MI*p_MI_mort + AP29*AA29*p_Stroke*p_Stroke_mort + AQ29*AA29*p_MI*p_MI_mort + AQ29*p_recur_Stroke*p_Stroke_mort + AR29*AA29*p_MI*p_MI_mort + AR29*p_recur_Stroke*p_Stroke_mort + AS29*(PREV_FEMALE*p_recur_MI_F + (1-PREV_FEMALE)*p_recur_MI_M)*p_MI_mort + AS29*AA29*p_Stroke*p_Stroke_mort + AT29*(PREV_FEMALE*p_recur_MI_F + (1-PREV_FEMALE)*p_recur_MI_M)*p_MI_mort + AT29*AA29*p_Stroke*p_Stroke_mort + AU29*(PREV_FEMALE*p_recur_MI_F + (1-PREV_FEMALE)*p_recur_MI_M)*p_MI_mort + AU29*p_recur_Stroke*p_Stroke_mort + AV29*(PREV_FEMALE*p_recur_MI_F + (1-PREV_FEMALE)*p_recur_MI_M)*p_MI_mort + AV29*p_recur_Stroke*p_Stroke_mort + AW29*(PREV_FEMALE*p_recur_MI_F + (1-PREV_FEMALE)*p_recur_MI_M)*p_MI_mort + AW29*p_recur_Stroke*p_Stroke_mort + AX29*AA29*p_Stroke*p_Stroke_mort + AY29*AA29*p_Stroke*p_Stroke_mort
+BB29</f>
        <v>332.31254024204458</v>
      </c>
      <c r="BC30">
        <f t="shared" si="19"/>
        <v>999.99999999999955</v>
      </c>
    </row>
    <row r="31" spans="1:55" x14ac:dyDescent="0.3">
      <c r="A31">
        <v>28</v>
      </c>
      <c r="B31">
        <v>73</v>
      </c>
      <c r="C31">
        <f>BMI_BL</f>
        <v>38</v>
      </c>
      <c r="D31">
        <f>SBP_BL</f>
        <v>125</v>
      </c>
      <c r="E31">
        <f>HbA1C_BL</f>
        <v>5.7</v>
      </c>
      <c r="F31">
        <v>2.8670000000000001E-2</v>
      </c>
      <c r="G31">
        <v>1.9539999999999998E-2</v>
      </c>
      <c r="H31">
        <f>(PREV_FEMALE*F31 + (1-PREV_FEMALE)*G31)</f>
        <v>2.6844E-2</v>
      </c>
      <c r="I31">
        <f t="shared" si="1"/>
        <v>5.6857293942168513E-2</v>
      </c>
      <c r="J31">
        <f t="shared" si="2"/>
        <v>0.27135865101614576</v>
      </c>
      <c r="K31">
        <f t="shared" si="3"/>
        <v>0.35812305174850001</v>
      </c>
      <c r="L31">
        <f t="shared" si="4"/>
        <v>0.13917633465862145</v>
      </c>
      <c r="M31">
        <f t="shared" si="5"/>
        <v>0.18932291970445148</v>
      </c>
      <c r="N31">
        <f t="shared" si="6"/>
        <v>0.57200364304636764</v>
      </c>
      <c r="O31">
        <f t="shared" si="7"/>
        <v>0.69854054811005739</v>
      </c>
      <c r="P31">
        <f t="shared" si="8"/>
        <v>0.34126759630895664</v>
      </c>
      <c r="Q31">
        <f t="shared" si="9"/>
        <v>0.44558130791932782</v>
      </c>
      <c r="R31">
        <f>PREV_FEMALE*PREV_SMOKE*(1-PREV_HT)*(1-EXP(-J31/10))+PREV_FEMALE*PREV_SMOKE*PREV_HT*(1-EXP(-K31/10))+PREV_FEMALE*(1-PREV_SMOKE)*(1-PREV_HT)*(1-EXP(-L31/10))+PREV_FEMALE*(1-PREV_SMOKE)*PREV_HT*(1-EXP(-M31/10))+(1-PREV_FEMALE)*PREV_SMOKE*(1-PREV_HT)*(1-EXP(-N31/10))+(1-PREV_FEMALE)*PREV_SMOKE*PREV_HT*(1-EXP(-O31/10))+(1-PREV_FEMALE)*(1-PREV_SMOKE)*(1-PREV_HT)*(1-EXP(-P31/10))+(1-PREV_FEMALE)*(1-PREV_SMOKE)*PREV_HT*(1-EXP(-Q31/10))</f>
        <v>2.1834293518900958E-2</v>
      </c>
      <c r="S31">
        <f t="shared" si="10"/>
        <v>0.497902949331541</v>
      </c>
      <c r="T31">
        <f t="shared" si="11"/>
        <v>0.61897303701496253</v>
      </c>
      <c r="U31">
        <f t="shared" si="12"/>
        <v>0.2783057771284867</v>
      </c>
      <c r="V31">
        <f t="shared" si="13"/>
        <v>0.36667750089688478</v>
      </c>
      <c r="W31">
        <f t="shared" si="14"/>
        <v>0.76403968025917113</v>
      </c>
      <c r="X31">
        <f t="shared" si="15"/>
        <v>0.87003439859586451</v>
      </c>
      <c r="Y31">
        <f t="shared" si="16"/>
        <v>0.50852015449212784</v>
      </c>
      <c r="Z31">
        <f t="shared" si="17"/>
        <v>0.63347720467387791</v>
      </c>
      <c r="AA31">
        <f>PREV_FEMALE*PREV_SMOKE*(1-PREV_HT)*(1-EXP(-S31/10))+PREV_FEMALE*PREV_SMOKE*PREV_HT*(1-EXP(-T31/10))+PREV_FEMALE*(1-PREV_SMOKE)*(1-PREV_HT)*(1-EXP(-U31/10))+PREV_FEMALE*(1-PREV_SMOKE)*PREV_HT*(1-EXP(-V31/10))+(1-PREV_FEMALE)*PREV_SMOKE*(1-PREV_HT)*(1-EXP(-W31/10))+(1-PREV_FEMALE)*PREV_SMOKE*PREV_HT*(1-EXP(-X31/10))+(1-PREV_FEMALE)*(1-PREV_SMOKE)*(1-PREV_HT)*(1-EXP(-Y31/10))+(1-PREV_FEMALE)*(1-PREV_SMOKE)*PREV_HT*(1-EXP(-Z31/10))</f>
        <v>3.7890990527205876E-2</v>
      </c>
      <c r="AB31">
        <f t="shared" si="18"/>
        <v>98.8335239878474</v>
      </c>
      <c r="AC31">
        <f>AB30*R30*p_Other*(1-I30) + AC30*(1-R30*(1-p_Other)-H30*rr_Other)*(1-I30)</f>
        <v>19.287628346486038</v>
      </c>
      <c r="AD31">
        <f>AB30*R30*p_Stroke*p_Stroke_rec*(1-I30)+AC30*R30*p_Stroke*p_Stroke_rec*(1-I30) + AD30*p_recur_Stroke*p_Stroke_rec*(1-I30) + AE30*p_recur_Stroke*p_Stroke_rec*(1-I30)</f>
        <v>1.247912037391568</v>
      </c>
      <c r="AE31">
        <f>AD30*(1-p_recur_Stroke-R30*p_MI-H30*rr_Stroke)*(1-I30) + AE30*(1-p_recur_Stroke-R30*p_MI-H30*rr_Stroke)*(1-I30)</f>
        <v>5.0863743034095679</v>
      </c>
      <c r="AF31">
        <f>AB30*R30*p_MI*p_MI_rec_young*(1-I30)+AC30*R30*p_MI*p_MI_rec_young*(1-I30) + AF30*(PREV_FEMALE*p_recur_MI_F + (1-PREV_FEMALE)*p_recur_MI_M)*p_MI_rec_young*(1-I30) + AG30*(PREV_FEMALE*p_recur_MI_F + (1-PREV_FEMALE)*p_recur_MI_M)*p_MI_rec_young*(1-I30)</f>
        <v>0.82083728142068257</v>
      </c>
      <c r="AG31">
        <f>AF30*(1-(PREV_FEMALE*p_recur_MI_F + (1-PREV_FEMALE)*p_recur_MI_M) - R30*p_Stroke - p_toHF_young - H30*rr_MI)*(1-I30) + AG30*(1-(PREV_FEMALE*p_recur_MI_F + (1-PREV_FEMALE)*p_recur_MI_M) - R30*p_Stroke - p_toHF_young - H30*rr_MI)*(1-I30)</f>
        <v>5.0674063860626584</v>
      </c>
      <c r="AH31">
        <f>AF30*R30*p_Stroke*p_Stroke_rec*(1-I30) + AG30*R30*p_Stroke*p_Stroke_rec*(1-I30) + AH30*p_recur_Stroke*p_Stroke_rec*(1-I30) + AI30*p_recur_Stroke*p_Stroke_rec*(1-I30) + AJ30*p_recur_Stroke*p_Stroke_rec*(1-I30)</f>
        <v>5.4783646332532604E-2</v>
      </c>
      <c r="AI31">
        <f>AD30*R30*p_MI*p_MI_rec_young*(1-I30) + AE30*R30*p_MI*p_MI_rec_young*(1-I30) + AH30*(PREV_FEMALE*p_recur_MI_F + (1-PREV_FEMALE)*p_recur_MI_M)*p_MI_rec_young*(1-I30) + AI30*(PREV_FEMALE*p_recur_MI_F + (1-PREV_FEMALE)*p_recur_MI_M)*p_MI_rec_young*(1-I30) + AJ30*(PREV_FEMALE*p_recur_MI_F + (1-PREV_FEMALE)*p_recur_MI_M)*p_MI_rec_young*(1-I30)</f>
        <v>4.0051019891823025E-2</v>
      </c>
      <c r="AJ31">
        <f>AH30*(1-p_recur_Stroke-(PREV_FEMALE*p_recur_MI_F + (1-PREV_FEMALE)*p_recur_MI_M) - p_toHF_young - H30*rr_MI*rr_Stroke)*(1-I30) + AI30*(1-p_recur_Stroke-(PREV_FEMALE*p_recur_MI_F + (1-PREV_FEMALE)*p_recur_MI_M) - p_toHF_young - H30*rr_MI*rr_Stroke)*(1-I30) + AJ30*(1-p_recur_Stroke-(PREV_FEMALE*p_recur_MI_F + (1-PREV_FEMALE)*p_recur_MI_M) - p_toHF_young - H30*rr_MI*rr_Stroke)*(1-I30)</f>
        <v>0.17700703695245068</v>
      </c>
      <c r="AK31">
        <f>AB30*R30*p_MI*p_MI_HF_young*(1-I30) + AC30*R30*p_MI*p_MI_HF_young*(1-I30) + AF30*p_toHF_young*(1-I30) + AF30*(PREV_FEMALE*p_recur_MI_F + (1-PREV_FEMALE)*p_recur_MI_M)*p_MI_HF_young*(1-I30) + AG30*p_toHF_young*(1-I30) + AG30*(PREV_FEMALE*p_recur_MI_F + (1-PREV_FEMALE)*p_recur_MI_M)*p_MI_HF_young*(1-I30)</f>
        <v>0.16915072040657469</v>
      </c>
      <c r="AL31">
        <f>AK30*(1-R30*p_Stroke - H30*rr_HF)*(1-I30) + AL30*(1-R30*p_Stroke-H30*rr_HF)*(1-I30)</f>
        <v>1.9969463985736198</v>
      </c>
      <c r="AM31">
        <f>AD30*R30*p_MI*p_MI_HF_young*(1-I30) + AE30*R30*p_MI*p_MI_HF_young*(1-I30) + AH30*(PREV_FEMALE*p_recur_MI_F + (1-PREV_FEMALE)*p_recur_MI_M)*p_MI_HF_young*(1-I30) + AH30*p_toHF_young*(1-I30) + AI30*(PREV_FEMALE*p_recur_MI_F + (1-PREV_FEMALE)*p_recur_MI_M)*p_MI_HF_young*(1-I30) + AI30*p_toHF_young*(1-I30) + AJ30*(PREV_FEMALE*p_recur_MI_F + (1-PREV_FEMALE)*p_recur_MI_M)*p_MI_HF_young*(1-I30) + AJ30*p_toHF_young*(1-I30)</f>
        <v>7.9820928042756475E-3</v>
      </c>
      <c r="AN31">
        <f>AK30*R30*p_Stroke*p_Stroke_rec*(1-I30) + AL30*R30*p_Stroke*p_Stroke_rec*(1-I30) + AM30*(1-H30*rr_Stroke*rr_HF)*(1-I30) + AN30*(1-H30*rr_Stroke*rr_HF)*(1-I30)</f>
        <v>8.8041373593131578E-2</v>
      </c>
      <c r="AO31">
        <f>AO30*(1-AA30-H30*rr_DM) + AB30*(1-R30-H30)*I30</f>
        <v>320.34142268324024</v>
      </c>
      <c r="AP31">
        <f>AO30*AA30*p_Other + AB30*R30*p_Other*I30 + AC30*(1-R30*p_Stroke-R30*p_MI-H30*rr_Other)*I30 + AP30*(1-AA30*p_Stroke-AA30*p_MI-H30*rr_Other*rr_DM)</f>
        <v>102.80512877760682</v>
      </c>
      <c r="AQ31">
        <f>AO30*AA30*p_Stroke*p_Stroke_rec + AB30*R30*p_Stroke*p_Stroke_rec*I30 + AC30*R30*p_Stroke*p_Stroke_rec*I30 + AD30*p_recur_Stroke*p_Stroke_rec*I30 + AE30*p_recur_Stroke*p_Stroke_rec*I30 + AP30*AA30*p_Stroke*p_Stroke_rec + AQ30*p_recur_Stroke*p_Stroke_rec + AR30*p_recur_Stroke*p_Stroke_rec</f>
        <v>7.465719089118938</v>
      </c>
      <c r="AR31">
        <f>AD30*(1-p_recur_Stroke-R30*p_MI-H30*rr_Stroke)*I30 + AE30*(1-p_recur_Stroke-R30*p_MI-H30*rr_Stroke)*I30 + AQ30*(1-p_recur_Stroke-AA30*p_MI-H30*rr_Stroke*rr_DM) + AR30*(1-p_recur_Stroke-AA30*p_MI-H30*rr_Stroke*rr_DM)</f>
        <v>28.710442023417151</v>
      </c>
      <c r="AS31">
        <f>AO30*AA30*p_MI*p_MI_rec_young + AB30*R30*p_MI*p_MI_rec_young*I30 + AC30*R30*p_MI*p_MI_rec_young*I30 +AF30*(PREV_FEMALE*p_recur_MI_F + (1-PREV_FEMALE)*p_recur_MI_M)*p_MI_rec_young*I30 + AG30*(PREV_FEMALE*p_recur_MI_F + (1-PREV_FEMALE)*p_recur_MI_M)*p_MI_rec_young*I30 + AP30*AA30*p_MI*p_MI_rec_young + AS30*(PREV_FEMALE*p_recur_MI_F + (1-PREV_FEMALE)*p_recur_MI_M)*p_MI_rec_young + AT30*(PREV_FEMALE*p_recur_MI_F + (1-PREV_FEMALE)*p_recur_MI_M)*p_MI_rec_young</f>
        <v>5.0246620189421991</v>
      </c>
      <c r="AT31">
        <f>AF30*(1-(PREV_FEMALE*p_recur_MI_F + (1-PREV_FEMALE)*p_recur_MI_M) - R30*p_Stroke - p_toHF_young - H30*rr_MI)*I30 + AG30*(1-(PREV_FEMALE*p_recur_MI_F + (1-PREV_FEMALE)*p_recur_MI_M) - R30*p_Stroke - p_toHF_young - H30*rr_MI)*I30 + AS30*(1-(PREV_FEMALE*p_recur_MI_F + (1-PREV_FEMALE)*p_recur_MI_M) - AA30*p_Stroke - p_toHF_young - H30*rr_MI*rr_DM) + AT30*(1-(PREV_FEMALE*p_recur_MI_F + (1-PREV_FEMALE)*p_recur_MI_M) - AA30*p_Stroke - p_toHF_young - H30*rr_MI*rr_DM)</f>
        <v>29.619998249820757</v>
      </c>
      <c r="AU31">
        <f>AF30*R30*p_Stroke*p_Stroke_rec*I30 + AG30*R30*p_Stroke*p_Stroke_rec*I30 + AH30*p_recur_Stroke*p_Stroke_rec*I30 + AI30*p_recur_Stroke*p_Stroke_rec*I30 + AJ30*p_recur_Stroke*p_Stroke_rec*I30 + AS30*AA30*p_Stroke*p_Stroke_rec + AT30*AA30*p_Stroke*p_Stroke_rec + AU30*p_recur_Stroke*p_Stroke_rec + AV30*p_recur_Stroke*p_Stroke_rec + AW30*p_recur_Stroke*p_Stroke_rec</f>
        <v>0.53587135347828496</v>
      </c>
      <c r="AV31">
        <f>AD30*R30*p_MI*p_MI_rec_young*I30 + AE30*R30*p_MI*p_MI_rec_young*I30 + AH30*(PREV_FEMALE*p_recur_MI_F+(1-PREV_FEMALE)*p_recur_MI_M)*p_MI_rec_young*I30 + AI30*(PREV_FEMALE*p_recur_MI_F+(1-PREV_FEMALE)*p_recur_MI_M)*p_MI_rec_young*I30 + AJ30*(PREV_FEMALE*p_recur_MI_F+(1-PREV_FEMALE)*p_recur_MI_M)*p_MI_rec_young*I30 + AQ30*AA30*p_MI*p_MI_rec_young + AR30*AA30*p_MI*p_MI_rec_young + AU30*(PREV_FEMALE*p_recur_MI_F+(1-PREV_FEMALE)*p_recur_MI_M)*p_MI_rec_young + AV30*(PREV_FEMALE*p_recur_MI_F+(1-PREV_FEMALE)*p_recur_MI_M)*p_MI_rec_young + AW30*(PREV_FEMALE*p_recur_MI_F+(1-PREV_FEMALE)*p_recur_MI_M)*p_MI_rec_young</f>
        <v>0.38967551243111798</v>
      </c>
      <c r="AW31">
        <f>AH30*(1-p_recur_Stroke-(PREV_FEMALE*p_recur_MI_F + (1-PREV_FEMALE)*p_recur_MI_M) - p_toHF_young - H30*rr_MI*rr_Stroke)*I30 + AI30*(1-p_recur_Stroke-(PREV_FEMALE*p_recur_MI_F + (1-PREV_FEMALE)*p_recur_MI_M) - p_toHF_young - H30*rr_MI*rr_Stroke)*I30 + AJ30*(1-p_recur_Stroke-(PREV_FEMALE*p_recur_MI_F + (1-PREV_FEMALE)*p_recur_MI_M) - p_toHF_young - H30*rr_MI*rr_Stroke)*I30 + AU30*(1-p_recur_Stroke-(PREV_FEMALE*p_recur_MI_F + (1-PREV_FEMALE)*p_recur_MI_M) - p_toHF_young - H30*rr_MI*rr_Stroke*rr_DM) + AV30*(1-p_recur_Stroke-(PREV_FEMALE*p_recur_MI_F + (1-PREV_FEMALE)*p_recur_MI_M) - p_toHF_young - H30*rr_MI*rr_Stroke*rr_DM) + AW30*(1-p_recur_Stroke-(PREV_FEMALE*p_recur_MI_F + (1-PREV_FEMALE)*p_recur_MI_M) - p_toHF_young - H30*rr_MI*rr_Stroke*rr_DM)</f>
        <v>1.6142618730527893</v>
      </c>
      <c r="AX31">
        <f>AO30*AA30*p_MI*p_MI_HF_young + AB30*R30*p_MI*p_MI_HF_young*I30 + AC30*R30*p_MI*p_MI_HF_young*I30 + AF30*p_toHF_young*I30 + AF30*(PREV_FEMALE*p_recur_MI_F + (1-PREV_FEMALE)*p_recur_MI_M)*p_MI_HF_young*I30 + AG30*p_toHF_young*I30 + AG30*(PREV_FEMALE*p_recur_MI_F + (1-PREV_FEMALE)*p_recur_MI_M)*p_MI_HF_young*I30 + AP30*AA30*p_MI*p_MI_HF_young + AS30*(PREV_FEMALE*p_recur_MI_F + (1-PREV_FEMALE)*p_recur_MI_M)*p_MI_HF_young + AS30*p_toHF_young + AT30*(PREV_FEMALE*p_recur_MI_F + (1-PREV_FEMALE)*p_recur_MI_M)*p_MI_HF_young + AT30*p_toHF_young</f>
        <v>1.0204543762668712</v>
      </c>
      <c r="AY31">
        <f>AK30*(1-R30*p_Stroke - H30*rr_HF)*I30 + AL30*(1-R30*p_Stroke - H30*rr_HF)*I30 + AX30*(1-AA30*p_Stroke - H30*rr_HF*rr_DM) + AY30*(1-AA30*p_Stroke - H30*rr_HF*rr_DM)</f>
        <v>11.018254713600268</v>
      </c>
      <c r="AZ31">
        <f>AD30*R30*p_MI*p_MI_HF_young*I30 + AE30*R30*p_MI*p_MI_HF_young*I30 + AH30*(PREV_FEMALE*p_recur_MI_F + (1-PREV_FEMALE)*p_recur_MI_M)*p_MI_HF_young*I30 + AH30*p_toHF_young*I30 + AI30*(PREV_FEMALE*p_recur_MI_F + (1-PREV_FEMALE)*p_recur_MI_M)*p_MI_HF_young*I30 + AI30*p_toHF_young*I30 + AJ30*(PREV_FEMALE*p_recur_MI_F + (1-PREV_FEMALE)*p_recur_MI_M)*p_MI_HF_young*I30 + AJ30*p_toHF_young*I30 + AQ30*AA30*p_MI*p_MI_HF_young + AR30*AA30*p_MI*p_MI_HF_young + AU30*(PREV_FEMALE*p_recur_MI_F + (1-PREV_FEMALE)*p_recur_MI_M)*p_MI_HF_young + AU30*p_toHF_young + AV30*(PREV_FEMALE*p_recur_MI_F + (1-PREV_FEMALE)*p_recur_MI_M)*p_MI_HF_young + AV30*p_toHF_young + AW30*(PREV_FEMALE*p_recur_MI_F + (1-PREV_FEMALE)*p_recur_MI_M)*p_MI_HF_young + AW30*p_toHF_young</f>
        <v>7.6495493492126046E-2</v>
      </c>
      <c r="BA31">
        <f>AK30*R30*p_Stroke*p_Stroke_rec*I30 + AL30*R30*p_Stroke*p_Stroke_rec*I30 + AM30*(1-H30*rr_Stroke*rr_HF)*I30 + AN30*(1-H30*rr_Stroke*rr_HF)*I30 + AX30*AA30*p_Stroke*p_Stroke_rec + AY30*AA30*p_Stroke*p_Stroke_rec + AZ30*(1-H30*rr_Stroke*rr_HF*rr_DM) + BA30*(1-H30*rr_Stroke*rr_HF*rr_DM)</f>
        <v>0.7657583286657581</v>
      </c>
      <c r="BB31">
        <f>AB30*H30 + AC30*H30*rr_Other + AD30*H30*rr_Stroke + AE30*H30*rr_Stroke + AF30*H30*rr_MI + AG30*H30*rr_MI + AH30*H30*rr_Stroke*rr_MI + AI30*H30*rr_Stroke*rr_MI + AJ30*H30*rr_Stroke*rr_MI + AK30*H30*rr_HF + AL30*H30*rr_HF + AM30*H30*rr_Stroke*rr_HF + AN30*H30*rr_Stroke*rr_HF + AO30*H30*rr_DM + AP30*H30*rr_DM*rr_Other + AQ30*H30*rr_DM*rr_Stroke + AR30*H30*rr_DM*rr_Stroke + AS30*H30*rr_DM*rr_MI + AT30*H30*rr_DM*rr_MI + AU30*H30*rr_DM*rr_Stroke*rr_MI + AV30*H30*rr_DM*rr_Stroke*rr_MI + AW30*H30*rr_DM*rr_Stroke*rr_MI + AX30*H30*rr_DM*rr_HF + AY30*H30*rr_DM*rr_HF + AZ30*H30*rr_DM*rr_Stroke*rr_HF + BA30*H30*rr_DM*rr_Stroke*rr_HF
+ AB30*R30*p_MI*p_MI_mort + AB30*R30*p_Stroke*p_Stroke_mort + AC30*R30*p_MI*p_MI_mort + AC30*R30*p_Stroke*p_Stroke_mort + AD30*R30*p_MI*p_MI_mort + AD30*p_recur_Stroke*p_Stroke_mort + AE30*R30*p_MI*p_MI_mort + AE30*p_recur_Stroke*p_Stroke_mort + AF30*(PREV_FEMALE*p_recur_MI_F + (1-PREV_FEMALE)*p_recur_MI_M)*p_MI_mort + AF30*R30*p_Stroke*p_Stroke_mort + AG30*(PREV_FEMALE*p_recur_MI_F + (1-PREV_FEMALE)*p_recur_MI_M)*p_MI_mort + AG30*R30*p_Stroke*p_Stroke_mort + AH30*(PREV_FEMALE*p_recur_MI_F + (1-PREV_FEMALE)*p_recur_MI_M)*p_MI_mort + AH30*p_recur_Stroke*p_Stroke_mort + AI30*(PREV_FEMALE*p_recur_MI_F + (1-PREV_FEMALE)*p_recur_MI_M)*p_MI_mort + AI30*p_recur_Stroke*p_Stroke_mort + AJ30*(PREV_FEMALE*p_recur_MI_F + (1-PREV_FEMALE)*p_recur_MI_M)*p_MI_mort + AJ30*p_recur_Stroke*p_Stroke_mort + AK30*R30*p_Stroke*p_Stroke_mort + AL30*R30*p_Stroke*p_Stroke_mort
+ AO30*AA30*p_MI*p_MI_mort + AO30*AA30*p_Stroke*p_Stroke_mort + AP30*AA30*p_MI*p_MI_mort + AP30*AA30*p_Stroke*p_Stroke_mort + AQ30*AA30*p_MI*p_MI_mort + AQ30*p_recur_Stroke*p_Stroke_mort + AR30*AA30*p_MI*p_MI_mort + AR30*p_recur_Stroke*p_Stroke_mort + AS30*(PREV_FEMALE*p_recur_MI_F + (1-PREV_FEMALE)*p_recur_MI_M)*p_MI_mort + AS30*AA30*p_Stroke*p_Stroke_mort + AT30*(PREV_FEMALE*p_recur_MI_F + (1-PREV_FEMALE)*p_recur_MI_M)*p_MI_mort + AT30*AA30*p_Stroke*p_Stroke_mort + AU30*(PREV_FEMALE*p_recur_MI_F + (1-PREV_FEMALE)*p_recur_MI_M)*p_MI_mort + AU30*p_recur_Stroke*p_Stroke_mort + AV30*(PREV_FEMALE*p_recur_MI_F + (1-PREV_FEMALE)*p_recur_MI_M)*p_MI_mort + AV30*p_recur_Stroke*p_Stroke_mort + AW30*(PREV_FEMALE*p_recur_MI_F + (1-PREV_FEMALE)*p_recur_MI_M)*p_MI_mort + AW30*p_recur_Stroke*p_Stroke_mort + AX30*AA30*p_Stroke*p_Stroke_mort + AY30*AA30*p_Stroke*p_Stroke_mort
+BB30</f>
        <v>357.73421087569392</v>
      </c>
      <c r="BC31">
        <f t="shared" si="19"/>
        <v>999.99999999999955</v>
      </c>
    </row>
    <row r="32" spans="1:55" x14ac:dyDescent="0.3">
      <c r="A32">
        <v>29</v>
      </c>
      <c r="B32">
        <v>74</v>
      </c>
      <c r="C32">
        <f>BMI_BL</f>
        <v>38</v>
      </c>
      <c r="D32">
        <f>SBP_BL</f>
        <v>125</v>
      </c>
      <c r="E32">
        <f>HbA1C_BL</f>
        <v>5.7</v>
      </c>
      <c r="F32">
        <v>3.1399999999999997E-2</v>
      </c>
      <c r="G32">
        <v>2.171E-2</v>
      </c>
      <c r="H32">
        <f>(PREV_FEMALE*F32 + (1-PREV_FEMALE)*G32)</f>
        <v>2.9461999999999999E-2</v>
      </c>
      <c r="I32">
        <f t="shared" si="1"/>
        <v>5.6857293942168513E-2</v>
      </c>
      <c r="J32">
        <f t="shared" si="2"/>
        <v>0.2800067676168051</v>
      </c>
      <c r="K32">
        <f t="shared" si="3"/>
        <v>0.36876703227773833</v>
      </c>
      <c r="L32">
        <f t="shared" si="4"/>
        <v>0.14402824125886471</v>
      </c>
      <c r="M32">
        <f t="shared" si="5"/>
        <v>0.19571490212183407</v>
      </c>
      <c r="N32">
        <f t="shared" si="6"/>
        <v>0.5874328511347271</v>
      </c>
      <c r="O32">
        <f t="shared" si="7"/>
        <v>0.7137811771257061</v>
      </c>
      <c r="P32">
        <f t="shared" si="8"/>
        <v>0.35305757934764237</v>
      </c>
      <c r="Q32">
        <f t="shared" si="9"/>
        <v>0.45955036324164744</v>
      </c>
      <c r="R32">
        <f>PREV_FEMALE*PREV_SMOKE*(1-PREV_HT)*(1-EXP(-J32/10))+PREV_FEMALE*PREV_SMOKE*PREV_HT*(1-EXP(-K32/10))+PREV_FEMALE*(1-PREV_SMOKE)*(1-PREV_HT)*(1-EXP(-L32/10))+PREV_FEMALE*(1-PREV_SMOKE)*PREV_HT*(1-EXP(-M32/10))+(1-PREV_FEMALE)*PREV_SMOKE*(1-PREV_HT)*(1-EXP(-N32/10))+(1-PREV_FEMALE)*PREV_SMOKE*PREV_HT*(1-EXP(-O32/10))+(1-PREV_FEMALE)*(1-PREV_SMOKE)*(1-PREV_HT)*(1-EXP(-P32/10))+(1-PREV_FEMALE)*(1-PREV_SMOKE)*PREV_HT*(1-EXP(-Q32/10))</f>
        <v>2.2543573615754427E-2</v>
      </c>
      <c r="S32">
        <f t="shared" si="10"/>
        <v>0.51078175637798628</v>
      </c>
      <c r="T32">
        <f t="shared" si="11"/>
        <v>0.63258986922897953</v>
      </c>
      <c r="U32">
        <f t="shared" si="12"/>
        <v>0.28712906121679105</v>
      </c>
      <c r="V32">
        <f t="shared" si="13"/>
        <v>0.37749471060842144</v>
      </c>
      <c r="W32">
        <f t="shared" si="14"/>
        <v>0.77833077994084898</v>
      </c>
      <c r="X32">
        <f t="shared" si="15"/>
        <v>0.88101588931922359</v>
      </c>
      <c r="Y32">
        <f t="shared" si="16"/>
        <v>0.52339458440944808</v>
      </c>
      <c r="Z32">
        <f t="shared" si="17"/>
        <v>0.64905246688344331</v>
      </c>
      <c r="AA32">
        <f>PREV_FEMALE*PREV_SMOKE*(1-PREV_HT)*(1-EXP(-S32/10))+PREV_FEMALE*PREV_SMOKE*PREV_HT*(1-EXP(-T32/10))+PREV_FEMALE*(1-PREV_SMOKE)*(1-PREV_HT)*(1-EXP(-U32/10))+PREV_FEMALE*(1-PREV_SMOKE)*PREV_HT*(1-EXP(-V32/10))+(1-PREV_FEMALE)*PREV_SMOKE*(1-PREV_HT)*(1-EXP(-W32/10))+(1-PREV_FEMALE)*PREV_SMOKE*PREV_HT*(1-EXP(-X32/10))+(1-PREV_FEMALE)*(1-PREV_SMOKE)*(1-PREV_HT)*(1-EXP(-Y32/10))+(1-PREV_FEMALE)*(1-PREV_SMOKE)*PREV_HT*(1-EXP(-Z32/10))</f>
        <v>3.8941427507348997E-2</v>
      </c>
      <c r="AB32">
        <f t="shared" si="18"/>
        <v>88.676613102890101</v>
      </c>
      <c r="AC32">
        <f>AB31*R31*p_Other*(1-I31) + AC31*(1-R31*(1-p_Other)-H31*rr_Other)*(1-I31)</f>
        <v>18.203841339631577</v>
      </c>
      <c r="AD32">
        <f>AB31*R31*p_Stroke*p_Stroke_rec*(1-I31)+AC31*R31*p_Stroke*p_Stroke_rec*(1-I31) + AD31*p_recur_Stroke*p_Stroke_rec*(1-I31) + AE31*p_recur_Stroke*p_Stroke_rec*(1-I31)</f>
        <v>1.1742513948230564</v>
      </c>
      <c r="AE32">
        <f>AD31*(1-p_recur_Stroke-R31*p_MI-H31*rr_Stroke)*(1-I31) + AE31*(1-p_recur_Stroke-R31*p_MI-H31*rr_Stroke)*(1-I31)</f>
        <v>4.7265854378740775</v>
      </c>
      <c r="AF32">
        <f>AB31*R31*p_MI*p_MI_rec_young*(1-I31)+AC31*R31*p_MI*p_MI_rec_young*(1-I31) + AF31*(PREV_FEMALE*p_recur_MI_F + (1-PREV_FEMALE)*p_recur_MI_M)*p_MI_rec_young*(1-I31) + AG31*(PREV_FEMALE*p_recur_MI_F + (1-PREV_FEMALE)*p_recur_MI_M)*p_MI_rec_young*(1-I31)</f>
        <v>0.77682125718853268</v>
      </c>
      <c r="AG32">
        <f>AF31*(1-(PREV_FEMALE*p_recur_MI_F + (1-PREV_FEMALE)*p_recur_MI_M) - R31*p_Stroke - p_toHF_young - H31*rr_MI)*(1-I31) + AG31*(1-(PREV_FEMALE*p_recur_MI_F + (1-PREV_FEMALE)*p_recur_MI_M) - R31*p_Stroke - p_toHF_young - H31*rr_MI)*(1-I31)</f>
        <v>4.8118713146265302</v>
      </c>
      <c r="AH32">
        <f>AF31*R31*p_Stroke*p_Stroke_rec*(1-I31) + AG31*R31*p_Stroke*p_Stroke_rec*(1-I31) + AH31*p_recur_Stroke*p_Stroke_rec*(1-I31) + AI31*p_recur_Stroke*p_Stroke_rec*(1-I31) + AJ31*p_recur_Stroke*p_Stroke_rec*(1-I31)</f>
        <v>5.3962677240076778E-2</v>
      </c>
      <c r="AI32">
        <f>AD31*R31*p_MI*p_MI_rec_young*(1-I31) + AE31*R31*p_MI*p_MI_rec_young*(1-I31) + AH31*(PREV_FEMALE*p_recur_MI_F + (1-PREV_FEMALE)*p_recur_MI_M)*p_MI_rec_young*(1-I31) + AI31*(PREV_FEMALE*p_recur_MI_F + (1-PREV_FEMALE)*p_recur_MI_M)*p_MI_rec_young*(1-I31) + AJ31*(PREV_FEMALE*p_recur_MI_F + (1-PREV_FEMALE)*p_recur_MI_M)*p_MI_rec_young*(1-I31)</f>
        <v>3.9138677326218882E-2</v>
      </c>
      <c r="AJ32">
        <f>AH31*(1-p_recur_Stroke-(PREV_FEMALE*p_recur_MI_F + (1-PREV_FEMALE)*p_recur_MI_M) - p_toHF_young - H31*rr_MI*rr_Stroke)*(1-I31) + AI31*(1-p_recur_Stroke-(PREV_FEMALE*p_recur_MI_F + (1-PREV_FEMALE)*p_recur_MI_M) - p_toHF_young - H31*rr_MI*rr_Stroke)*(1-I31) + AJ31*(1-p_recur_Stroke-(PREV_FEMALE*p_recur_MI_F + (1-PREV_FEMALE)*p_recur_MI_M) - p_toHF_young - H31*rr_MI*rr_Stroke)*(1-I31)</f>
        <v>0.16950817928270567</v>
      </c>
      <c r="AK32">
        <f>AB31*R31*p_MI*p_MI_HF_young*(1-I31) + AC31*R31*p_MI*p_MI_HF_young*(1-I31) + AF31*p_toHF_young*(1-I31) + AF31*(PREV_FEMALE*p_recur_MI_F + (1-PREV_FEMALE)*p_recur_MI_M)*p_MI_HF_young*(1-I31) + AG31*p_toHF_young*(1-I31) + AG31*(PREV_FEMALE*p_recur_MI_F + (1-PREV_FEMALE)*p_recur_MI_M)*p_MI_HF_young*(1-I31)</f>
        <v>0.16073849116251959</v>
      </c>
      <c r="AL32">
        <f>AK31*(1-R31*p_Stroke - H31*rr_HF)*(1-I31) + AL31*(1-R31*p_Stroke-H31*rr_HF)*(1-I31)</f>
        <v>1.9328693135641986</v>
      </c>
      <c r="AM32">
        <f>AD31*R31*p_MI*p_MI_HF_young*(1-I31) + AE31*R31*p_MI*p_MI_HF_young*(1-I31) + AH31*(PREV_FEMALE*p_recur_MI_F + (1-PREV_FEMALE)*p_recur_MI_M)*p_MI_HF_young*(1-I31) + AH31*p_toHF_young*(1-I31) + AI31*(PREV_FEMALE*p_recur_MI_F + (1-PREV_FEMALE)*p_recur_MI_M)*p_MI_HF_young*(1-I31) + AI31*p_toHF_young*(1-I31) + AJ31*(PREV_FEMALE*p_recur_MI_F + (1-PREV_FEMALE)*p_recur_MI_M)*p_MI_HF_young*(1-I31) + AJ31*p_toHF_young*(1-I31)</f>
        <v>7.8175286550984692E-3</v>
      </c>
      <c r="AN32">
        <f>AK31*R31*p_Stroke*p_Stroke_rec*(1-I31) + AL31*R31*p_Stroke*p_Stroke_rec*(1-I31) + AM31*(1-H31*rr_Stroke*rr_HF)*(1-I31) + AN31*(1-H31*rr_Stroke*rr_HF)*(1-I31)</f>
        <v>8.6153508956351627E-2</v>
      </c>
      <c r="AO32">
        <f>AO31*(1-AA31-H31*rr_DM) + AB31*(1-R31-H31)*I31</f>
        <v>303.66010054256225</v>
      </c>
      <c r="AP32">
        <f>AO31*AA31*p_Other + AB31*R31*p_Other*I31 + AC31*(1-R31*p_Stroke-R31*p_MI-H31*rr_Other)*I31 + AP31*(1-AA31*p_Stroke-AA31*p_MI-H31*rr_Other*rr_DM)</f>
        <v>102.79560462416232</v>
      </c>
      <c r="AQ32">
        <f>AO31*AA31*p_Stroke*p_Stroke_rec + AB31*R31*p_Stroke*p_Stroke_rec*I31 + AC31*R31*p_Stroke*p_Stroke_rec*I31 + AD31*p_recur_Stroke*p_Stroke_rec*I31 + AE31*p_recur_Stroke*p_Stroke_rec*I31 + AP31*AA31*p_Stroke*p_Stroke_rec + AQ31*p_recur_Stroke*p_Stroke_rec + AR31*p_recur_Stroke*p_Stroke_rec</f>
        <v>7.4573141738546855</v>
      </c>
      <c r="AR32">
        <f>AD31*(1-p_recur_Stroke-R31*p_MI-H31*rr_Stroke)*I31 + AE31*(1-p_recur_Stroke-R31*p_MI-H31*rr_Stroke)*I31 + AQ31*(1-p_recur_Stroke-AA31*p_MI-H31*rr_Stroke*rr_DM) + AR31*(1-p_recur_Stroke-AA31*p_MI-H31*rr_Stroke*rr_DM)</f>
        <v>28.322877762163618</v>
      </c>
      <c r="AS32">
        <f>AO31*AA31*p_MI*p_MI_rec_young + AB31*R31*p_MI*p_MI_rec_young*I31 + AC31*R31*p_MI*p_MI_rec_young*I31 +AF31*(PREV_FEMALE*p_recur_MI_F + (1-PREV_FEMALE)*p_recur_MI_M)*p_MI_rec_young*I31 + AG31*(PREV_FEMALE*p_recur_MI_F + (1-PREV_FEMALE)*p_recur_MI_M)*p_MI_rec_young*I31 + AP31*AA31*p_MI*p_MI_rec_young + AS31*(PREV_FEMALE*p_recur_MI_F + (1-PREV_FEMALE)*p_recur_MI_M)*p_MI_rec_young + AT31*(PREV_FEMALE*p_recur_MI_F + (1-PREV_FEMALE)*p_recur_MI_M)*p_MI_rec_young</f>
        <v>5.0479991118195544</v>
      </c>
      <c r="AT32">
        <f>AF31*(1-(PREV_FEMALE*p_recur_MI_F + (1-PREV_FEMALE)*p_recur_MI_M) - R31*p_Stroke - p_toHF_young - H31*rr_MI)*I31 + AG31*(1-(PREV_FEMALE*p_recur_MI_F + (1-PREV_FEMALE)*p_recur_MI_M) - R31*p_Stroke - p_toHF_young - H31*rr_MI)*I31 + AS31*(1-(PREV_FEMALE*p_recur_MI_F + (1-PREV_FEMALE)*p_recur_MI_M) - AA31*p_Stroke - p_toHF_young - H31*rr_MI*rr_DM) + AT31*(1-(PREV_FEMALE*p_recur_MI_F + (1-PREV_FEMALE)*p_recur_MI_M) - AA31*p_Stroke - p_toHF_young - H31*rr_MI*rr_DM)</f>
        <v>29.960100351310565</v>
      </c>
      <c r="AU32">
        <f>AF31*R31*p_Stroke*p_Stroke_rec*I31 + AG31*R31*p_Stroke*p_Stroke_rec*I31 + AH31*p_recur_Stroke*p_Stroke_rec*I31 + AI31*p_recur_Stroke*p_Stroke_rec*I31 + AJ31*p_recur_Stroke*p_Stroke_rec*I31 + AS31*AA31*p_Stroke*p_Stroke_rec + AT31*AA31*p_Stroke*p_Stroke_rec + AU31*p_recur_Stroke*p_Stroke_rec + AV31*p_recur_Stroke*p_Stroke_rec + AW31*p_recur_Stroke*p_Stroke_rec</f>
        <v>0.56141967765524936</v>
      </c>
      <c r="AV32">
        <f>AD31*R31*p_MI*p_MI_rec_young*I31 + AE31*R31*p_MI*p_MI_rec_young*I31 + AH31*(PREV_FEMALE*p_recur_MI_F+(1-PREV_FEMALE)*p_recur_MI_M)*p_MI_rec_young*I31 + AI31*(PREV_FEMALE*p_recur_MI_F+(1-PREV_FEMALE)*p_recur_MI_M)*p_MI_rec_young*I31 + AJ31*(PREV_FEMALE*p_recur_MI_F+(1-PREV_FEMALE)*p_recur_MI_M)*p_MI_rec_young*I31 + AQ31*AA31*p_MI*p_MI_rec_young + AR31*AA31*p_MI*p_MI_rec_young + AU31*(PREV_FEMALE*p_recur_MI_F+(1-PREV_FEMALE)*p_recur_MI_M)*p_MI_rec_young + AV31*(PREV_FEMALE*p_recur_MI_F+(1-PREV_FEMALE)*p_recur_MI_M)*p_MI_rec_young + AW31*(PREV_FEMALE*p_recur_MI_F+(1-PREV_FEMALE)*p_recur_MI_M)*p_MI_rec_young</f>
        <v>0.40426059434839468</v>
      </c>
      <c r="AW32">
        <f>AH31*(1-p_recur_Stroke-(PREV_FEMALE*p_recur_MI_F + (1-PREV_FEMALE)*p_recur_MI_M) - p_toHF_young - H31*rr_MI*rr_Stroke)*I31 + AI31*(1-p_recur_Stroke-(PREV_FEMALE*p_recur_MI_F + (1-PREV_FEMALE)*p_recur_MI_M) - p_toHF_young - H31*rr_MI*rr_Stroke)*I31 + AJ31*(1-p_recur_Stroke-(PREV_FEMALE*p_recur_MI_F + (1-PREV_FEMALE)*p_recur_MI_M) - p_toHF_young - H31*rr_MI*rr_Stroke)*I31 + AU31*(1-p_recur_Stroke-(PREV_FEMALE*p_recur_MI_F + (1-PREV_FEMALE)*p_recur_MI_M) - p_toHF_young - H31*rr_MI*rr_Stroke*rr_DM) + AV31*(1-p_recur_Stroke-(PREV_FEMALE*p_recur_MI_F + (1-PREV_FEMALE)*p_recur_MI_M) - p_toHF_young - H31*rr_MI*rr_Stroke*rr_DM) + AW31*(1-p_recur_Stroke-(PREV_FEMALE*p_recur_MI_F + (1-PREV_FEMALE)*p_recur_MI_M) - p_toHF_young - H31*rr_MI*rr_Stroke*rr_DM)</f>
        <v>1.6388267845592281</v>
      </c>
      <c r="AX32">
        <f>AO31*AA31*p_MI*p_MI_HF_young + AB31*R31*p_MI*p_MI_HF_young*I31 + AC31*R31*p_MI*p_MI_HF_young*I31 + AF31*p_toHF_young*I31 + AF31*(PREV_FEMALE*p_recur_MI_F + (1-PREV_FEMALE)*p_recur_MI_M)*p_MI_HF_young*I31 + AG31*p_toHF_young*I31 + AG31*(PREV_FEMALE*p_recur_MI_F + (1-PREV_FEMALE)*p_recur_MI_M)*p_MI_HF_young*I31 + AP31*AA31*p_MI*p_MI_HF_young + AS31*(PREV_FEMALE*p_recur_MI_F + (1-PREV_FEMALE)*p_recur_MI_M)*p_MI_HF_young + AS31*p_toHF_young + AT31*(PREV_FEMALE*p_recur_MI_F + (1-PREV_FEMALE)*p_recur_MI_M)*p_MI_HF_young + AT31*p_toHF_young</f>
        <v>1.0312219723037348</v>
      </c>
      <c r="AY32">
        <f>AK31*(1-R31*p_Stroke - H31*rr_HF)*I31 + AL31*(1-R31*p_Stroke - H31*rr_HF)*I31 + AX31*(1-AA31*p_Stroke - H31*rr_HF*rr_DM) + AY31*(1-AA31*p_Stroke - H31*rr_HF*rr_DM)</f>
        <v>11.373926749755356</v>
      </c>
      <c r="AZ32">
        <f>AD31*R31*p_MI*p_MI_HF_young*I31 + AE31*R31*p_MI*p_MI_HF_young*I31 + AH31*(PREV_FEMALE*p_recur_MI_F + (1-PREV_FEMALE)*p_recur_MI_M)*p_MI_HF_young*I31 + AH31*p_toHF_young*I31 + AI31*(PREV_FEMALE*p_recur_MI_F + (1-PREV_FEMALE)*p_recur_MI_M)*p_MI_HF_young*I31 + AI31*p_toHF_young*I31 + AJ31*(PREV_FEMALE*p_recur_MI_F + (1-PREV_FEMALE)*p_recur_MI_M)*p_MI_HF_young*I31 + AJ31*p_toHF_young*I31 + AQ31*AA31*p_MI*p_MI_HF_young + AR31*AA31*p_MI*p_MI_HF_young + AU31*(PREV_FEMALE*p_recur_MI_F + (1-PREV_FEMALE)*p_recur_MI_M)*p_MI_HF_young + AU31*p_toHF_young + AV31*(PREV_FEMALE*p_recur_MI_F + (1-PREV_FEMALE)*p_recur_MI_M)*p_MI_HF_young + AV31*p_toHF_young + AW31*(PREV_FEMALE*p_recur_MI_F + (1-PREV_FEMALE)*p_recur_MI_M)*p_MI_HF_young + AW31*p_toHF_young</f>
        <v>7.9631620550711588E-2</v>
      </c>
      <c r="BA32">
        <f>AK31*R31*p_Stroke*p_Stroke_rec*I31 + AL31*R31*p_Stroke*p_Stroke_rec*I31 + AM31*(1-H31*rr_Stroke*rr_HF)*I31 + AN31*(1-H31*rr_Stroke*rr_HF)*I31 + AX31*AA31*p_Stroke*p_Stroke_rec + AY31*AA31*p_Stroke*p_Stroke_rec + AZ31*(1-H31*rr_Stroke*rr_HF*rr_DM) + BA31*(1-H31*rr_Stroke*rr_HF*rr_DM)</f>
        <v>0.79585412510131581</v>
      </c>
      <c r="BB32">
        <f>AB31*H31 + AC31*H31*rr_Other + AD31*H31*rr_Stroke + AE31*H31*rr_Stroke + AF31*H31*rr_MI + AG31*H31*rr_MI + AH31*H31*rr_Stroke*rr_MI + AI31*H31*rr_Stroke*rr_MI + AJ31*H31*rr_Stroke*rr_MI + AK31*H31*rr_HF + AL31*H31*rr_HF + AM31*H31*rr_Stroke*rr_HF + AN31*H31*rr_Stroke*rr_HF + AO31*H31*rr_DM + AP31*H31*rr_DM*rr_Other + AQ31*H31*rr_DM*rr_Stroke + AR31*H31*rr_DM*rr_Stroke + AS31*H31*rr_DM*rr_MI + AT31*H31*rr_DM*rr_MI + AU31*H31*rr_DM*rr_Stroke*rr_MI + AV31*H31*rr_DM*rr_Stroke*rr_MI + AW31*H31*rr_DM*rr_Stroke*rr_MI + AX31*H31*rr_DM*rr_HF + AY31*H31*rr_DM*rr_HF + AZ31*H31*rr_DM*rr_Stroke*rr_HF + BA31*H31*rr_DM*rr_Stroke*rr_HF
+ AB31*R31*p_MI*p_MI_mort + AB31*R31*p_Stroke*p_Stroke_mort + AC31*R31*p_MI*p_MI_mort + AC31*R31*p_Stroke*p_Stroke_mort + AD31*R31*p_MI*p_MI_mort + AD31*p_recur_Stroke*p_Stroke_mort + AE31*R31*p_MI*p_MI_mort + AE31*p_recur_Stroke*p_Stroke_mort + AF31*(PREV_FEMALE*p_recur_MI_F + (1-PREV_FEMALE)*p_recur_MI_M)*p_MI_mort + AF31*R31*p_Stroke*p_Stroke_mort + AG31*(PREV_FEMALE*p_recur_MI_F + (1-PREV_FEMALE)*p_recur_MI_M)*p_MI_mort + AG31*R31*p_Stroke*p_Stroke_mort + AH31*(PREV_FEMALE*p_recur_MI_F + (1-PREV_FEMALE)*p_recur_MI_M)*p_MI_mort + AH31*p_recur_Stroke*p_Stroke_mort + AI31*(PREV_FEMALE*p_recur_MI_F + (1-PREV_FEMALE)*p_recur_MI_M)*p_MI_mort + AI31*p_recur_Stroke*p_Stroke_mort + AJ31*(PREV_FEMALE*p_recur_MI_F + (1-PREV_FEMALE)*p_recur_MI_M)*p_MI_mort + AJ31*p_recur_Stroke*p_Stroke_mort + AK31*R31*p_Stroke*p_Stroke_mort + AL31*R31*p_Stroke*p_Stroke_mort
+ AO31*AA31*p_MI*p_MI_mort + AO31*AA31*p_Stroke*p_Stroke_mort + AP31*AA31*p_MI*p_MI_mort + AP31*AA31*p_Stroke*p_Stroke_mort + AQ31*AA31*p_MI*p_MI_mort + AQ31*p_recur_Stroke*p_Stroke_mort + AR31*AA31*p_MI*p_MI_mort + AR31*p_recur_Stroke*p_Stroke_mort + AS31*(PREV_FEMALE*p_recur_MI_F + (1-PREV_FEMALE)*p_recur_MI_M)*p_MI_mort + AS31*AA31*p_Stroke*p_Stroke_mort + AT31*(PREV_FEMALE*p_recur_MI_F + (1-PREV_FEMALE)*p_recur_MI_M)*p_MI_mort + AT31*AA31*p_Stroke*p_Stroke_mort + AU31*(PREV_FEMALE*p_recur_MI_F + (1-PREV_FEMALE)*p_recur_MI_M)*p_MI_mort + AU31*p_recur_Stroke*p_Stroke_mort + AV31*(PREV_FEMALE*p_recur_MI_F + (1-PREV_FEMALE)*p_recur_MI_M)*p_MI_mort + AV31*p_recur_Stroke*p_Stroke_mort + AW31*(PREV_FEMALE*p_recur_MI_F + (1-PREV_FEMALE)*p_recur_MI_M)*p_MI_mort + AW31*p_recur_Stroke*p_Stroke_mort + AX31*AA31*p_Stroke*p_Stroke_mort + AY31*AA31*p_Stroke*p_Stroke_mort
+BB31</f>
        <v>386.05068968663153</v>
      </c>
      <c r="BC32">
        <f t="shared" si="19"/>
        <v>999.99999999999955</v>
      </c>
    </row>
    <row r="33" spans="1:55" x14ac:dyDescent="0.3">
      <c r="A33">
        <v>30</v>
      </c>
      <c r="B33">
        <v>75</v>
      </c>
      <c r="C33">
        <f>BMI_BL</f>
        <v>38</v>
      </c>
      <c r="D33">
        <f>SBP_BL</f>
        <v>125</v>
      </c>
      <c r="E33">
        <f>HbA1C_BL</f>
        <v>5.7</v>
      </c>
      <c r="F33">
        <v>3.5659999999999997E-2</v>
      </c>
      <c r="G33">
        <v>2.4830000000000001E-2</v>
      </c>
      <c r="H33">
        <f>(PREV_FEMALE*F33 + (1-PREV_FEMALE)*G33)</f>
        <v>3.3493999999999996E-2</v>
      </c>
      <c r="I33">
        <f t="shared" si="1"/>
        <v>5.6857293942168513E-2</v>
      </c>
      <c r="J33">
        <f t="shared" si="2"/>
        <v>0.2887520933129164</v>
      </c>
      <c r="K33">
        <f t="shared" si="3"/>
        <v>0.37947871007760503</v>
      </c>
      <c r="L33">
        <f t="shared" si="4"/>
        <v>0.14896599642342512</v>
      </c>
      <c r="M33">
        <f t="shared" si="5"/>
        <v>0.20220510153133664</v>
      </c>
      <c r="N33">
        <f t="shared" si="6"/>
        <v>0.60272855806374948</v>
      </c>
      <c r="O33">
        <f t="shared" si="7"/>
        <v>0.72865934926410336</v>
      </c>
      <c r="P33">
        <f t="shared" si="8"/>
        <v>0.36496883048786288</v>
      </c>
      <c r="Q33">
        <f t="shared" si="9"/>
        <v>0.47355672807327887</v>
      </c>
      <c r="R33">
        <f>PREV_FEMALE*PREV_SMOKE*(1-PREV_HT)*(1-EXP(-J33/10))+PREV_FEMALE*PREV_SMOKE*PREV_HT*(1-EXP(-K33/10))+PREV_FEMALE*(1-PREV_SMOKE)*(1-PREV_HT)*(1-EXP(-L33/10))+PREV_FEMALE*(1-PREV_SMOKE)*PREV_HT*(1-EXP(-M33/10))+(1-PREV_FEMALE)*PREV_SMOKE*(1-PREV_HT)*(1-EXP(-N33/10))+(1-PREV_FEMALE)*PREV_SMOKE*PREV_HT*(1-EXP(-O33/10))+(1-PREV_FEMALE)*(1-PREV_SMOKE)*(1-PREV_HT)*(1-EXP(-P33/10))+(1-PREV_FEMALE)*(1-PREV_SMOKE)*PREV_HT*(1-EXP(-Q33/10))</f>
        <v>2.3260339665533366E-2</v>
      </c>
      <c r="S33">
        <f t="shared" si="10"/>
        <v>0.52362158291193861</v>
      </c>
      <c r="T33">
        <f t="shared" si="11"/>
        <v>0.64602331529786439</v>
      </c>
      <c r="U33">
        <f t="shared" si="12"/>
        <v>0.29604826231907233</v>
      </c>
      <c r="V33">
        <f t="shared" si="13"/>
        <v>0.38837514772863735</v>
      </c>
      <c r="W33">
        <f t="shared" si="14"/>
        <v>0.79213284573856835</v>
      </c>
      <c r="X33">
        <f t="shared" si="15"/>
        <v>0.89134768284986476</v>
      </c>
      <c r="Y33">
        <f t="shared" si="16"/>
        <v>0.53823008286578655</v>
      </c>
      <c r="Z33">
        <f t="shared" si="17"/>
        <v>0.66438826189152911</v>
      </c>
      <c r="AA33">
        <f>PREV_FEMALE*PREV_SMOKE*(1-PREV_HT)*(1-EXP(-S33/10))+PREV_FEMALE*PREV_SMOKE*PREV_HT*(1-EXP(-T33/10))+PREV_FEMALE*(1-PREV_SMOKE)*(1-PREV_HT)*(1-EXP(-U33/10))+PREV_FEMALE*(1-PREV_SMOKE)*PREV_HT*(1-EXP(-V33/10))+(1-PREV_FEMALE)*PREV_SMOKE*(1-PREV_HT)*(1-EXP(-W33/10))+(1-PREV_FEMALE)*PREV_SMOKE*PREV_HT*(1-EXP(-X33/10))+(1-PREV_FEMALE)*(1-PREV_SMOKE)*(1-PREV_HT)*(1-EXP(-Y33/10))+(1-PREV_FEMALE)*(1-PREV_SMOKE)*PREV_HT*(1-EXP(-Z33/10))</f>
        <v>3.9992501080211428E-2</v>
      </c>
      <c r="AB33">
        <f t="shared" si="18"/>
        <v>79.285230254229916</v>
      </c>
      <c r="AC33">
        <f>AB32*R32*p_Other*(1-I32) + AC32*(1-R32*(1-p_Other)-H32*rr_Other)*(1-I32)</f>
        <v>17.070560216035236</v>
      </c>
      <c r="AD33">
        <f>AB32*R32*p_Stroke*p_Stroke_rec*(1-I32)+AC32*R32*p_Stroke*p_Stroke_rec*(1-I32) + AD32*p_recur_Stroke*p_Stroke_rec*(1-I32) + AE32*p_recur_Stroke*p_Stroke_rec*(1-I32)</f>
        <v>1.0952675564388763</v>
      </c>
      <c r="AE33">
        <f>AD32*(1-p_recur_Stroke-R32*p_MI-H32*rr_Stroke)*(1-I32) + AE32*(1-p_recur_Stroke-R32*p_MI-H32*rr_Stroke)*(1-I32)</f>
        <v>4.3566768147488126</v>
      </c>
      <c r="AF33">
        <f>AB32*R32*p_MI*p_MI_rec_young*(1-I32)+AC32*R32*p_MI*p_MI_rec_young*(1-I32) + AF32*(PREV_FEMALE*p_recur_MI_F + (1-PREV_FEMALE)*p_recur_MI_M)*p_MI_rec_young*(1-I32) + AG32*(PREV_FEMALE*p_recur_MI_F + (1-PREV_FEMALE)*p_recur_MI_M)*p_MI_rec_young*(1-I32)</f>
        <v>0.73076071842855383</v>
      </c>
      <c r="AG33">
        <f>AF32*(1-(PREV_FEMALE*p_recur_MI_F + (1-PREV_FEMALE)*p_recur_MI_M) - R32*p_Stroke - p_toHF_young - H32*rr_MI)*(1-I32) + AG32*(1-(PREV_FEMALE*p_recur_MI_F + (1-PREV_FEMALE)*p_recur_MI_M) - R32*p_Stroke - p_toHF_young - H32*rr_MI)*(1-I32)</f>
        <v>4.5444154552590899</v>
      </c>
      <c r="AH33">
        <f>AF32*R32*p_Stroke*p_Stroke_rec*(1-I32) + AG32*R32*p_Stroke*p_Stroke_rec*(1-I32) + AH32*p_recur_Stroke*p_Stroke_rec*(1-I32) + AI32*p_recur_Stroke*p_Stroke_rec*(1-I32) + AJ32*p_recur_Stroke*p_Stroke_rec*(1-I32)</f>
        <v>5.2487199359995976E-2</v>
      </c>
      <c r="AI33">
        <f>AD32*R32*p_MI*p_MI_rec_young*(1-I32) + AE32*R32*p_MI*p_MI_rec_young*(1-I32) + AH32*(PREV_FEMALE*p_recur_MI_F + (1-PREV_FEMALE)*p_recur_MI_M)*p_MI_rec_young*(1-I32) + AI32*(PREV_FEMALE*p_recur_MI_F + (1-PREV_FEMALE)*p_recur_MI_M)*p_MI_rec_young*(1-I32) + AJ32*(PREV_FEMALE*p_recur_MI_F + (1-PREV_FEMALE)*p_recur_MI_M)*p_MI_rec_young*(1-I32)</f>
        <v>3.7710426346939899E-2</v>
      </c>
      <c r="AJ33">
        <f>AH32*(1-p_recur_Stroke-(PREV_FEMALE*p_recur_MI_F + (1-PREV_FEMALE)*p_recur_MI_M) - p_toHF_young - H32*rr_MI*rr_Stroke)*(1-I32) + AI32*(1-p_recur_Stroke-(PREV_FEMALE*p_recur_MI_F + (1-PREV_FEMALE)*p_recur_MI_M) - p_toHF_young - H32*rr_MI*rr_Stroke)*(1-I32) + AJ32*(1-p_recur_Stroke-(PREV_FEMALE*p_recur_MI_F + (1-PREV_FEMALE)*p_recur_MI_M) - p_toHF_young - H32*rr_MI*rr_Stroke)*(1-I32)</f>
        <v>0.16054471176652202</v>
      </c>
      <c r="AK33">
        <f>AB32*R32*p_MI*p_MI_HF_young*(1-I32) + AC32*R32*p_MI*p_MI_HF_young*(1-I32) + AF32*p_toHF_young*(1-I32) + AF32*(PREV_FEMALE*p_recur_MI_F + (1-PREV_FEMALE)*p_recur_MI_M)*p_MI_HF_young*(1-I32) + AG32*p_toHF_young*(1-I32) + AG32*(PREV_FEMALE*p_recur_MI_F + (1-PREV_FEMALE)*p_recur_MI_M)*p_MI_HF_young*(1-I32)</f>
        <v>0.15176890440477991</v>
      </c>
      <c r="AL33">
        <f>AK32*(1-R32*p_Stroke - H32*rr_HF)*(1-I32) + AL32*(1-R32*p_Stroke-H32*rr_HF)*(1-I32)</f>
        <v>1.8584545848679968</v>
      </c>
      <c r="AM33">
        <f>AD32*R32*p_MI*p_MI_HF_young*(1-I32) + AE32*R32*p_MI*p_MI_HF_young*(1-I32) + AH32*(PREV_FEMALE*p_recur_MI_F + (1-PREV_FEMALE)*p_recur_MI_M)*p_MI_HF_young*(1-I32) + AH32*p_toHF_young*(1-I32) + AI32*(PREV_FEMALE*p_recur_MI_F + (1-PREV_FEMALE)*p_recur_MI_M)*p_MI_HF_young*(1-I32) + AI32*p_toHF_young*(1-I32) + AJ32*(PREV_FEMALE*p_recur_MI_F + (1-PREV_FEMALE)*p_recur_MI_M)*p_MI_HF_young*(1-I32) + AJ32*p_toHF_young*(1-I32)</f>
        <v>7.5400363193890074E-3</v>
      </c>
      <c r="AN33">
        <f>AK32*R32*p_Stroke*p_Stroke_rec*(1-I32) + AL32*R32*p_Stroke*p_Stroke_rec*(1-I32) + AM32*(1-H32*rr_Stroke*rr_HF)*(1-I32) + AN32*(1-H32*rr_Stroke*rr_HF)*(1-I32)</f>
        <v>8.3172496793760611E-2</v>
      </c>
      <c r="AO33">
        <f>AO32*(1-AA32-H32*rr_DM) + AB32*(1-R32-H32)*I32</f>
        <v>286.32644850383912</v>
      </c>
      <c r="AP33">
        <f>AO32*AA32*p_Other + AB32*R32*p_Other*I32 + AC32*(1-R32*p_Stroke-R32*p_MI-H32*rr_Other)*I32 + AP32*(1-AA32*p_Stroke-AA32*p_MI-H32*rr_Other*rr_DM)</f>
        <v>101.90966299291139</v>
      </c>
      <c r="AQ33">
        <f>AO32*AA32*p_Stroke*p_Stroke_rec + AB32*R32*p_Stroke*p_Stroke_rec*I32 + AC32*R32*p_Stroke*p_Stroke_rec*I32 + AD32*p_recur_Stroke*p_Stroke_rec*I32 + AE32*p_recur_Stroke*p_Stroke_rec*I32 + AP32*AA32*p_Stroke*p_Stroke_rec + AQ32*p_recur_Stroke*p_Stroke_rec + AR32*p_recur_Stroke*p_Stroke_rec</f>
        <v>7.3653587938669487</v>
      </c>
      <c r="AR33">
        <f>AD32*(1-p_recur_Stroke-R32*p_MI-H32*rr_Stroke)*I32 + AE32*(1-p_recur_Stroke-R32*p_MI-H32*rr_Stroke)*I32 + AQ32*(1-p_recur_Stroke-AA32*p_MI-H32*rr_Stroke*rr_DM) + AR32*(1-p_recur_Stroke-AA32*p_MI-H32*rr_Stroke*rr_DM)</f>
        <v>27.648243308963927</v>
      </c>
      <c r="AS33">
        <f>AO32*AA32*p_MI*p_MI_rec_young + AB32*R32*p_MI*p_MI_rec_young*I32 + AC32*R32*p_MI*p_MI_rec_young*I32 +AF32*(PREV_FEMALE*p_recur_MI_F + (1-PREV_FEMALE)*p_recur_MI_M)*p_MI_rec_young*I32 + AG32*(PREV_FEMALE*p_recur_MI_F + (1-PREV_FEMALE)*p_recur_MI_M)*p_MI_rec_young*I32 + AP32*AA32*p_MI*p_MI_rec_young + AS32*(PREV_FEMALE*p_recur_MI_F + (1-PREV_FEMALE)*p_recur_MI_M)*p_MI_rec_young + AT32*(PREV_FEMALE*p_recur_MI_F + (1-PREV_FEMALE)*p_recur_MI_M)*p_MI_rec_young</f>
        <v>5.0302267054981353</v>
      </c>
      <c r="AT33">
        <f>AF32*(1-(PREV_FEMALE*p_recur_MI_F + (1-PREV_FEMALE)*p_recur_MI_M) - R32*p_Stroke - p_toHF_young - H32*rr_MI)*I32 + AG32*(1-(PREV_FEMALE*p_recur_MI_F + (1-PREV_FEMALE)*p_recur_MI_M) - R32*p_Stroke - p_toHF_young - H32*rr_MI)*I32 + AS32*(1-(PREV_FEMALE*p_recur_MI_F + (1-PREV_FEMALE)*p_recur_MI_M) - AA32*p_Stroke - p_toHF_young - H32*rr_MI*rr_DM) + AT32*(1-(PREV_FEMALE*p_recur_MI_F + (1-PREV_FEMALE)*p_recur_MI_M) - AA32*p_Stroke - p_toHF_young - H32*rr_MI*rr_DM)</f>
        <v>30.080241367610512</v>
      </c>
      <c r="AU33">
        <f>AF32*R32*p_Stroke*p_Stroke_rec*I32 + AG32*R32*p_Stroke*p_Stroke_rec*I32 + AH32*p_recur_Stroke*p_Stroke_rec*I32 + AI32*p_recur_Stroke*p_Stroke_rec*I32 + AJ32*p_recur_Stroke*p_Stroke_rec*I32 + AS32*AA32*p_Stroke*p_Stroke_rec + AT32*AA32*p_Stroke*p_Stroke_rec + AU32*p_recur_Stroke*p_Stroke_rec + AV32*p_recur_Stroke*p_Stroke_rec + AW32*p_recur_Stroke*p_Stroke_rec</f>
        <v>0.57916871803582648</v>
      </c>
      <c r="AV33">
        <f>AD32*R32*p_MI*p_MI_rec_young*I32 + AE32*R32*p_MI*p_MI_rec_young*I32 + AH32*(PREV_FEMALE*p_recur_MI_F+(1-PREV_FEMALE)*p_recur_MI_M)*p_MI_rec_young*I32 + AI32*(PREV_FEMALE*p_recur_MI_F+(1-PREV_FEMALE)*p_recur_MI_M)*p_MI_rec_young*I32 + AJ32*(PREV_FEMALE*p_recur_MI_F+(1-PREV_FEMALE)*p_recur_MI_M)*p_MI_rec_young*I32 + AQ32*AA32*p_MI*p_MI_rec_young + AR32*AA32*p_MI*p_MI_rec_young + AU32*(PREV_FEMALE*p_recur_MI_F+(1-PREV_FEMALE)*p_recur_MI_M)*p_MI_rec_young + AV32*(PREV_FEMALE*p_recur_MI_F+(1-PREV_FEMALE)*p_recur_MI_M)*p_MI_rec_young + AW32*(PREV_FEMALE*p_recur_MI_F+(1-PREV_FEMALE)*p_recur_MI_M)*p_MI_rec_young</f>
        <v>0.41218519222111183</v>
      </c>
      <c r="AW33">
        <f>AH32*(1-p_recur_Stroke-(PREV_FEMALE*p_recur_MI_F + (1-PREV_FEMALE)*p_recur_MI_M) - p_toHF_young - H32*rr_MI*rr_Stroke)*I32 + AI32*(1-p_recur_Stroke-(PREV_FEMALE*p_recur_MI_F + (1-PREV_FEMALE)*p_recur_MI_M) - p_toHF_young - H32*rr_MI*rr_Stroke)*I32 + AJ32*(1-p_recur_Stroke-(PREV_FEMALE*p_recur_MI_F + (1-PREV_FEMALE)*p_recur_MI_M) - p_toHF_young - H32*rr_MI*rr_Stroke)*I32 + AU32*(1-p_recur_Stroke-(PREV_FEMALE*p_recur_MI_F + (1-PREV_FEMALE)*p_recur_MI_M) - p_toHF_young - H32*rr_MI*rr_Stroke*rr_DM) + AV32*(1-p_recur_Stroke-(PREV_FEMALE*p_recur_MI_F + (1-PREV_FEMALE)*p_recur_MI_M) - p_toHF_young - H32*rr_MI*rr_Stroke*rr_DM) + AW32*(1-p_recur_Stroke-(PREV_FEMALE*p_recur_MI_F + (1-PREV_FEMALE)*p_recur_MI_M) - p_toHF_young - H32*rr_MI*rr_Stroke*rr_DM)</f>
        <v>1.6409942816039393</v>
      </c>
      <c r="AX33">
        <f>AO32*AA32*p_MI*p_MI_HF_young + AB32*R32*p_MI*p_MI_HF_young*I32 + AC32*R32*p_MI*p_MI_HF_young*I32 + AF32*p_toHF_young*I32 + AF32*(PREV_FEMALE*p_recur_MI_F + (1-PREV_FEMALE)*p_recur_MI_M)*p_MI_HF_young*I32 + AG32*p_toHF_young*I32 + AG32*(PREV_FEMALE*p_recur_MI_F + (1-PREV_FEMALE)*p_recur_MI_M)*p_MI_HF_young*I32 + AP32*AA32*p_MI*p_MI_HF_young + AS32*(PREV_FEMALE*p_recur_MI_F + (1-PREV_FEMALE)*p_recur_MI_M)*p_MI_HF_young + AS32*p_toHF_young + AT32*(PREV_FEMALE*p_recur_MI_F + (1-PREV_FEMALE)*p_recur_MI_M)*p_MI_HF_young + AT32*p_toHF_young</f>
        <v>1.0332260754451166</v>
      </c>
      <c r="AY33">
        <f>AK32*(1-R32*p_Stroke - H32*rr_HF)*I32 + AL32*(1-R32*p_Stroke - H32*rr_HF)*I32 + AX32*(1-AA32*p_Stroke - H32*rr_HF*rr_DM) + AY32*(1-AA32*p_Stroke - H32*rr_HF*rr_DM)</f>
        <v>11.641127795466161</v>
      </c>
      <c r="AZ33">
        <f>AD32*R32*p_MI*p_MI_HF_young*I32 + AE32*R32*p_MI*p_MI_HF_young*I32 + AH32*(PREV_FEMALE*p_recur_MI_F + (1-PREV_FEMALE)*p_recur_MI_M)*p_MI_HF_young*I32 + AH32*p_toHF_young*I32 + AI32*(PREV_FEMALE*p_recur_MI_F + (1-PREV_FEMALE)*p_recur_MI_M)*p_MI_HF_young*I32 + AI32*p_toHF_young*I32 + AJ32*(PREV_FEMALE*p_recur_MI_F + (1-PREV_FEMALE)*p_recur_MI_M)*p_MI_HF_young*I32 + AJ32*p_toHF_young*I32 + AQ32*AA32*p_MI*p_MI_HF_young + AR32*AA32*p_MI*p_MI_HF_young + AU32*(PREV_FEMALE*p_recur_MI_F + (1-PREV_FEMALE)*p_recur_MI_M)*p_MI_HF_young + AU32*p_toHF_young + AV32*(PREV_FEMALE*p_recur_MI_F + (1-PREV_FEMALE)*p_recur_MI_M)*p_MI_HF_young + AV32*p_toHF_young + AW32*(PREV_FEMALE*p_recur_MI_F + (1-PREV_FEMALE)*p_recur_MI_M)*p_MI_HF_young + AW32*p_toHF_young</f>
        <v>8.1361614880669661E-2</v>
      </c>
      <c r="BA33">
        <f>AK32*R32*p_Stroke*p_Stroke_rec*I32 + AL32*R32*p_Stroke*p_Stroke_rec*I32 + AM32*(1-H32*rr_Stroke*rr_HF)*I32 + AN32*(1-H32*rr_Stroke*rr_HF)*I32 + AX32*AA32*p_Stroke*p_Stroke_rec + AY32*AA32*p_Stroke*p_Stroke_rec + AZ32*(1-H32*rr_Stroke*rr_HF*rr_DM) + BA32*(1-H32*rr_Stroke*rr_HF*rr_DM)</f>
        <v>0.81374235483794233</v>
      </c>
      <c r="BB33">
        <f>AB32*H32 + AC32*H32*rr_Other + AD32*H32*rr_Stroke + AE32*H32*rr_Stroke + AF32*H32*rr_MI + AG32*H32*rr_MI + AH32*H32*rr_Stroke*rr_MI + AI32*H32*rr_Stroke*rr_MI + AJ32*H32*rr_Stroke*rr_MI + AK32*H32*rr_HF + AL32*H32*rr_HF + AM32*H32*rr_Stroke*rr_HF + AN32*H32*rr_Stroke*rr_HF + AO32*H32*rr_DM + AP32*H32*rr_DM*rr_Other + AQ32*H32*rr_DM*rr_Stroke + AR32*H32*rr_DM*rr_Stroke + AS32*H32*rr_DM*rr_MI + AT32*H32*rr_DM*rr_MI + AU32*H32*rr_DM*rr_Stroke*rr_MI + AV32*H32*rr_DM*rr_Stroke*rr_MI + AW32*H32*rr_DM*rr_Stroke*rr_MI + AX32*H32*rr_DM*rr_HF + AY32*H32*rr_DM*rr_HF + AZ32*H32*rr_DM*rr_Stroke*rr_HF + BA32*H32*rr_DM*rr_Stroke*rr_HF
+ AB32*R32*p_MI*p_MI_mort + AB32*R32*p_Stroke*p_Stroke_mort + AC32*R32*p_MI*p_MI_mort + AC32*R32*p_Stroke*p_Stroke_mort + AD32*R32*p_MI*p_MI_mort + AD32*p_recur_Stroke*p_Stroke_mort + AE32*R32*p_MI*p_MI_mort + AE32*p_recur_Stroke*p_Stroke_mort + AF32*(PREV_FEMALE*p_recur_MI_F + (1-PREV_FEMALE)*p_recur_MI_M)*p_MI_mort + AF32*R32*p_Stroke*p_Stroke_mort + AG32*(PREV_FEMALE*p_recur_MI_F + (1-PREV_FEMALE)*p_recur_MI_M)*p_MI_mort + AG32*R32*p_Stroke*p_Stroke_mort + AH32*(PREV_FEMALE*p_recur_MI_F + (1-PREV_FEMALE)*p_recur_MI_M)*p_MI_mort + AH32*p_recur_Stroke*p_Stroke_mort + AI32*(PREV_FEMALE*p_recur_MI_F + (1-PREV_FEMALE)*p_recur_MI_M)*p_MI_mort + AI32*p_recur_Stroke*p_Stroke_mort + AJ32*(PREV_FEMALE*p_recur_MI_F + (1-PREV_FEMALE)*p_recur_MI_M)*p_MI_mort + AJ32*p_recur_Stroke*p_Stroke_mort + AK32*R32*p_Stroke*p_Stroke_mort + AL32*R32*p_Stroke*p_Stroke_mort
+ AO32*AA32*p_MI*p_MI_mort + AO32*AA32*p_Stroke*p_Stroke_mort + AP32*AA32*p_MI*p_MI_mort + AP32*AA32*p_Stroke*p_Stroke_mort + AQ32*AA32*p_MI*p_MI_mort + AQ32*p_recur_Stroke*p_Stroke_mort + AR32*AA32*p_MI*p_MI_mort + AR32*p_recur_Stroke*p_Stroke_mort + AS32*(PREV_FEMALE*p_recur_MI_F + (1-PREV_FEMALE)*p_recur_MI_M)*p_MI_mort + AS32*AA32*p_Stroke*p_Stroke_mort + AT32*(PREV_FEMALE*p_recur_MI_F + (1-PREV_FEMALE)*p_recur_MI_M)*p_MI_mort + AT32*AA32*p_Stroke*p_Stroke_mort + AU32*(PREV_FEMALE*p_recur_MI_F + (1-PREV_FEMALE)*p_recur_MI_M)*p_MI_mort + AU32*p_recur_Stroke*p_Stroke_mort + AV32*(PREV_FEMALE*p_recur_MI_F + (1-PREV_FEMALE)*p_recur_MI_M)*p_MI_mort + AV32*p_recur_Stroke*p_Stroke_mort + AW32*(PREV_FEMALE*p_recur_MI_F + (1-PREV_FEMALE)*p_recur_MI_M)*p_MI_mort + AW32*p_recur_Stroke*p_Stroke_mort + AX32*AA32*p_Stroke*p_Stroke_mort + AY32*AA32*p_Stroke*p_Stroke_mort
+BB32</f>
        <v>416.00342291981889</v>
      </c>
      <c r="BC33">
        <f t="shared" si="19"/>
        <v>999.99999999999932</v>
      </c>
    </row>
    <row r="34" spans="1:55" x14ac:dyDescent="0.3">
      <c r="A34">
        <v>31</v>
      </c>
      <c r="B34">
        <v>76</v>
      </c>
      <c r="C34">
        <f>BMI_BL</f>
        <v>38</v>
      </c>
      <c r="D34">
        <f>SBP_BL</f>
        <v>125</v>
      </c>
      <c r="E34">
        <f>HbA1C_BL</f>
        <v>5.7</v>
      </c>
      <c r="F34">
        <v>3.7280000000000001E-2</v>
      </c>
      <c r="G34">
        <v>2.6079999999999999E-2</v>
      </c>
      <c r="H34">
        <f>(PREV_FEMALE*F34 + (1-PREV_FEMALE)*G34)</f>
        <v>3.5040000000000002E-2</v>
      </c>
      <c r="I34">
        <f t="shared" si="1"/>
        <v>5.6857293942168513E-2</v>
      </c>
      <c r="J34">
        <f t="shared" si="2"/>
        <v>0.29759048326414084</v>
      </c>
      <c r="K34">
        <f t="shared" si="3"/>
        <v>0.3902509135925889</v>
      </c>
      <c r="L34">
        <f t="shared" si="4"/>
        <v>0.15398888972455549</v>
      </c>
      <c r="M34">
        <f t="shared" si="5"/>
        <v>0.2087917509135393</v>
      </c>
      <c r="N34">
        <f t="shared" si="6"/>
        <v>0.61786991669605928</v>
      </c>
      <c r="O34">
        <f t="shared" si="7"/>
        <v>0.74315619516377829</v>
      </c>
      <c r="P34">
        <f t="shared" si="8"/>
        <v>0.37699167846352788</v>
      </c>
      <c r="Q34">
        <f t="shared" si="9"/>
        <v>0.48758470643600882</v>
      </c>
      <c r="R34">
        <f>PREV_FEMALE*PREV_SMOKE*(1-PREV_HT)*(1-EXP(-J34/10))+PREV_FEMALE*PREV_SMOKE*PREV_HT*(1-EXP(-K34/10))+PREV_FEMALE*(1-PREV_SMOKE)*(1-PREV_HT)*(1-EXP(-L34/10))+PREV_FEMALE*(1-PREV_SMOKE)*PREV_HT*(1-EXP(-M34/10))+(1-PREV_FEMALE)*PREV_SMOKE*(1-PREV_HT)*(1-EXP(-N34/10))+(1-PREV_FEMALE)*PREV_SMOKE*PREV_HT*(1-EXP(-O34/10))+(1-PREV_FEMALE)*(1-PREV_SMOKE)*(1-PREV_HT)*(1-EXP(-P34/10))+(1-PREV_FEMALE)*(1-PREV_SMOKE)*PREV_HT*(1-EXP(-Q34/10))</f>
        <v>2.3984207045484179E-2</v>
      </c>
      <c r="S34">
        <f t="shared" si="10"/>
        <v>0.53641071833115861</v>
      </c>
      <c r="T34">
        <f t="shared" si="11"/>
        <v>0.65926034216361562</v>
      </c>
      <c r="U34">
        <f t="shared" si="12"/>
        <v>0.30505900646312556</v>
      </c>
      <c r="V34">
        <f t="shared" si="13"/>
        <v>0.39931133305073585</v>
      </c>
      <c r="W34">
        <f t="shared" si="14"/>
        <v>0.80543327087919958</v>
      </c>
      <c r="X34">
        <f t="shared" si="15"/>
        <v>0.90103952380709251</v>
      </c>
      <c r="Y34">
        <f t="shared" si="16"/>
        <v>0.55300786128738944</v>
      </c>
      <c r="Z34">
        <f t="shared" si="17"/>
        <v>0.67946341044192926</v>
      </c>
      <c r="AA34">
        <f>PREV_FEMALE*PREV_SMOKE*(1-PREV_HT)*(1-EXP(-S34/10))+PREV_FEMALE*PREV_SMOKE*PREV_HT*(1-EXP(-T34/10))+PREV_FEMALE*(1-PREV_SMOKE)*(1-PREV_HT)*(1-EXP(-U34/10))+PREV_FEMALE*(1-PREV_SMOKE)*PREV_HT*(1-EXP(-V34/10))+(1-PREV_FEMALE)*PREV_SMOKE*(1-PREV_HT)*(1-EXP(-W34/10))+(1-PREV_FEMALE)*PREV_SMOKE*PREV_HT*(1-EXP(-X34/10))+(1-PREV_FEMALE)*(1-PREV_SMOKE)*(1-PREV_HT)*(1-EXP(-Y34/10))+(1-PREV_FEMALE)*(1-PREV_SMOKE)*PREV_HT*(1-EXP(-Z34/10))</f>
        <v>4.1043394184047219E-2</v>
      </c>
      <c r="AB34">
        <f t="shared" si="18"/>
        <v>70.533351088725979</v>
      </c>
      <c r="AC34">
        <f>AB33*R33*p_Other*(1-I33) + AC33*(1-R33*(1-p_Other)-H33*rr_Other)*(1-I33)</f>
        <v>15.863513432789397</v>
      </c>
      <c r="AD34">
        <f>AB33*R33*p_Stroke*p_Stroke_rec*(1-I33)+AC33*R33*p_Stroke*p_Stroke_rec*(1-I33) + AD33*p_recur_Stroke*p_Stroke_rec*(1-I33) + AE33*p_recur_Stroke*p_Stroke_rec*(1-I33)</f>
        <v>1.0149602457668385</v>
      </c>
      <c r="AE34">
        <f>AD33*(1-p_recur_Stroke-R33*p_MI-H33*rr_Stroke)*(1-I33) + AE33*(1-p_recur_Stroke-R33*p_MI-H33*rr_Stroke)*(1-I33)</f>
        <v>3.959549535318863</v>
      </c>
      <c r="AF34">
        <f>AB33*R33*p_MI*p_MI_rec_young*(1-I33)+AC33*R33*p_MI*p_MI_rec_young*(1-I33) + AF33*(PREV_FEMALE*p_recur_MI_F + (1-PREV_FEMALE)*p_recur_MI_M)*p_MI_rec_young*(1-I33) + AG33*(PREV_FEMALE*p_recur_MI_F + (1-PREV_FEMALE)*p_recur_MI_M)*p_MI_rec_young*(1-I33)</f>
        <v>0.68414200427354921</v>
      </c>
      <c r="AG34">
        <f>AF33*(1-(PREV_FEMALE*p_recur_MI_F + (1-PREV_FEMALE)*p_recur_MI_M) - R33*p_Stroke - p_toHF_young - H33*rr_MI)*(1-I33) + AG33*(1-(PREV_FEMALE*p_recur_MI_F + (1-PREV_FEMALE)*p_recur_MI_M) - R33*p_Stroke - p_toHF_young - H33*rr_MI)*(1-I33)</f>
        <v>4.2569659842503151</v>
      </c>
      <c r="AH34">
        <f>AF33*R33*p_Stroke*p_Stroke_rec*(1-I33) + AG33*R33*p_Stroke*p_Stroke_rec*(1-I33) + AH33*p_recur_Stroke*p_Stroke_rec*(1-I33) + AI33*p_recur_Stroke*p_Stroke_rec*(1-I33) + AJ33*p_recur_Stroke*p_Stroke_rec*(1-I33)</f>
        <v>5.0595625830575613E-2</v>
      </c>
      <c r="AI34">
        <f>AD33*R33*p_MI*p_MI_rec_young*(1-I33) + AE33*R33*p_MI*p_MI_rec_young*(1-I33) + AH33*(PREV_FEMALE*p_recur_MI_F + (1-PREV_FEMALE)*p_recur_MI_M)*p_MI_rec_young*(1-I33) + AI33*(PREV_FEMALE*p_recur_MI_F + (1-PREV_FEMALE)*p_recur_MI_M)*p_MI_rec_young*(1-I33) + AJ33*(PREV_FEMALE*p_recur_MI_F + (1-PREV_FEMALE)*p_recur_MI_M)*p_MI_rec_young*(1-I33)</f>
        <v>3.5972173021336505E-2</v>
      </c>
      <c r="AJ34">
        <f>AH33*(1-p_recur_Stroke-(PREV_FEMALE*p_recur_MI_F + (1-PREV_FEMALE)*p_recur_MI_M) - p_toHF_young - H33*rr_MI*rr_Stroke)*(1-I33) + AI33*(1-p_recur_Stroke-(PREV_FEMALE*p_recur_MI_F + (1-PREV_FEMALE)*p_recur_MI_M) - p_toHF_young - H33*rr_MI*rr_Stroke)*(1-I33) + AJ33*(1-p_recur_Stroke-(PREV_FEMALE*p_recur_MI_F + (1-PREV_FEMALE)*p_recur_MI_M) - p_toHF_young - H33*rr_MI*rr_Stroke)*(1-I33)</f>
        <v>0.14857428259981598</v>
      </c>
      <c r="AK34">
        <f>AB33*R33*p_MI*p_MI_HF_young*(1-I33) + AC33*R33*p_MI*p_MI_HF_young*(1-I33) + AF33*p_toHF_young*(1-I33) + AF33*(PREV_FEMALE*p_recur_MI_F + (1-PREV_FEMALE)*p_recur_MI_M)*p_MI_HF_young*(1-I33) + AG33*p_toHF_young*(1-I33) + AG33*(PREV_FEMALE*p_recur_MI_F + (1-PREV_FEMALE)*p_recur_MI_M)*p_MI_HF_young*(1-I33)</f>
        <v>0.14257365009250672</v>
      </c>
      <c r="AL34">
        <f>AK33*(1-R33*p_Stroke - H33*rr_HF)*(1-I33) + AL33*(1-R33*p_Stroke-H33*rr_HF)*(1-I33)</f>
        <v>1.77021063619839</v>
      </c>
      <c r="AM34">
        <f>AD33*R33*p_MI*p_MI_HF_young*(1-I33) + AE33*R33*p_MI*p_MI_HF_young*(1-I33) + AH33*(PREV_FEMALE*p_recur_MI_F + (1-PREV_FEMALE)*p_recur_MI_M)*p_MI_HF_young*(1-I33) + AH33*p_toHF_young*(1-I33) + AI33*(PREV_FEMALE*p_recur_MI_F + (1-PREV_FEMALE)*p_recur_MI_M)*p_MI_HF_young*(1-I33) + AI33*p_toHF_young*(1-I33) + AJ33*(PREV_FEMALE*p_recur_MI_F + (1-PREV_FEMALE)*p_recur_MI_M)*p_MI_HF_young*(1-I33) + AJ33*p_toHF_young*(1-I33)</f>
        <v>7.195170648231484E-3</v>
      </c>
      <c r="AN34">
        <f>AK33*R33*p_Stroke*p_Stroke_rec*(1-I33) + AL33*R33*p_Stroke*p_Stroke_rec*(1-I33) + AM33*(1-H33*rr_Stroke*rr_HF)*(1-I33) + AN33*(1-H33*rr_Stroke*rr_HF)*(1-I33)</f>
        <v>7.8562374780319563E-2</v>
      </c>
      <c r="AO34">
        <f>AO33*(1-AA33-H33*rr_DM) + AB33*(1-R33-H33)*I33</f>
        <v>268.09888520383583</v>
      </c>
      <c r="AP34">
        <f>AO33*AA33*p_Other + AB33*R33*p_Other*I33 + AC33*(1-R33*p_Stroke-R33*p_MI-H33*rr_Other)*I33 + AP33*(1-AA33*p_Stroke-AA33*p_MI-H33*rr_Other*rr_DM)</f>
        <v>99.871768203236968</v>
      </c>
      <c r="AQ34">
        <f>AO33*AA33*p_Stroke*p_Stroke_rec + AB33*R33*p_Stroke*p_Stroke_rec*I33 + AC33*R33*p_Stroke*p_Stroke_rec*I33 + AD33*p_recur_Stroke*p_Stroke_rec*I33 + AE33*p_recur_Stroke*p_Stroke_rec*I33 + AP33*AA33*p_Stroke*p_Stroke_rec + AQ33*p_recur_Stroke*p_Stroke_rec + AR33*p_recur_Stroke*p_Stroke_rec</f>
        <v>7.2121028873353392</v>
      </c>
      <c r="AR34">
        <f>AD33*(1-p_recur_Stroke-R33*p_MI-H33*rr_Stroke)*I33 + AE33*(1-p_recur_Stroke-R33*p_MI-H33*rr_Stroke)*I33 + AQ33*(1-p_recur_Stroke-AA33*p_MI-H33*rr_Stroke*rr_DM) + AR33*(1-p_recur_Stroke-AA33*p_MI-H33*rr_Stroke*rr_DM)</f>
        <v>26.521311343767497</v>
      </c>
      <c r="AS34">
        <f>AO33*AA33*p_MI*p_MI_rec_young + AB33*R33*p_MI*p_MI_rec_young*I33 + AC33*R33*p_MI*p_MI_rec_young*I33 +AF33*(PREV_FEMALE*p_recur_MI_F + (1-PREV_FEMALE)*p_recur_MI_M)*p_MI_rec_young*I33 + AG33*(PREV_FEMALE*p_recur_MI_F + (1-PREV_FEMALE)*p_recur_MI_M)*p_MI_rec_young*I33 + AP33*AA33*p_MI*p_MI_rec_young + AS33*(PREV_FEMALE*p_recur_MI_F + (1-PREV_FEMALE)*p_recur_MI_M)*p_MI_rec_young + AT33*(PREV_FEMALE*p_recur_MI_F + (1-PREV_FEMALE)*p_recur_MI_M)*p_MI_rec_young</f>
        <v>4.9792228018322344</v>
      </c>
      <c r="AT34">
        <f>AF33*(1-(PREV_FEMALE*p_recur_MI_F + (1-PREV_FEMALE)*p_recur_MI_M) - R33*p_Stroke - p_toHF_young - H33*rr_MI)*I33 + AG33*(1-(PREV_FEMALE*p_recur_MI_F + (1-PREV_FEMALE)*p_recur_MI_M) - R33*p_Stroke - p_toHF_young - H33*rr_MI)*I33 + AS33*(1-(PREV_FEMALE*p_recur_MI_F + (1-PREV_FEMALE)*p_recur_MI_M) - AA33*p_Stroke - p_toHF_young - H33*rr_MI*rr_DM) + AT33*(1-(PREV_FEMALE*p_recur_MI_F + (1-PREV_FEMALE)*p_recur_MI_M) - AA33*p_Stroke - p_toHF_young - H33*rr_MI*rr_DM)</f>
        <v>29.884358065595212</v>
      </c>
      <c r="AU34">
        <f>AF33*R33*p_Stroke*p_Stroke_rec*I33 + AG33*R33*p_Stroke*p_Stroke_rec*I33 + AH33*p_recur_Stroke*p_Stroke_rec*I33 + AI33*p_recur_Stroke*p_Stroke_rec*I33 + AJ33*p_recur_Stroke*p_Stroke_rec*I33 + AS33*AA33*p_Stroke*p_Stroke_rec + AT33*AA33*p_Stroke*p_Stroke_rec + AU33*p_recur_Stroke*p_Stroke_rec + AV33*p_recur_Stroke*p_Stroke_rec + AW33*p_recur_Stroke*p_Stroke_rec</f>
        <v>0.59078068372959902</v>
      </c>
      <c r="AV34">
        <f>AD33*R33*p_MI*p_MI_rec_young*I33 + AE33*R33*p_MI*p_MI_rec_young*I33 + AH33*(PREV_FEMALE*p_recur_MI_F+(1-PREV_FEMALE)*p_recur_MI_M)*p_MI_rec_young*I33 + AI33*(PREV_FEMALE*p_recur_MI_F+(1-PREV_FEMALE)*p_recur_MI_M)*p_MI_rec_young*I33 + AJ33*(PREV_FEMALE*p_recur_MI_F+(1-PREV_FEMALE)*p_recur_MI_M)*p_MI_rec_young*I33 + AQ33*AA33*p_MI*p_MI_rec_young + AR33*AA33*p_MI*p_MI_rec_young + AU33*(PREV_FEMALE*p_recur_MI_F+(1-PREV_FEMALE)*p_recur_MI_M)*p_MI_rec_young + AV33*(PREV_FEMALE*p_recur_MI_F+(1-PREV_FEMALE)*p_recur_MI_M)*p_MI_rec_young + AW33*(PREV_FEMALE*p_recur_MI_F+(1-PREV_FEMALE)*p_recur_MI_M)*p_MI_rec_young</f>
        <v>0.41502797839463224</v>
      </c>
      <c r="AW34">
        <f>AH33*(1-p_recur_Stroke-(PREV_FEMALE*p_recur_MI_F + (1-PREV_FEMALE)*p_recur_MI_M) - p_toHF_young - H33*rr_MI*rr_Stroke)*I33 + AI33*(1-p_recur_Stroke-(PREV_FEMALE*p_recur_MI_F + (1-PREV_FEMALE)*p_recur_MI_M) - p_toHF_young - H33*rr_MI*rr_Stroke)*I33 + AJ33*(1-p_recur_Stroke-(PREV_FEMALE*p_recur_MI_F + (1-PREV_FEMALE)*p_recur_MI_M) - p_toHF_young - H33*rr_MI*rr_Stroke)*I33 + AU33*(1-p_recur_Stroke-(PREV_FEMALE*p_recur_MI_F + (1-PREV_FEMALE)*p_recur_MI_M) - p_toHF_young - H33*rr_MI*rr_Stroke*rr_DM) + AV33*(1-p_recur_Stroke-(PREV_FEMALE*p_recur_MI_F + (1-PREV_FEMALE)*p_recur_MI_M) - p_toHF_young - H33*rr_MI*rr_Stroke*rr_DM) + AW33*(1-p_recur_Stroke-(PREV_FEMALE*p_recur_MI_F + (1-PREV_FEMALE)*p_recur_MI_M) - p_toHF_young - H33*rr_MI*rr_Stroke*rr_DM)</f>
        <v>1.5973488261822688</v>
      </c>
      <c r="AX34">
        <f>AO33*AA33*p_MI*p_MI_HF_young + AB33*R33*p_MI*p_MI_HF_young*I33 + AC33*R33*p_MI*p_MI_HF_young*I33 + AF33*p_toHF_young*I33 + AF33*(PREV_FEMALE*p_recur_MI_F + (1-PREV_FEMALE)*p_recur_MI_M)*p_MI_HF_young*I33 + AG33*p_toHF_young*I33 + AG33*(PREV_FEMALE*p_recur_MI_F + (1-PREV_FEMALE)*p_recur_MI_M)*p_MI_HF_young*I33 + AP33*AA33*p_MI*p_MI_HF_young + AS33*(PREV_FEMALE*p_recur_MI_F + (1-PREV_FEMALE)*p_recur_MI_M)*p_MI_HF_young + AS33*p_toHF_young + AT33*(PREV_FEMALE*p_recur_MI_F + (1-PREV_FEMALE)*p_recur_MI_M)*p_MI_HF_young + AT33*p_toHF_young</f>
        <v>1.0280624427102807</v>
      </c>
      <c r="AY34">
        <f>AK33*(1-R33*p_Stroke - H33*rr_HF)*I33 + AL33*(1-R33*p_Stroke - H33*rr_HF)*I33 + AX33*(1-AA33*p_Stroke - H33*rr_HF*rr_DM) + AY33*(1-AA33*p_Stroke - H33*rr_HF*rr_DM)</f>
        <v>11.77597920901661</v>
      </c>
      <c r="AZ34">
        <f>AD33*R33*p_MI*p_MI_HF_young*I33 + AE33*R33*p_MI*p_MI_HF_young*I33 + AH33*(PREV_FEMALE*p_recur_MI_F + (1-PREV_FEMALE)*p_recur_MI_M)*p_MI_HF_young*I33 + AH33*p_toHF_young*I33 + AI33*(PREV_FEMALE*p_recur_MI_F + (1-PREV_FEMALE)*p_recur_MI_M)*p_MI_HF_young*I33 + AI33*p_toHF_young*I33 + AJ33*(PREV_FEMALE*p_recur_MI_F + (1-PREV_FEMALE)*p_recur_MI_M)*p_MI_HF_young*I33 + AJ33*p_toHF_young*I33 + AQ33*AA33*p_MI*p_MI_HF_young + AR33*AA33*p_MI*p_MI_HF_young + AU33*(PREV_FEMALE*p_recur_MI_F + (1-PREV_FEMALE)*p_recur_MI_M)*p_MI_HF_young + AU33*p_toHF_young + AV33*(PREV_FEMALE*p_recur_MI_F + (1-PREV_FEMALE)*p_recur_MI_M)*p_MI_HF_young + AV33*p_toHF_young + AW33*(PREV_FEMALE*p_recur_MI_F + (1-PREV_FEMALE)*p_recur_MI_M)*p_MI_HF_young + AW33*p_toHF_young</f>
        <v>8.2031960854581532E-2</v>
      </c>
      <c r="BA34">
        <f>AK33*R33*p_Stroke*p_Stroke_rec*I33 + AL33*R33*p_Stroke*p_Stroke_rec*I33 + AM33*(1-H33*rr_Stroke*rr_HF)*I33 + AN33*(1-H33*rr_Stroke*rr_HF)*I33 + AX33*AA33*p_Stroke*p_Stroke_rec + AY33*AA33*p_Stroke*p_Stroke_rec + AZ33*(1-H33*rr_Stroke*rr_HF*rr_DM) + BA33*(1-H33*rr_Stroke*rr_HF*rr_DM)</f>
        <v>0.8106900271672729</v>
      </c>
      <c r="BB34">
        <f>AB33*H33 + AC33*H33*rr_Other + AD33*H33*rr_Stroke + AE33*H33*rr_Stroke + AF33*H33*rr_MI + AG33*H33*rr_MI + AH33*H33*rr_Stroke*rr_MI + AI33*H33*rr_Stroke*rr_MI + AJ33*H33*rr_Stroke*rr_MI + AK33*H33*rr_HF + AL33*H33*rr_HF + AM33*H33*rr_Stroke*rr_HF + AN33*H33*rr_Stroke*rr_HF + AO33*H33*rr_DM + AP33*H33*rr_DM*rr_Other + AQ33*H33*rr_DM*rr_Stroke + AR33*H33*rr_DM*rr_Stroke + AS33*H33*rr_DM*rr_MI + AT33*H33*rr_DM*rr_MI + AU33*H33*rr_DM*rr_Stroke*rr_MI + AV33*H33*rr_DM*rr_Stroke*rr_MI + AW33*H33*rr_DM*rr_Stroke*rr_MI + AX33*H33*rr_DM*rr_HF + AY33*H33*rr_DM*rr_HF + AZ33*H33*rr_DM*rr_Stroke*rr_HF + BA33*H33*rr_DM*rr_Stroke*rr_HF
+ AB33*R33*p_MI*p_MI_mort + AB33*R33*p_Stroke*p_Stroke_mort + AC33*R33*p_MI*p_MI_mort + AC33*R33*p_Stroke*p_Stroke_mort + AD33*R33*p_MI*p_MI_mort + AD33*p_recur_Stroke*p_Stroke_mort + AE33*R33*p_MI*p_MI_mort + AE33*p_recur_Stroke*p_Stroke_mort + AF33*(PREV_FEMALE*p_recur_MI_F + (1-PREV_FEMALE)*p_recur_MI_M)*p_MI_mort + AF33*R33*p_Stroke*p_Stroke_mort + AG33*(PREV_FEMALE*p_recur_MI_F + (1-PREV_FEMALE)*p_recur_MI_M)*p_MI_mort + AG33*R33*p_Stroke*p_Stroke_mort + AH33*(PREV_FEMALE*p_recur_MI_F + (1-PREV_FEMALE)*p_recur_MI_M)*p_MI_mort + AH33*p_recur_Stroke*p_Stroke_mort + AI33*(PREV_FEMALE*p_recur_MI_F + (1-PREV_FEMALE)*p_recur_MI_M)*p_MI_mort + AI33*p_recur_Stroke*p_Stroke_mort + AJ33*(PREV_FEMALE*p_recur_MI_F + (1-PREV_FEMALE)*p_recur_MI_M)*p_MI_mort + AJ33*p_recur_Stroke*p_Stroke_mort + AK33*R33*p_Stroke*p_Stroke_mort + AL33*R33*p_Stroke*p_Stroke_mort
+ AO33*AA33*p_MI*p_MI_mort + AO33*AA33*p_Stroke*p_Stroke_mort + AP33*AA33*p_MI*p_MI_mort + AP33*AA33*p_Stroke*p_Stroke_mort + AQ33*AA33*p_MI*p_MI_mort + AQ33*p_recur_Stroke*p_Stroke_mort + AR33*AA33*p_MI*p_MI_mort + AR33*p_recur_Stroke*p_Stroke_mort + AS33*(PREV_FEMALE*p_recur_MI_F + (1-PREV_FEMALE)*p_recur_MI_M)*p_MI_mort + AS33*AA33*p_Stroke*p_Stroke_mort + AT33*(PREV_FEMALE*p_recur_MI_F + (1-PREV_FEMALE)*p_recur_MI_M)*p_MI_mort + AT33*AA33*p_Stroke*p_Stroke_mort + AU33*(PREV_FEMALE*p_recur_MI_F + (1-PREV_FEMALE)*p_recur_MI_M)*p_MI_mort + AU33*p_recur_Stroke*p_Stroke_mort + AV33*(PREV_FEMALE*p_recur_MI_F + (1-PREV_FEMALE)*p_recur_MI_M)*p_MI_mort + AV33*p_recur_Stroke*p_Stroke_mort + AW33*(PREV_FEMALE*p_recur_MI_F + (1-PREV_FEMALE)*p_recur_MI_M)*p_MI_mort + AW33*p_recur_Stroke*p_Stroke_mort + AX33*AA33*p_Stroke*p_Stroke_mort + AY33*AA33*p_Stroke*p_Stroke_mort
+BB33</f>
        <v>448.5862641620451</v>
      </c>
      <c r="BC34">
        <f t="shared" si="19"/>
        <v>999.99999999999955</v>
      </c>
    </row>
    <row r="35" spans="1:55" x14ac:dyDescent="0.3">
      <c r="A35">
        <v>32</v>
      </c>
      <c r="B35">
        <v>77</v>
      </c>
      <c r="C35">
        <f>BMI_BL</f>
        <v>38</v>
      </c>
      <c r="D35">
        <f>SBP_BL</f>
        <v>125</v>
      </c>
      <c r="E35">
        <f>HbA1C_BL</f>
        <v>5.7</v>
      </c>
      <c r="F35">
        <v>4.1300000000000003E-2</v>
      </c>
      <c r="G35">
        <v>2.8809999999999999E-2</v>
      </c>
      <c r="H35">
        <f>(PREV_FEMALE*F35 + (1-PREV_FEMALE)*G35)</f>
        <v>3.8802000000000003E-2</v>
      </c>
      <c r="I35">
        <f t="shared" si="1"/>
        <v>5.6857293942168513E-2</v>
      </c>
      <c r="J35">
        <f t="shared" si="2"/>
        <v>0.30651768621003939</v>
      </c>
      <c r="K35">
        <f t="shared" si="3"/>
        <v>0.40107639213352453</v>
      </c>
      <c r="L35">
        <f t="shared" si="4"/>
        <v>0.15909615737533123</v>
      </c>
      <c r="M35">
        <f t="shared" si="5"/>
        <v>0.21547300281989656</v>
      </c>
      <c r="N35">
        <f t="shared" si="6"/>
        <v>0.63283664617823354</v>
      </c>
      <c r="O35">
        <f t="shared" si="7"/>
        <v>0.75725457626326675</v>
      </c>
      <c r="P35">
        <f t="shared" si="8"/>
        <v>0.3891161838859023</v>
      </c>
      <c r="Q35">
        <f t="shared" si="9"/>
        <v>0.50161851385094891</v>
      </c>
      <c r="R35">
        <f>PREV_FEMALE*PREV_SMOKE*(1-PREV_HT)*(1-EXP(-J35/10))+PREV_FEMALE*PREV_SMOKE*PREV_HT*(1-EXP(-K35/10))+PREV_FEMALE*(1-PREV_SMOKE)*(1-PREV_HT)*(1-EXP(-L35/10))+PREV_FEMALE*(1-PREV_SMOKE)*PREV_HT*(1-EXP(-M35/10))+(1-PREV_FEMALE)*PREV_SMOKE*(1-PREV_HT)*(1-EXP(-N35/10))+(1-PREV_FEMALE)*PREV_SMOKE*PREV_HT*(1-EXP(-O35/10))+(1-PREV_FEMALE)*(1-PREV_SMOKE)*(1-PREV_HT)*(1-EXP(-P35/10))+(1-PREV_FEMALE)*(1-PREV_SMOKE)*PREV_HT*(1-EXP(-Q35/10))</f>
        <v>2.471478611963402E-2</v>
      </c>
      <c r="S35">
        <f t="shared" si="10"/>
        <v>0.54913762009165645</v>
      </c>
      <c r="T35">
        <f t="shared" si="11"/>
        <v>0.67228856155628725</v>
      </c>
      <c r="U35">
        <f t="shared" si="12"/>
        <v>0.31415681290865149</v>
      </c>
      <c r="V35">
        <f t="shared" si="13"/>
        <v>0.41029571529758535</v>
      </c>
      <c r="W35">
        <f t="shared" si="14"/>
        <v>0.8182218547324549</v>
      </c>
      <c r="X35">
        <f t="shared" si="15"/>
        <v>0.91010395618238449</v>
      </c>
      <c r="Y35">
        <f t="shared" si="16"/>
        <v>0.56770930150000942</v>
      </c>
      <c r="Z35">
        <f t="shared" si="17"/>
        <v>0.69425781222596084</v>
      </c>
      <c r="AA35">
        <f>PREV_FEMALE*PREV_SMOKE*(1-PREV_HT)*(1-EXP(-S35/10))+PREV_FEMALE*PREV_SMOKE*PREV_HT*(1-EXP(-T35/10))+PREV_FEMALE*(1-PREV_SMOKE)*(1-PREV_HT)*(1-EXP(-U35/10))+PREV_FEMALE*(1-PREV_SMOKE)*PREV_HT*(1-EXP(-V35/10))+(1-PREV_FEMALE)*PREV_SMOKE*(1-PREV_HT)*(1-EXP(-W35/10))+(1-PREV_FEMALE)*PREV_SMOKE*PREV_HT*(1-EXP(-X35/10))+(1-PREV_FEMALE)*(1-PREV_SMOKE)*(1-PREV_HT)*(1-EXP(-Y35/10))+(1-PREV_FEMALE)*(1-PREV_SMOKE)*PREV_HT*(1-EXP(-Z35/10))</f>
        <v>4.2093303864764363E-2</v>
      </c>
      <c r="AB35">
        <f t="shared" si="18"/>
        <v>62.596547366307682</v>
      </c>
      <c r="AC35">
        <f>AB34*R34*p_Other*(1-I34) + AC34*(1-R34*(1-p_Other)-H34*rr_Other)*(1-I34)</f>
        <v>14.681523861292378</v>
      </c>
      <c r="AD35">
        <f>AB34*R34*p_Stroke*p_Stroke_rec*(1-I34)+AC34*R34*p_Stroke*p_Stroke_rec*(1-I34) + AD34*p_recur_Stroke*p_Stroke_rec*(1-I34) + AE34*p_recur_Stroke*p_Stroke_rec*(1-I34)</f>
        <v>0.93149960606117355</v>
      </c>
      <c r="AE35">
        <f>AD34*(1-p_recur_Stroke-R34*p_MI-H34*rr_Stroke)*(1-I34) + AE34*(1-p_recur_Stroke-R34*p_MI-H34*rr_Stroke)*(1-I34)</f>
        <v>3.589356039342003</v>
      </c>
      <c r="AF35">
        <f>AB34*R34*p_MI*p_MI_rec_young*(1-I34)+AC34*R34*p_MI*p_MI_rec_young*(1-I34) + AF34*(PREV_FEMALE*p_recur_MI_F + (1-PREV_FEMALE)*p_recur_MI_M)*p_MI_rec_young*(1-I34) + AG34*(PREV_FEMALE*p_recur_MI_F + (1-PREV_FEMALE)*p_recur_MI_M)*p_MI_rec_young*(1-I34)</f>
        <v>0.63618986346424977</v>
      </c>
      <c r="AG35">
        <f>AF34*(1-(PREV_FEMALE*p_recur_MI_F + (1-PREV_FEMALE)*p_recur_MI_M) - R34*p_Stroke - p_toHF_young - H34*rr_MI)*(1-I34) + AG34*(1-(PREV_FEMALE*p_recur_MI_F + (1-PREV_FEMALE)*p_recur_MI_M) - R34*p_Stroke - p_toHF_young - H34*rr_MI)*(1-I34)</f>
        <v>3.975220193576293</v>
      </c>
      <c r="AH35">
        <f>AF34*R34*p_Stroke*p_Stroke_rec*(1-I34) + AG34*R34*p_Stroke*p_Stroke_rec*(1-I34) + AH34*p_recur_Stroke*p_Stroke_rec*(1-I34) + AI34*p_recur_Stroke*p_Stroke_rec*(1-I34) + AJ34*p_recur_Stroke*p_Stroke_rec*(1-I34)</f>
        <v>4.8134322121912078E-2</v>
      </c>
      <c r="AI35">
        <f>AD34*R34*p_MI*p_MI_rec_young*(1-I34) + AE34*R34*p_MI*p_MI_rec_young*(1-I34) + AH34*(PREV_FEMALE*p_recur_MI_F + (1-PREV_FEMALE)*p_recur_MI_M)*p_MI_rec_young*(1-I34) + AI34*(PREV_FEMALE*p_recur_MI_F + (1-PREV_FEMALE)*p_recur_MI_M)*p_MI_rec_young*(1-I34) + AJ34*(PREV_FEMALE*p_recur_MI_F + (1-PREV_FEMALE)*p_recur_MI_M)*p_MI_rec_young*(1-I34)</f>
        <v>3.3799755414715971E-2</v>
      </c>
      <c r="AJ35">
        <f>AH34*(1-p_recur_Stroke-(PREV_FEMALE*p_recur_MI_F + (1-PREV_FEMALE)*p_recur_MI_M) - p_toHF_young - H34*rr_MI*rr_Stroke)*(1-I34) + AI34*(1-p_recur_Stroke-(PREV_FEMALE*p_recur_MI_F + (1-PREV_FEMALE)*p_recur_MI_M) - p_toHF_young - H34*rr_MI*rr_Stroke)*(1-I34) + AJ34*(1-p_recur_Stroke-(PREV_FEMALE*p_recur_MI_F + (1-PREV_FEMALE)*p_recur_MI_M) - p_toHF_young - H34*rr_MI*rr_Stroke)*(1-I34)</f>
        <v>0.13763496155780075</v>
      </c>
      <c r="AK35">
        <f>AB34*R34*p_MI*p_MI_HF_young*(1-I34) + AC34*R34*p_MI*p_MI_HF_young*(1-I34) + AF34*p_toHF_young*(1-I34) + AF34*(PREV_FEMALE*p_recur_MI_F + (1-PREV_FEMALE)*p_recur_MI_M)*p_MI_HF_young*(1-I34) + AG34*p_toHF_young*(1-I34) + AG34*(PREV_FEMALE*p_recur_MI_F + (1-PREV_FEMALE)*p_recur_MI_M)*p_MI_HF_young*(1-I34)</f>
        <v>0.13298427741991375</v>
      </c>
      <c r="AL35">
        <f>AK34*(1-R34*p_Stroke - H34*rr_HF)*(1-I34) + AL34*(1-R34*p_Stroke-H34*rr_HF)*(1-I34)</f>
        <v>1.6790289114313268</v>
      </c>
      <c r="AM35">
        <f>AD34*R34*p_MI*p_MI_HF_young*(1-I34) + AE34*R34*p_MI*p_MI_HF_young*(1-I34) + AH34*(PREV_FEMALE*p_recur_MI_F + (1-PREV_FEMALE)*p_recur_MI_M)*p_MI_HF_young*(1-I34) + AH34*p_toHF_young*(1-I34) + AI34*(PREV_FEMALE*p_recur_MI_F + (1-PREV_FEMALE)*p_recur_MI_M)*p_MI_HF_young*(1-I34) + AI34*p_toHF_young*(1-I34) + AJ34*(PREV_FEMALE*p_recur_MI_F + (1-PREV_FEMALE)*p_recur_MI_M)*p_MI_HF_young*(1-I34) + AJ34*p_toHF_young*(1-I34)</f>
        <v>6.7554645799985545E-3</v>
      </c>
      <c r="AN35">
        <f>AK34*R34*p_Stroke*p_Stroke_rec*(1-I34) + AL34*R34*p_Stroke*p_Stroke_rec*(1-I34) + AM34*(1-H34*rr_Stroke*rr_HF)*(1-I34) + AN34*(1-H34*rr_Stroke*rr_HF)*(1-I34)</f>
        <v>7.3892468369606293E-2</v>
      </c>
      <c r="AO35">
        <f>AO34*(1-AA34-H34*rr_DM) + AB34*(1-R34-H34)*I34</f>
        <v>250.06551290408291</v>
      </c>
      <c r="AP35">
        <f>AO34*AA34*p_Other + AB34*R34*p_Other*I34 + AC34*(1-R34*p_Stroke-R34*p_MI-H34*rr_Other)*I34 + AP34*(1-AA34*p_Stroke-AA34*p_MI-H34*rr_Other*rr_DM)</f>
        <v>97.317864772176918</v>
      </c>
      <c r="AQ35">
        <f>AO34*AA34*p_Stroke*p_Stroke_rec + AB34*R34*p_Stroke*p_Stroke_rec*I34 + AC34*R34*p_Stroke*p_Stroke_rec*I34 + AD34*p_recur_Stroke*p_Stroke_rec*I34 + AE34*p_recur_Stroke*p_Stroke_rec*I34 + AP34*AA34*p_Stroke*p_Stroke_rec + AQ34*p_recur_Stroke*p_Stroke_rec + AR34*p_recur_Stroke*p_Stroke_rec</f>
        <v>6.9760693058344234</v>
      </c>
      <c r="AR35">
        <f>AD34*(1-p_recur_Stroke-R34*p_MI-H34*rr_Stroke)*I34 + AE34*(1-p_recur_Stroke-R34*p_MI-H34*rr_Stroke)*I34 + AQ34*(1-p_recur_Stroke-AA34*p_MI-H34*rr_Stroke*rr_DM) + AR34*(1-p_recur_Stroke-AA34*p_MI-H34*rr_Stroke*rr_DM)</f>
        <v>25.342514373090417</v>
      </c>
      <c r="AS35">
        <f>AO34*AA34*p_MI*p_MI_rec_young + AB34*R34*p_MI*p_MI_rec_young*I34 + AC34*R34*p_MI*p_MI_rec_young*I34 +AF34*(PREV_FEMALE*p_recur_MI_F + (1-PREV_FEMALE)*p_recur_MI_M)*p_MI_rec_young*I34 + AG34*(PREV_FEMALE*p_recur_MI_F + (1-PREV_FEMALE)*p_recur_MI_M)*p_MI_rec_young*I34 + AP34*AA34*p_MI*p_MI_rec_young + AS34*(PREV_FEMALE*p_recur_MI_F + (1-PREV_FEMALE)*p_recur_MI_M)*p_MI_rec_young + AT34*(PREV_FEMALE*p_recur_MI_F + (1-PREV_FEMALE)*p_recur_MI_M)*p_MI_rec_young</f>
        <v>4.8848158925828269</v>
      </c>
      <c r="AT35">
        <f>AF34*(1-(PREV_FEMALE*p_recur_MI_F + (1-PREV_FEMALE)*p_recur_MI_M) - R34*p_Stroke - p_toHF_young - H34*rr_MI)*I34 + AG34*(1-(PREV_FEMALE*p_recur_MI_F + (1-PREV_FEMALE)*p_recur_MI_M) - R34*p_Stroke - p_toHF_young - H34*rr_MI)*I34 + AS34*(1-(PREV_FEMALE*p_recur_MI_F + (1-PREV_FEMALE)*p_recur_MI_M) - AA34*p_Stroke - p_toHF_young - H34*rr_MI*rr_DM) + AT34*(1-(PREV_FEMALE*p_recur_MI_F + (1-PREV_FEMALE)*p_recur_MI_M) - AA34*p_Stroke - p_toHF_young - H34*rr_MI*rr_DM)</f>
        <v>29.552677594440649</v>
      </c>
      <c r="AU35">
        <f>AF34*R34*p_Stroke*p_Stroke_rec*I34 + AG34*R34*p_Stroke*p_Stroke_rec*I34 + AH34*p_recur_Stroke*p_Stroke_rec*I34 + AI34*p_recur_Stroke*p_Stroke_rec*I34 + AJ34*p_recur_Stroke*p_Stroke_rec*I34 + AS34*AA34*p_Stroke*p_Stroke_rec + AT34*AA34*p_Stroke*p_Stroke_rec + AU34*p_recur_Stroke*p_Stroke_rec + AV34*p_recur_Stroke*p_Stroke_rec + AW34*p_recur_Stroke*p_Stroke_rec</f>
        <v>0.59307296791859798</v>
      </c>
      <c r="AV35">
        <f>AD34*R34*p_MI*p_MI_rec_young*I34 + AE34*R34*p_MI*p_MI_rec_young*I34 + AH34*(PREV_FEMALE*p_recur_MI_F+(1-PREV_FEMALE)*p_recur_MI_M)*p_MI_rec_young*I34 + AI34*(PREV_FEMALE*p_recur_MI_F+(1-PREV_FEMALE)*p_recur_MI_M)*p_MI_rec_young*I34 + AJ34*(PREV_FEMALE*p_recur_MI_F+(1-PREV_FEMALE)*p_recur_MI_M)*p_MI_rec_young*I34 + AQ34*AA34*p_MI*p_MI_rec_young + AR34*AA34*p_MI*p_MI_rec_young + AU34*(PREV_FEMALE*p_recur_MI_F+(1-PREV_FEMALE)*p_recur_MI_M)*p_MI_rec_young + AV34*(PREV_FEMALE*p_recur_MI_F+(1-PREV_FEMALE)*p_recur_MI_M)*p_MI_rec_young + AW34*(PREV_FEMALE*p_recur_MI_F+(1-PREV_FEMALE)*p_recur_MI_M)*p_MI_rec_young</f>
        <v>0.41027906677852966</v>
      </c>
      <c r="AW35">
        <f>AH34*(1-p_recur_Stroke-(PREV_FEMALE*p_recur_MI_F + (1-PREV_FEMALE)*p_recur_MI_M) - p_toHF_young - H34*rr_MI*rr_Stroke)*I34 + AI34*(1-p_recur_Stroke-(PREV_FEMALE*p_recur_MI_F + (1-PREV_FEMALE)*p_recur_MI_M) - p_toHF_young - H34*rr_MI*rr_Stroke)*I34 + AJ34*(1-p_recur_Stroke-(PREV_FEMALE*p_recur_MI_F + (1-PREV_FEMALE)*p_recur_MI_M) - p_toHF_young - H34*rr_MI*rr_Stroke)*I34 + AU34*(1-p_recur_Stroke-(PREV_FEMALE*p_recur_MI_F + (1-PREV_FEMALE)*p_recur_MI_M) - p_toHF_young - H34*rr_MI*rr_Stroke*rr_DM) + AV34*(1-p_recur_Stroke-(PREV_FEMALE*p_recur_MI_F + (1-PREV_FEMALE)*p_recur_MI_M) - p_toHF_young - H34*rr_MI*rr_Stroke*rr_DM) + AW34*(1-p_recur_Stroke-(PREV_FEMALE*p_recur_MI_F + (1-PREV_FEMALE)*p_recur_MI_M) - p_toHF_young - H34*rr_MI*rr_Stroke*rr_DM)</f>
        <v>1.556187240671405</v>
      </c>
      <c r="AX35">
        <f>AO34*AA34*p_MI*p_MI_HF_young + AB34*R34*p_MI*p_MI_HF_young*I34 + AC34*R34*p_MI*p_MI_HF_young*I34 + AF34*p_toHF_young*I34 + AF34*(PREV_FEMALE*p_recur_MI_F + (1-PREV_FEMALE)*p_recur_MI_M)*p_MI_HF_young*I34 + AG34*p_toHF_young*I34 + AG34*(PREV_FEMALE*p_recur_MI_F + (1-PREV_FEMALE)*p_recur_MI_M)*p_MI_HF_young*I34 + AP34*AA34*p_MI*p_MI_HF_young + AS34*(PREV_FEMALE*p_recur_MI_F + (1-PREV_FEMALE)*p_recur_MI_M)*p_MI_HF_young + AS34*p_toHF_young + AT34*(PREV_FEMALE*p_recur_MI_F + (1-PREV_FEMALE)*p_recur_MI_M)*p_MI_HF_young + AT34*p_toHF_young</f>
        <v>1.0134362737053642</v>
      </c>
      <c r="AY35">
        <f>AK34*(1-R34*p_Stroke - H34*rr_HF)*I34 + AL34*(1-R34*p_Stroke - H34*rr_HF)*I34 + AX34*(1-AA34*p_Stroke - H34*rr_HF*rr_DM) + AY34*(1-AA34*p_Stroke - H34*rr_HF*rr_DM)</f>
        <v>11.845359864395551</v>
      </c>
      <c r="AZ35">
        <f>AD34*R34*p_MI*p_MI_HF_young*I34 + AE34*R34*p_MI*p_MI_HF_young*I34 + AH34*(PREV_FEMALE*p_recur_MI_F + (1-PREV_FEMALE)*p_recur_MI_M)*p_MI_HF_young*I34 + AH34*p_toHF_young*I34 + AI34*(PREV_FEMALE*p_recur_MI_F + (1-PREV_FEMALE)*p_recur_MI_M)*p_MI_HF_young*I34 + AI34*p_toHF_young*I34 + AJ34*(PREV_FEMALE*p_recur_MI_F + (1-PREV_FEMALE)*p_recur_MI_M)*p_MI_HF_young*I34 + AJ34*p_toHF_young*I34 + AQ34*AA34*p_MI*p_MI_HF_young + AR34*AA34*p_MI*p_MI_HF_young + AU34*(PREV_FEMALE*p_recur_MI_F + (1-PREV_FEMALE)*p_recur_MI_M)*p_MI_HF_young + AU34*p_toHF_young + AV34*(PREV_FEMALE*p_recur_MI_F + (1-PREV_FEMALE)*p_recur_MI_M)*p_MI_HF_young + AV34*p_toHF_young + AW34*(PREV_FEMALE*p_recur_MI_F + (1-PREV_FEMALE)*p_recur_MI_M)*p_MI_HF_young + AW34*p_toHF_young</f>
        <v>8.1095788709462616E-2</v>
      </c>
      <c r="BA35">
        <f>AK34*R34*p_Stroke*p_Stroke_rec*I34 + AL34*R34*p_Stroke*p_Stroke_rec*I34 + AM34*(1-H34*rr_Stroke*rr_HF)*I34 + AN34*(1-H34*rr_Stroke*rr_HF)*I34 + AX34*AA34*p_Stroke*p_Stroke_rec + AY34*AA34*p_Stroke*p_Stroke_rec + AZ34*(1-H34*rr_Stroke*rr_HF*rr_DM) + BA34*(1-H34*rr_Stroke*rr_HF*rr_DM)</f>
        <v>0.80345239841928318</v>
      </c>
      <c r="BB35">
        <f>AB34*H34 + AC34*H34*rr_Other + AD34*H34*rr_Stroke + AE34*H34*rr_Stroke + AF34*H34*rr_MI + AG34*H34*rr_MI + AH34*H34*rr_Stroke*rr_MI + AI34*H34*rr_Stroke*rr_MI + AJ34*H34*rr_Stroke*rr_MI + AK34*H34*rr_HF + AL34*H34*rr_HF + AM34*H34*rr_Stroke*rr_HF + AN34*H34*rr_Stroke*rr_HF + AO34*H34*rr_DM + AP34*H34*rr_DM*rr_Other + AQ34*H34*rr_DM*rr_Stroke + AR34*H34*rr_DM*rr_Stroke + AS34*H34*rr_DM*rr_MI + AT34*H34*rr_DM*rr_MI + AU34*H34*rr_DM*rr_Stroke*rr_MI + AV34*H34*rr_DM*rr_Stroke*rr_MI + AW34*H34*rr_DM*rr_Stroke*rr_MI + AX34*H34*rr_DM*rr_HF + AY34*H34*rr_DM*rr_HF + AZ34*H34*rr_DM*rr_Stroke*rr_HF + BA34*H34*rr_DM*rr_Stroke*rr_HF
+ AB34*R34*p_MI*p_MI_mort + AB34*R34*p_Stroke*p_Stroke_mort + AC34*R34*p_MI*p_MI_mort + AC34*R34*p_Stroke*p_Stroke_mort + AD34*R34*p_MI*p_MI_mort + AD34*p_recur_Stroke*p_Stroke_mort + AE34*R34*p_MI*p_MI_mort + AE34*p_recur_Stroke*p_Stroke_mort + AF34*(PREV_FEMALE*p_recur_MI_F + (1-PREV_FEMALE)*p_recur_MI_M)*p_MI_mort + AF34*R34*p_Stroke*p_Stroke_mort + AG34*(PREV_FEMALE*p_recur_MI_F + (1-PREV_FEMALE)*p_recur_MI_M)*p_MI_mort + AG34*R34*p_Stroke*p_Stroke_mort + AH34*(PREV_FEMALE*p_recur_MI_F + (1-PREV_FEMALE)*p_recur_MI_M)*p_MI_mort + AH34*p_recur_Stroke*p_Stroke_mort + AI34*(PREV_FEMALE*p_recur_MI_F + (1-PREV_FEMALE)*p_recur_MI_M)*p_MI_mort + AI34*p_recur_Stroke*p_Stroke_mort + AJ34*(PREV_FEMALE*p_recur_MI_F + (1-PREV_FEMALE)*p_recur_MI_M)*p_MI_mort + AJ34*p_recur_Stroke*p_Stroke_mort + AK34*R34*p_Stroke*p_Stroke_mort + AL34*R34*p_Stroke*p_Stroke_mort
+ AO34*AA34*p_MI*p_MI_mort + AO34*AA34*p_Stroke*p_Stroke_mort + AP34*AA34*p_MI*p_MI_mort + AP34*AA34*p_Stroke*p_Stroke_mort + AQ34*AA34*p_MI*p_MI_mort + AQ34*p_recur_Stroke*p_Stroke_mort + AR34*AA34*p_MI*p_MI_mort + AR34*p_recur_Stroke*p_Stroke_mort + AS34*(PREV_FEMALE*p_recur_MI_F + (1-PREV_FEMALE)*p_recur_MI_M)*p_MI_mort + AS34*AA34*p_Stroke*p_Stroke_mort + AT34*(PREV_FEMALE*p_recur_MI_F + (1-PREV_FEMALE)*p_recur_MI_M)*p_MI_mort + AT34*AA34*p_Stroke*p_Stroke_mort + AU34*(PREV_FEMALE*p_recur_MI_F + (1-PREV_FEMALE)*p_recur_MI_M)*p_MI_mort + AU34*p_recur_Stroke*p_Stroke_mort + AV34*(PREV_FEMALE*p_recur_MI_F + (1-PREV_FEMALE)*p_recur_MI_M)*p_MI_mort + AV34*p_recur_Stroke*p_Stroke_mort + AW34*(PREV_FEMALE*p_recur_MI_F + (1-PREV_FEMALE)*p_recur_MI_M)*p_MI_mort + AW34*p_recur_Stroke*p_Stroke_mort + AX34*AA34*p_Stroke*p_Stroke_mort + AY34*AA34*p_Stroke*p_Stroke_mort
+BB34</f>
        <v>481.03509446625418</v>
      </c>
      <c r="BC35">
        <f t="shared" si="19"/>
        <v>999.99999999999955</v>
      </c>
    </row>
    <row r="36" spans="1:55" x14ac:dyDescent="0.3">
      <c r="A36">
        <v>33</v>
      </c>
      <c r="B36">
        <v>78</v>
      </c>
      <c r="C36">
        <f>BMI_BL</f>
        <v>38</v>
      </c>
      <c r="D36">
        <f>SBP_BL</f>
        <v>125</v>
      </c>
      <c r="E36">
        <f>HbA1C_BL</f>
        <v>5.7</v>
      </c>
      <c r="F36">
        <v>4.4229999999999998E-2</v>
      </c>
      <c r="G36">
        <v>3.175E-2</v>
      </c>
      <c r="H36">
        <f>(PREV_FEMALE*F36 + (1-PREV_FEMALE)*G36)</f>
        <v>4.1734E-2</v>
      </c>
      <c r="I36">
        <f t="shared" si="1"/>
        <v>5.6857293942168513E-2</v>
      </c>
      <c r="J36">
        <f t="shared" si="2"/>
        <v>0.31552934960597134</v>
      </c>
      <c r="K36">
        <f t="shared" si="3"/>
        <v>0.41194782818249454</v>
      </c>
      <c r="L36">
        <f t="shared" si="4"/>
        <v>0.16428698246591633</v>
      </c>
      <c r="M36">
        <f t="shared" si="5"/>
        <v>0.22224693066177359</v>
      </c>
      <c r="N36">
        <f t="shared" si="6"/>
        <v>0.64760911079502304</v>
      </c>
      <c r="O36">
        <f t="shared" si="7"/>
        <v>0.77093914420426535</v>
      </c>
      <c r="P36">
        <f t="shared" si="8"/>
        <v>0.40133215973817193</v>
      </c>
      <c r="Q36">
        <f t="shared" si="9"/>
        <v>0.51564232483280403</v>
      </c>
      <c r="R36">
        <f>PREV_FEMALE*PREV_SMOKE*(1-PREV_HT)*(1-EXP(-J36/10))+PREV_FEMALE*PREV_SMOKE*PREV_HT*(1-EXP(-K36/10))+PREV_FEMALE*(1-PREV_SMOKE)*(1-PREV_HT)*(1-EXP(-L36/10))+PREV_FEMALE*(1-PREV_SMOKE)*PREV_HT*(1-EXP(-M36/10))+(1-PREV_FEMALE)*PREV_SMOKE*(1-PREV_HT)*(1-EXP(-N36/10))+(1-PREV_FEMALE)*PREV_SMOKE*PREV_HT*(1-EXP(-O36/10))+(1-PREV_FEMALE)*(1-PREV_SMOKE)*(1-PREV_HT)*(1-EXP(-P36/10))+(1-PREV_FEMALE)*(1-PREV_SMOKE)*PREV_HT*(1-EXP(-Q36/10))</f>
        <v>2.5451683052961145E-2</v>
      </c>
      <c r="S36">
        <f t="shared" si="10"/>
        <v>0.56179094069282587</v>
      </c>
      <c r="T36">
        <f t="shared" si="11"/>
        <v>0.68509625975395627</v>
      </c>
      <c r="U36">
        <f t="shared" si="12"/>
        <v>0.32333709974294222</v>
      </c>
      <c r="V36">
        <f t="shared" si="13"/>
        <v>0.42132068428144342</v>
      </c>
      <c r="W36">
        <f t="shared" si="14"/>
        <v>0.83049079977121298</v>
      </c>
      <c r="X36">
        <f t="shared" si="15"/>
        <v>0.91855608605963635</v>
      </c>
      <c r="Y36">
        <f t="shared" si="16"/>
        <v>0.5823160209688939</v>
      </c>
      <c r="Z36">
        <f t="shared" si="17"/>
        <v>0.70875252668497835</v>
      </c>
      <c r="AA36">
        <f>PREV_FEMALE*PREV_SMOKE*(1-PREV_HT)*(1-EXP(-S36/10))+PREV_FEMALE*PREV_SMOKE*PREV_HT*(1-EXP(-T36/10))+PREV_FEMALE*(1-PREV_SMOKE)*(1-PREV_HT)*(1-EXP(-U36/10))+PREV_FEMALE*(1-PREV_SMOKE)*PREV_HT*(1-EXP(-V36/10))+(1-PREV_FEMALE)*PREV_SMOKE*(1-PREV_HT)*(1-EXP(-W36/10))+(1-PREV_FEMALE)*PREV_SMOKE*PREV_HT*(1-EXP(-X36/10))+(1-PREV_FEMALE)*(1-PREV_SMOKE)*(1-PREV_HT)*(1-EXP(-Y36/10))+(1-PREV_FEMALE)*(1-PREV_SMOKE)*PREV_HT*(1-EXP(-Z36/10))</f>
        <v>4.314144293599468E-2</v>
      </c>
      <c r="AB36">
        <f t="shared" si="18"/>
        <v>55.287606268652134</v>
      </c>
      <c r="AC36">
        <f>AB35*R35*p_Other*(1-I35) + AC35*(1-R35*(1-p_Other)-H35*rr_Other)*(1-I35)</f>
        <v>13.474440718438128</v>
      </c>
      <c r="AD36">
        <f>AB35*R35*p_Stroke*p_Stroke_rec*(1-I35)+AC35*R35*p_Stroke*p_Stroke_rec*(1-I35) + AD35*p_recur_Stroke*p_Stroke_rec*(1-I35) + AE35*p_recur_Stroke*p_Stroke_rec*(1-I35)</f>
        <v>0.85188387008559241</v>
      </c>
      <c r="AE36">
        <f>AD35*(1-p_recur_Stroke-R35*p_MI-H35*rr_Stroke)*(1-I35) + AE35*(1-p_recur_Stroke-R35*p_MI-H35*rr_Stroke)*(1-I35)</f>
        <v>3.2111300800604652</v>
      </c>
      <c r="AF36">
        <f>AB35*R35*p_MI*p_MI_rec_young*(1-I35)+AC35*R35*p_MI*p_MI_rec_young*(1-I35) + AF35*(PREV_FEMALE*p_recur_MI_F + (1-PREV_FEMALE)*p_recur_MI_M)*p_MI_rec_young*(1-I35) + AG35*(PREV_FEMALE*p_recur_MI_F + (1-PREV_FEMALE)*p_recur_MI_M)*p_MI_rec_young*(1-I35)</f>
        <v>0.58965619082046739</v>
      </c>
      <c r="AG36">
        <f>AF35*(1-(PREV_FEMALE*p_recur_MI_F + (1-PREV_FEMALE)*p_recur_MI_M) - R35*p_Stroke - p_toHF_young - H35*rr_MI)*(1-I35) + AG35*(1-(PREV_FEMALE*p_recur_MI_F + (1-PREV_FEMALE)*p_recur_MI_M) - R35*p_Stroke - p_toHF_young - H35*rr_MI)*(1-I35)</f>
        <v>3.6833892247786078</v>
      </c>
      <c r="AH36">
        <f>AF35*R35*p_Stroke*p_Stroke_rec*(1-I35) + AG35*R35*p_Stroke*p_Stroke_rec*(1-I35) + AH35*p_recur_Stroke*p_Stroke_rec*(1-I35) + AI35*p_recur_Stroke*p_Stroke_rec*(1-I35) + AJ35*p_recur_Stroke*p_Stroke_rec*(1-I35)</f>
        <v>4.5607058312792693E-2</v>
      </c>
      <c r="AI36">
        <f>AD35*R35*p_MI*p_MI_rec_young*(1-I35) + AE35*R35*p_MI*p_MI_rec_young*(1-I35) + AH35*(PREV_FEMALE*p_recur_MI_F + (1-PREV_FEMALE)*p_recur_MI_M)*p_MI_rec_young*(1-I35) + AI35*(PREV_FEMALE*p_recur_MI_F + (1-PREV_FEMALE)*p_recur_MI_M)*p_MI_rec_young*(1-I35) + AJ35*(PREV_FEMALE*p_recur_MI_F + (1-PREV_FEMALE)*p_recur_MI_M)*p_MI_rec_young*(1-I35)</f>
        <v>3.1616420131112523E-2</v>
      </c>
      <c r="AJ36">
        <f>AH35*(1-p_recur_Stroke-(PREV_FEMALE*p_recur_MI_F + (1-PREV_FEMALE)*p_recur_MI_M) - p_toHF_young - H35*rr_MI*rr_Stroke)*(1-I35) + AI35*(1-p_recur_Stroke-(PREV_FEMALE*p_recur_MI_F + (1-PREV_FEMALE)*p_recur_MI_M) - p_toHF_young - H35*rr_MI*rr_Stroke)*(1-I35) + AJ35*(1-p_recur_Stroke-(PREV_FEMALE*p_recur_MI_F + (1-PREV_FEMALE)*p_recur_MI_M) - p_toHF_young - H35*rr_MI*rr_Stroke)*(1-I35)</f>
        <v>0.12466691118816536</v>
      </c>
      <c r="AK36">
        <f>AB35*R35*p_MI*p_MI_HF_young*(1-I35) + AC35*R35*p_MI*p_MI_HF_young*(1-I35) + AF35*p_toHF_young*(1-I35) + AF35*(PREV_FEMALE*p_recur_MI_F + (1-PREV_FEMALE)*p_recur_MI_M)*p_MI_HF_young*(1-I35) + AG35*p_toHF_young*(1-I35) + AG35*(PREV_FEMALE*p_recur_MI_F + (1-PREV_FEMALE)*p_recur_MI_M)*p_MI_HF_young*(1-I35)</f>
        <v>0.12361618631882874</v>
      </c>
      <c r="AL36">
        <f>AK35*(1-R35*p_Stroke - H35*rr_HF)*(1-I35) + AL35*(1-R35*p_Stroke-H35*rr_HF)*(1-I35)</f>
        <v>1.5785844068530628</v>
      </c>
      <c r="AM36">
        <f>AD35*R35*p_MI*p_MI_HF_young*(1-I35) + AE35*R35*p_MI*p_MI_HF_young*(1-I35) + AH35*(PREV_FEMALE*p_recur_MI_F + (1-PREV_FEMALE)*p_recur_MI_M)*p_MI_HF_young*(1-I35) + AH35*p_toHF_young*(1-I35) + AI35*(PREV_FEMALE*p_recur_MI_F + (1-PREV_FEMALE)*p_recur_MI_M)*p_MI_HF_young*(1-I35) + AI35*p_toHF_young*(1-I35) + AJ35*(PREV_FEMALE*p_recur_MI_F + (1-PREV_FEMALE)*p_recur_MI_M)*p_MI_HF_young*(1-I35) + AJ35*p_toHF_young*(1-I35)</f>
        <v>6.3147440403761874E-3</v>
      </c>
      <c r="AN36">
        <f>AK35*R35*p_Stroke*p_Stroke_rec*(1-I35) + AL35*R35*p_Stroke*p_Stroke_rec*(1-I35) + AM35*(1-H35*rr_Stroke*rr_HF)*(1-I35) + AN35*(1-H35*rr_Stroke*rr_HF)*(1-I35)</f>
        <v>6.8187094474335894E-2</v>
      </c>
      <c r="AO36">
        <f>AO35*(1-AA35-H35*rr_DM) + AB35*(1-R35-H35)*I35</f>
        <v>231.71394053361556</v>
      </c>
      <c r="AP36">
        <f>AO35*AA35*p_Other + AB35*R35*p_Other*I35 + AC35*(1-R35*p_Stroke-R35*p_MI-H35*rr_Other)*I35 + AP35*(1-AA35*p_Stroke-AA35*p_MI-H35*rr_Other*rr_DM)</f>
        <v>93.825283583916558</v>
      </c>
      <c r="AQ36">
        <f>AO35*AA35*p_Stroke*p_Stroke_rec + AB35*R35*p_Stroke*p_Stroke_rec*I35 + AC35*R35*p_Stroke*p_Stroke_rec*I35 + AD35*p_recur_Stroke*p_Stroke_rec*I35 + AE35*p_recur_Stroke*p_Stroke_rec*I35 + AP35*AA35*p_Stroke*p_Stroke_rec + AQ35*p_recur_Stroke*p_Stroke_rec + AR35*p_recur_Stroke*p_Stroke_rec</f>
        <v>6.7134513774490046</v>
      </c>
      <c r="AR36">
        <f>AD35*(1-p_recur_Stroke-R35*p_MI-H35*rr_Stroke)*I35 + AE35*(1-p_recur_Stroke-R35*p_MI-H35*rr_Stroke)*I35 + AQ35*(1-p_recur_Stroke-AA35*p_MI-H35*rr_Stroke*rr_DM) + AR35*(1-p_recur_Stroke-AA35*p_MI-H35*rr_Stroke*rr_DM)</f>
        <v>23.820783834960221</v>
      </c>
      <c r="AS36">
        <f>AO35*AA35*p_MI*p_MI_rec_young + AB35*R35*p_MI*p_MI_rec_young*I35 + AC35*R35*p_MI*p_MI_rec_young*I35 +AF35*(PREV_FEMALE*p_recur_MI_F + (1-PREV_FEMALE)*p_recur_MI_M)*p_MI_rec_young*I35 + AG35*(PREV_FEMALE*p_recur_MI_F + (1-PREV_FEMALE)*p_recur_MI_M)*p_MI_rec_young*I35 + AP35*AA35*p_MI*p_MI_rec_young + AS35*(PREV_FEMALE*p_recur_MI_F + (1-PREV_FEMALE)*p_recur_MI_M)*p_MI_rec_young + AT35*(PREV_FEMALE*p_recur_MI_F + (1-PREV_FEMALE)*p_recur_MI_M)*p_MI_rec_young</f>
        <v>4.7694011644362071</v>
      </c>
      <c r="AT36">
        <f>AF35*(1-(PREV_FEMALE*p_recur_MI_F + (1-PREV_FEMALE)*p_recur_MI_M) - R35*p_Stroke - p_toHF_young - H35*rr_MI)*I35 + AG35*(1-(PREV_FEMALE*p_recur_MI_F + (1-PREV_FEMALE)*p_recur_MI_M) - R35*p_Stroke - p_toHF_young - H35*rr_MI)*I35 + AS35*(1-(PREV_FEMALE*p_recur_MI_F + (1-PREV_FEMALE)*p_recur_MI_M) - AA35*p_Stroke - p_toHF_young - H35*rr_MI*rr_DM) + AT35*(1-(PREV_FEMALE*p_recur_MI_F + (1-PREV_FEMALE)*p_recur_MI_M) - AA35*p_Stroke - p_toHF_young - H35*rr_MI*rr_DM)</f>
        <v>28.933118293339053</v>
      </c>
      <c r="AU36">
        <f>AF35*R35*p_Stroke*p_Stroke_rec*I35 + AG35*R35*p_Stroke*p_Stroke_rec*I35 + AH35*p_recur_Stroke*p_Stroke_rec*I35 + AI35*p_recur_Stroke*p_Stroke_rec*I35 + AJ35*p_recur_Stroke*p_Stroke_rec*I35 + AS35*AA35*p_Stroke*p_Stroke_rec + AT35*AA35*p_Stroke*p_Stroke_rec + AU35*p_recur_Stroke*p_Stroke_rec + AV35*p_recur_Stroke*p_Stroke_rec + AW35*p_recur_Stroke*p_Stroke_rec</f>
        <v>0.59205534933101389</v>
      </c>
      <c r="AV36">
        <f>AD35*R35*p_MI*p_MI_rec_young*I35 + AE35*R35*p_MI*p_MI_rec_young*I35 + AH35*(PREV_FEMALE*p_recur_MI_F+(1-PREV_FEMALE)*p_recur_MI_M)*p_MI_rec_young*I35 + AI35*(PREV_FEMALE*p_recur_MI_F+(1-PREV_FEMALE)*p_recur_MI_M)*p_MI_rec_young*I35 + AJ35*(PREV_FEMALE*p_recur_MI_F+(1-PREV_FEMALE)*p_recur_MI_M)*p_MI_rec_young*I35 + AQ35*AA35*p_MI*p_MI_rec_young + AR35*AA35*p_MI*p_MI_rec_young + AU35*(PREV_FEMALE*p_recur_MI_F+(1-PREV_FEMALE)*p_recur_MI_M)*p_MI_rec_young + AV35*(PREV_FEMALE*p_recur_MI_F+(1-PREV_FEMALE)*p_recur_MI_M)*p_MI_rec_young + AW35*(PREV_FEMALE*p_recur_MI_F+(1-PREV_FEMALE)*p_recur_MI_M)*p_MI_rec_young</f>
        <v>0.40313752034729977</v>
      </c>
      <c r="AW36">
        <f>AH35*(1-p_recur_Stroke-(PREV_FEMALE*p_recur_MI_F + (1-PREV_FEMALE)*p_recur_MI_M) - p_toHF_young - H35*rr_MI*rr_Stroke)*I35 + AI35*(1-p_recur_Stroke-(PREV_FEMALE*p_recur_MI_F + (1-PREV_FEMALE)*p_recur_MI_M) - p_toHF_young - H35*rr_MI*rr_Stroke)*I35 + AJ35*(1-p_recur_Stroke-(PREV_FEMALE*p_recur_MI_F + (1-PREV_FEMALE)*p_recur_MI_M) - p_toHF_young - H35*rr_MI*rr_Stroke)*I35 + AU35*(1-p_recur_Stroke-(PREV_FEMALE*p_recur_MI_F + (1-PREV_FEMALE)*p_recur_MI_M) - p_toHF_young - H35*rr_MI*rr_Stroke*rr_DM) + AV35*(1-p_recur_Stroke-(PREV_FEMALE*p_recur_MI_F + (1-PREV_FEMALE)*p_recur_MI_M) - p_toHF_young - H35*rr_MI*rr_Stroke*rr_DM) + AW35*(1-p_recur_Stroke-(PREV_FEMALE*p_recur_MI_F + (1-PREV_FEMALE)*p_recur_MI_M) - p_toHF_young - H35*rr_MI*rr_Stroke*rr_DM)</f>
        <v>1.4747071240534004</v>
      </c>
      <c r="AX36">
        <f>AO35*AA35*p_MI*p_MI_HF_young + AB35*R35*p_MI*p_MI_HF_young*I35 + AC35*R35*p_MI*p_MI_HF_young*I35 + AF35*p_toHF_young*I35 + AF35*(PREV_FEMALE*p_recur_MI_F + (1-PREV_FEMALE)*p_recur_MI_M)*p_MI_HF_young*I35 + AG35*p_toHF_young*I35 + AG35*(PREV_FEMALE*p_recur_MI_F + (1-PREV_FEMALE)*p_recur_MI_M)*p_MI_HF_young*I35 + AP35*AA35*p_MI*p_MI_HF_young + AS35*(PREV_FEMALE*p_recur_MI_F + (1-PREV_FEMALE)*p_recur_MI_M)*p_MI_HF_young + AS35*p_toHF_young + AT35*(PREV_FEMALE*p_recur_MI_F + (1-PREV_FEMALE)*p_recur_MI_M)*p_MI_HF_young + AT35*p_toHF_young</f>
        <v>0.99411798878672908</v>
      </c>
      <c r="AY36">
        <f>AK35*(1-R35*p_Stroke - H35*rr_HF)*I35 + AL35*(1-R35*p_Stroke - H35*rr_HF)*I35 + AX35*(1-AA35*p_Stroke - H35*rr_HF*rr_DM) + AY35*(1-AA35*p_Stroke - H35*rr_HF*rr_DM)</f>
        <v>11.785172985540729</v>
      </c>
      <c r="AZ36">
        <f>AD35*R35*p_MI*p_MI_HF_young*I35 + AE35*R35*p_MI*p_MI_HF_young*I35 + AH35*(PREV_FEMALE*p_recur_MI_F + (1-PREV_FEMALE)*p_recur_MI_M)*p_MI_HF_young*I35 + AH35*p_toHF_young*I35 + AI35*(PREV_FEMALE*p_recur_MI_F + (1-PREV_FEMALE)*p_recur_MI_M)*p_MI_HF_young*I35 + AI35*p_toHF_young*I35 + AJ35*(PREV_FEMALE*p_recur_MI_F + (1-PREV_FEMALE)*p_recur_MI_M)*p_MI_HF_young*I35 + AJ35*p_toHF_young*I35 + AQ35*AA35*p_MI*p_MI_HF_young + AR35*AA35*p_MI*p_MI_HF_young + AU35*(PREV_FEMALE*p_recur_MI_F + (1-PREV_FEMALE)*p_recur_MI_M)*p_MI_HF_young + AU35*p_toHF_young + AV35*(PREV_FEMALE*p_recur_MI_F + (1-PREV_FEMALE)*p_recur_MI_M)*p_MI_HF_young + AV35*p_toHF_young + AW35*(PREV_FEMALE*p_recur_MI_F + (1-PREV_FEMALE)*p_recur_MI_M)*p_MI_HF_young + AW35*p_toHF_young</f>
        <v>7.9696683058982642E-2</v>
      </c>
      <c r="BA36">
        <f>AK35*R35*p_Stroke*p_Stroke_rec*I35 + AL35*R35*p_Stroke*p_Stroke_rec*I35 + AM35*(1-H35*rr_Stroke*rr_HF)*I35 + AN35*(1-H35*rr_Stroke*rr_HF)*I35 + AX35*AA35*p_Stroke*p_Stroke_rec + AY35*AA35*p_Stroke*p_Stroke_rec + AZ35*(1-H35*rr_Stroke*rr_HF*rr_DM) + BA35*(1-H35*rr_Stroke*rr_HF*rr_DM)</f>
        <v>0.77834333189506111</v>
      </c>
      <c r="BB36">
        <f>AB35*H35 + AC35*H35*rr_Other + AD35*H35*rr_Stroke + AE35*H35*rr_Stroke + AF35*H35*rr_MI + AG35*H35*rr_MI + AH35*H35*rr_Stroke*rr_MI + AI35*H35*rr_Stroke*rr_MI + AJ35*H35*rr_Stroke*rr_MI + AK35*H35*rr_HF + AL35*H35*rr_HF + AM35*H35*rr_Stroke*rr_HF + AN35*H35*rr_Stroke*rr_HF + AO35*H35*rr_DM + AP35*H35*rr_DM*rr_Other + AQ35*H35*rr_DM*rr_Stroke + AR35*H35*rr_DM*rr_Stroke + AS35*H35*rr_DM*rr_MI + AT35*H35*rr_DM*rr_MI + AU35*H35*rr_DM*rr_Stroke*rr_MI + AV35*H35*rr_DM*rr_Stroke*rr_MI + AW35*H35*rr_DM*rr_Stroke*rr_MI + AX35*H35*rr_DM*rr_HF + AY35*H35*rr_DM*rr_HF + AZ35*H35*rr_DM*rr_Stroke*rr_HF + BA35*H35*rr_DM*rr_Stroke*rr_HF
+ AB35*R35*p_MI*p_MI_mort + AB35*R35*p_Stroke*p_Stroke_mort + AC35*R35*p_MI*p_MI_mort + AC35*R35*p_Stroke*p_Stroke_mort + AD35*R35*p_MI*p_MI_mort + AD35*p_recur_Stroke*p_Stroke_mort + AE35*R35*p_MI*p_MI_mort + AE35*p_recur_Stroke*p_Stroke_mort + AF35*(PREV_FEMALE*p_recur_MI_F + (1-PREV_FEMALE)*p_recur_MI_M)*p_MI_mort + AF35*R35*p_Stroke*p_Stroke_mort + AG35*(PREV_FEMALE*p_recur_MI_F + (1-PREV_FEMALE)*p_recur_MI_M)*p_MI_mort + AG35*R35*p_Stroke*p_Stroke_mort + AH35*(PREV_FEMALE*p_recur_MI_F + (1-PREV_FEMALE)*p_recur_MI_M)*p_MI_mort + AH35*p_recur_Stroke*p_Stroke_mort + AI35*(PREV_FEMALE*p_recur_MI_F + (1-PREV_FEMALE)*p_recur_MI_M)*p_MI_mort + AI35*p_recur_Stroke*p_Stroke_mort + AJ35*(PREV_FEMALE*p_recur_MI_F + (1-PREV_FEMALE)*p_recur_MI_M)*p_MI_mort + AJ35*p_recur_Stroke*p_Stroke_mort + AK35*R35*p_Stroke*p_Stroke_mort + AL35*R35*p_Stroke*p_Stroke_mort
+ AO35*AA35*p_MI*p_MI_mort + AO35*AA35*p_Stroke*p_Stroke_mort + AP35*AA35*p_MI*p_MI_mort + AP35*AA35*p_Stroke*p_Stroke_mort + AQ35*AA35*p_MI*p_MI_mort + AQ35*p_recur_Stroke*p_Stroke_mort + AR35*AA35*p_MI*p_MI_mort + AR35*p_recur_Stroke*p_Stroke_mort + AS35*(PREV_FEMALE*p_recur_MI_F + (1-PREV_FEMALE)*p_recur_MI_M)*p_MI_mort + AS35*AA35*p_Stroke*p_Stroke_mort + AT35*(PREV_FEMALE*p_recur_MI_F + (1-PREV_FEMALE)*p_recur_MI_M)*p_MI_mort + AT35*AA35*p_Stroke*p_Stroke_mort + AU35*(PREV_FEMALE*p_recur_MI_F + (1-PREV_FEMALE)*p_recur_MI_M)*p_MI_mort + AU35*p_recur_Stroke*p_Stroke_mort + AV35*(PREV_FEMALE*p_recur_MI_F + (1-PREV_FEMALE)*p_recur_MI_M)*p_MI_mort + AV35*p_recur_Stroke*p_Stroke_mort + AW35*(PREV_FEMALE*p_recur_MI_F + (1-PREV_FEMALE)*p_recur_MI_M)*p_MI_mort + AW35*p_recur_Stroke*p_Stroke_mort + AX35*AA35*p_Stroke*p_Stroke_mort + AY35*AA35*p_Stroke*p_Stroke_mort
+BB35</f>
        <v>515.04009105511568</v>
      </c>
      <c r="BC36">
        <f t="shared" si="19"/>
        <v>999.99999999999955</v>
      </c>
    </row>
    <row r="37" spans="1:55" x14ac:dyDescent="0.3">
      <c r="A37">
        <v>34</v>
      </c>
      <c r="B37">
        <v>79</v>
      </c>
      <c r="C37">
        <f>BMI_BL</f>
        <v>38</v>
      </c>
      <c r="D37">
        <f>SBP_BL</f>
        <v>125</v>
      </c>
      <c r="E37">
        <f>HbA1C_BL</f>
        <v>5.7</v>
      </c>
      <c r="F37">
        <v>4.9230000000000003E-2</v>
      </c>
      <c r="G37">
        <v>3.5380000000000002E-2</v>
      </c>
      <c r="H37">
        <f>(PREV_FEMALE*F37 + (1-PREV_FEMALE)*G37)</f>
        <v>4.6460000000000001E-2</v>
      </c>
      <c r="I37">
        <f t="shared" si="1"/>
        <v>5.6857293942168513E-2</v>
      </c>
      <c r="J37">
        <f t="shared" si="2"/>
        <v>0.32462102495251632</v>
      </c>
      <c r="K37">
        <f t="shared" si="3"/>
        <v>0.42285784987961073</v>
      </c>
      <c r="L37">
        <f t="shared" si="4"/>
        <v>0.1695604952444083</v>
      </c>
      <c r="M37">
        <f t="shared" si="5"/>
        <v>0.22911153009729157</v>
      </c>
      <c r="N37">
        <f t="shared" si="6"/>
        <v>0.66216839551315365</v>
      </c>
      <c r="O37">
        <f t="shared" si="7"/>
        <v>0.78419638729190921</v>
      </c>
      <c r="P37">
        <f t="shared" si="8"/>
        <v>0.41362919292136102</v>
      </c>
      <c r="Q37">
        <f t="shared" si="9"/>
        <v>0.52964032100606295</v>
      </c>
      <c r="R37">
        <f>PREV_FEMALE*PREV_SMOKE*(1-PREV_HT)*(1-EXP(-J37/10))+PREV_FEMALE*PREV_SMOKE*PREV_HT*(1-EXP(-K37/10))+PREV_FEMALE*(1-PREV_SMOKE)*(1-PREV_HT)*(1-EXP(-L37/10))+PREV_FEMALE*(1-PREV_SMOKE)*PREV_HT*(1-EXP(-M37/10))+(1-PREV_FEMALE)*PREV_SMOKE*(1-PREV_HT)*(1-EXP(-N37/10))+(1-PREV_FEMALE)*PREV_SMOKE*PREV_HT*(1-EXP(-O37/10))+(1-PREV_FEMALE)*(1-PREV_SMOKE)*(1-PREV_HT)*(1-EXP(-P37/10))+(1-PREV_FEMALE)*(1-PREV_SMOKE)*PREV_HT*(1-EXP(-Q37/10))</f>
        <v>2.6194500623626663E-2</v>
      </c>
      <c r="S37">
        <f t="shared" si="10"/>
        <v>0.57435955395642757</v>
      </c>
      <c r="T37">
        <f t="shared" si="11"/>
        <v>0.69767242420920672</v>
      </c>
      <c r="U37">
        <f t="shared" si="12"/>
        <v>0.33259518967587864</v>
      </c>
      <c r="V37">
        <f t="shared" si="13"/>
        <v>0.43237858423000919</v>
      </c>
      <c r="W37">
        <f t="shared" si="14"/>
        <v>0.84223468970007287</v>
      </c>
      <c r="X37">
        <f t="shared" si="15"/>
        <v>0.926413328952709</v>
      </c>
      <c r="Y37">
        <f t="shared" si="16"/>
        <v>0.5968099373347665</v>
      </c>
      <c r="Z37">
        <f t="shared" si="17"/>
        <v>0.72292984651638115</v>
      </c>
      <c r="AA37">
        <f>PREV_FEMALE*PREV_SMOKE*(1-PREV_HT)*(1-EXP(-S37/10))+PREV_FEMALE*PREV_SMOKE*PREV_HT*(1-EXP(-T37/10))+PREV_FEMALE*(1-PREV_SMOKE)*(1-PREV_HT)*(1-EXP(-U37/10))+PREV_FEMALE*(1-PREV_SMOKE)*PREV_HT*(1-EXP(-V37/10))+(1-PREV_FEMALE)*PREV_SMOKE*(1-PREV_HT)*(1-EXP(-W37/10))+(1-PREV_FEMALE)*PREV_SMOKE*PREV_HT*(1-EXP(-X37/10))+(1-PREV_FEMALE)*(1-PREV_SMOKE)*(1-PREV_HT)*(1-EXP(-Y37/10))+(1-PREV_FEMALE)*(1-PREV_SMOKE)*PREV_HT*(1-EXP(-Z37/10))</f>
        <v>4.4187041533430643E-2</v>
      </c>
      <c r="AB37">
        <f t="shared" si="18"/>
        <v>48.640765438139766</v>
      </c>
      <c r="AC37">
        <f>AB36*R36*p_Other*(1-I36) + AC36*(1-R36*(1-p_Other)-H36*rr_Other)*(1-I36)</f>
        <v>12.285002971938351</v>
      </c>
      <c r="AD37">
        <f>AB36*R36*p_Stroke*p_Stroke_rec*(1-I36)+AC36*R36*p_Stroke*p_Stroke_rec*(1-I36) + AD36*p_recur_Stroke*p_Stroke_rec*(1-I36) + AE36*p_recur_Stroke*p_Stroke_rec*(1-I36)</f>
        <v>0.77232067959022799</v>
      </c>
      <c r="AE37">
        <f>AD36*(1-p_recur_Stroke-R36*p_MI-H36*rr_Stroke)*(1-I36) + AE36*(1-p_recur_Stroke-R36*p_MI-H36*rr_Stroke)*(1-I36)</f>
        <v>2.8501404061703259</v>
      </c>
      <c r="AF37">
        <f>AB36*R36*p_MI*p_MI_rec_young*(1-I36)+AC36*R36*p_MI*p_MI_rec_young*(1-I36) + AF36*(PREV_FEMALE*p_recur_MI_F + (1-PREV_FEMALE)*p_recur_MI_M)*p_MI_rec_young*(1-I36) + AG36*(PREV_FEMALE*p_recur_MI_F + (1-PREV_FEMALE)*p_recur_MI_M)*p_MI_rec_young*(1-I36)</f>
        <v>0.54304232272482178</v>
      </c>
      <c r="AG37">
        <f>AF36*(1-(PREV_FEMALE*p_recur_MI_F + (1-PREV_FEMALE)*p_recur_MI_M) - R36*p_Stroke - p_toHF_young - H36*rr_MI)*(1-I36) + AG36*(1-(PREV_FEMALE*p_recur_MI_F + (1-PREV_FEMALE)*p_recur_MI_M) - R36*p_Stroke - p_toHF_young - H36*rr_MI)*(1-I36)</f>
        <v>3.3937659141142373</v>
      </c>
      <c r="AH37">
        <f>AF36*R36*p_Stroke*p_Stroke_rec*(1-I36) + AG36*R36*p_Stroke*p_Stroke_rec*(1-I36) + AH36*p_recur_Stroke*p_Stroke_rec*(1-I36) + AI36*p_recur_Stroke*p_Stroke_rec*(1-I36) + AJ36*p_recur_Stroke*p_Stroke_rec*(1-I36)</f>
        <v>4.272578913088982E-2</v>
      </c>
      <c r="AI37">
        <f>AD36*R36*p_MI*p_MI_rec_young*(1-I36) + AE36*R36*p_MI*p_MI_rec_young*(1-I36) + AH36*(PREV_FEMALE*p_recur_MI_F + (1-PREV_FEMALE)*p_recur_MI_M)*p_MI_rec_young*(1-I36) + AI36*(PREV_FEMALE*p_recur_MI_F + (1-PREV_FEMALE)*p_recur_MI_M)*p_MI_rec_young*(1-I36) + AJ36*(PREV_FEMALE*p_recur_MI_F + (1-PREV_FEMALE)*p_recur_MI_M)*p_MI_rec_young*(1-I36)</f>
        <v>2.9185694495095959E-2</v>
      </c>
      <c r="AJ37">
        <f>AH36*(1-p_recur_Stroke-(PREV_FEMALE*p_recur_MI_F + (1-PREV_FEMALE)*p_recur_MI_M) - p_toHF_young - H36*rr_MI*rr_Stroke)*(1-I36) + AI36*(1-p_recur_Stroke-(PREV_FEMALE*p_recur_MI_F + (1-PREV_FEMALE)*p_recur_MI_M) - p_toHF_young - H36*rr_MI*rr_Stroke)*(1-I36) + AJ36*(1-p_recur_Stroke-(PREV_FEMALE*p_recur_MI_F + (1-PREV_FEMALE)*p_recur_MI_M) - p_toHF_young - H36*rr_MI*rr_Stroke)*(1-I36)</f>
        <v>0.1118683780236293</v>
      </c>
      <c r="AK37">
        <f>AB36*R36*p_MI*p_MI_HF_young*(1-I36) + AC36*R36*p_MI*p_MI_HF_young*(1-I36) + AF36*p_toHF_young*(1-I36) + AF36*(PREV_FEMALE*p_recur_MI_F + (1-PREV_FEMALE)*p_recur_MI_M)*p_MI_HF_young*(1-I36) + AG36*p_toHF_young*(1-I36) + AG36*(PREV_FEMALE*p_recur_MI_F + (1-PREV_FEMALE)*p_recur_MI_M)*p_MI_HF_young*(1-I36)</f>
        <v>0.11414029374070953</v>
      </c>
      <c r="AL37">
        <f>AK36*(1-R36*p_Stroke - H36*rr_HF)*(1-I36) + AL36*(1-R36*p_Stroke-H36*rr_HF)*(1-I36)</f>
        <v>1.4740791949865686</v>
      </c>
      <c r="AM37">
        <f>AD36*R36*p_MI*p_MI_HF_young*(1-I36) + AE36*R36*p_MI*p_MI_HF_young*(1-I36) + AH36*(PREV_FEMALE*p_recur_MI_F + (1-PREV_FEMALE)*p_recur_MI_M)*p_MI_HF_young*(1-I36) + AH36*p_toHF_young*(1-I36) + AI36*(PREV_FEMALE*p_recur_MI_F + (1-PREV_FEMALE)*p_recur_MI_M)*p_MI_HF_young*(1-I36) + AI36*p_toHF_young*(1-I36) + AJ36*(PREV_FEMALE*p_recur_MI_F + (1-PREV_FEMALE)*p_recur_MI_M)*p_MI_HF_young*(1-I36) + AJ36*p_toHF_young*(1-I36)</f>
        <v>5.8202262339055776E-3</v>
      </c>
      <c r="AN37">
        <f>AK36*R36*p_Stroke*p_Stroke_rec*(1-I36) + AL36*R36*p_Stroke*p_Stroke_rec*(1-I36) + AM36*(1-H36*rr_Stroke*rr_HF)*(1-I36) + AN36*(1-H36*rr_Stroke*rr_HF)*(1-I36)</f>
        <v>6.2206826147828055E-2</v>
      </c>
      <c r="AO37">
        <f>AO36*(1-AA36-H36*rr_DM) + AB36*(1-R36-H36)*I36</f>
        <v>213.5288699962355</v>
      </c>
      <c r="AP37">
        <f>AO36*AA36*p_Other + AB36*R36*p_Other*I36 + AC36*(1-R36*p_Stroke-R36*p_MI-H36*rr_Other)*I36 + AP36*(1-AA36*p_Stroke-AA36*p_MI-H36*rr_Other*rr_DM)</f>
        <v>89.686639477504698</v>
      </c>
      <c r="AQ37">
        <f>AO36*AA36*p_Stroke*p_Stroke_rec + AB36*R36*p_Stroke*p_Stroke_rec*I36 + AC36*R36*p_Stroke*p_Stroke_rec*I36 + AD36*p_recur_Stroke*p_Stroke_rec*I36 + AE36*p_recur_Stroke*p_Stroke_rec*I36 + AP36*AA36*p_Stroke*p_Stroke_rec + AQ36*p_recur_Stroke*p_Stroke_rec + AR36*p_recur_Stroke*p_Stroke_rec</f>
        <v>6.3892983288579419</v>
      </c>
      <c r="AR37">
        <f>AD36*(1-p_recur_Stroke-R36*p_MI-H36*rr_Stroke)*I36 + AE36*(1-p_recur_Stroke-R36*p_MI-H36*rr_Stroke)*I36 + AQ36*(1-p_recur_Stroke-AA36*p_MI-H36*rr_Stroke*rr_DM) + AR36*(1-p_recur_Stroke-AA36*p_MI-H36*rr_Stroke*rr_DM)</f>
        <v>22.165243872508004</v>
      </c>
      <c r="AS37">
        <f>AO36*AA36*p_MI*p_MI_rec_young + AB36*R36*p_MI*p_MI_rec_young*I36 + AC36*R36*p_MI*p_MI_rec_young*I36 +AF36*(PREV_FEMALE*p_recur_MI_F + (1-PREV_FEMALE)*p_recur_MI_M)*p_MI_rec_young*I36 + AG36*(PREV_FEMALE*p_recur_MI_F + (1-PREV_FEMALE)*p_recur_MI_M)*p_MI_rec_young*I36 + AP36*AA36*p_MI*p_MI_rec_young + AS36*(PREV_FEMALE*p_recur_MI_F + (1-PREV_FEMALE)*p_recur_MI_M)*p_MI_rec_young + AT36*(PREV_FEMALE*p_recur_MI_F + (1-PREV_FEMALE)*p_recur_MI_M)*p_MI_rec_young</f>
        <v>4.617501437105628</v>
      </c>
      <c r="AT37">
        <f>AF36*(1-(PREV_FEMALE*p_recur_MI_F + (1-PREV_FEMALE)*p_recur_MI_M) - R36*p_Stroke - p_toHF_young - H36*rr_MI)*I36 + AG36*(1-(PREV_FEMALE*p_recur_MI_F + (1-PREV_FEMALE)*p_recur_MI_M) - R36*p_Stroke - p_toHF_young - H36*rr_MI)*I36 + AS36*(1-(PREV_FEMALE*p_recur_MI_F + (1-PREV_FEMALE)*p_recur_MI_M) - AA36*p_Stroke - p_toHF_young - H36*rr_MI*rr_DM) + AT36*(1-(PREV_FEMALE*p_recur_MI_F + (1-PREV_FEMALE)*p_recur_MI_M) - AA36*p_Stroke - p_toHF_young - H36*rr_MI*rr_DM)</f>
        <v>28.115226255576999</v>
      </c>
      <c r="AU37">
        <f>AF36*R36*p_Stroke*p_Stroke_rec*I36 + AG36*R36*p_Stroke*p_Stroke_rec*I36 + AH36*p_recur_Stroke*p_Stroke_rec*I36 + AI36*p_recur_Stroke*p_Stroke_rec*I36 + AJ36*p_recur_Stroke*p_Stroke_rec*I36 + AS36*AA36*p_Stroke*p_Stroke_rec + AT36*AA36*p_Stroke*p_Stroke_rec + AU36*p_recur_Stroke*p_Stroke_rec + AV36*p_recur_Stroke*p_Stroke_rec + AW36*p_recur_Stroke*p_Stroke_rec</f>
        <v>0.58291385831146869</v>
      </c>
      <c r="AV37">
        <f>AD36*R36*p_MI*p_MI_rec_young*I36 + AE36*R36*p_MI*p_MI_rec_young*I36 + AH36*(PREV_FEMALE*p_recur_MI_F+(1-PREV_FEMALE)*p_recur_MI_M)*p_MI_rec_young*I36 + AI36*(PREV_FEMALE*p_recur_MI_F+(1-PREV_FEMALE)*p_recur_MI_M)*p_MI_rec_young*I36 + AJ36*(PREV_FEMALE*p_recur_MI_F+(1-PREV_FEMALE)*p_recur_MI_M)*p_MI_rec_young*I36 + AQ36*AA36*p_MI*p_MI_rec_young + AR36*AA36*p_MI*p_MI_rec_young + AU36*(PREV_FEMALE*p_recur_MI_F+(1-PREV_FEMALE)*p_recur_MI_M)*p_MI_rec_young + AV36*(PREV_FEMALE*p_recur_MI_F+(1-PREV_FEMALE)*p_recur_MI_M)*p_MI_rec_young + AW36*(PREV_FEMALE*p_recur_MI_F+(1-PREV_FEMALE)*p_recur_MI_M)*p_MI_rec_young</f>
        <v>0.38975850545791962</v>
      </c>
      <c r="AW37">
        <f>AH36*(1-p_recur_Stroke-(PREV_FEMALE*p_recur_MI_F + (1-PREV_FEMALE)*p_recur_MI_M) - p_toHF_young - H36*rr_MI*rr_Stroke)*I36 + AI36*(1-p_recur_Stroke-(PREV_FEMALE*p_recur_MI_F + (1-PREV_FEMALE)*p_recur_MI_M) - p_toHF_young - H36*rr_MI*rr_Stroke)*I36 + AJ36*(1-p_recur_Stroke-(PREV_FEMALE*p_recur_MI_F + (1-PREV_FEMALE)*p_recur_MI_M) - p_toHF_young - H36*rr_MI*rr_Stroke)*I36 + AU36*(1-p_recur_Stroke-(PREV_FEMALE*p_recur_MI_F + (1-PREV_FEMALE)*p_recur_MI_M) - p_toHF_young - H36*rr_MI*rr_Stroke*rr_DM) + AV36*(1-p_recur_Stroke-(PREV_FEMALE*p_recur_MI_F + (1-PREV_FEMALE)*p_recur_MI_M) - p_toHF_young - H36*rr_MI*rr_Stroke*rr_DM) + AW36*(1-p_recur_Stroke-(PREV_FEMALE*p_recur_MI_F + (1-PREV_FEMALE)*p_recur_MI_M) - p_toHF_young - H36*rr_MI*rr_Stroke*rr_DM)</f>
        <v>1.3813667643947887</v>
      </c>
      <c r="AX37">
        <f>AO36*AA36*p_MI*p_MI_HF_young + AB36*R36*p_MI*p_MI_HF_young*I36 + AC36*R36*p_MI*p_MI_HF_young*I36 + AF36*p_toHF_young*I36 + AF36*(PREV_FEMALE*p_recur_MI_F + (1-PREV_FEMALE)*p_recur_MI_M)*p_MI_HF_young*I36 + AG36*p_toHF_young*I36 + AG36*(PREV_FEMALE*p_recur_MI_F + (1-PREV_FEMALE)*p_recur_MI_M)*p_MI_HF_young*I36 + AP36*AA36*p_MI*p_MI_HF_young + AS36*(PREV_FEMALE*p_recur_MI_F + (1-PREV_FEMALE)*p_recur_MI_M)*p_MI_HF_young + AS36*p_toHF_young + AT36*(PREV_FEMALE*p_recur_MI_F + (1-PREV_FEMALE)*p_recur_MI_M)*p_MI_HF_young + AT36*p_toHF_young</f>
        <v>0.96666769084159421</v>
      </c>
      <c r="AY37">
        <f>AK36*(1-R36*p_Stroke - H36*rr_HF)*I36 + AL36*(1-R36*p_Stroke - H36*rr_HF)*I36 + AX36*(1-AA36*p_Stroke - H36*rr_HF*rr_DM) + AY36*(1-AA36*p_Stroke - H36*rr_HF*rr_DM)</f>
        <v>11.625091180897202</v>
      </c>
      <c r="AZ37">
        <f>AD36*R36*p_MI*p_MI_HF_young*I36 + AE36*R36*p_MI*p_MI_HF_young*I36 + AH36*(PREV_FEMALE*p_recur_MI_F + (1-PREV_FEMALE)*p_recur_MI_M)*p_MI_HF_young*I36 + AH36*p_toHF_young*I36 + AI36*(PREV_FEMALE*p_recur_MI_F + (1-PREV_FEMALE)*p_recur_MI_M)*p_MI_HF_young*I36 + AI36*p_toHF_young*I36 + AJ36*(PREV_FEMALE*p_recur_MI_F + (1-PREV_FEMALE)*p_recur_MI_M)*p_MI_HF_young*I36 + AJ36*p_toHF_young*I36 + AQ36*AA36*p_MI*p_MI_HF_young + AR36*AA36*p_MI*p_MI_HF_young + AU36*(PREV_FEMALE*p_recur_MI_F + (1-PREV_FEMALE)*p_recur_MI_M)*p_MI_HF_young + AU36*p_toHF_young + AV36*(PREV_FEMALE*p_recur_MI_F + (1-PREV_FEMALE)*p_recur_MI_M)*p_MI_HF_young + AV36*p_toHF_young + AW36*(PREV_FEMALE*p_recur_MI_F + (1-PREV_FEMALE)*p_recur_MI_M)*p_MI_HF_young + AW36*p_toHF_young</f>
        <v>7.6988337912316213E-2</v>
      </c>
      <c r="BA37">
        <f>AK36*R36*p_Stroke*p_Stroke_rec*I36 + AL36*R36*p_Stroke*p_Stroke_rec*I36 + AM36*(1-H36*rr_Stroke*rr_HF)*I36 + AN36*(1-H36*rr_Stroke*rr_HF)*I36 + AX36*AA36*p_Stroke*p_Stroke_rec + AY36*AA36*p_Stroke*p_Stroke_rec + AZ36*(1-H36*rr_Stroke*rr_HF*rr_DM) + BA36*(1-H36*rr_Stroke*rr_HF*rr_DM)</f>
        <v>0.74385796022678008</v>
      </c>
      <c r="BB37">
        <f>AB36*H36 + AC36*H36*rr_Other + AD36*H36*rr_Stroke + AE36*H36*rr_Stroke + AF36*H36*rr_MI + AG36*H36*rr_MI + AH36*H36*rr_Stroke*rr_MI + AI36*H36*rr_Stroke*rr_MI + AJ36*H36*rr_Stroke*rr_MI + AK36*H36*rr_HF + AL36*H36*rr_HF + AM36*H36*rr_Stroke*rr_HF + AN36*H36*rr_Stroke*rr_HF + AO36*H36*rr_DM + AP36*H36*rr_DM*rr_Other + AQ36*H36*rr_DM*rr_Stroke + AR36*H36*rr_DM*rr_Stroke + AS36*H36*rr_DM*rr_MI + AT36*H36*rr_DM*rr_MI + AU36*H36*rr_DM*rr_Stroke*rr_MI + AV36*H36*rr_DM*rr_Stroke*rr_MI + AW36*H36*rr_DM*rr_Stroke*rr_MI + AX36*H36*rr_DM*rr_HF + AY36*H36*rr_DM*rr_HF + AZ36*H36*rr_DM*rr_Stroke*rr_HF + BA36*H36*rr_DM*rr_Stroke*rr_HF
+ AB36*R36*p_MI*p_MI_mort + AB36*R36*p_Stroke*p_Stroke_mort + AC36*R36*p_MI*p_MI_mort + AC36*R36*p_Stroke*p_Stroke_mort + AD36*R36*p_MI*p_MI_mort + AD36*p_recur_Stroke*p_Stroke_mort + AE36*R36*p_MI*p_MI_mort + AE36*p_recur_Stroke*p_Stroke_mort + AF36*(PREV_FEMALE*p_recur_MI_F + (1-PREV_FEMALE)*p_recur_MI_M)*p_MI_mort + AF36*R36*p_Stroke*p_Stroke_mort + AG36*(PREV_FEMALE*p_recur_MI_F + (1-PREV_FEMALE)*p_recur_MI_M)*p_MI_mort + AG36*R36*p_Stroke*p_Stroke_mort + AH36*(PREV_FEMALE*p_recur_MI_F + (1-PREV_FEMALE)*p_recur_MI_M)*p_MI_mort + AH36*p_recur_Stroke*p_Stroke_mort + AI36*(PREV_FEMALE*p_recur_MI_F + (1-PREV_FEMALE)*p_recur_MI_M)*p_MI_mort + AI36*p_recur_Stroke*p_Stroke_mort + AJ36*(PREV_FEMALE*p_recur_MI_F + (1-PREV_FEMALE)*p_recur_MI_M)*p_MI_mort + AJ36*p_recur_Stroke*p_Stroke_mort + AK36*R36*p_Stroke*p_Stroke_mort + AL36*R36*p_Stroke*p_Stroke_mort
+ AO36*AA36*p_MI*p_MI_mort + AO36*AA36*p_Stroke*p_Stroke_mort + AP36*AA36*p_MI*p_MI_mort + AP36*AA36*p_Stroke*p_Stroke_mort + AQ36*AA36*p_MI*p_MI_mort + AQ36*p_recur_Stroke*p_Stroke_mort + AR36*AA36*p_MI*p_MI_mort + AR36*p_recur_Stroke*p_Stroke_mort + AS36*(PREV_FEMALE*p_recur_MI_F + (1-PREV_FEMALE)*p_recur_MI_M)*p_MI_mort + AS36*AA36*p_Stroke*p_Stroke_mort + AT36*(PREV_FEMALE*p_recur_MI_F + (1-PREV_FEMALE)*p_recur_MI_M)*p_MI_mort + AT36*AA36*p_Stroke*p_Stroke_mort + AU36*(PREV_FEMALE*p_recur_MI_F + (1-PREV_FEMALE)*p_recur_MI_M)*p_MI_mort + AU36*p_recur_Stroke*p_Stroke_mort + AV36*(PREV_FEMALE*p_recur_MI_F + (1-PREV_FEMALE)*p_recur_MI_M)*p_MI_mort + AV36*p_recur_Stroke*p_Stroke_mort + AW36*(PREV_FEMALE*p_recur_MI_F + (1-PREV_FEMALE)*p_recur_MI_M)*p_MI_mort + AW36*p_recur_Stroke*p_Stroke_mort + AX36*AA36*p_Stroke*p_Stroke_mort + AY36*AA36*p_Stroke*p_Stroke_mort
+BB36</f>
        <v>549.40551219873237</v>
      </c>
      <c r="BC37">
        <f t="shared" si="19"/>
        <v>999.99999999999955</v>
      </c>
    </row>
    <row r="38" spans="1:55" x14ac:dyDescent="0.3">
      <c r="A38">
        <v>35</v>
      </c>
      <c r="B38">
        <v>80</v>
      </c>
      <c r="C38">
        <f>BMI_BL</f>
        <v>38</v>
      </c>
      <c r="D38">
        <f>SBP_BL</f>
        <v>125</v>
      </c>
      <c r="E38">
        <f>HbA1C_BL</f>
        <v>5.7</v>
      </c>
      <c r="F38">
        <v>5.457E-2</v>
      </c>
      <c r="G38">
        <v>3.9690000000000003E-2</v>
      </c>
      <c r="H38">
        <f>(PREV_FEMALE*F38 + (1-PREV_FEMALE)*G38)</f>
        <v>5.1594000000000001E-2</v>
      </c>
      <c r="I38">
        <f t="shared" si="1"/>
        <v>5.6857293942168513E-2</v>
      </c>
      <c r="J38">
        <f t="shared" si="2"/>
        <v>0.33378817331014221</v>
      </c>
      <c r="K38">
        <f t="shared" si="3"/>
        <v>0.43379904366039124</v>
      </c>
      <c r="L38">
        <f t="shared" si="4"/>
        <v>0.17491577344275855</v>
      </c>
      <c r="M38">
        <f t="shared" si="5"/>
        <v>0.23606472051551763</v>
      </c>
      <c r="N38">
        <f t="shared" si="6"/>
        <v>0.67649637770128712</v>
      </c>
      <c r="O38">
        <f t="shared" si="7"/>
        <v>0.79701466370891783</v>
      </c>
      <c r="P38">
        <f t="shared" si="8"/>
        <v>0.4259966667916556</v>
      </c>
      <c r="Q38">
        <f t="shared" si="9"/>
        <v>0.54359673961527311</v>
      </c>
      <c r="R38">
        <f>PREV_FEMALE*PREV_SMOKE*(1-PREV_HT)*(1-EXP(-J38/10))+PREV_FEMALE*PREV_SMOKE*PREV_HT*(1-EXP(-K38/10))+PREV_FEMALE*(1-PREV_SMOKE)*(1-PREV_HT)*(1-EXP(-L38/10))+PREV_FEMALE*(1-PREV_SMOKE)*PREV_HT*(1-EXP(-M38/10))+(1-PREV_FEMALE)*PREV_SMOKE*(1-PREV_HT)*(1-EXP(-N38/10))+(1-PREV_FEMALE)*PREV_SMOKE*PREV_HT*(1-EXP(-O38/10))+(1-PREV_FEMALE)*(1-PREV_SMOKE)*(1-PREV_HT)*(1-EXP(-P38/10))+(1-PREV_FEMALE)*(1-PREV_SMOKE)*PREV_HT*(1-EXP(-Q38/10))</f>
        <v>2.694283903018414E-2</v>
      </c>
      <c r="S38">
        <f t="shared" si="10"/>
        <v>0.58683258049989628</v>
      </c>
      <c r="T38">
        <f t="shared" si="11"/>
        <v>0.71000676693713716</v>
      </c>
      <c r="U38">
        <f t="shared" si="12"/>
        <v>0.34192631602476264</v>
      </c>
      <c r="V38">
        <f t="shared" si="13"/>
        <v>0.44346172724425736</v>
      </c>
      <c r="W38">
        <f t="shared" si="14"/>
        <v>0.85345044928425029</v>
      </c>
      <c r="X38">
        <f t="shared" si="15"/>
        <v>0.93369514563145284</v>
      </c>
      <c r="Y38">
        <f t="shared" si="16"/>
        <v>0.61117333187074796</v>
      </c>
      <c r="Z38">
        <f t="shared" si="17"/>
        <v>0.73677336333438392</v>
      </c>
      <c r="AA38">
        <f>PREV_FEMALE*PREV_SMOKE*(1-PREV_HT)*(1-EXP(-S38/10))+PREV_FEMALE*PREV_SMOKE*PREV_HT*(1-EXP(-T38/10))+PREV_FEMALE*(1-PREV_SMOKE)*(1-PREV_HT)*(1-EXP(-U38/10))+PREV_FEMALE*(1-PREV_SMOKE)*PREV_HT*(1-EXP(-V38/10))+(1-PREV_FEMALE)*PREV_SMOKE*(1-PREV_HT)*(1-EXP(-W38/10))+(1-PREV_FEMALE)*PREV_SMOKE*PREV_HT*(1-EXP(-X38/10))+(1-PREV_FEMALE)*(1-PREV_SMOKE)*(1-PREV_HT)*(1-EXP(-Y38/10))+(1-PREV_FEMALE)*(1-PREV_SMOKE)*PREV_HT*(1-EXP(-Z38/10))</f>
        <v>4.5229348559678903E-2</v>
      </c>
      <c r="AB38">
        <f t="shared" si="18"/>
        <v>42.542144617993529</v>
      </c>
      <c r="AC38">
        <f>AB37*R37*p_Other*(1-I37) + AC37*(1-R37*(1-p_Other)-H37*rr_Other)*(1-I37)</f>
        <v>11.088069621210726</v>
      </c>
      <c r="AD38">
        <f>AB37*R37*p_Stroke*p_Stroke_rec*(1-I37)+AC37*R37*p_Stroke*p_Stroke_rec*(1-I37) + AD37*p_recur_Stroke*p_Stroke_rec*(1-I37) + AE37*p_recur_Stroke*p_Stroke_rec*(1-I37)</f>
        <v>0.69567752045734577</v>
      </c>
      <c r="AE38">
        <f>AD37*(1-p_recur_Stroke-R37*p_MI-H37*rr_Stroke)*(1-I37) + AE37*(1-p_recur_Stroke-R37*p_MI-H37*rr_Stroke)*(1-I37)</f>
        <v>2.4900030416956742</v>
      </c>
      <c r="AF38">
        <f>AB37*R37*p_MI*p_MI_rec_young*(1-I37)+AC37*R37*p_MI*p_MI_rec_young*(1-I37) + AF37*(PREV_FEMALE*p_recur_MI_F + (1-PREV_FEMALE)*p_recur_MI_M)*p_MI_rec_young*(1-I37) + AG37*(PREV_FEMALE*p_recur_MI_F + (1-PREV_FEMALE)*p_recur_MI_M)*p_MI_rec_young*(1-I37)</f>
        <v>0.49750590645139614</v>
      </c>
      <c r="AG38">
        <f>AF37*(1-(PREV_FEMALE*p_recur_MI_F + (1-PREV_FEMALE)*p_recur_MI_M) - R37*p_Stroke - p_toHF_young - H37*rr_MI)*(1-I37) + AG37*(1-(PREV_FEMALE*p_recur_MI_F + (1-PREV_FEMALE)*p_recur_MI_M) - R37*p_Stroke - p_toHF_young - H37*rr_MI)*(1-I37)</f>
        <v>3.0983580229682102</v>
      </c>
      <c r="AH38">
        <f>AF37*R37*p_Stroke*p_Stroke_rec*(1-I37) + AG37*R37*p_Stroke*p_Stroke_rec*(1-I37) + AH37*p_recur_Stroke*p_Stroke_rec*(1-I37) + AI37*p_recur_Stroke*p_Stroke_rec*(1-I37) + AJ37*p_recur_Stroke*p_Stroke_rec*(1-I37)</f>
        <v>3.9715801136022556E-2</v>
      </c>
      <c r="AI38">
        <f>AD37*R37*p_MI*p_MI_rec_young*(1-I37) + AE37*R37*p_MI*p_MI_rec_young*(1-I37) + AH37*(PREV_FEMALE*p_recur_MI_F + (1-PREV_FEMALE)*p_recur_MI_M)*p_MI_rec_young*(1-I37) + AI37*(PREV_FEMALE*p_recur_MI_F + (1-PREV_FEMALE)*p_recur_MI_M)*p_MI_rec_young*(1-I37) + AJ37*(PREV_FEMALE*p_recur_MI_F + (1-PREV_FEMALE)*p_recur_MI_M)*p_MI_rec_young*(1-I37)</f>
        <v>2.6696054348076939E-2</v>
      </c>
      <c r="AJ38">
        <f>AH37*(1-p_recur_Stroke-(PREV_FEMALE*p_recur_MI_F + (1-PREV_FEMALE)*p_recur_MI_M) - p_toHF_young - H37*rr_MI*rr_Stroke)*(1-I37) + AI37*(1-p_recur_Stroke-(PREV_FEMALE*p_recur_MI_F + (1-PREV_FEMALE)*p_recur_MI_M) - p_toHF_young - H37*rr_MI*rr_Stroke)*(1-I37) + AJ37*(1-p_recur_Stroke-(PREV_FEMALE*p_recur_MI_F + (1-PREV_FEMALE)*p_recur_MI_M) - p_toHF_young - H37*rr_MI*rr_Stroke)*(1-I37)</f>
        <v>9.7782175795061835E-2</v>
      </c>
      <c r="AK38">
        <f>AB37*R37*p_MI*p_MI_HF_young*(1-I37) + AC37*R37*p_MI*p_MI_HF_young*(1-I37) + AF37*p_toHF_young*(1-I37) + AF37*(PREV_FEMALE*p_recur_MI_F + (1-PREV_FEMALE)*p_recur_MI_M)*p_MI_HF_young*(1-I37) + AG37*p_toHF_young*(1-I37) + AG37*(PREV_FEMALE*p_recur_MI_F + (1-PREV_FEMALE)*p_recur_MI_M)*p_MI_HF_young*(1-I37)</f>
        <v>0.1048189918607304</v>
      </c>
      <c r="AL38">
        <f>AK37*(1-R37*p_Stroke - H37*rr_HF)*(1-I37) + AL37*(1-R37*p_Stroke-H37*rr_HF)*(1-I37)</f>
        <v>1.3622333491261691</v>
      </c>
      <c r="AM38">
        <f>AD37*R37*p_MI*p_MI_HF_young*(1-I37) + AE37*R37*p_MI*p_MI_HF_young*(1-I37) + AH37*(PREV_FEMALE*p_recur_MI_F + (1-PREV_FEMALE)*p_recur_MI_M)*p_MI_HF_young*(1-I37) + AH37*p_toHF_young*(1-I37) + AI37*(PREV_FEMALE*p_recur_MI_F + (1-PREV_FEMALE)*p_recur_MI_M)*p_MI_HF_young*(1-I37) + AI37*p_toHF_young*(1-I37) + AJ37*(PREV_FEMALE*p_recur_MI_F + (1-PREV_FEMALE)*p_recur_MI_M)*p_MI_HF_young*(1-I37) + AJ37*p_toHF_young*(1-I37)</f>
        <v>5.3136841839680664E-3</v>
      </c>
      <c r="AN38">
        <f>AK37*R37*p_Stroke*p_Stroke_rec*(1-I37) + AL37*R37*p_Stroke*p_Stroke_rec*(1-I37) + AM37*(1-H37*rr_Stroke*rr_HF)*(1-I37) + AN37*(1-H37*rr_Stroke*rr_HF)*(1-I37)</f>
        <v>5.5481173023463115E-2</v>
      </c>
      <c r="AO38">
        <f>AO37*(1-AA37-H37*rr_DM) + AB37*(1-R37-H37)*I37</f>
        <v>195.2496772513837</v>
      </c>
      <c r="AP38">
        <f>AO37*AA37*p_Other + AB37*R37*p_Other*I37 + AC37*(1-R37*p_Stroke-R37*p_MI-H37*rr_Other)*I37 + AP37*(1-AA37*p_Stroke-AA37*p_MI-H37*rr_Other*rr_DM)</f>
        <v>84.656555533188651</v>
      </c>
      <c r="AQ38">
        <f>AO37*AA37*p_Stroke*p_Stroke_rec + AB37*R37*p_Stroke*p_Stroke_rec*I37 + AC37*R37*p_Stroke*p_Stroke_rec*I37 + AD37*p_recur_Stroke*p_Stroke_rec*I37 + AE37*p_recur_Stroke*p_Stroke_rec*I37 + AP37*AA37*p_Stroke*p_Stroke_rec + AQ37*p_recur_Stroke*p_Stroke_rec + AR37*p_recur_Stroke*p_Stroke_rec</f>
        <v>6.0294186704192496</v>
      </c>
      <c r="AR38">
        <f>AD37*(1-p_recur_Stroke-R37*p_MI-H37*rr_Stroke)*I37 + AE37*(1-p_recur_Stroke-R37*p_MI-H37*rr_Stroke)*I37 + AQ37*(1-p_recur_Stroke-AA37*p_MI-H37*rr_Stroke*rr_DM) + AR37*(1-p_recur_Stroke-AA37*p_MI-H37*rr_Stroke*rr_DM)</f>
        <v>20.225268649654467</v>
      </c>
      <c r="AS38">
        <f>AO37*AA37*p_MI*p_MI_rec_young + AB37*R37*p_MI*p_MI_rec_young*I37 + AC37*R37*p_MI*p_MI_rec_young*I37 +AF37*(PREV_FEMALE*p_recur_MI_F + (1-PREV_FEMALE)*p_recur_MI_M)*p_MI_rec_young*I37 + AG37*(PREV_FEMALE*p_recur_MI_F + (1-PREV_FEMALE)*p_recur_MI_M)*p_MI_rec_young*I37 + AP37*AA37*p_MI*p_MI_rec_young + AS37*(PREV_FEMALE*p_recur_MI_F + (1-PREV_FEMALE)*p_recur_MI_M)*p_MI_rec_young + AT37*(PREV_FEMALE*p_recur_MI_F + (1-PREV_FEMALE)*p_recur_MI_M)*p_MI_rec_young</f>
        <v>4.4391565832603987</v>
      </c>
      <c r="AT38">
        <f>AF37*(1-(PREV_FEMALE*p_recur_MI_F + (1-PREV_FEMALE)*p_recur_MI_M) - R37*p_Stroke - p_toHF_young - H37*rr_MI)*I37 + AG37*(1-(PREV_FEMALE*p_recur_MI_F + (1-PREV_FEMALE)*p_recur_MI_M) - R37*p_Stroke - p_toHF_young - H37*rr_MI)*I37 + AS37*(1-(PREV_FEMALE*p_recur_MI_F + (1-PREV_FEMALE)*p_recur_MI_M) - AA37*p_Stroke - p_toHF_young - H37*rr_MI*rr_DM) + AT37*(1-(PREV_FEMALE*p_recur_MI_F + (1-PREV_FEMALE)*p_recur_MI_M) - AA37*p_Stroke - p_toHF_young - H37*rr_MI*rr_DM)</f>
        <v>27.005335275180737</v>
      </c>
      <c r="AU38">
        <f>AF37*R37*p_Stroke*p_Stroke_rec*I37 + AG37*R37*p_Stroke*p_Stroke_rec*I37 + AH37*p_recur_Stroke*p_Stroke_rec*I37 + AI37*p_recur_Stroke*p_Stroke_rec*I37 + AJ37*p_recur_Stroke*p_Stroke_rec*I37 + AS37*AA37*p_Stroke*p_Stroke_rec + AT37*AA37*p_Stroke*p_Stroke_rec + AU37*p_recur_Stroke*p_Stroke_rec + AV37*p_recur_Stroke*p_Stroke_rec + AW37*p_recur_Stroke*p_Stroke_rec</f>
        <v>0.56833046755116323</v>
      </c>
      <c r="AV38">
        <f>AD37*R37*p_MI*p_MI_rec_young*I37 + AE37*R37*p_MI*p_MI_rec_young*I37 + AH37*(PREV_FEMALE*p_recur_MI_F+(1-PREV_FEMALE)*p_recur_MI_M)*p_MI_rec_young*I37 + AI37*(PREV_FEMALE*p_recur_MI_F+(1-PREV_FEMALE)*p_recur_MI_M)*p_MI_rec_young*I37 + AJ37*(PREV_FEMALE*p_recur_MI_F+(1-PREV_FEMALE)*p_recur_MI_M)*p_MI_rec_young*I37 + AQ37*AA37*p_MI*p_MI_rec_young + AR37*AA37*p_MI*p_MI_rec_young + AU37*(PREV_FEMALE*p_recur_MI_F+(1-PREV_FEMALE)*p_recur_MI_M)*p_MI_rec_young + AV37*(PREV_FEMALE*p_recur_MI_F+(1-PREV_FEMALE)*p_recur_MI_M)*p_MI_rec_young + AW37*(PREV_FEMALE*p_recur_MI_F+(1-PREV_FEMALE)*p_recur_MI_M)*p_MI_rec_young</f>
        <v>0.37253473558179245</v>
      </c>
      <c r="AW38">
        <f>AH37*(1-p_recur_Stroke-(PREV_FEMALE*p_recur_MI_F + (1-PREV_FEMALE)*p_recur_MI_M) - p_toHF_young - H37*rr_MI*rr_Stroke)*I37 + AI37*(1-p_recur_Stroke-(PREV_FEMALE*p_recur_MI_F + (1-PREV_FEMALE)*p_recur_MI_M) - p_toHF_young - H37*rr_MI*rr_Stroke)*I37 + AJ37*(1-p_recur_Stroke-(PREV_FEMALE*p_recur_MI_F + (1-PREV_FEMALE)*p_recur_MI_M) - p_toHF_young - H37*rr_MI*rr_Stroke)*I37 + AU37*(1-p_recur_Stroke-(PREV_FEMALE*p_recur_MI_F + (1-PREV_FEMALE)*p_recur_MI_M) - p_toHF_young - H37*rr_MI*rr_Stroke*rr_DM) + AV37*(1-p_recur_Stroke-(PREV_FEMALE*p_recur_MI_F + (1-PREV_FEMALE)*p_recur_MI_M) - p_toHF_young - H37*rr_MI*rr_Stroke*rr_DM) + AW37*(1-p_recur_Stroke-(PREV_FEMALE*p_recur_MI_F + (1-PREV_FEMALE)*p_recur_MI_M) - p_toHF_young - H37*rr_MI*rr_Stroke*rr_DM)</f>
        <v>1.2527639308082035</v>
      </c>
      <c r="AX38">
        <f>AO37*AA37*p_MI*p_MI_HF_young + AB37*R37*p_MI*p_MI_HF_young*I37 + AC37*R37*p_MI*p_MI_HF_young*I37 + AF37*p_toHF_young*I37 + AF37*(PREV_FEMALE*p_recur_MI_F + (1-PREV_FEMALE)*p_recur_MI_M)*p_MI_HF_young*I37 + AG37*p_toHF_young*I37 + AG37*(PREV_FEMALE*p_recur_MI_F + (1-PREV_FEMALE)*p_recur_MI_M)*p_MI_HF_young*I37 + AP37*AA37*p_MI*p_MI_HF_young + AS37*(PREV_FEMALE*p_recur_MI_F + (1-PREV_FEMALE)*p_recur_MI_M)*p_MI_HF_young + AS37*p_toHF_young + AT37*(PREV_FEMALE*p_recur_MI_F + (1-PREV_FEMALE)*p_recur_MI_M)*p_MI_HF_young + AT37*p_toHF_young</f>
        <v>0.93319771016527286</v>
      </c>
      <c r="AY38">
        <f>AK37*(1-R37*p_Stroke - H37*rr_HF)*I37 + AL37*(1-R37*p_Stroke - H37*rr_HF)*I37 + AX37*(1-AA37*p_Stroke - H37*rr_HF*rr_DM) + AY37*(1-AA37*p_Stroke - H37*rr_HF*rr_DM)</f>
        <v>11.321478270742444</v>
      </c>
      <c r="AZ38">
        <f>AD37*R37*p_MI*p_MI_HF_young*I37 + AE37*R37*p_MI*p_MI_HF_young*I37 + AH37*(PREV_FEMALE*p_recur_MI_F + (1-PREV_FEMALE)*p_recur_MI_M)*p_MI_HF_young*I37 + AH37*p_toHF_young*I37 + AI37*(PREV_FEMALE*p_recur_MI_F + (1-PREV_FEMALE)*p_recur_MI_M)*p_MI_HF_young*I37 + AI37*p_toHF_young*I37 + AJ37*(PREV_FEMALE*p_recur_MI_F + (1-PREV_FEMALE)*p_recur_MI_M)*p_MI_HF_young*I37 + AJ37*p_toHF_young*I37 + AQ37*AA37*p_MI*p_MI_HF_young + AR37*AA37*p_MI*p_MI_HF_young + AU37*(PREV_FEMALE*p_recur_MI_F + (1-PREV_FEMALE)*p_recur_MI_M)*p_MI_HF_young + AU37*p_toHF_young + AV37*(PREV_FEMALE*p_recur_MI_F + (1-PREV_FEMALE)*p_recur_MI_M)*p_MI_HF_young + AV37*p_toHF_young + AW37*(PREV_FEMALE*p_recur_MI_F + (1-PREV_FEMALE)*p_recur_MI_M)*p_MI_HF_young + AW37*p_toHF_young</f>
        <v>7.349932053882427E-2</v>
      </c>
      <c r="BA38">
        <f>AK37*R37*p_Stroke*p_Stroke_rec*I37 + AL37*R37*p_Stroke*p_Stroke_rec*I37 + AM37*(1-H37*rr_Stroke*rr_HF)*I37 + AN37*(1-H37*rr_Stroke*rr_HF)*I37 + AX37*AA37*p_Stroke*p_Stroke_rec + AY37*AA37*p_Stroke*p_Stroke_rec + AZ37*(1-H37*rr_Stroke*rr_HF*rr_DM) + BA37*(1-H37*rr_Stroke*rr_HF*rr_DM)</f>
        <v>0.69208787684012185</v>
      </c>
      <c r="BB38">
        <f>AB37*H37 + AC37*H37*rr_Other + AD37*H37*rr_Stroke + AE37*H37*rr_Stroke + AF37*H37*rr_MI + AG37*H37*rr_MI + AH37*H37*rr_Stroke*rr_MI + AI37*H37*rr_Stroke*rr_MI + AJ37*H37*rr_Stroke*rr_MI + AK37*H37*rr_HF + AL37*H37*rr_HF + AM37*H37*rr_Stroke*rr_HF + AN37*H37*rr_Stroke*rr_HF + AO37*H37*rr_DM + AP37*H37*rr_DM*rr_Other + AQ37*H37*rr_DM*rr_Stroke + AR37*H37*rr_DM*rr_Stroke + AS37*H37*rr_DM*rr_MI + AT37*H37*rr_DM*rr_MI + AU37*H37*rr_DM*rr_Stroke*rr_MI + AV37*H37*rr_DM*rr_Stroke*rr_MI + AW37*H37*rr_DM*rr_Stroke*rr_MI + AX37*H37*rr_DM*rr_HF + AY37*H37*rr_DM*rr_HF + AZ37*H37*rr_DM*rr_Stroke*rr_HF + BA37*H37*rr_DM*rr_Stroke*rr_HF
+ AB37*R37*p_MI*p_MI_mort + AB37*R37*p_Stroke*p_Stroke_mort + AC37*R37*p_MI*p_MI_mort + AC37*R37*p_Stroke*p_Stroke_mort + AD37*R37*p_MI*p_MI_mort + AD37*p_recur_Stroke*p_Stroke_mort + AE37*R37*p_MI*p_MI_mort + AE37*p_recur_Stroke*p_Stroke_mort + AF37*(PREV_FEMALE*p_recur_MI_F + (1-PREV_FEMALE)*p_recur_MI_M)*p_MI_mort + AF37*R37*p_Stroke*p_Stroke_mort + AG37*(PREV_FEMALE*p_recur_MI_F + (1-PREV_FEMALE)*p_recur_MI_M)*p_MI_mort + AG37*R37*p_Stroke*p_Stroke_mort + AH37*(PREV_FEMALE*p_recur_MI_F + (1-PREV_FEMALE)*p_recur_MI_M)*p_MI_mort + AH37*p_recur_Stroke*p_Stroke_mort + AI37*(PREV_FEMALE*p_recur_MI_F + (1-PREV_FEMALE)*p_recur_MI_M)*p_MI_mort + AI37*p_recur_Stroke*p_Stroke_mort + AJ37*(PREV_FEMALE*p_recur_MI_F + (1-PREV_FEMALE)*p_recur_MI_M)*p_MI_mort + AJ37*p_recur_Stroke*p_Stroke_mort + AK37*R37*p_Stroke*p_Stroke_mort + AL37*R37*p_Stroke*p_Stroke_mort
+ AO37*AA37*p_MI*p_MI_mort + AO37*AA37*p_Stroke*p_Stroke_mort + AP37*AA37*p_MI*p_MI_mort + AP37*AA37*p_Stroke*p_Stroke_mort + AQ37*AA37*p_MI*p_MI_mort + AQ37*p_recur_Stroke*p_Stroke_mort + AR37*AA37*p_MI*p_MI_mort + AR37*p_recur_Stroke*p_Stroke_mort + AS37*(PREV_FEMALE*p_recur_MI_F + (1-PREV_FEMALE)*p_recur_MI_M)*p_MI_mort + AS37*AA37*p_Stroke*p_Stroke_mort + AT37*(PREV_FEMALE*p_recur_MI_F + (1-PREV_FEMALE)*p_recur_MI_M)*p_MI_mort + AT37*AA37*p_Stroke*p_Stroke_mort + AU37*(PREV_FEMALE*p_recur_MI_F + (1-PREV_FEMALE)*p_recur_MI_M)*p_MI_mort + AU37*p_recur_Stroke*p_Stroke_mort + AV37*(PREV_FEMALE*p_recur_MI_F + (1-PREV_FEMALE)*p_recur_MI_M)*p_MI_mort + AV37*p_recur_Stroke*p_Stroke_mort + AW37*(PREV_FEMALE*p_recur_MI_F + (1-PREV_FEMALE)*p_recur_MI_M)*p_MI_mort + AW37*p_recur_Stroke*p_Stroke_mort + AX37*AA37*p_Stroke*p_Stroke_mort + AY37*AA37*p_Stroke*p_Stroke_mort
+BB37</f>
        <v>585.0768957644342</v>
      </c>
      <c r="BC38">
        <f t="shared" si="19"/>
        <v>999.99999999999955</v>
      </c>
    </row>
    <row r="39" spans="1:55" x14ac:dyDescent="0.3">
      <c r="A39">
        <v>36</v>
      </c>
      <c r="B39">
        <v>81</v>
      </c>
      <c r="C39">
        <f>BMI_BL</f>
        <v>38</v>
      </c>
      <c r="D39">
        <f>SBP_BL</f>
        <v>125</v>
      </c>
      <c r="E39">
        <f>HbA1C_BL</f>
        <v>5.7</v>
      </c>
      <c r="F39">
        <v>5.9290000000000002E-2</v>
      </c>
      <c r="G39">
        <v>4.3880000000000002E-2</v>
      </c>
      <c r="H39">
        <f>(PREV_FEMALE*F39 + (1-PREV_FEMALE)*G39)</f>
        <v>5.6208000000000001E-2</v>
      </c>
      <c r="I39">
        <f t="shared" si="1"/>
        <v>5.6857293942168513E-2</v>
      </c>
      <c r="J39">
        <f t="shared" si="2"/>
        <v>0.34302617099026045</v>
      </c>
      <c r="K39">
        <f t="shared" si="3"/>
        <v>0.4447639670116309</v>
      </c>
      <c r="L39">
        <f t="shared" si="4"/>
        <v>0.18035184264821202</v>
      </c>
      <c r="M39">
        <f t="shared" si="5"/>
        <v>0.24310434661734215</v>
      </c>
      <c r="N39">
        <f t="shared" si="6"/>
        <v>0.6905757945372577</v>
      </c>
      <c r="O39">
        <f t="shared" si="7"/>
        <v>0.80938422131799581</v>
      </c>
      <c r="P39">
        <f t="shared" si="8"/>
        <v>0.43842378462305887</v>
      </c>
      <c r="Q39">
        <f t="shared" si="9"/>
        <v>0.55749592219456456</v>
      </c>
      <c r="R39">
        <f>PREV_FEMALE*PREV_SMOKE*(1-PREV_HT)*(1-EXP(-J39/10))+PREV_FEMALE*PREV_SMOKE*PREV_HT*(1-EXP(-K39/10))+PREV_FEMALE*(1-PREV_SMOKE)*(1-PREV_HT)*(1-EXP(-L39/10))+PREV_FEMALE*(1-PREV_SMOKE)*PREV_HT*(1-EXP(-M39/10))+(1-PREV_FEMALE)*PREV_SMOKE*(1-PREV_HT)*(1-EXP(-N39/10))+(1-PREV_FEMALE)*PREV_SMOKE*PREV_HT*(1-EXP(-O39/10))+(1-PREV_FEMALE)*(1-PREV_SMOKE)*(1-PREV_HT)*(1-EXP(-P39/10))+(1-PREV_FEMALE)*(1-PREV_SMOKE)*PREV_HT*(1-EXP(-Q39/10))</f>
        <v>2.7696296690763685E-2</v>
      </c>
      <c r="S39">
        <f t="shared" si="10"/>
        <v>0.5991994123077885</v>
      </c>
      <c r="T39">
        <f t="shared" si="11"/>
        <v>0.72208974458007824</v>
      </c>
      <c r="U39">
        <f t="shared" si="12"/>
        <v>0.35132562887889318</v>
      </c>
      <c r="V39">
        <f t="shared" si="13"/>
        <v>0.45456240685269356</v>
      </c>
      <c r="W39">
        <f t="shared" si="14"/>
        <v>0.86413728662314848</v>
      </c>
      <c r="X39">
        <f t="shared" si="15"/>
        <v>0.94042277034795829</v>
      </c>
      <c r="Y39">
        <f t="shared" si="16"/>
        <v>0.62538891148654374</v>
      </c>
      <c r="Z39">
        <f t="shared" si="17"/>
        <v>0.75026802500456935</v>
      </c>
      <c r="AA39">
        <f>PREV_FEMALE*PREV_SMOKE*(1-PREV_HT)*(1-EXP(-S39/10))+PREV_FEMALE*PREV_SMOKE*PREV_HT*(1-EXP(-T39/10))+PREV_FEMALE*(1-PREV_SMOKE)*(1-PREV_HT)*(1-EXP(-U39/10))+PREV_FEMALE*(1-PREV_SMOKE)*PREV_HT*(1-EXP(-V39/10))+(1-PREV_FEMALE)*PREV_SMOKE*(1-PREV_HT)*(1-EXP(-W39/10))+(1-PREV_FEMALE)*PREV_SMOKE*PREV_HT*(1-EXP(-X39/10))+(1-PREV_FEMALE)*(1-PREV_SMOKE)*(1-PREV_HT)*(1-EXP(-Y39/10))+(1-PREV_FEMALE)*(1-PREV_SMOKE)*PREV_HT*(1-EXP(-Z39/10))</f>
        <v>4.6267633016701795E-2</v>
      </c>
      <c r="AB39">
        <f t="shared" si="18"/>
        <v>36.972155190938061</v>
      </c>
      <c r="AC39">
        <f>AB38*R38*p_Other*(1-I38) + AC38*(1-R38*(1-p_Other)-H38*rr_Other)*(1-I38)</f>
        <v>9.9002635173915365</v>
      </c>
      <c r="AD39">
        <f>AB38*R38*p_Stroke*p_Stroke_rec*(1-I38)+AC38*R38*p_Stroke*p_Stroke_rec*(1-I38) + AD38*p_recur_Stroke*p_Stroke_rec*(1-I38) + AE38*p_recur_Stroke*p_Stroke_rec*(1-I38)</f>
        <v>0.6200697404383273</v>
      </c>
      <c r="AE39">
        <f>AD38*(1-p_recur_Stroke-R38*p_MI-H38*rr_Stroke)*(1-I38) + AE38*(1-p_recur_Stroke-R38*p_MI-H38*rr_Stroke)*(1-I38)</f>
        <v>2.1409933081654353</v>
      </c>
      <c r="AF39">
        <f>AB38*R38*p_MI*p_MI_rec_young*(1-I38)+AC38*R38*p_MI*p_MI_rec_young*(1-I38) + AF38*(PREV_FEMALE*p_recur_MI_F + (1-PREV_FEMALE)*p_recur_MI_M)*p_MI_rec_young*(1-I38) + AG38*(PREV_FEMALE*p_recur_MI_F + (1-PREV_FEMALE)*p_recur_MI_M)*p_MI_rec_young*(1-I38)</f>
        <v>0.45224778407414318</v>
      </c>
      <c r="AG39">
        <f>AF38*(1-(PREV_FEMALE*p_recur_MI_F + (1-PREV_FEMALE)*p_recur_MI_M) - R38*p_Stroke - p_toHF_young - H38*rr_MI)*(1-I38) + AG38*(1-(PREV_FEMALE*p_recur_MI_F + (1-PREV_FEMALE)*p_recur_MI_M) - R38*p_Stroke - p_toHF_young - H38*rr_MI)*(1-I38)</f>
        <v>2.8019331498251221</v>
      </c>
      <c r="AH39">
        <f>AF38*R38*p_Stroke*p_Stroke_rec*(1-I38) + AG38*R38*p_Stroke*p_Stroke_rec*(1-I38) + AH38*p_recur_Stroke*p_Stroke_rec*(1-I38) + AI38*p_recur_Stroke*p_Stroke_rec*(1-I38) + AJ38*p_recur_Stroke*p_Stroke_rec*(1-I38)</f>
        <v>3.6431167485153057E-2</v>
      </c>
      <c r="AI39">
        <f>AD38*R38*p_MI*p_MI_rec_young*(1-I38) + AE38*R38*p_MI*p_MI_rec_young*(1-I38) + AH38*(PREV_FEMALE*p_recur_MI_F + (1-PREV_FEMALE)*p_recur_MI_M)*p_MI_rec_young*(1-I38) + AI38*(PREV_FEMALE*p_recur_MI_F + (1-PREV_FEMALE)*p_recur_MI_M)*p_MI_rec_young*(1-I38) + AJ38*(PREV_FEMALE*p_recur_MI_F + (1-PREV_FEMALE)*p_recur_MI_M)*p_MI_rec_young*(1-I38)</f>
        <v>2.4030663278497042E-2</v>
      </c>
      <c r="AJ39">
        <f>AH38*(1-p_recur_Stroke-(PREV_FEMALE*p_recur_MI_F + (1-PREV_FEMALE)*p_recur_MI_M) - p_toHF_young - H38*rr_MI*rr_Stroke)*(1-I38) + AI38*(1-p_recur_Stroke-(PREV_FEMALE*p_recur_MI_F + (1-PREV_FEMALE)*p_recur_MI_M) - p_toHF_young - H38*rr_MI*rr_Stroke)*(1-I38) + AJ38*(1-p_recur_Stroke-(PREV_FEMALE*p_recur_MI_F + (1-PREV_FEMALE)*p_recur_MI_M) - p_toHF_young - H38*rr_MI*rr_Stroke)*(1-I38)</f>
        <v>8.3429505047232483E-2</v>
      </c>
      <c r="AK39">
        <f>AB38*R38*p_MI*p_MI_HF_young*(1-I38) + AC38*R38*p_MI*p_MI_HF_young*(1-I38) + AF38*p_toHF_young*(1-I38) + AF38*(PREV_FEMALE*p_recur_MI_F + (1-PREV_FEMALE)*p_recur_MI_M)*p_MI_HF_young*(1-I38) + AG38*p_toHF_young*(1-I38) + AG38*(PREV_FEMALE*p_recur_MI_F + (1-PREV_FEMALE)*p_recur_MI_M)*p_MI_HF_young*(1-I38)</f>
        <v>9.5478126036510458E-2</v>
      </c>
      <c r="AL39">
        <f>AK38*(1-R38*p_Stroke - H38*rr_HF)*(1-I38) + AL38*(1-R38*p_Stroke-H38*rr_HF)*(1-I38)</f>
        <v>1.245140239369888</v>
      </c>
      <c r="AM39">
        <f>AD38*R38*p_MI*p_MI_HF_young*(1-I38) + AE38*R38*p_MI*p_MI_HF_young*(1-I38) + AH38*(PREV_FEMALE*p_recur_MI_F + (1-PREV_FEMALE)*p_recur_MI_M)*p_MI_HF_young*(1-I38) + AH38*p_toHF_young*(1-I38) + AI38*(PREV_FEMALE*p_recur_MI_F + (1-PREV_FEMALE)*p_recur_MI_M)*p_MI_HF_young*(1-I38) + AI38*p_toHF_young*(1-I38) + AJ38*(PREV_FEMALE*p_recur_MI_F + (1-PREV_FEMALE)*p_recur_MI_M)*p_MI_HF_young*(1-I38) + AJ38*p_toHF_young*(1-I38)</f>
        <v>4.7691562219097164E-3</v>
      </c>
      <c r="AN39">
        <f>AK38*R38*p_Stroke*p_Stroke_rec*(1-I38) + AL38*R38*p_Stroke*p_Stroke_rec*(1-I38) + AM38*(1-H38*rr_Stroke*rr_HF)*(1-I38) + AN38*(1-H38*rr_Stroke*rr_HF)*(1-I38)</f>
        <v>4.8374201219308077E-2</v>
      </c>
      <c r="AO39">
        <f>AO38*(1-AA38-H38*rr_DM) + AB38*(1-R38-H38)*I38</f>
        <v>177.06275678068528</v>
      </c>
      <c r="AP39">
        <f>AO38*AA38*p_Other + AB38*R38*p_Other*I38 + AC38*(1-R38*p_Stroke-R38*p_MI-H38*rr_Other)*I38 + AP38*(1-AA38*p_Stroke-AA38*p_MI-H38*rr_Other*rr_DM)</f>
        <v>78.843840337426698</v>
      </c>
      <c r="AQ39">
        <f>AO38*AA38*p_Stroke*p_Stroke_rec + AB38*R38*p_Stroke*p_Stroke_rec*I38 + AC38*R38*p_Stroke*p_Stroke_rec*I38 + AD38*p_recur_Stroke*p_Stroke_rec*I38 + AE38*p_recur_Stroke*p_Stroke_rec*I38 + AP38*AA38*p_Stroke*p_Stroke_rec + AQ38*p_recur_Stroke*p_Stroke_rec + AR38*p_recur_Stroke*p_Stroke_rec</f>
        <v>5.6147493838018256</v>
      </c>
      <c r="AR39">
        <f>AD38*(1-p_recur_Stroke-R38*p_MI-H38*rr_Stroke)*I38 + AE38*(1-p_recur_Stroke-R38*p_MI-H38*rr_Stroke)*I38 + AQ38*(1-p_recur_Stroke-AA38*p_MI-H38*rr_Stroke*rr_DM) + AR38*(1-p_recur_Stroke-AA38*p_MI-H38*rr_Stroke*rr_DM)</f>
        <v>18.096122025684068</v>
      </c>
      <c r="AS39">
        <f>AO38*AA38*p_MI*p_MI_rec_young + AB38*R38*p_MI*p_MI_rec_young*I38 + AC38*R38*p_MI*p_MI_rec_young*I38 +AF38*(PREV_FEMALE*p_recur_MI_F + (1-PREV_FEMALE)*p_recur_MI_M)*p_MI_rec_young*I38 + AG38*(PREV_FEMALE*p_recur_MI_F + (1-PREV_FEMALE)*p_recur_MI_M)*p_MI_rec_young*I38 + AP38*AA38*p_MI*p_MI_rec_young + AS38*(PREV_FEMALE*p_recur_MI_F + (1-PREV_FEMALE)*p_recur_MI_M)*p_MI_rec_young + AT38*(PREV_FEMALE*p_recur_MI_F + (1-PREV_FEMALE)*p_recur_MI_M)*p_MI_rec_young</f>
        <v>4.2248228528690923</v>
      </c>
      <c r="AT39">
        <f>AF38*(1-(PREV_FEMALE*p_recur_MI_F + (1-PREV_FEMALE)*p_recur_MI_M) - R38*p_Stroke - p_toHF_young - H38*rr_MI)*I38 + AG38*(1-(PREV_FEMALE*p_recur_MI_F + (1-PREV_FEMALE)*p_recur_MI_M) - R38*p_Stroke - p_toHF_young - H38*rr_MI)*I38 + AS38*(1-(PREV_FEMALE*p_recur_MI_F + (1-PREV_FEMALE)*p_recur_MI_M) - AA38*p_Stroke - p_toHF_young - H38*rr_MI*rr_DM) + AT38*(1-(PREV_FEMALE*p_recur_MI_F + (1-PREV_FEMALE)*p_recur_MI_M) - AA38*p_Stroke - p_toHF_young - H38*rr_MI*rr_DM)</f>
        <v>25.631121561751527</v>
      </c>
      <c r="AU39">
        <f>AF38*R38*p_Stroke*p_Stroke_rec*I38 + AG38*R38*p_Stroke*p_Stroke_rec*I38 + AH38*p_recur_Stroke*p_Stroke_rec*I38 + AI38*p_recur_Stroke*p_Stroke_rec*I38 + AJ38*p_recur_Stroke*p_Stroke_rec*I38 + AS38*AA38*p_Stroke*p_Stroke_rec + AT38*AA38*p_Stroke*p_Stroke_rec + AU38*p_recur_Stroke*p_Stroke_rec + AV38*p_recur_Stroke*p_Stroke_rec + AW38*p_recur_Stroke*p_Stroke_rec</f>
        <v>0.54531336439025169</v>
      </c>
      <c r="AV39">
        <f>AD38*R38*p_MI*p_MI_rec_young*I38 + AE38*R38*p_MI*p_MI_rec_young*I38 + AH38*(PREV_FEMALE*p_recur_MI_F+(1-PREV_FEMALE)*p_recur_MI_M)*p_MI_rec_young*I38 + AI38*(PREV_FEMALE*p_recur_MI_F+(1-PREV_FEMALE)*p_recur_MI_M)*p_MI_rec_young*I38 + AJ38*(PREV_FEMALE*p_recur_MI_F+(1-PREV_FEMALE)*p_recur_MI_M)*p_MI_rec_young*I38 + AQ38*AA38*p_MI*p_MI_rec_young + AR38*AA38*p_MI*p_MI_rec_young + AU38*(PREV_FEMALE*p_recur_MI_F+(1-PREV_FEMALE)*p_recur_MI_M)*p_MI_rec_young + AV38*(PREV_FEMALE*p_recur_MI_F+(1-PREV_FEMALE)*p_recur_MI_M)*p_MI_rec_young + AW38*(PREV_FEMALE*p_recur_MI_F+(1-PREV_FEMALE)*p_recur_MI_M)*p_MI_rec_young</f>
        <v>0.34921408247202979</v>
      </c>
      <c r="AW39">
        <f>AH38*(1-p_recur_Stroke-(PREV_FEMALE*p_recur_MI_F + (1-PREV_FEMALE)*p_recur_MI_M) - p_toHF_young - H38*rr_MI*rr_Stroke)*I38 + AI38*(1-p_recur_Stroke-(PREV_FEMALE*p_recur_MI_F + (1-PREV_FEMALE)*p_recur_MI_M) - p_toHF_young - H38*rr_MI*rr_Stroke)*I38 + AJ38*(1-p_recur_Stroke-(PREV_FEMALE*p_recur_MI_F + (1-PREV_FEMALE)*p_recur_MI_M) - p_toHF_young - H38*rr_MI*rr_Stroke)*I38 + AU38*(1-p_recur_Stroke-(PREV_FEMALE*p_recur_MI_F + (1-PREV_FEMALE)*p_recur_MI_M) - p_toHF_young - H38*rr_MI*rr_Stroke*rr_DM) + AV38*(1-p_recur_Stroke-(PREV_FEMALE*p_recur_MI_F + (1-PREV_FEMALE)*p_recur_MI_M) - p_toHF_young - H38*rr_MI*rr_Stroke*rr_DM) + AW38*(1-p_recur_Stroke-(PREV_FEMALE*p_recur_MI_F + (1-PREV_FEMALE)*p_recur_MI_M) - p_toHF_young - H38*rr_MI*rr_Stroke*rr_DM)</f>
        <v>1.1028840806383546</v>
      </c>
      <c r="AX39">
        <f>AO38*AA38*p_MI*p_MI_HF_young + AB38*R38*p_MI*p_MI_HF_young*I38 + AC38*R38*p_MI*p_MI_HF_young*I38 + AF38*p_toHF_young*I38 + AF38*(PREV_FEMALE*p_recur_MI_F + (1-PREV_FEMALE)*p_recur_MI_M)*p_MI_HF_young*I38 + AG38*p_toHF_young*I38 + AG38*(PREV_FEMALE*p_recur_MI_F + (1-PREV_FEMALE)*p_recur_MI_M)*p_MI_HF_young*I38 + AP38*AA38*p_MI*p_MI_HF_young + AS38*(PREV_FEMALE*p_recur_MI_F + (1-PREV_FEMALE)*p_recur_MI_M)*p_MI_HF_young + AS38*p_toHF_young + AT38*(PREV_FEMALE*p_recur_MI_F + (1-PREV_FEMALE)*p_recur_MI_M)*p_MI_HF_young + AT38*p_toHF_young</f>
        <v>0.89154382476336758</v>
      </c>
      <c r="AY39">
        <f>AK38*(1-R38*p_Stroke - H38*rr_HF)*I38 + AL38*(1-R38*p_Stroke - H38*rr_HF)*I38 + AX38*(1-AA38*p_Stroke - H38*rr_HF*rr_DM) + AY38*(1-AA38*p_Stroke - H38*rr_HF*rr_DM)</f>
        <v>10.878920436888993</v>
      </c>
      <c r="AZ39">
        <f>AD38*R38*p_MI*p_MI_HF_young*I38 + AE38*R38*p_MI*p_MI_HF_young*I38 + AH38*(PREV_FEMALE*p_recur_MI_F + (1-PREV_FEMALE)*p_recur_MI_M)*p_MI_HF_young*I38 + AH38*p_toHF_young*I38 + AI38*(PREV_FEMALE*p_recur_MI_F + (1-PREV_FEMALE)*p_recur_MI_M)*p_MI_HF_young*I38 + AI38*p_toHF_young*I38 + AJ38*(PREV_FEMALE*p_recur_MI_F + (1-PREV_FEMALE)*p_recur_MI_M)*p_MI_HF_young*I38 + AJ38*p_toHF_young*I38 + AQ38*AA38*p_MI*p_MI_HF_young + AR38*AA38*p_MI*p_MI_HF_young + AU38*(PREV_FEMALE*p_recur_MI_F + (1-PREV_FEMALE)*p_recur_MI_M)*p_MI_HF_young + AU38*p_toHF_young + AV38*(PREV_FEMALE*p_recur_MI_F + (1-PREV_FEMALE)*p_recur_MI_M)*p_MI_HF_young + AV38*p_toHF_young + AW38*(PREV_FEMALE*p_recur_MI_F + (1-PREV_FEMALE)*p_recur_MI_M)*p_MI_HF_young + AW38*p_toHF_young</f>
        <v>6.8736186210651723E-2</v>
      </c>
      <c r="BA39">
        <f>AK38*R38*p_Stroke*p_Stroke_rec*I38 + AL38*R38*p_Stroke*p_Stroke_rec*I38 + AM38*(1-H38*rr_Stroke*rr_HF)*I38 + AN38*(1-H38*rr_Stroke*rr_HF)*I38 + AX38*AA38*p_Stroke*p_Stroke_rec + AY38*AA38*p_Stroke*p_Stroke_rec + AZ38*(1-H38*rr_Stroke*rr_HF*rr_DM) + BA38*(1-H38*rr_Stroke*rr_HF*rr_DM)</f>
        <v>0.62702105075727632</v>
      </c>
      <c r="BB39">
        <f>AB38*H38 + AC38*H38*rr_Other + AD38*H38*rr_Stroke + AE38*H38*rr_Stroke + AF38*H38*rr_MI + AG38*H38*rr_MI + AH38*H38*rr_Stroke*rr_MI + AI38*H38*rr_Stroke*rr_MI + AJ38*H38*rr_Stroke*rr_MI + AK38*H38*rr_HF + AL38*H38*rr_HF + AM38*H38*rr_Stroke*rr_HF + AN38*H38*rr_Stroke*rr_HF + AO38*H38*rr_DM + AP38*H38*rr_DM*rr_Other + AQ38*H38*rr_DM*rr_Stroke + AR38*H38*rr_DM*rr_Stroke + AS38*H38*rr_DM*rr_MI + AT38*H38*rr_DM*rr_MI + AU38*H38*rr_DM*rr_Stroke*rr_MI + AV38*H38*rr_DM*rr_Stroke*rr_MI + AW38*H38*rr_DM*rr_Stroke*rr_MI + AX38*H38*rr_DM*rr_HF + AY38*H38*rr_DM*rr_HF + AZ38*H38*rr_DM*rr_Stroke*rr_HF + BA38*H38*rr_DM*rr_Stroke*rr_HF
+ AB38*R38*p_MI*p_MI_mort + AB38*R38*p_Stroke*p_Stroke_mort + AC38*R38*p_MI*p_MI_mort + AC38*R38*p_Stroke*p_Stroke_mort + AD38*R38*p_MI*p_MI_mort + AD38*p_recur_Stroke*p_Stroke_mort + AE38*R38*p_MI*p_MI_mort + AE38*p_recur_Stroke*p_Stroke_mort + AF38*(PREV_FEMALE*p_recur_MI_F + (1-PREV_FEMALE)*p_recur_MI_M)*p_MI_mort + AF38*R38*p_Stroke*p_Stroke_mort + AG38*(PREV_FEMALE*p_recur_MI_F + (1-PREV_FEMALE)*p_recur_MI_M)*p_MI_mort + AG38*R38*p_Stroke*p_Stroke_mort + AH38*(PREV_FEMALE*p_recur_MI_F + (1-PREV_FEMALE)*p_recur_MI_M)*p_MI_mort + AH38*p_recur_Stroke*p_Stroke_mort + AI38*(PREV_FEMALE*p_recur_MI_F + (1-PREV_FEMALE)*p_recur_MI_M)*p_MI_mort + AI38*p_recur_Stroke*p_Stroke_mort + AJ38*(PREV_FEMALE*p_recur_MI_F + (1-PREV_FEMALE)*p_recur_MI_M)*p_MI_mort + AJ38*p_recur_Stroke*p_Stroke_mort + AK38*R38*p_Stroke*p_Stroke_mort + AL38*R38*p_Stroke*p_Stroke_mort
+ AO38*AA38*p_MI*p_MI_mort + AO38*AA38*p_Stroke*p_Stroke_mort + AP38*AA38*p_MI*p_MI_mort + AP38*AA38*p_Stroke*p_Stroke_mort + AQ38*AA38*p_MI*p_MI_mort + AQ38*p_recur_Stroke*p_Stroke_mort + AR38*AA38*p_MI*p_MI_mort + AR38*p_recur_Stroke*p_Stroke_mort + AS38*(PREV_FEMALE*p_recur_MI_F + (1-PREV_FEMALE)*p_recur_MI_M)*p_MI_mort + AS38*AA38*p_Stroke*p_Stroke_mort + AT38*(PREV_FEMALE*p_recur_MI_F + (1-PREV_FEMALE)*p_recur_MI_M)*p_MI_mort + AT38*AA38*p_Stroke*p_Stroke_mort + AU38*(PREV_FEMALE*p_recur_MI_F + (1-PREV_FEMALE)*p_recur_MI_M)*p_MI_mort + AU38*p_recur_Stroke*p_Stroke_mort + AV38*(PREV_FEMALE*p_recur_MI_F + (1-PREV_FEMALE)*p_recur_MI_M)*p_MI_mort + AV38*p_recur_Stroke*p_Stroke_mort + AW38*(PREV_FEMALE*p_recur_MI_F + (1-PREV_FEMALE)*p_recur_MI_M)*p_MI_mort + AW38*p_recur_Stroke*p_Stroke_mort + AX38*AA38*p_Stroke*p_Stroke_mort + AY38*AA38*p_Stroke*p_Stroke_mort
+BB38</f>
        <v>621.63763828216906</v>
      </c>
      <c r="BC39">
        <f t="shared" si="19"/>
        <v>999.99999999999955</v>
      </c>
    </row>
    <row r="40" spans="1:55" x14ac:dyDescent="0.3">
      <c r="A40">
        <v>37</v>
      </c>
      <c r="B40">
        <v>82</v>
      </c>
      <c r="C40">
        <f>BMI_BL</f>
        <v>38</v>
      </c>
      <c r="D40">
        <f>SBP_BL</f>
        <v>125</v>
      </c>
      <c r="E40">
        <f>HbA1C_BL</f>
        <v>5.7</v>
      </c>
      <c r="F40">
        <v>6.7809999999999995E-2</v>
      </c>
      <c r="G40">
        <v>5.1029999999999999E-2</v>
      </c>
      <c r="H40">
        <f>(PREV_FEMALE*F40 + (1-PREV_FEMALE)*G40)</f>
        <v>6.4453999999999997E-2</v>
      </c>
      <c r="I40">
        <f t="shared" si="1"/>
        <v>5.6857293942168513E-2</v>
      </c>
      <c r="J40">
        <f t="shared" si="2"/>
        <v>0.35233031541321358</v>
      </c>
      <c r="K40">
        <f t="shared" si="3"/>
        <v>0.4557451613128809</v>
      </c>
      <c r="L40">
        <f t="shared" si="4"/>
        <v>0.18586767672062565</v>
      </c>
      <c r="M40">
        <f t="shared" si="5"/>
        <v>0.2502281800921794</v>
      </c>
      <c r="N40">
        <f t="shared" si="6"/>
        <v>0.70439030564318561</v>
      </c>
      <c r="O40">
        <f t="shared" si="7"/>
        <v>0.82129720402693818</v>
      </c>
      <c r="P40">
        <f t="shared" si="8"/>
        <v>0.45089959392332568</v>
      </c>
      <c r="Q40">
        <f t="shared" si="9"/>
        <v>0.57132236315604945</v>
      </c>
      <c r="R40">
        <f>PREV_FEMALE*PREV_SMOKE*(1-PREV_HT)*(1-EXP(-J40/10))+PREV_FEMALE*PREV_SMOKE*PREV_HT*(1-EXP(-K40/10))+PREV_FEMALE*(1-PREV_SMOKE)*(1-PREV_HT)*(1-EXP(-L40/10))+PREV_FEMALE*(1-PREV_SMOKE)*PREV_HT*(1-EXP(-M40/10))+(1-PREV_FEMALE)*PREV_SMOKE*(1-PREV_HT)*(1-EXP(-N40/10))+(1-PREV_FEMALE)*PREV_SMOKE*PREV_HT*(1-EXP(-O40/10))+(1-PREV_FEMALE)*(1-PREV_SMOKE)*(1-PREV_HT)*(1-EXP(-P40/10))+(1-PREV_FEMALE)*(1-PREV_SMOKE)*PREV_HT*(1-EXP(-Q40/10))</f>
        <v>2.8454471031327169E-2</v>
      </c>
      <c r="S40">
        <f t="shared" si="10"/>
        <v>0.61144973630905686</v>
      </c>
      <c r="T40">
        <f t="shared" si="11"/>
        <v>0.73391257508487096</v>
      </c>
      <c r="U40">
        <f t="shared" si="12"/>
        <v>0.36078820143315704</v>
      </c>
      <c r="V40">
        <f t="shared" si="13"/>
        <v>0.46567291162597557</v>
      </c>
      <c r="W40">
        <f t="shared" si="14"/>
        <v>0.87429661881321319</v>
      </c>
      <c r="X40">
        <f t="shared" si="15"/>
        <v>0.94661893534220676</v>
      </c>
      <c r="Y40">
        <f t="shared" si="16"/>
        <v>0.63943986891067062</v>
      </c>
      <c r="Z40">
        <f t="shared" si="17"/>
        <v>0.76340018424481659</v>
      </c>
      <c r="AA40">
        <f>PREV_FEMALE*PREV_SMOKE*(1-PREV_HT)*(1-EXP(-S40/10))+PREV_FEMALE*PREV_SMOKE*PREV_HT*(1-EXP(-T40/10))+PREV_FEMALE*(1-PREV_SMOKE)*(1-PREV_HT)*(1-EXP(-U40/10))+PREV_FEMALE*(1-PREV_SMOKE)*PREV_HT*(1-EXP(-V40/10))+(1-PREV_FEMALE)*PREV_SMOKE*(1-PREV_HT)*(1-EXP(-W40/10))+(1-PREV_FEMALE)*PREV_SMOKE*PREV_HT*(1-EXP(-X40/10))+(1-PREV_FEMALE)*(1-PREV_SMOKE)*(1-PREV_HT)*(1-EXP(-Y40/10))+(1-PREV_FEMALE)*(1-PREV_SMOKE)*PREV_HT*(1-EXP(-Z40/10))</f>
        <v>4.7301185223713765E-2</v>
      </c>
      <c r="AB40">
        <f t="shared" si="18"/>
        <v>31.944274118106581</v>
      </c>
      <c r="AC40">
        <f>AB39*R39*p_Other*(1-I39) + AC39*(1-R39*(1-p_Other)-H39*rr_Other)*(1-I39)</f>
        <v>8.7549750138863001</v>
      </c>
      <c r="AD40">
        <f>AB39*R39*p_Stroke*p_Stroke_rec*(1-I39)+AC39*R39*p_Stroke*p_Stroke_rec*(1-I39) + AD39*p_recur_Stroke*p_Stroke_rec*(1-I39) + AE39*p_recur_Stroke*p_Stroke_rec*(1-I39)</f>
        <v>0.54656900055782753</v>
      </c>
      <c r="AE40">
        <f>AD39*(1-p_recur_Stroke-R39*p_MI-H39*rr_Stroke)*(1-I39) + AE39*(1-p_recur_Stroke-R39*p_MI-H39*rr_Stroke)*(1-I39)</f>
        <v>1.8175822952681555</v>
      </c>
      <c r="AF40">
        <f>AB39*R39*p_MI*p_MI_rec_young*(1-I39)+AC39*R39*p_MI*p_MI_rec_young*(1-I39) + AF39*(PREV_FEMALE*p_recur_MI_F + (1-PREV_FEMALE)*p_recur_MI_M)*p_MI_rec_young*(1-I39) + AG39*(PREV_FEMALE*p_recur_MI_F + (1-PREV_FEMALE)*p_recur_MI_M)*p_MI_rec_young*(1-I39)</f>
        <v>0.40766447095534408</v>
      </c>
      <c r="AG40">
        <f>AF39*(1-(PREV_FEMALE*p_recur_MI_F + (1-PREV_FEMALE)*p_recur_MI_M) - R39*p_Stroke - p_toHF_young - H39*rr_MI)*(1-I39) + AG39*(1-(PREV_FEMALE*p_recur_MI_F + (1-PREV_FEMALE)*p_recur_MI_M) - R39*p_Stroke - p_toHF_young - H39*rr_MI)*(1-I39)</f>
        <v>2.5127839479494267</v>
      </c>
      <c r="AH40">
        <f>AF39*R39*p_Stroke*p_Stroke_rec*(1-I39) + AG39*R39*p_Stroke*p_Stroke_rec*(1-I39) + AH39*p_recur_Stroke*p_Stroke_rec*(1-I39) + AI39*p_recur_Stroke*p_Stroke_rec*(1-I39) + AJ39*p_recur_Stroke*p_Stroke_rec*(1-I39)</f>
        <v>3.2969297371414755E-2</v>
      </c>
      <c r="AI40">
        <f>AD39*R39*p_MI*p_MI_rec_young*(1-I39) + AE39*R39*p_MI*p_MI_rec_young*(1-I39) + AH39*(PREV_FEMALE*p_recur_MI_F + (1-PREV_FEMALE)*p_recur_MI_M)*p_MI_rec_young*(1-I39) + AI39*(PREV_FEMALE*p_recur_MI_F + (1-PREV_FEMALE)*p_recur_MI_M)*p_MI_rec_young*(1-I39) + AJ39*(PREV_FEMALE*p_recur_MI_F + (1-PREV_FEMALE)*p_recur_MI_M)*p_MI_rec_young*(1-I39)</f>
        <v>2.1272607589844061E-2</v>
      </c>
      <c r="AJ40">
        <f>AH39*(1-p_recur_Stroke-(PREV_FEMALE*p_recur_MI_F + (1-PREV_FEMALE)*p_recur_MI_M) - p_toHF_young - H39*rr_MI*rr_Stroke)*(1-I39) + AI39*(1-p_recur_Stroke-(PREV_FEMALE*p_recur_MI_F + (1-PREV_FEMALE)*p_recur_MI_M) - p_toHF_young - H39*rr_MI*rr_Stroke)*(1-I39) + AJ39*(1-p_recur_Stroke-(PREV_FEMALE*p_recur_MI_F + (1-PREV_FEMALE)*p_recur_MI_M) - p_toHF_young - H39*rr_MI*rr_Stroke)*(1-I39)</f>
        <v>7.0016751661628185E-2</v>
      </c>
      <c r="AK40">
        <f>AB39*R39*p_MI*p_MI_HF_young*(1-I39) + AC39*R39*p_MI*p_MI_HF_young*(1-I39) + AF39*p_toHF_young*(1-I39) + AF39*(PREV_FEMALE*p_recur_MI_F + (1-PREV_FEMALE)*p_recur_MI_M)*p_MI_HF_young*(1-I39) + AG39*p_toHF_young*(1-I39) + AG39*(PREV_FEMALE*p_recur_MI_F + (1-PREV_FEMALE)*p_recur_MI_M)*p_MI_HF_young*(1-I39)</f>
        <v>8.6210640191961022E-2</v>
      </c>
      <c r="AL40">
        <f>AK39*(1-R39*p_Stroke - H39*rr_HF)*(1-I39) + AL39*(1-R39*p_Stroke-H39*rr_HF)*(1-I39)</f>
        <v>1.1269943232081783</v>
      </c>
      <c r="AM40">
        <f>AD39*R39*p_MI*p_MI_HF_young*(1-I39) + AE39*R39*p_MI*p_MI_HF_young*(1-I39) + AH39*(PREV_FEMALE*p_recur_MI_F + (1-PREV_FEMALE)*p_recur_MI_M)*p_MI_HF_young*(1-I39) + AH39*p_toHF_young*(1-I39) + AI39*(PREV_FEMALE*p_recur_MI_F + (1-PREV_FEMALE)*p_recur_MI_M)*p_MI_HF_young*(1-I39) + AI39*p_toHF_young*(1-I39) + AJ39*(PREV_FEMALE*p_recur_MI_F + (1-PREV_FEMALE)*p_recur_MI_M)*p_MI_HF_young*(1-I39) + AJ39*p_toHF_young*(1-I39)</f>
        <v>4.2052904399537388E-3</v>
      </c>
      <c r="AN40">
        <f>AK39*R39*p_Stroke*p_Stroke_rec*(1-I39) + AL39*R39*p_Stroke*p_Stroke_rec*(1-I39) + AM39*(1-H39*rr_Stroke*rr_HF)*(1-I39) + AN39*(1-H39*rr_Stroke*rr_HF)*(1-I39)</f>
        <v>4.1483084812595411E-2</v>
      </c>
      <c r="AO40">
        <f>AO39*(1-AA39-H39*rr_DM) + AB39*(1-R39-H39)*I39</f>
        <v>159.35104557532699</v>
      </c>
      <c r="AP40">
        <f>AO39*AA39*p_Other + AB39*R39*p_Other*I39 + AC39*(1-R39*p_Stroke-R39*p_MI-H39*rr_Other)*I39 + AP39*(1-AA39*p_Stroke-AA39*p_MI-H39*rr_Other*rr_DM)</f>
        <v>72.552656175686764</v>
      </c>
      <c r="AQ40">
        <f>AO39*AA39*p_Stroke*p_Stroke_rec + AB39*R39*p_Stroke*p_Stroke_rec*I39 + AC39*R39*p_Stroke*p_Stroke_rec*I39 + AD39*p_recur_Stroke*p_Stroke_rec*I39 + AE39*p_recur_Stroke*p_Stroke_rec*I39 + AP39*AA39*p_Stroke*p_Stroke_rec + AQ39*p_recur_Stroke*p_Stroke_rec + AR39*p_recur_Stroke*p_Stroke_rec</f>
        <v>5.1560148163211537</v>
      </c>
      <c r="AR40">
        <f>AD39*(1-p_recur_Stroke-R39*p_MI-H39*rr_Stroke)*I39 + AE39*(1-p_recur_Stroke-R39*p_MI-H39*rr_Stroke)*I39 + AQ39*(1-p_recur_Stroke-AA39*p_MI-H39*rr_Stroke*rr_DM) + AR39*(1-p_recur_Stroke-AA39*p_MI-H39*rr_Stroke*rr_DM)</f>
        <v>15.936589561854229</v>
      </c>
      <c r="AS40">
        <f>AO39*AA39*p_MI*p_MI_rec_young + AB39*R39*p_MI*p_MI_rec_young*I39 + AC39*R39*p_MI*p_MI_rec_young*I39 +AF39*(PREV_FEMALE*p_recur_MI_F + (1-PREV_FEMALE)*p_recur_MI_M)*p_MI_rec_young*I39 + AG39*(PREV_FEMALE*p_recur_MI_F + (1-PREV_FEMALE)*p_recur_MI_M)*p_MI_rec_young*I39 + AP39*AA39*p_MI*p_MI_rec_young + AS39*(PREV_FEMALE*p_recur_MI_F + (1-PREV_FEMALE)*p_recur_MI_M)*p_MI_rec_young + AT39*(PREV_FEMALE*p_recur_MI_F + (1-PREV_FEMALE)*p_recur_MI_M)*p_MI_rec_young</f>
        <v>3.9775439511221977</v>
      </c>
      <c r="AT40">
        <f>AF39*(1-(PREV_FEMALE*p_recur_MI_F + (1-PREV_FEMALE)*p_recur_MI_M) - R39*p_Stroke - p_toHF_young - H39*rr_MI)*I39 + AG39*(1-(PREV_FEMALE*p_recur_MI_F + (1-PREV_FEMALE)*p_recur_MI_M) - R39*p_Stroke - p_toHF_young - H39*rr_MI)*I39 + AS39*(1-(PREV_FEMALE*p_recur_MI_F + (1-PREV_FEMALE)*p_recur_MI_M) - AA39*p_Stroke - p_toHF_young - H39*rr_MI*rr_DM) + AT39*(1-(PREV_FEMALE*p_recur_MI_F + (1-PREV_FEMALE)*p_recur_MI_M) - AA39*p_Stroke - p_toHF_young - H39*rr_MI*rr_DM)</f>
        <v>24.069931225484726</v>
      </c>
      <c r="AU40">
        <f>AF39*R39*p_Stroke*p_Stroke_rec*I39 + AG39*R39*p_Stroke*p_Stroke_rec*I39 + AH39*p_recur_Stroke*p_Stroke_rec*I39 + AI39*p_recur_Stroke*p_Stroke_rec*I39 + AJ39*p_recur_Stroke*p_Stroke_rec*I39 + AS39*AA39*p_Stroke*p_Stroke_rec + AT39*AA39*p_Stroke*p_Stroke_rec + AU39*p_recur_Stroke*p_Stroke_rec + AV39*p_recur_Stroke*p_Stroke_rec + AW39*p_recur_Stroke*p_Stroke_rec</f>
        <v>0.51479838139887157</v>
      </c>
      <c r="AV40">
        <f>AD39*R39*p_MI*p_MI_rec_young*I39 + AE39*R39*p_MI*p_MI_rec_young*I39 + AH39*(PREV_FEMALE*p_recur_MI_F+(1-PREV_FEMALE)*p_recur_MI_M)*p_MI_rec_young*I39 + AI39*(PREV_FEMALE*p_recur_MI_F+(1-PREV_FEMALE)*p_recur_MI_M)*p_MI_rec_young*I39 + AJ39*(PREV_FEMALE*p_recur_MI_F+(1-PREV_FEMALE)*p_recur_MI_M)*p_MI_rec_young*I39 + AQ39*AA39*p_MI*p_MI_rec_young + AR39*AA39*p_MI*p_MI_rec_young + AU39*(PREV_FEMALE*p_recur_MI_F+(1-PREV_FEMALE)*p_recur_MI_M)*p_MI_rec_young + AV39*(PREV_FEMALE*p_recur_MI_F+(1-PREV_FEMALE)*p_recur_MI_M)*p_MI_rec_young + AW39*(PREV_FEMALE*p_recur_MI_F+(1-PREV_FEMALE)*p_recur_MI_M)*p_MI_rec_young</f>
        <v>0.32078983170904579</v>
      </c>
      <c r="AW40">
        <f>AH39*(1-p_recur_Stroke-(PREV_FEMALE*p_recur_MI_F + (1-PREV_FEMALE)*p_recur_MI_M) - p_toHF_young - H39*rr_MI*rr_Stroke)*I39 + AI39*(1-p_recur_Stroke-(PREV_FEMALE*p_recur_MI_F + (1-PREV_FEMALE)*p_recur_MI_M) - p_toHF_young - H39*rr_MI*rr_Stroke)*I39 + AJ39*(1-p_recur_Stroke-(PREV_FEMALE*p_recur_MI_F + (1-PREV_FEMALE)*p_recur_MI_M) - p_toHF_young - H39*rr_MI*rr_Stroke)*I39 + AU39*(1-p_recur_Stroke-(PREV_FEMALE*p_recur_MI_F + (1-PREV_FEMALE)*p_recur_MI_M) - p_toHF_young - H39*rr_MI*rr_Stroke*rr_DM) + AV39*(1-p_recur_Stroke-(PREV_FEMALE*p_recur_MI_F + (1-PREV_FEMALE)*p_recur_MI_M) - p_toHF_young - H39*rr_MI*rr_Stroke*rr_DM) + AW39*(1-p_recur_Stroke-(PREV_FEMALE*p_recur_MI_F + (1-PREV_FEMALE)*p_recur_MI_M) - p_toHF_young - H39*rr_MI*rr_Stroke*rr_DM)</f>
        <v>0.95146001589967832</v>
      </c>
      <c r="AX40">
        <f>AO39*AA39*p_MI*p_MI_HF_young + AB39*R39*p_MI*p_MI_HF_young*I39 + AC39*R39*p_MI*p_MI_HF_young*I39 + AF39*p_toHF_young*I39 + AF39*(PREV_FEMALE*p_recur_MI_F + (1-PREV_FEMALE)*p_recur_MI_M)*p_MI_HF_young*I39 + AG39*p_toHF_young*I39 + AG39*(PREV_FEMALE*p_recur_MI_F + (1-PREV_FEMALE)*p_recur_MI_M)*p_MI_HF_young*I39 + AP39*AA39*p_MI*p_MI_HF_young + AS39*(PREV_FEMALE*p_recur_MI_F + (1-PREV_FEMALE)*p_recur_MI_M)*p_MI_HF_young + AS39*p_toHF_young + AT39*(PREV_FEMALE*p_recur_MI_F + (1-PREV_FEMALE)*p_recur_MI_M)*p_MI_HF_young + AT39*p_toHF_young</f>
        <v>0.84229501845592192</v>
      </c>
      <c r="AY40">
        <f>AK39*(1-R39*p_Stroke - H39*rr_HF)*I39 + AL39*(1-R39*p_Stroke - H39*rr_HF)*I39 + AX39*(1-AA39*p_Stroke - H39*rr_HF*rr_DM) + AY39*(1-AA39*p_Stroke - H39*rr_HF*rr_DM)</f>
        <v>10.328432211861584</v>
      </c>
      <c r="AZ40">
        <f>AD39*R39*p_MI*p_MI_HF_young*I39 + AE39*R39*p_MI*p_MI_HF_young*I39 + AH39*(PREV_FEMALE*p_recur_MI_F + (1-PREV_FEMALE)*p_recur_MI_M)*p_MI_HF_young*I39 + AH39*p_toHF_young*I39 + AI39*(PREV_FEMALE*p_recur_MI_F + (1-PREV_FEMALE)*p_recur_MI_M)*p_MI_HF_young*I39 + AI39*p_toHF_young*I39 + AJ39*(PREV_FEMALE*p_recur_MI_F + (1-PREV_FEMALE)*p_recur_MI_M)*p_MI_HF_young*I39 + AJ39*p_toHF_young*I39 + AQ39*AA39*p_MI*p_MI_HF_young + AR39*AA39*p_MI*p_MI_HF_young + AU39*(PREV_FEMALE*p_recur_MI_F + (1-PREV_FEMALE)*p_recur_MI_M)*p_MI_HF_young + AU39*p_toHF_young + AV39*(PREV_FEMALE*p_recur_MI_F + (1-PREV_FEMALE)*p_recur_MI_M)*p_MI_HF_young + AV39*p_toHF_young + AW39*(PREV_FEMALE*p_recur_MI_F + (1-PREV_FEMALE)*p_recur_MI_M)*p_MI_HF_young + AW39*p_toHF_young</f>
        <v>6.2924668153649527E-2</v>
      </c>
      <c r="BA40">
        <f>AK39*R39*p_Stroke*p_Stroke_rec*I39 + AL39*R39*p_Stroke*p_Stroke_rec*I39 + AM39*(1-H39*rr_Stroke*rr_HF)*I39 + AN39*(1-H39*rr_Stroke*rr_HF)*I39 + AX39*AA39*p_Stroke*p_Stroke_rec + AY39*AA39*p_Stroke*p_Stroke_rec + AZ39*(1-H39*rr_Stroke*rr_HF*rr_DM) + BA39*(1-H39*rr_Stroke*rr_HF*rr_DM)</f>
        <v>0.55729932679475169</v>
      </c>
      <c r="BB40">
        <f>AB39*H39 + AC39*H39*rr_Other + AD39*H39*rr_Stroke + AE39*H39*rr_Stroke + AF39*H39*rr_MI + AG39*H39*rr_MI + AH39*H39*rr_Stroke*rr_MI + AI39*H39*rr_Stroke*rr_MI + AJ39*H39*rr_Stroke*rr_MI + AK39*H39*rr_HF + AL39*H39*rr_HF + AM39*H39*rr_Stroke*rr_HF + AN39*H39*rr_Stroke*rr_HF + AO39*H39*rr_DM + AP39*H39*rr_DM*rr_Other + AQ39*H39*rr_DM*rr_Stroke + AR39*H39*rr_DM*rr_Stroke + AS39*H39*rr_DM*rr_MI + AT39*H39*rr_DM*rr_MI + AU39*H39*rr_DM*rr_Stroke*rr_MI + AV39*H39*rr_DM*rr_Stroke*rr_MI + AW39*H39*rr_DM*rr_Stroke*rr_MI + AX39*H39*rr_DM*rr_HF + AY39*H39*rr_DM*rr_HF + AZ39*H39*rr_DM*rr_Stroke*rr_HF + BA39*H39*rr_DM*rr_Stroke*rr_HF
+ AB39*R39*p_MI*p_MI_mort + AB39*R39*p_Stroke*p_Stroke_mort + AC39*R39*p_MI*p_MI_mort + AC39*R39*p_Stroke*p_Stroke_mort + AD39*R39*p_MI*p_MI_mort + AD39*p_recur_Stroke*p_Stroke_mort + AE39*R39*p_MI*p_MI_mort + AE39*p_recur_Stroke*p_Stroke_mort + AF39*(PREV_FEMALE*p_recur_MI_F + (1-PREV_FEMALE)*p_recur_MI_M)*p_MI_mort + AF39*R39*p_Stroke*p_Stroke_mort + AG39*(PREV_FEMALE*p_recur_MI_F + (1-PREV_FEMALE)*p_recur_MI_M)*p_MI_mort + AG39*R39*p_Stroke*p_Stroke_mort + AH39*(PREV_FEMALE*p_recur_MI_F + (1-PREV_FEMALE)*p_recur_MI_M)*p_MI_mort + AH39*p_recur_Stroke*p_Stroke_mort + AI39*(PREV_FEMALE*p_recur_MI_F + (1-PREV_FEMALE)*p_recur_MI_M)*p_MI_mort + AI39*p_recur_Stroke*p_Stroke_mort + AJ39*(PREV_FEMALE*p_recur_MI_F + (1-PREV_FEMALE)*p_recur_MI_M)*p_MI_mort + AJ39*p_recur_Stroke*p_Stroke_mort + AK39*R39*p_Stroke*p_Stroke_mort + AL39*R39*p_Stroke*p_Stroke_mort
+ AO39*AA39*p_MI*p_MI_mort + AO39*AA39*p_Stroke*p_Stroke_mort + AP39*AA39*p_MI*p_MI_mort + AP39*AA39*p_Stroke*p_Stroke_mort + AQ39*AA39*p_MI*p_MI_mort + AQ39*p_recur_Stroke*p_Stroke_mort + AR39*AA39*p_MI*p_MI_mort + AR39*p_recur_Stroke*p_Stroke_mort + AS39*(PREV_FEMALE*p_recur_MI_F + (1-PREV_FEMALE)*p_recur_MI_M)*p_MI_mort + AS39*AA39*p_Stroke*p_Stroke_mort + AT39*(PREV_FEMALE*p_recur_MI_F + (1-PREV_FEMALE)*p_recur_MI_M)*p_MI_mort + AT39*AA39*p_Stroke*p_Stroke_mort + AU39*(PREV_FEMALE*p_recur_MI_F + (1-PREV_FEMALE)*p_recur_MI_M)*p_MI_mort + AU39*p_recur_Stroke*p_Stroke_mort + AV39*(PREV_FEMALE*p_recur_MI_F + (1-PREV_FEMALE)*p_recur_MI_M)*p_MI_mort + AV39*p_recur_Stroke*p_Stroke_mort + AW39*(PREV_FEMALE*p_recur_MI_F + (1-PREV_FEMALE)*p_recur_MI_M)*p_MI_mort + AW39*p_recur_Stroke*p_Stroke_mort + AX39*AA39*p_Stroke*p_Stroke_mort + AY39*AA39*p_Stroke*p_Stroke_mort
+BB39</f>
        <v>658.01121839793086</v>
      </c>
      <c r="BC40">
        <f t="shared" si="19"/>
        <v>999.99999999999955</v>
      </c>
    </row>
    <row r="41" spans="1:55" x14ac:dyDescent="0.3">
      <c r="A41">
        <v>38</v>
      </c>
      <c r="B41">
        <v>83</v>
      </c>
      <c r="C41">
        <f>BMI_BL</f>
        <v>38</v>
      </c>
      <c r="D41">
        <f>SBP_BL</f>
        <v>125</v>
      </c>
      <c r="E41">
        <f>HbA1C_BL</f>
        <v>5.7</v>
      </c>
      <c r="F41">
        <v>7.6550000000000007E-2</v>
      </c>
      <c r="G41">
        <v>5.9180000000000003E-2</v>
      </c>
      <c r="H41">
        <f>(PREV_FEMALE*F41 + (1-PREV_FEMALE)*G41)</f>
        <v>7.3076000000000002E-2</v>
      </c>
      <c r="I41">
        <f t="shared" si="1"/>
        <v>5.6857293942168513E-2</v>
      </c>
      <c r="J41">
        <f t="shared" si="2"/>
        <v>0.3616958311232209</v>
      </c>
      <c r="K41">
        <f t="shared" si="3"/>
        <v>0.46673516473010246</v>
      </c>
      <c r="L41">
        <f t="shared" si="4"/>
        <v>0.19146219825597877</v>
      </c>
      <c r="M41">
        <f t="shared" si="5"/>
        <v>0.25743392138944554</v>
      </c>
      <c r="N41">
        <f t="shared" si="6"/>
        <v>0.71792455052344994</v>
      </c>
      <c r="O41">
        <f t="shared" si="7"/>
        <v>0.83274764483152808</v>
      </c>
      <c r="P41">
        <f t="shared" si="8"/>
        <v>0.46341301152543724</v>
      </c>
      <c r="Q41">
        <f t="shared" si="9"/>
        <v>0.5850607580528765</v>
      </c>
      <c r="R41">
        <f>PREV_FEMALE*PREV_SMOKE*(1-PREV_HT)*(1-EXP(-J41/10))+PREV_FEMALE*PREV_SMOKE*PREV_HT*(1-EXP(-K41/10))+PREV_FEMALE*(1-PREV_SMOKE)*(1-PREV_HT)*(1-EXP(-L41/10))+PREV_FEMALE*(1-PREV_SMOKE)*PREV_HT*(1-EXP(-M41/10))+(1-PREV_FEMALE)*PREV_SMOKE*(1-PREV_HT)*(1-EXP(-N41/10))+(1-PREV_FEMALE)*PREV_SMOKE*PREV_HT*(1-EXP(-O41/10))+(1-PREV_FEMALE)*(1-PREV_SMOKE)*(1-PREV_HT)*(1-EXP(-P41/10))+(1-PREV_FEMALE)*(1-PREV_SMOKE)*PREV_HT*(1-EXP(-Q41/10))</f>
        <v>2.921695926020686E-2</v>
      </c>
      <c r="S41">
        <f t="shared" si="10"/>
        <v>0.62357355687228222</v>
      </c>
      <c r="T41">
        <f t="shared" si="11"/>
        <v>0.74546725094971622</v>
      </c>
      <c r="U41">
        <f t="shared" si="12"/>
        <v>0.37030903647935809</v>
      </c>
      <c r="V41">
        <f t="shared" si="13"/>
        <v>0.47678553881530905</v>
      </c>
      <c r="W41">
        <f t="shared" si="14"/>
        <v>0.88393198212988211</v>
      </c>
      <c r="X41">
        <f t="shared" si="15"/>
        <v>0.9523075954032747</v>
      </c>
      <c r="Y41">
        <f t="shared" si="16"/>
        <v>0.65330994068916315</v>
      </c>
      <c r="Z41">
        <f t="shared" si="17"/>
        <v>0.77615763816391115</v>
      </c>
      <c r="AA41">
        <f>PREV_FEMALE*PREV_SMOKE*(1-PREV_HT)*(1-EXP(-S41/10))+PREV_FEMALE*PREV_SMOKE*PREV_HT*(1-EXP(-T41/10))+PREV_FEMALE*(1-PREV_SMOKE)*(1-PREV_HT)*(1-EXP(-U41/10))+PREV_FEMALE*(1-PREV_SMOKE)*PREV_HT*(1-EXP(-V41/10))+(1-PREV_FEMALE)*PREV_SMOKE*(1-PREV_HT)*(1-EXP(-W41/10))+(1-PREV_FEMALE)*PREV_SMOKE*PREV_HT*(1-EXP(-X41/10))+(1-PREV_FEMALE)*(1-PREV_SMOKE)*(1-PREV_HT)*(1-EXP(-Y41/10))+(1-PREV_FEMALE)*(1-PREV_SMOKE)*PREV_HT*(1-EXP(-Z41/10))</f>
        <v>4.8329317919182255E-2</v>
      </c>
      <c r="AB41">
        <f t="shared" si="18"/>
        <v>27.328861870871673</v>
      </c>
      <c r="AC41">
        <f>AB40*R40*p_Other*(1-I40) + AC40*(1-R40*(1-p_Other)-H40*rr_Other)*(1-I40)</f>
        <v>7.6117665798239322</v>
      </c>
      <c r="AD41">
        <f>AB40*R40*p_Stroke*p_Stroke_rec*(1-I40)+AC40*R40*p_Stroke*p_Stroke_rec*(1-I40) + AD40*p_recur_Stroke*p_Stroke_rec*(1-I40) + AE40*p_recur_Stroke*p_Stroke_rec*(1-I40)</f>
        <v>0.47727840495791429</v>
      </c>
      <c r="AE41">
        <f>AD40*(1-p_recur_Stroke-R40*p_MI-H40*rr_Stroke)*(1-I40) + AE40*(1-p_recur_Stroke-R40*p_MI-H40*rr_Stroke)*(1-I40)</f>
        <v>1.4983777002348522</v>
      </c>
      <c r="AF41">
        <f>AB40*R40*p_MI*p_MI_rec_young*(1-I40)+AC40*R40*p_MI*p_MI_rec_young*(1-I40) + AF40*(PREV_FEMALE*p_recur_MI_F + (1-PREV_FEMALE)*p_recur_MI_M)*p_MI_rec_young*(1-I40) + AG40*(PREV_FEMALE*p_recur_MI_F + (1-PREV_FEMALE)*p_recur_MI_M)*p_MI_rec_young*(1-I40)</f>
        <v>0.36466785811920882</v>
      </c>
      <c r="AG41">
        <f>AF40*(1-(PREV_FEMALE*p_recur_MI_F + (1-PREV_FEMALE)*p_recur_MI_M) - R40*p_Stroke - p_toHF_young - H40*rr_MI)*(1-I40) + AG40*(1-(PREV_FEMALE*p_recur_MI_F + (1-PREV_FEMALE)*p_recur_MI_M) - R40*p_Stroke - p_toHF_young - H40*rr_MI)*(1-I40)</f>
        <v>2.2187188946356131</v>
      </c>
      <c r="AH41">
        <f>AF40*R40*p_Stroke*p_Stroke_rec*(1-I40) + AG40*R40*p_Stroke*p_Stroke_rec*(1-I40) + AH40*p_recur_Stroke*p_Stroke_rec*(1-I40) + AI40*p_recur_Stroke*p_Stroke_rec*(1-I40) + AJ40*p_recur_Stroke*p_Stroke_rec*(1-I40)</f>
        <v>2.9522325164908488E-2</v>
      </c>
      <c r="AI41">
        <f>AD40*R40*p_MI*p_MI_rec_young*(1-I40) + AE40*R40*p_MI*p_MI_rec_young*(1-I40) + AH40*(PREV_FEMALE*p_recur_MI_F + (1-PREV_FEMALE)*p_recur_MI_M)*p_MI_rec_young*(1-I40) + AI40*(PREV_FEMALE*p_recur_MI_F + (1-PREV_FEMALE)*p_recur_MI_M)*p_MI_rec_young*(1-I40) + AJ40*(PREV_FEMALE*p_recur_MI_F + (1-PREV_FEMALE)*p_recur_MI_M)*p_MI_rec_young*(1-I40)</f>
        <v>1.8580136204920019E-2</v>
      </c>
      <c r="AJ41">
        <f>AH40*(1-p_recur_Stroke-(PREV_FEMALE*p_recur_MI_F + (1-PREV_FEMALE)*p_recur_MI_M) - p_toHF_young - H40*rr_MI*rr_Stroke)*(1-I40) + AI40*(1-p_recur_Stroke-(PREV_FEMALE*p_recur_MI_F + (1-PREV_FEMALE)*p_recur_MI_M) - p_toHF_young - H40*rr_MI*rr_Stroke)*(1-I40) + AJ40*(1-p_recur_Stroke-(PREV_FEMALE*p_recur_MI_F + (1-PREV_FEMALE)*p_recur_MI_M) - p_toHF_young - H40*rr_MI*rr_Stroke)*(1-I40)</f>
        <v>5.5684465620235706E-2</v>
      </c>
      <c r="AK41">
        <f>AB40*R40*p_MI*p_MI_HF_young*(1-I40) + AC40*R40*p_MI*p_MI_HF_young*(1-I40) + AF40*p_toHF_young*(1-I40) + AF40*(PREV_FEMALE*p_recur_MI_F + (1-PREV_FEMALE)*p_recur_MI_M)*p_MI_HF_young*(1-I40) + AG40*p_toHF_young*(1-I40) + AG40*(PREV_FEMALE*p_recur_MI_F + (1-PREV_FEMALE)*p_recur_MI_M)*p_MI_HF_young*(1-I40)</f>
        <v>7.7225334001310708E-2</v>
      </c>
      <c r="AL41">
        <f>AK40*(1-R40*p_Stroke - H40*rr_HF)*(1-I40) + AL40*(1-R40*p_Stroke-H40*rr_HF)*(1-I40)</f>
        <v>1.0025121699650397</v>
      </c>
      <c r="AM41">
        <f>AD40*R40*p_MI*p_MI_HF_young*(1-I40) + AE40*R40*p_MI*p_MI_HF_young*(1-I40) + AH40*(PREV_FEMALE*p_recur_MI_F + (1-PREV_FEMALE)*p_recur_MI_M)*p_MI_HF_young*(1-I40) + AH40*p_toHF_young*(1-I40) + AI40*(PREV_FEMALE*p_recur_MI_F + (1-PREV_FEMALE)*p_recur_MI_M)*p_MI_HF_young*(1-I40) + AI40*p_toHF_young*(1-I40) + AJ40*(PREV_FEMALE*p_recur_MI_F + (1-PREV_FEMALE)*p_recur_MI_M)*p_MI_HF_young*(1-I40) + AJ40*p_toHF_young*(1-I40)</f>
        <v>3.6569519940246754E-3</v>
      </c>
      <c r="AN41">
        <f>AK40*R40*p_Stroke*p_Stroke_rec*(1-I40) + AL40*R40*p_Stroke*p_Stroke_rec*(1-I40) + AM40*(1-H40*rr_Stroke*rr_HF)*(1-I40) + AN40*(1-H40*rr_Stroke*rr_HF)*(1-I40)</f>
        <v>3.4158461300613674E-2</v>
      </c>
      <c r="AO41">
        <f>AO40*(1-AA40-H40*rr_DM) + AB40*(1-R40-H40)*I40</f>
        <v>141.64963669845309</v>
      </c>
      <c r="AP41">
        <f>AO40*AA40*p_Other + AB40*R40*p_Other*I40 + AC40*(1-R40*p_Stroke-R40*p_MI-H40*rr_Other)*I40 + AP40*(1-AA40*p_Stroke-AA40*p_MI-H40*rr_Other*rr_DM)</f>
        <v>65.395095402261575</v>
      </c>
      <c r="AQ41">
        <f>AO40*AA40*p_Stroke*p_Stroke_rec + AB40*R40*p_Stroke*p_Stroke_rec*I40 + AC40*R40*p_Stroke*p_Stroke_rec*I40 + AD40*p_recur_Stroke*p_Stroke_rec*I40 + AE40*p_recur_Stroke*p_Stroke_rec*I40 + AP40*AA40*p_Stroke*p_Stroke_rec + AQ40*p_recur_Stroke*p_Stroke_rec + AR40*p_recur_Stroke*p_Stroke_rec</f>
        <v>4.6785043211041097</v>
      </c>
      <c r="AR41">
        <f>AD40*(1-p_recur_Stroke-R40*p_MI-H40*rr_Stroke)*I40 + AE40*(1-p_recur_Stroke-R40*p_MI-H40*rr_Stroke)*I40 + AQ40*(1-p_recur_Stroke-AA40*p_MI-H40*rr_Stroke*rr_DM) + AR40*(1-p_recur_Stroke-AA40*p_MI-H40*rr_Stroke*rr_DM)</f>
        <v>13.538796259623355</v>
      </c>
      <c r="AS41">
        <f>AO40*AA40*p_MI*p_MI_rec_young + AB40*R40*p_MI*p_MI_rec_young*I40 + AC40*R40*p_MI*p_MI_rec_young*I40 +AF40*(PREV_FEMALE*p_recur_MI_F + (1-PREV_FEMALE)*p_recur_MI_M)*p_MI_rec_young*I40 + AG40*(PREV_FEMALE*p_recur_MI_F + (1-PREV_FEMALE)*p_recur_MI_M)*p_MI_rec_young*I40 + AP40*AA40*p_MI*p_MI_rec_young + AS40*(PREV_FEMALE*p_recur_MI_F + (1-PREV_FEMALE)*p_recur_MI_M)*p_MI_rec_young + AT40*(PREV_FEMALE*p_recur_MI_F + (1-PREV_FEMALE)*p_recur_MI_M)*p_MI_rec_young</f>
        <v>3.7077649237924022</v>
      </c>
      <c r="AT41">
        <f>AF40*(1-(PREV_FEMALE*p_recur_MI_F + (1-PREV_FEMALE)*p_recur_MI_M) - R40*p_Stroke - p_toHF_young - H40*rr_MI)*I40 + AG40*(1-(PREV_FEMALE*p_recur_MI_F + (1-PREV_FEMALE)*p_recur_MI_M) - R40*p_Stroke - p_toHF_young - H40*rr_MI)*I40 + AS40*(1-(PREV_FEMALE*p_recur_MI_F + (1-PREV_FEMALE)*p_recur_MI_M) - AA40*p_Stroke - p_toHF_young - H40*rr_MI*rr_DM) + AT40*(1-(PREV_FEMALE*p_recur_MI_F + (1-PREV_FEMALE)*p_recur_MI_M) - AA40*p_Stroke - p_toHF_young - H40*rr_MI*rr_DM)</f>
        <v>22.176485092994326</v>
      </c>
      <c r="AU41">
        <f>AF40*R40*p_Stroke*p_Stroke_rec*I40 + AG40*R40*p_Stroke*p_Stroke_rec*I40 + AH40*p_recur_Stroke*p_Stroke_rec*I40 + AI40*p_recur_Stroke*p_Stroke_rec*I40 + AJ40*p_recur_Stroke*p_Stroke_rec*I40 + AS40*AA40*p_Stroke*p_Stroke_rec + AT40*AA40*p_Stroke*p_Stroke_rec + AU40*p_recur_Stroke*p_Stroke_rec + AV40*p_recur_Stroke*p_Stroke_rec + AW40*p_recur_Stroke*p_Stroke_rec</f>
        <v>0.4797951138192954</v>
      </c>
      <c r="AV41">
        <f>AD40*R40*p_MI*p_MI_rec_young*I40 + AE40*R40*p_MI*p_MI_rec_young*I40 + AH40*(PREV_FEMALE*p_recur_MI_F+(1-PREV_FEMALE)*p_recur_MI_M)*p_MI_rec_young*I40 + AI40*(PREV_FEMALE*p_recur_MI_F+(1-PREV_FEMALE)*p_recur_MI_M)*p_MI_rec_young*I40 + AJ40*(PREV_FEMALE*p_recur_MI_F+(1-PREV_FEMALE)*p_recur_MI_M)*p_MI_rec_young*I40 + AQ40*AA40*p_MI*p_MI_rec_young + AR40*AA40*p_MI*p_MI_rec_young + AU40*(PREV_FEMALE*p_recur_MI_F+(1-PREV_FEMALE)*p_recur_MI_M)*p_MI_rec_young + AV40*(PREV_FEMALE*p_recur_MI_F+(1-PREV_FEMALE)*p_recur_MI_M)*p_MI_rec_young + AW40*(PREV_FEMALE*p_recur_MI_F+(1-PREV_FEMALE)*p_recur_MI_M)*p_MI_rec_young</f>
        <v>0.28990189164060354</v>
      </c>
      <c r="AW41">
        <f>AH40*(1-p_recur_Stroke-(PREV_FEMALE*p_recur_MI_F + (1-PREV_FEMALE)*p_recur_MI_M) - p_toHF_young - H40*rr_MI*rr_Stroke)*I40 + AI40*(1-p_recur_Stroke-(PREV_FEMALE*p_recur_MI_F + (1-PREV_FEMALE)*p_recur_MI_M) - p_toHF_young - H40*rr_MI*rr_Stroke)*I40 + AJ40*(1-p_recur_Stroke-(PREV_FEMALE*p_recur_MI_F + (1-PREV_FEMALE)*p_recur_MI_M) - p_toHF_young - H40*rr_MI*rr_Stroke)*I40 + AU40*(1-p_recur_Stroke-(PREV_FEMALE*p_recur_MI_F + (1-PREV_FEMALE)*p_recur_MI_M) - p_toHF_young - H40*rr_MI*rr_Stroke*rr_DM) + AV40*(1-p_recur_Stroke-(PREV_FEMALE*p_recur_MI_F + (1-PREV_FEMALE)*p_recur_MI_M) - p_toHF_young - H40*rr_MI*rr_Stroke*rr_DM) + AW40*(1-p_recur_Stroke-(PREV_FEMALE*p_recur_MI_F + (1-PREV_FEMALE)*p_recur_MI_M) - p_toHF_young - H40*rr_MI*rr_Stroke*rr_DM)</f>
        <v>0.76702798886574297</v>
      </c>
      <c r="AX41">
        <f>AO40*AA40*p_MI*p_MI_HF_young + AB40*R40*p_MI*p_MI_HF_young*I40 + AC40*R40*p_MI*p_MI_HF_young*I40 + AF40*p_toHF_young*I40 + AF40*(PREV_FEMALE*p_recur_MI_F + (1-PREV_FEMALE)*p_recur_MI_M)*p_MI_HF_young*I40 + AG40*p_toHF_young*I40 + AG40*(PREV_FEMALE*p_recur_MI_F + (1-PREV_FEMALE)*p_recur_MI_M)*p_MI_HF_young*I40 + AP40*AA40*p_MI*p_MI_HF_young + AS40*(PREV_FEMALE*p_recur_MI_F + (1-PREV_FEMALE)*p_recur_MI_M)*p_MI_HF_young + AS40*p_toHF_young + AT40*(PREV_FEMALE*p_recur_MI_F + (1-PREV_FEMALE)*p_recur_MI_M)*p_MI_HF_young + AT40*p_toHF_young</f>
        <v>0.78768711512339928</v>
      </c>
      <c r="AY41">
        <f>AK40*(1-R40*p_Stroke - H40*rr_HF)*I40 + AL40*(1-R40*p_Stroke - H40*rr_HF)*I40 + AX40*(1-AA40*p_Stroke - H40*rr_HF*rr_DM) + AY40*(1-AA40*p_Stroke - H40*rr_HF*rr_DM)</f>
        <v>9.6026782969359417</v>
      </c>
      <c r="AZ41">
        <f>AD40*R40*p_MI*p_MI_HF_young*I40 + AE40*R40*p_MI*p_MI_HF_young*I40 + AH40*(PREV_FEMALE*p_recur_MI_F + (1-PREV_FEMALE)*p_recur_MI_M)*p_MI_HF_young*I40 + AH40*p_toHF_young*I40 + AI40*(PREV_FEMALE*p_recur_MI_F + (1-PREV_FEMALE)*p_recur_MI_M)*p_MI_HF_young*I40 + AI40*p_toHF_young*I40 + AJ40*(PREV_FEMALE*p_recur_MI_F + (1-PREV_FEMALE)*p_recur_MI_M)*p_MI_HF_young*I40 + AJ40*p_toHF_young*I40 + AQ40*AA40*p_MI*p_MI_HF_young + AR40*AA40*p_MI*p_MI_HF_young + AU40*(PREV_FEMALE*p_recur_MI_F + (1-PREV_FEMALE)*p_recur_MI_M)*p_MI_HF_young + AU40*p_toHF_young + AV40*(PREV_FEMALE*p_recur_MI_F + (1-PREV_FEMALE)*p_recur_MI_M)*p_MI_HF_young + AV40*p_toHF_young + AW40*(PREV_FEMALE*p_recur_MI_F + (1-PREV_FEMALE)*p_recur_MI_M)*p_MI_HF_young + AW40*p_toHF_young</f>
        <v>5.6645430082535794E-2</v>
      </c>
      <c r="BA41">
        <f>AK40*R40*p_Stroke*p_Stroke_rec*I40 + AL40*R40*p_Stroke*p_Stroke_rec*I40 + AM40*(1-H40*rr_Stroke*rr_HF)*I40 + AN40*(1-H40*rr_Stroke*rr_HF)*I40 + AX40*AA40*p_Stroke*p_Stroke_rec + AY40*AA40*p_Stroke*p_Stroke_rec + AZ40*(1-H40*rr_Stroke*rr_HF*rr_DM) + BA40*(1-H40*rr_Stroke*rr_HF*rr_DM)</f>
        <v>0.47220443870004541</v>
      </c>
      <c r="BB41">
        <f>AB40*H40 + AC40*H40*rr_Other + AD40*H40*rr_Stroke + AE40*H40*rr_Stroke + AF40*H40*rr_MI + AG40*H40*rr_MI + AH40*H40*rr_Stroke*rr_MI + AI40*H40*rr_Stroke*rr_MI + AJ40*H40*rr_Stroke*rr_MI + AK40*H40*rr_HF + AL40*H40*rr_HF + AM40*H40*rr_Stroke*rr_HF + AN40*H40*rr_Stroke*rr_HF + AO40*H40*rr_DM + AP40*H40*rr_DM*rr_Other + AQ40*H40*rr_DM*rr_Stroke + AR40*H40*rr_DM*rr_Stroke + AS40*H40*rr_DM*rr_MI + AT40*H40*rr_DM*rr_MI + AU40*H40*rr_DM*rr_Stroke*rr_MI + AV40*H40*rr_DM*rr_Stroke*rr_MI + AW40*H40*rr_DM*rr_Stroke*rr_MI + AX40*H40*rr_DM*rr_HF + AY40*H40*rr_DM*rr_HF + AZ40*H40*rr_DM*rr_Stroke*rr_HF + BA40*H40*rr_DM*rr_Stroke*rr_HF
+ AB40*R40*p_MI*p_MI_mort + AB40*R40*p_Stroke*p_Stroke_mort + AC40*R40*p_MI*p_MI_mort + AC40*R40*p_Stroke*p_Stroke_mort + AD40*R40*p_MI*p_MI_mort + AD40*p_recur_Stroke*p_Stroke_mort + AE40*R40*p_MI*p_MI_mort + AE40*p_recur_Stroke*p_Stroke_mort + AF40*(PREV_FEMALE*p_recur_MI_F + (1-PREV_FEMALE)*p_recur_MI_M)*p_MI_mort + AF40*R40*p_Stroke*p_Stroke_mort + AG40*(PREV_FEMALE*p_recur_MI_F + (1-PREV_FEMALE)*p_recur_MI_M)*p_MI_mort + AG40*R40*p_Stroke*p_Stroke_mort + AH40*(PREV_FEMALE*p_recur_MI_F + (1-PREV_FEMALE)*p_recur_MI_M)*p_MI_mort + AH40*p_recur_Stroke*p_Stroke_mort + AI40*(PREV_FEMALE*p_recur_MI_F + (1-PREV_FEMALE)*p_recur_MI_M)*p_MI_mort + AI40*p_recur_Stroke*p_Stroke_mort + AJ40*(PREV_FEMALE*p_recur_MI_F + (1-PREV_FEMALE)*p_recur_MI_M)*p_MI_mort + AJ40*p_recur_Stroke*p_Stroke_mort + AK40*R40*p_Stroke*p_Stroke_mort + AL40*R40*p_Stroke*p_Stroke_mort
+ AO40*AA40*p_MI*p_MI_mort + AO40*AA40*p_Stroke*p_Stroke_mort + AP40*AA40*p_MI*p_MI_mort + AP40*AA40*p_Stroke*p_Stroke_mort + AQ40*AA40*p_MI*p_MI_mort + AQ40*p_recur_Stroke*p_Stroke_mort + AR40*AA40*p_MI*p_MI_mort + AR40*p_recur_Stroke*p_Stroke_mort + AS40*(PREV_FEMALE*p_recur_MI_F + (1-PREV_FEMALE)*p_recur_MI_M)*p_MI_mort + AS40*AA40*p_Stroke*p_Stroke_mort + AT40*(PREV_FEMALE*p_recur_MI_F + (1-PREV_FEMALE)*p_recur_MI_M)*p_MI_mort + AT40*AA40*p_Stroke*p_Stroke_mort + AU40*(PREV_FEMALE*p_recur_MI_F + (1-PREV_FEMALE)*p_recur_MI_M)*p_MI_mort + AU40*p_recur_Stroke*p_Stroke_mort + AV40*(PREV_FEMALE*p_recur_MI_F + (1-PREV_FEMALE)*p_recur_MI_M)*p_MI_mort + AV40*p_recur_Stroke*p_Stroke_mort + AW40*(PREV_FEMALE*p_recur_MI_F + (1-PREV_FEMALE)*p_recur_MI_M)*p_MI_mort + AW40*p_recur_Stroke*p_Stroke_mort + AX40*AA40*p_Stroke*p_Stroke_mort + AY40*AA40*p_Stroke*p_Stroke_mort
+BB40</f>
        <v>695.67676587370897</v>
      </c>
      <c r="BC41">
        <f t="shared" si="19"/>
        <v>999.99999999999966</v>
      </c>
    </row>
    <row r="42" spans="1:55" x14ac:dyDescent="0.3">
      <c r="A42">
        <v>39</v>
      </c>
      <c r="B42">
        <v>84</v>
      </c>
      <c r="C42">
        <f>BMI_BL</f>
        <v>38</v>
      </c>
      <c r="D42">
        <f>SBP_BL</f>
        <v>125</v>
      </c>
      <c r="E42">
        <f>HbA1C_BL</f>
        <v>5.7</v>
      </c>
      <c r="F42">
        <v>8.4409999999999999E-2</v>
      </c>
      <c r="G42">
        <v>6.4750000000000002E-2</v>
      </c>
      <c r="H42">
        <f>(PREV_FEMALE*F42 + (1-PREV_FEMALE)*G42)</f>
        <v>8.0478000000000008E-2</v>
      </c>
      <c r="I42">
        <f t="shared" si="1"/>
        <v>5.6857293942168513E-2</v>
      </c>
      <c r="J42">
        <f t="shared" si="2"/>
        <v>0.37111787594973267</v>
      </c>
      <c r="K42">
        <f t="shared" si="3"/>
        <v>0.47772652512751956</v>
      </c>
      <c r="L42">
        <f t="shared" si="4"/>
        <v>0.19713427909630232</v>
      </c>
      <c r="M42">
        <f t="shared" si="5"/>
        <v>0.26471920158354523</v>
      </c>
      <c r="N42">
        <f t="shared" si="6"/>
        <v>0.73116420041927055</v>
      </c>
      <c r="O42">
        <f t="shared" si="7"/>
        <v>0.84373144579034942</v>
      </c>
      <c r="P42">
        <f t="shared" si="8"/>
        <v>0.47595284937138926</v>
      </c>
      <c r="Q42">
        <f t="shared" si="9"/>
        <v>0.59869605127045322</v>
      </c>
      <c r="R42">
        <f>PREV_FEMALE*PREV_SMOKE*(1-PREV_HT)*(1-EXP(-J42/10))+PREV_FEMALE*PREV_SMOKE*PREV_HT*(1-EXP(-K42/10))+PREV_FEMALE*(1-PREV_SMOKE)*(1-PREV_HT)*(1-EXP(-L42/10))+PREV_FEMALE*(1-PREV_SMOKE)*PREV_HT*(1-EXP(-M42/10))+(1-PREV_FEMALE)*PREV_SMOKE*(1-PREV_HT)*(1-EXP(-N42/10))+(1-PREV_FEMALE)*PREV_SMOKE*PREV_HT*(1-EXP(-O42/10))+(1-PREV_FEMALE)*(1-PREV_SMOKE)*(1-PREV_HT)*(1-EXP(-P42/10))+(1-PREV_FEMALE)*(1-PREV_SMOKE)*PREV_HT*(1-EXP(-Q42/10))</f>
        <v>2.9983359126266807E-2</v>
      </c>
      <c r="S42">
        <f t="shared" si="10"/>
        <v>0.63556121713585867</v>
      </c>
      <c r="T42">
        <f t="shared" si="11"/>
        <v>0.75674654901886329</v>
      </c>
      <c r="U42">
        <f t="shared" si="12"/>
        <v>0.37988307304341762</v>
      </c>
      <c r="V42">
        <f t="shared" si="13"/>
        <v>0.48789260797758516</v>
      </c>
      <c r="W42">
        <f t="shared" si="14"/>
        <v>0.89304892802540481</v>
      </c>
      <c r="X42">
        <f t="shared" si="15"/>
        <v>0.95751365609289618</v>
      </c>
      <c r="Y42">
        <f t="shared" si="16"/>
        <v>0.66698346264993358</v>
      </c>
      <c r="Z42">
        <f t="shared" si="17"/>
        <v>0.78852965849188672</v>
      </c>
      <c r="AA42">
        <f>PREV_FEMALE*PREV_SMOKE*(1-PREV_HT)*(1-EXP(-S42/10))+PREV_FEMALE*PREV_SMOKE*PREV_HT*(1-EXP(-T42/10))+PREV_FEMALE*(1-PREV_SMOKE)*(1-PREV_HT)*(1-EXP(-U42/10))+PREV_FEMALE*(1-PREV_SMOKE)*PREV_HT*(1-EXP(-V42/10))+(1-PREV_FEMALE)*PREV_SMOKE*(1-PREV_HT)*(1-EXP(-W42/10))+(1-PREV_FEMALE)*PREV_SMOKE*PREV_HT*(1-EXP(-X42/10))+(1-PREV_FEMALE)*(1-PREV_SMOKE)*(1-PREV_HT)*(1-EXP(-Y42/10))+(1-PREV_FEMALE)*(1-PREV_SMOKE)*PREV_HT*(1-EXP(-Z42/10))</f>
        <v>4.9351367246321297E-2</v>
      </c>
      <c r="AB42">
        <f t="shared" si="18"/>
        <v>23.138414001224895</v>
      </c>
      <c r="AC42">
        <f>AB41*R41*p_Other*(1-I41) + AC41*(1-R41*(1-p_Other)-H41*rr_Other)*(1-I41)</f>
        <v>6.5020212384258782</v>
      </c>
      <c r="AD42">
        <f>AB41*R41*p_Stroke*p_Stroke_rec*(1-I41)+AC41*R41*p_Stroke*p_Stroke_rec*(1-I41) + AD41*p_recur_Stroke*p_Stroke_rec*(1-I41) + AE41*p_recur_Stroke*p_Stroke_rec*(1-I41)</f>
        <v>0.40944294117145619</v>
      </c>
      <c r="AE42">
        <f>AD41*(1-p_recur_Stroke-R41*p_MI-H41*rr_Stroke)*(1-I41) + AE41*(1-p_recur_Stroke-R41*p_MI-H41*rr_Stroke)*(1-I41)</f>
        <v>1.2015550871764222</v>
      </c>
      <c r="AF42">
        <f>AB41*R41*p_MI*p_MI_rec_young*(1-I41)+AC41*R41*p_MI*p_MI_rec_young*(1-I41) + AF41*(PREV_FEMALE*p_recur_MI_F + (1-PREV_FEMALE)*p_recur_MI_M)*p_MI_rec_young*(1-I41) + AG41*(PREV_FEMALE*p_recur_MI_F + (1-PREV_FEMALE)*p_recur_MI_M)*p_MI_rec_young*(1-I41)</f>
        <v>0.32197411762409045</v>
      </c>
      <c r="AG42">
        <f>AF41*(1-(PREV_FEMALE*p_recur_MI_F + (1-PREV_FEMALE)*p_recur_MI_M) - R41*p_Stroke - p_toHF_young - H41*rr_MI)*(1-I41) + AG41*(1-(PREV_FEMALE*p_recur_MI_F + (1-PREV_FEMALE)*p_recur_MI_M) - R41*p_Stroke - p_toHF_young - H41*rr_MI)*(1-I41)</f>
        <v>1.9290277057784539</v>
      </c>
      <c r="AH42">
        <f>AF41*R41*p_Stroke*p_Stroke_rec*(1-I41) + AG41*R41*p_Stroke*p_Stroke_rec*(1-I41) + AH41*p_recur_Stroke*p_Stroke_rec*(1-I41) + AI41*p_recur_Stroke*p_Stroke_rec*(1-I41) + AJ41*p_recur_Stroke*p_Stroke_rec*(1-I41)</f>
        <v>2.5869811025657875E-2</v>
      </c>
      <c r="AI42">
        <f>AD41*R41*p_MI*p_MI_rec_young*(1-I41) + AE41*R41*p_MI*p_MI_rec_young*(1-I41) + AH41*(PREV_FEMALE*p_recur_MI_F + (1-PREV_FEMALE)*p_recur_MI_M)*p_MI_rec_young*(1-I41) + AI41*(PREV_FEMALE*p_recur_MI_F + (1-PREV_FEMALE)*p_recur_MI_M)*p_MI_rec_young*(1-I41) + AJ41*(PREV_FEMALE*p_recur_MI_F + (1-PREV_FEMALE)*p_recur_MI_M)*p_MI_rec_young*(1-I41)</f>
        <v>1.5780384201326551E-2</v>
      </c>
      <c r="AJ42">
        <f>AH41*(1-p_recur_Stroke-(PREV_FEMALE*p_recur_MI_F + (1-PREV_FEMALE)*p_recur_MI_M) - p_toHF_young - H41*rr_MI*rr_Stroke)*(1-I41) + AI41*(1-p_recur_Stroke-(PREV_FEMALE*p_recur_MI_F + (1-PREV_FEMALE)*p_recur_MI_M) - p_toHF_young - H41*rr_MI*rr_Stroke)*(1-I41) + AJ41*(1-p_recur_Stroke-(PREV_FEMALE*p_recur_MI_F + (1-PREV_FEMALE)*p_recur_MI_M) - p_toHF_young - H41*rr_MI*rr_Stroke)*(1-I41)</f>
        <v>4.2336618398499698E-2</v>
      </c>
      <c r="AK42">
        <f>AB41*R41*p_MI*p_MI_HF_young*(1-I41) + AC41*R41*p_MI*p_MI_HF_young*(1-I41) + AF41*p_toHF_young*(1-I41) + AF41*(PREV_FEMALE*p_recur_MI_F + (1-PREV_FEMALE)*p_recur_MI_M)*p_MI_HF_young*(1-I41) + AG41*p_toHF_young*(1-I41) + AG41*(PREV_FEMALE*p_recur_MI_F + (1-PREV_FEMALE)*p_recur_MI_M)*p_MI_HF_young*(1-I41)</f>
        <v>6.823903662825262E-2</v>
      </c>
      <c r="AL42">
        <f>AK41*(1-R41*p_Stroke - H41*rr_HF)*(1-I41) + AL41*(1-R41*p_Stroke-H41*rr_HF)*(1-I41)</f>
        <v>0.87606498318756754</v>
      </c>
      <c r="AM42">
        <f>AD41*R41*p_MI*p_MI_HF_young*(1-I41) + AE41*R41*p_MI*p_MI_HF_young*(1-I41) + AH41*(PREV_FEMALE*p_recur_MI_F + (1-PREV_FEMALE)*p_recur_MI_M)*p_MI_HF_young*(1-I41) + AH41*p_toHF_young*(1-I41) + AI41*(PREV_FEMALE*p_recur_MI_F + (1-PREV_FEMALE)*p_recur_MI_M)*p_MI_HF_young*(1-I41) + AI41*p_toHF_young*(1-I41) + AJ41*(PREV_FEMALE*p_recur_MI_F + (1-PREV_FEMALE)*p_recur_MI_M)*p_MI_HF_young*(1-I41) + AJ41*p_toHF_young*(1-I41)</f>
        <v>3.0861224206813333E-3</v>
      </c>
      <c r="AN42">
        <f>AK41*R41*p_Stroke*p_Stroke_rec*(1-I41) + AL41*R41*p_Stroke*p_Stroke_rec*(1-I41) + AM41*(1-H41*rr_Stroke*rr_HF)*(1-I41) + AN41*(1-H41*rr_Stroke*rr_HF)*(1-I41)</f>
        <v>2.7114130653263405E-2</v>
      </c>
      <c r="AO42">
        <f>AO41*(1-AA41-H41*rr_DM) + AB41*(1-R41-H41)*I41</f>
        <v>124.29483690989618</v>
      </c>
      <c r="AP42">
        <f>AO41*AA41*p_Other + AB41*R41*p_Other*I41 + AC41*(1-R41*p_Stroke-R41*p_MI-H41*rr_Other)*I41 + AP41*(1-AA41*p_Stroke-AA41*p_MI-H41*rr_Other*rr_DM)</f>
        <v>57.688346627688162</v>
      </c>
      <c r="AQ42">
        <f>AO41*AA41*p_Stroke*p_Stroke_rec + AB41*R41*p_Stroke*p_Stroke_rec*I41 + AC41*R41*p_Stroke*p_Stroke_rec*I41 + AD41*p_recur_Stroke*p_Stroke_rec*I41 + AE41*p_recur_Stroke*p_Stroke_rec*I41 + AP41*AA41*p_Stroke*p_Stroke_rec + AQ41*p_recur_Stroke*p_Stroke_rec + AR41*p_recur_Stroke*p_Stroke_rec</f>
        <v>4.1532127961358345</v>
      </c>
      <c r="AR42">
        <f>AD41*(1-p_recur_Stroke-R41*p_MI-H41*rr_Stroke)*I41 + AE41*(1-p_recur_Stroke-R41*p_MI-H41*rr_Stroke)*I41 + AQ41*(1-p_recur_Stroke-AA41*p_MI-H41*rr_Stroke*rr_DM) + AR41*(1-p_recur_Stroke-AA41*p_MI-H41*rr_Stroke*rr_DM)</f>
        <v>11.118140418984904</v>
      </c>
      <c r="AS42">
        <f>AO41*AA41*p_MI*p_MI_rec_young + AB41*R41*p_MI*p_MI_rec_young*I41 + AC41*R41*p_MI*p_MI_rec_young*I41 +AF41*(PREV_FEMALE*p_recur_MI_F + (1-PREV_FEMALE)*p_recur_MI_M)*p_MI_rec_young*I41 + AG41*(PREV_FEMALE*p_recur_MI_F + (1-PREV_FEMALE)*p_recur_MI_M)*p_MI_rec_young*I41 + AP41*AA41*p_MI*p_MI_rec_young + AS41*(PREV_FEMALE*p_recur_MI_F + (1-PREV_FEMALE)*p_recur_MI_M)*p_MI_rec_young + AT41*(PREV_FEMALE*p_recur_MI_F + (1-PREV_FEMALE)*p_recur_MI_M)*p_MI_rec_young</f>
        <v>3.3998026916126429</v>
      </c>
      <c r="AT42">
        <f>AF41*(1-(PREV_FEMALE*p_recur_MI_F + (1-PREV_FEMALE)*p_recur_MI_M) - R41*p_Stroke - p_toHF_young - H41*rr_MI)*I41 + AG41*(1-(PREV_FEMALE*p_recur_MI_F + (1-PREV_FEMALE)*p_recur_MI_M) - R41*p_Stroke - p_toHF_young - H41*rr_MI)*I41 + AS41*(1-(PREV_FEMALE*p_recur_MI_F + (1-PREV_FEMALE)*p_recur_MI_M) - AA41*p_Stroke - p_toHF_young - H41*rr_MI*rr_DM) + AT41*(1-(PREV_FEMALE*p_recur_MI_F + (1-PREV_FEMALE)*p_recur_MI_M) - AA41*p_Stroke - p_toHF_young - H41*rr_MI*rr_DM)</f>
        <v>20.047297506087645</v>
      </c>
      <c r="AU42">
        <f>AF41*R41*p_Stroke*p_Stroke_rec*I41 + AG41*R41*p_Stroke*p_Stroke_rec*I41 + AH41*p_recur_Stroke*p_Stroke_rec*I41 + AI41*p_recur_Stroke*p_Stroke_rec*I41 + AJ41*p_recur_Stroke*p_Stroke_rec*I41 + AS41*AA41*p_Stroke*p_Stroke_rec + AT41*AA41*p_Stroke*p_Stroke_rec + AU41*p_recur_Stroke*p_Stroke_rec + AV41*p_recur_Stroke*p_Stroke_rec + AW41*p_recur_Stroke*p_Stroke_rec</f>
        <v>0.43591885932405805</v>
      </c>
      <c r="AV42">
        <f>AD41*R41*p_MI*p_MI_rec_young*I41 + AE41*R41*p_MI*p_MI_rec_young*I41 + AH41*(PREV_FEMALE*p_recur_MI_F+(1-PREV_FEMALE)*p_recur_MI_M)*p_MI_rec_young*I41 + AI41*(PREV_FEMALE*p_recur_MI_F+(1-PREV_FEMALE)*p_recur_MI_M)*p_MI_rec_young*I41 + AJ41*(PREV_FEMALE*p_recur_MI_F+(1-PREV_FEMALE)*p_recur_MI_M)*p_MI_rec_young*I41 + AQ41*AA41*p_MI*p_MI_rec_young + AR41*AA41*p_MI*p_MI_rec_young + AU41*(PREV_FEMALE*p_recur_MI_F+(1-PREV_FEMALE)*p_recur_MI_M)*p_MI_rec_young + AV41*(PREV_FEMALE*p_recur_MI_F+(1-PREV_FEMALE)*p_recur_MI_M)*p_MI_rec_young + AW41*(PREV_FEMALE*p_recur_MI_F+(1-PREV_FEMALE)*p_recur_MI_M)*p_MI_rec_young</f>
        <v>0.25333986294527505</v>
      </c>
      <c r="AW42">
        <f>AH41*(1-p_recur_Stroke-(PREV_FEMALE*p_recur_MI_F + (1-PREV_FEMALE)*p_recur_MI_M) - p_toHF_young - H41*rr_MI*rr_Stroke)*I41 + AI41*(1-p_recur_Stroke-(PREV_FEMALE*p_recur_MI_F + (1-PREV_FEMALE)*p_recur_MI_M) - p_toHF_young - H41*rr_MI*rr_Stroke)*I41 + AJ41*(1-p_recur_Stroke-(PREV_FEMALE*p_recur_MI_F + (1-PREV_FEMALE)*p_recur_MI_M) - p_toHF_young - H41*rr_MI*rr_Stroke)*I41 + AU41*(1-p_recur_Stroke-(PREV_FEMALE*p_recur_MI_F + (1-PREV_FEMALE)*p_recur_MI_M) - p_toHF_young - H41*rr_MI*rr_Stroke*rr_DM) + AV41*(1-p_recur_Stroke-(PREV_FEMALE*p_recur_MI_F + (1-PREV_FEMALE)*p_recur_MI_M) - p_toHF_young - H41*rr_MI*rr_Stroke*rr_DM) + AW41*(1-p_recur_Stroke-(PREV_FEMALE*p_recur_MI_F + (1-PREV_FEMALE)*p_recur_MI_M) - p_toHF_young - H41*rr_MI*rr_Stroke*rr_DM)</f>
        <v>0.58389754153541318</v>
      </c>
      <c r="AX42">
        <f>AO41*AA41*p_MI*p_MI_HF_young + AB41*R41*p_MI*p_MI_HF_young*I41 + AC41*R41*p_MI*p_MI_HF_young*I41 + AF41*p_toHF_young*I41 + AF41*(PREV_FEMALE*p_recur_MI_F + (1-PREV_FEMALE)*p_recur_MI_M)*p_MI_HF_young*I41 + AG41*p_toHF_young*I41 + AG41*(PREV_FEMALE*p_recur_MI_F + (1-PREV_FEMALE)*p_recur_MI_M)*p_MI_HF_young*I41 + AP41*AA41*p_MI*p_MI_HF_young + AS41*(PREV_FEMALE*p_recur_MI_F + (1-PREV_FEMALE)*p_recur_MI_M)*p_MI_HF_young + AS41*p_toHF_young + AT41*(PREV_FEMALE*p_recur_MI_F + (1-PREV_FEMALE)*p_recur_MI_M)*p_MI_HF_young + AT41*p_toHF_young</f>
        <v>0.72419470409214814</v>
      </c>
      <c r="AY42">
        <f>AK41*(1-R41*p_Stroke - H41*rr_HF)*I41 + AL41*(1-R41*p_Stroke - H41*rr_HF)*I41 + AX41*(1-AA41*p_Stroke - H41*rr_HF*rr_DM) + AY41*(1-AA41*p_Stroke - H41*rr_HF*rr_DM)</f>
        <v>8.7384959815900771</v>
      </c>
      <c r="AZ42">
        <f>AD41*R41*p_MI*p_MI_HF_young*I41 + AE41*R41*p_MI*p_MI_HF_young*I41 + AH41*(PREV_FEMALE*p_recur_MI_F + (1-PREV_FEMALE)*p_recur_MI_M)*p_MI_HF_young*I41 + AH41*p_toHF_young*I41 + AI41*(PREV_FEMALE*p_recur_MI_F + (1-PREV_FEMALE)*p_recur_MI_M)*p_MI_HF_young*I41 + AI41*p_toHF_young*I41 + AJ41*(PREV_FEMALE*p_recur_MI_F + (1-PREV_FEMALE)*p_recur_MI_M)*p_MI_HF_young*I41 + AJ41*p_toHF_young*I41 + AQ41*AA41*p_MI*p_MI_HF_young + AR41*AA41*p_MI*p_MI_HF_young + AU41*(PREV_FEMALE*p_recur_MI_F + (1-PREV_FEMALE)*p_recur_MI_M)*p_MI_HF_young + AU41*p_toHF_young + AV41*(PREV_FEMALE*p_recur_MI_F + (1-PREV_FEMALE)*p_recur_MI_M)*p_MI_HF_young + AV41*p_toHF_young + AW41*(PREV_FEMALE*p_recur_MI_F + (1-PREV_FEMALE)*p_recur_MI_M)*p_MI_HF_young + AW41*p_toHF_young</f>
        <v>4.9198792955814183E-2</v>
      </c>
      <c r="BA42">
        <f>AK41*R41*p_Stroke*p_Stroke_rec*I41 + AL41*R41*p_Stroke*p_Stroke_rec*I41 + AM41*(1-H41*rr_Stroke*rr_HF)*I41 + AN41*(1-H41*rr_Stroke*rr_HF)*I41 + AX41*AA41*p_Stroke*p_Stroke_rec + AY41*AA41*p_Stroke*p_Stroke_rec + AZ41*(1-H41*rr_Stroke*rr_HF*rr_DM) + BA41*(1-H41*rr_Stroke*rr_HF*rr_DM)</f>
        <v>0.38356639391879332</v>
      </c>
      <c r="BB42">
        <f>AB41*H41 + AC41*H41*rr_Other + AD41*H41*rr_Stroke + AE41*H41*rr_Stroke + AF41*H41*rr_MI + AG41*H41*rr_MI + AH41*H41*rr_Stroke*rr_MI + AI41*H41*rr_Stroke*rr_MI + AJ41*H41*rr_Stroke*rr_MI + AK41*H41*rr_HF + AL41*H41*rr_HF + AM41*H41*rr_Stroke*rr_HF + AN41*H41*rr_Stroke*rr_HF + AO41*H41*rr_DM + AP41*H41*rr_DM*rr_Other + AQ41*H41*rr_DM*rr_Stroke + AR41*H41*rr_DM*rr_Stroke + AS41*H41*rr_DM*rr_MI + AT41*H41*rr_DM*rr_MI + AU41*H41*rr_DM*rr_Stroke*rr_MI + AV41*H41*rr_DM*rr_Stroke*rr_MI + AW41*H41*rr_DM*rr_Stroke*rr_MI + AX41*H41*rr_DM*rr_HF + AY41*H41*rr_DM*rr_HF + AZ41*H41*rr_DM*rr_Stroke*rr_HF + BA41*H41*rr_DM*rr_Stroke*rr_HF
+ AB41*R41*p_MI*p_MI_mort + AB41*R41*p_Stroke*p_Stroke_mort + AC41*R41*p_MI*p_MI_mort + AC41*R41*p_Stroke*p_Stroke_mort + AD41*R41*p_MI*p_MI_mort + AD41*p_recur_Stroke*p_Stroke_mort + AE41*R41*p_MI*p_MI_mort + AE41*p_recur_Stroke*p_Stroke_mort + AF41*(PREV_FEMALE*p_recur_MI_F + (1-PREV_FEMALE)*p_recur_MI_M)*p_MI_mort + AF41*R41*p_Stroke*p_Stroke_mort + AG41*(PREV_FEMALE*p_recur_MI_F + (1-PREV_FEMALE)*p_recur_MI_M)*p_MI_mort + AG41*R41*p_Stroke*p_Stroke_mort + AH41*(PREV_FEMALE*p_recur_MI_F + (1-PREV_FEMALE)*p_recur_MI_M)*p_MI_mort + AH41*p_recur_Stroke*p_Stroke_mort + AI41*(PREV_FEMALE*p_recur_MI_F + (1-PREV_FEMALE)*p_recur_MI_M)*p_MI_mort + AI41*p_recur_Stroke*p_Stroke_mort + AJ41*(PREV_FEMALE*p_recur_MI_F + (1-PREV_FEMALE)*p_recur_MI_M)*p_MI_mort + AJ41*p_recur_Stroke*p_Stroke_mort + AK41*R41*p_Stroke*p_Stroke_mort + AL41*R41*p_Stroke*p_Stroke_mort
+ AO41*AA41*p_MI*p_MI_mort + AO41*AA41*p_Stroke*p_Stroke_mort + AP41*AA41*p_MI*p_MI_mort + AP41*AA41*p_Stroke*p_Stroke_mort + AQ41*AA41*p_MI*p_MI_mort + AQ41*p_recur_Stroke*p_Stroke_mort + AR41*AA41*p_MI*p_MI_mort + AR41*p_recur_Stroke*p_Stroke_mort + AS41*(PREV_FEMALE*p_recur_MI_F + (1-PREV_FEMALE)*p_recur_MI_M)*p_MI_mort + AS41*AA41*p_Stroke*p_Stroke_mort + AT41*(PREV_FEMALE*p_recur_MI_F + (1-PREV_FEMALE)*p_recur_MI_M)*p_MI_mort + AT41*AA41*p_Stroke*p_Stroke_mort + AU41*(PREV_FEMALE*p_recur_MI_F + (1-PREV_FEMALE)*p_recur_MI_M)*p_MI_mort + AU41*p_recur_Stroke*p_Stroke_mort + AV41*(PREV_FEMALE*p_recur_MI_F + (1-PREV_FEMALE)*p_recur_MI_M)*p_MI_mort + AV41*p_recur_Stroke*p_Stroke_mort + AW41*(PREV_FEMALE*p_recur_MI_F + (1-PREV_FEMALE)*p_recur_MI_M)*p_MI_mort + AW41*p_recur_Stroke*p_Stroke_mort + AX41*AA41*p_Stroke*p_Stroke_mort + AY41*AA41*p_Stroke*p_Stroke_mort
+BB41</f>
        <v>733.5688247353163</v>
      </c>
      <c r="BC42">
        <f t="shared" si="19"/>
        <v>999.99999999999977</v>
      </c>
    </row>
    <row r="43" spans="1:55" x14ac:dyDescent="0.3">
      <c r="A43">
        <v>40</v>
      </c>
      <c r="B43">
        <v>85</v>
      </c>
      <c r="C43">
        <f>BMI_BL</f>
        <v>38</v>
      </c>
      <c r="D43">
        <f>SBP_BL</f>
        <v>125</v>
      </c>
      <c r="E43">
        <f>HbA1C_BL</f>
        <v>5.7</v>
      </c>
      <c r="F43">
        <v>9.4969999999999999E-2</v>
      </c>
      <c r="G43">
        <v>7.3550000000000004E-2</v>
      </c>
      <c r="H43">
        <f>(PREV_FEMALE*F43 + (1-PREV_FEMALE)*G43)</f>
        <v>9.0686000000000003E-2</v>
      </c>
      <c r="I43">
        <f t="shared" si="1"/>
        <v>5.6857293942168513E-2</v>
      </c>
      <c r="J43">
        <f t="shared" si="2"/>
        <v>0.38059154730418365</v>
      </c>
      <c r="K43">
        <f t="shared" si="3"/>
        <v>0.48871181296336297</v>
      </c>
      <c r="L43">
        <f t="shared" si="4"/>
        <v>0.20288274088619795</v>
      </c>
      <c r="M43">
        <f t="shared" si="5"/>
        <v>0.27208158433093144</v>
      </c>
      <c r="N43">
        <f t="shared" si="6"/>
        <v>0.7440960042366993</v>
      </c>
      <c r="O43">
        <f t="shared" si="7"/>
        <v>0.85424634532122035</v>
      </c>
      <c r="P43">
        <f t="shared" si="8"/>
        <v>0.48850784089997834</v>
      </c>
      <c r="Q43">
        <f t="shared" si="9"/>
        <v>0.61221348289891209</v>
      </c>
      <c r="R43">
        <f>PREV_FEMALE*PREV_SMOKE*(1-PREV_HT)*(1-EXP(-J43/10))+PREV_FEMALE*PREV_SMOKE*PREV_HT*(1-EXP(-K43/10))+PREV_FEMALE*(1-PREV_SMOKE)*(1-PREV_HT)*(1-EXP(-L43/10))+PREV_FEMALE*(1-PREV_SMOKE)*PREV_HT*(1-EXP(-M43/10))+(1-PREV_FEMALE)*PREV_SMOKE*(1-PREV_HT)*(1-EXP(-N43/10))+(1-PREV_FEMALE)*PREV_SMOKE*PREV_HT*(1-EXP(-O43/10))+(1-PREV_FEMALE)*(1-PREV_SMOKE)*(1-PREV_HT)*(1-EXP(-P43/10))+(1-PREV_FEMALE)*(1-PREV_SMOKE)*PREV_HT*(1-EXP(-Q43/10))</f>
        <v>3.0753269658173842E-2</v>
      </c>
      <c r="S43">
        <f t="shared" si="10"/>
        <v>0.64740341909556631</v>
      </c>
      <c r="T43">
        <f t="shared" si="11"/>
        <v>0.76774403682476666</v>
      </c>
      <c r="U43">
        <f t="shared" si="12"/>
        <v>0.38950519315608179</v>
      </c>
      <c r="V43">
        <f t="shared" si="13"/>
        <v>0.49898647455000233</v>
      </c>
      <c r="W43">
        <f t="shared" si="14"/>
        <v>0.90165490638556112</v>
      </c>
      <c r="X43">
        <f t="shared" si="15"/>
        <v>0.96226270900840638</v>
      </c>
      <c r="Y43">
        <f t="shared" si="16"/>
        <v>0.68044542249590401</v>
      </c>
      <c r="Z43">
        <f t="shared" si="17"/>
        <v>0.80050701234211896</v>
      </c>
      <c r="AA43">
        <f>PREV_FEMALE*PREV_SMOKE*(1-PREV_HT)*(1-EXP(-S43/10))+PREV_FEMALE*PREV_SMOKE*PREV_HT*(1-EXP(-T43/10))+PREV_FEMALE*(1-PREV_SMOKE)*(1-PREV_HT)*(1-EXP(-U43/10))+PREV_FEMALE*(1-PREV_SMOKE)*PREV_HT*(1-EXP(-V43/10))+(1-PREV_FEMALE)*PREV_SMOKE*(1-PREV_HT)*(1-EXP(-W43/10))+(1-PREV_FEMALE)*PREV_SMOKE*PREV_HT*(1-EXP(-X43/10))+(1-PREV_FEMALE)*(1-PREV_SMOKE)*(1-PREV_HT)*(1-EXP(-Y43/10))+(1-PREV_FEMALE)*(1-PREV_SMOKE)*PREV_HT*(1-EXP(-Z43/10))</f>
        <v>5.0366693622181366E-2</v>
      </c>
      <c r="AB43">
        <f t="shared" si="18"/>
        <v>19.41224733143321</v>
      </c>
      <c r="AC43">
        <f>AB42*R42*p_Other*(1-I42) + AC42*(1-R42*(1-p_Other)-H42*rr_Other)*(1-I42)</f>
        <v>5.4717860824662701</v>
      </c>
      <c r="AD43">
        <f>AB42*R42*p_Stroke*p_Stroke_rec*(1-I42)+AC42*R42*p_Stroke*p_Stroke_rec*(1-I42) + AD42*p_recur_Stroke*p_Stroke_rec*(1-I42) + AE42*p_recur_Stroke*p_Stroke_rec*(1-I42)</f>
        <v>0.34510279643586572</v>
      </c>
      <c r="AE43">
        <f>AD42*(1-p_recur_Stroke-R42*p_MI-H42*rr_Stroke)*(1-I42) + AE42*(1-p_recur_Stroke-R42*p_MI-H42*rr_Stroke)*(1-I42)</f>
        <v>0.94431917370737362</v>
      </c>
      <c r="AF43">
        <f>AB42*R42*p_MI*p_MI_rec_young*(1-I42)+AC42*R42*p_MI*p_MI_rec_young*(1-I42) + AF42*(PREV_FEMALE*p_recur_MI_F + (1-PREV_FEMALE)*p_recur_MI_M)*p_MI_rec_young*(1-I42) + AG42*(PREV_FEMALE*p_recur_MI_F + (1-PREV_FEMALE)*p_recur_MI_M)*p_MI_rec_young*(1-I42)</f>
        <v>0.28041313131154927</v>
      </c>
      <c r="AG43">
        <f>AF42*(1-(PREV_FEMALE*p_recur_MI_F + (1-PREV_FEMALE)*p_recur_MI_M) - R42*p_Stroke - p_toHF_young - H42*rr_MI)*(1-I42) + AG42*(1-(PREV_FEMALE*p_recur_MI_F + (1-PREV_FEMALE)*p_recur_MI_M) - R42*p_Stroke - p_toHF_young - H42*rr_MI)*(1-I42)</f>
        <v>1.655630990467734</v>
      </c>
      <c r="AH43">
        <f>AF42*R42*p_Stroke*p_Stroke_rec*(1-I42) + AG42*R42*p_Stroke*p_Stroke_rec*(1-I42) + AH42*p_recur_Stroke*p_Stroke_rec*(1-I42) + AI42*p_recur_Stroke*p_Stroke_rec*(1-I42) + AJ42*p_recur_Stroke*p_Stroke_rec*(1-I42)</f>
        <v>2.2214384869358037E-2</v>
      </c>
      <c r="AI43">
        <f>AD42*R42*p_MI*p_MI_rec_young*(1-I42) + AE42*R42*p_MI*p_MI_rec_young*(1-I42) + AH42*(PREV_FEMALE*p_recur_MI_F + (1-PREV_FEMALE)*p_recur_MI_M)*p_MI_rec_young*(1-I42) + AI42*(PREV_FEMALE*p_recur_MI_F + (1-PREV_FEMALE)*p_recur_MI_M)*p_MI_rec_young*(1-I42) + AJ42*(PREV_FEMALE*p_recur_MI_F + (1-PREV_FEMALE)*p_recur_MI_M)*p_MI_rec_young*(1-I42)</f>
        <v>1.3041024643695557E-2</v>
      </c>
      <c r="AJ43">
        <f>AH42*(1-p_recur_Stroke-(PREV_FEMALE*p_recur_MI_F + (1-PREV_FEMALE)*p_recur_MI_M) - p_toHF_young - H42*rr_MI*rr_Stroke)*(1-I42) + AI42*(1-p_recur_Stroke-(PREV_FEMALE*p_recur_MI_F + (1-PREV_FEMALE)*p_recur_MI_M) - p_toHF_young - H42*rr_MI*rr_Stroke)*(1-I42) + AJ42*(1-p_recur_Stroke-(PREV_FEMALE*p_recur_MI_F + (1-PREV_FEMALE)*p_recur_MI_M) - p_toHF_young - H42*rr_MI*rr_Stroke)*(1-I42)</f>
        <v>3.1360177584898202E-2</v>
      </c>
      <c r="AK43">
        <f>AB42*R42*p_MI*p_MI_HF_young*(1-I42) + AC42*R42*p_MI*p_MI_HF_young*(1-I42) + AF42*p_toHF_young*(1-I42) + AF42*(PREV_FEMALE*p_recur_MI_F + (1-PREV_FEMALE)*p_recur_MI_M)*p_MI_HF_young*(1-I42) + AG42*p_toHF_young*(1-I42) + AG42*(PREV_FEMALE*p_recur_MI_F + (1-PREV_FEMALE)*p_recur_MI_M)*p_MI_HF_young*(1-I42)</f>
        <v>5.9442880728363574E-2</v>
      </c>
      <c r="AL43">
        <f>AK42*(1-R42*p_Stroke - H42*rr_HF)*(1-I42) + AL42*(1-R42*p_Stroke-H42*rr_HF)*(1-I42)</f>
        <v>0.75402350833937881</v>
      </c>
      <c r="AM43">
        <f>AD42*R42*p_MI*p_MI_HF_young*(1-I42) + AE42*R42*p_MI*p_MI_HF_young*(1-I42) + AH42*(PREV_FEMALE*p_recur_MI_F + (1-PREV_FEMALE)*p_recur_MI_M)*p_MI_HF_young*(1-I42) + AH42*p_toHF_young*(1-I42) + AI42*(PREV_FEMALE*p_recur_MI_F + (1-PREV_FEMALE)*p_recur_MI_M)*p_MI_HF_young*(1-I42) + AI42*p_toHF_young*(1-I42) + AJ42*(PREV_FEMALE*p_recur_MI_F + (1-PREV_FEMALE)*p_recur_MI_M)*p_MI_HF_young*(1-I42) + AJ42*p_toHF_young*(1-I42)</f>
        <v>2.5302093972693123E-3</v>
      </c>
      <c r="AN43">
        <f>AK42*R42*p_Stroke*p_Stroke_rec*(1-I42) + AL42*R42*p_Stroke*p_Stroke_rec*(1-I42) + AM42*(1-H42*rr_Stroke*rr_HF)*(1-I42) + AN42*(1-H42*rr_Stroke*rr_HF)*(1-I42)</f>
        <v>2.1075499390532645E-2</v>
      </c>
      <c r="AO43">
        <f>AO42*(1-AA42-H42*rr_DM) + AB42*(1-R42-H42)*I42</f>
        <v>107.82753291036461</v>
      </c>
      <c r="AP43">
        <f>AO42*AA42*p_Other + AB42*R42*p_Other*I42 + AC42*(1-R42*p_Stroke-R42*p_MI-H42*rr_Other)*I42 + AP42*(1-AA42*p_Stroke-AA42*p_MI-H42*rr_Other*rr_DM)</f>
        <v>49.966655077062626</v>
      </c>
      <c r="AQ43">
        <f>AO42*AA42*p_Stroke*p_Stroke_rec + AB42*R42*p_Stroke*p_Stroke_rec*I42 + AC42*R42*p_Stroke*p_Stroke_rec*I42 + AD42*p_recur_Stroke*p_Stroke_rec*I42 + AE42*p_recur_Stroke*p_Stroke_rec*I42 + AP42*AA42*p_Stroke*p_Stroke_rec + AQ42*p_recur_Stroke*p_Stroke_rec + AR42*p_recur_Stroke*p_Stroke_rec</f>
        <v>3.6071666577757946</v>
      </c>
      <c r="AR43">
        <f>AD42*(1-p_recur_Stroke-R42*p_MI-H42*rr_Stroke)*I42 + AE42*(1-p_recur_Stroke-R42*p_MI-H42*rr_Stroke)*I42 + AQ42*(1-p_recur_Stroke-AA42*p_MI-H42*rr_Stroke*rr_DM) + AR42*(1-p_recur_Stroke-AA42*p_MI-H42*rr_Stroke*rr_DM)</f>
        <v>8.9060992045444962</v>
      </c>
      <c r="AS43">
        <f>AO42*AA42*p_MI*p_MI_rec_young + AB42*R42*p_MI*p_MI_rec_young*I42 + AC42*R42*p_MI*p_MI_rec_young*I42 +AF42*(PREV_FEMALE*p_recur_MI_F + (1-PREV_FEMALE)*p_recur_MI_M)*p_MI_rec_young*I42 + AG42*(PREV_FEMALE*p_recur_MI_F + (1-PREV_FEMALE)*p_recur_MI_M)*p_MI_rec_young*I42 + AP42*AA42*p_MI*p_MI_rec_young + AS42*(PREV_FEMALE*p_recur_MI_F + (1-PREV_FEMALE)*p_recur_MI_M)*p_MI_rec_young + AT42*(PREV_FEMALE*p_recur_MI_F + (1-PREV_FEMALE)*p_recur_MI_M)*p_MI_rec_young</f>
        <v>3.064019208335222</v>
      </c>
      <c r="AT43">
        <f>AF42*(1-(PREV_FEMALE*p_recur_MI_F + (1-PREV_FEMALE)*p_recur_MI_M) - R42*p_Stroke - p_toHF_young - H42*rr_MI)*I42 + AG42*(1-(PREV_FEMALE*p_recur_MI_F + (1-PREV_FEMALE)*p_recur_MI_M) - R42*p_Stroke - p_toHF_young - H42*rr_MI)*I42 + AS42*(1-(PREV_FEMALE*p_recur_MI_F + (1-PREV_FEMALE)*p_recur_MI_M) - AA42*p_Stroke - p_toHF_young - H42*rr_MI*rr_DM) + AT42*(1-(PREV_FEMALE*p_recur_MI_F + (1-PREV_FEMALE)*p_recur_MI_M) - AA42*p_Stroke - p_toHF_young - H42*rr_MI*rr_DM)</f>
        <v>17.833335887418851</v>
      </c>
      <c r="AU43">
        <f>AF42*R42*p_Stroke*p_Stroke_rec*I42 + AG42*R42*p_Stroke*p_Stroke_rec*I42 + AH42*p_recur_Stroke*p_Stroke_rec*I42 + AI42*p_recur_Stroke*p_Stroke_rec*I42 + AJ42*p_recur_Stroke*p_Stroke_rec*I42 + AS42*AA42*p_Stroke*p_Stroke_rec + AT42*AA42*p_Stroke*p_Stroke_rec + AU42*p_recur_Stroke*p_Stroke_rec + AV42*p_recur_Stroke*p_Stroke_rec + AW42*p_recur_Stroke*p_Stroke_rec</f>
        <v>0.38674783360141368</v>
      </c>
      <c r="AV43">
        <f>AD42*R42*p_MI*p_MI_rec_young*I42 + AE42*R42*p_MI*p_MI_rec_young*I42 + AH42*(PREV_FEMALE*p_recur_MI_F+(1-PREV_FEMALE)*p_recur_MI_M)*p_MI_rec_young*I42 + AI42*(PREV_FEMALE*p_recur_MI_F+(1-PREV_FEMALE)*p_recur_MI_M)*p_MI_rec_young*I42 + AJ42*(PREV_FEMALE*p_recur_MI_F+(1-PREV_FEMALE)*p_recur_MI_M)*p_MI_rec_young*I42 + AQ42*AA42*p_MI*p_MI_rec_young + AR42*AA42*p_MI*p_MI_rec_young + AU42*(PREV_FEMALE*p_recur_MI_F+(1-PREV_FEMALE)*p_recur_MI_M)*p_MI_rec_young + AV42*(PREV_FEMALE*p_recur_MI_F+(1-PREV_FEMALE)*p_recur_MI_M)*p_MI_rec_young + AW42*(PREV_FEMALE*p_recur_MI_F+(1-PREV_FEMALE)*p_recur_MI_M)*p_MI_rec_young</f>
        <v>0.21426243993898758</v>
      </c>
      <c r="AW43">
        <f>AH42*(1-p_recur_Stroke-(PREV_FEMALE*p_recur_MI_F + (1-PREV_FEMALE)*p_recur_MI_M) - p_toHF_young - H42*rr_MI*rr_Stroke)*I42 + AI42*(1-p_recur_Stroke-(PREV_FEMALE*p_recur_MI_F + (1-PREV_FEMALE)*p_recur_MI_M) - p_toHF_young - H42*rr_MI*rr_Stroke)*I42 + AJ42*(1-p_recur_Stroke-(PREV_FEMALE*p_recur_MI_F + (1-PREV_FEMALE)*p_recur_MI_M) - p_toHF_young - H42*rr_MI*rr_Stroke)*I42 + AU42*(1-p_recur_Stroke-(PREV_FEMALE*p_recur_MI_F + (1-PREV_FEMALE)*p_recur_MI_M) - p_toHF_young - H42*rr_MI*rr_Stroke*rr_DM) + AV42*(1-p_recur_Stroke-(PREV_FEMALE*p_recur_MI_F + (1-PREV_FEMALE)*p_recur_MI_M) - p_toHF_young - H42*rr_MI*rr_Stroke*rr_DM) + AW42*(1-p_recur_Stroke-(PREV_FEMALE*p_recur_MI_F + (1-PREV_FEMALE)*p_recur_MI_M) - p_toHF_young - H42*rr_MI*rr_Stroke*rr_DM)</f>
        <v>0.42993168324056658</v>
      </c>
      <c r="AX43">
        <f>AO42*AA42*p_MI*p_MI_HF_young + AB42*R42*p_MI*p_MI_HF_young*I42 + AC42*R42*p_MI*p_MI_HF_young*I42 + AF42*p_toHF_young*I42 + AF42*(PREV_FEMALE*p_recur_MI_F + (1-PREV_FEMALE)*p_recur_MI_M)*p_MI_HF_young*I42 + AG42*p_toHF_young*I42 + AG42*(PREV_FEMALE*p_recur_MI_F + (1-PREV_FEMALE)*p_recur_MI_M)*p_MI_HF_young*I42 + AP42*AA42*p_MI*p_MI_HF_young + AS42*(PREV_FEMALE*p_recur_MI_F + (1-PREV_FEMALE)*p_recur_MI_M)*p_MI_HF_young + AS42*p_toHF_young + AT42*(PREV_FEMALE*p_recur_MI_F + (1-PREV_FEMALE)*p_recur_MI_M)*p_MI_HF_young + AT42*p_toHF_young</f>
        <v>0.65404837540506677</v>
      </c>
      <c r="AY43">
        <f>AK42*(1-R42*p_Stroke - H42*rr_HF)*I42 + AL42*(1-R42*p_Stroke - H42*rr_HF)*I42 + AX42*(1-AA42*p_Stroke - H42*rr_HF*rr_DM) + AY42*(1-AA42*p_Stroke - H42*rr_HF*rr_DM)</f>
        <v>7.8068377801553881</v>
      </c>
      <c r="AZ43">
        <f>AD42*R42*p_MI*p_MI_HF_young*I42 + AE42*R42*p_MI*p_MI_HF_young*I42 + AH42*(PREV_FEMALE*p_recur_MI_F + (1-PREV_FEMALE)*p_recur_MI_M)*p_MI_HF_young*I42 + AH42*p_toHF_young*I42 + AI42*(PREV_FEMALE*p_recur_MI_F + (1-PREV_FEMALE)*p_recur_MI_M)*p_MI_HF_young*I42 + AI42*p_toHF_young*I42 + AJ42*(PREV_FEMALE*p_recur_MI_F + (1-PREV_FEMALE)*p_recur_MI_M)*p_MI_HF_young*I42 + AJ42*p_toHF_young*I42 + AQ42*AA42*p_MI*p_MI_HF_young + AR42*AA42*p_MI*p_MI_HF_young + AU42*(PREV_FEMALE*p_recur_MI_F + (1-PREV_FEMALE)*p_recur_MI_M)*p_MI_HF_young + AU42*p_toHF_young + AV42*(PREV_FEMALE*p_recur_MI_F + (1-PREV_FEMALE)*p_recur_MI_M)*p_MI_HF_young + AV42*p_toHF_young + AW42*(PREV_FEMALE*p_recur_MI_F + (1-PREV_FEMALE)*p_recur_MI_M)*p_MI_HF_young + AW42*p_toHF_young</f>
        <v>4.1288976188387123E-2</v>
      </c>
      <c r="BA43">
        <f>AK42*R42*p_Stroke*p_Stroke_rec*I42 + AL42*R42*p_Stroke*p_Stroke_rec*I42 + AM42*(1-H42*rr_Stroke*rr_HF)*I42 + AN42*(1-H42*rr_Stroke*rr_HF)*I42 + AX42*AA42*p_Stroke*p_Stroke_rec + AY42*AA42*p_Stroke*p_Stroke_rec + AZ42*(1-H42*rr_Stroke*rr_HF*rr_DM) + BA42*(1-H42*rr_Stroke*rr_HF*rr_DM)</f>
        <v>0.30469036349589068</v>
      </c>
      <c r="BB43">
        <f>AB42*H42 + AC42*H42*rr_Other + AD42*H42*rr_Stroke + AE42*H42*rr_Stroke + AF42*H42*rr_MI + AG42*H42*rr_MI + AH42*H42*rr_Stroke*rr_MI + AI42*H42*rr_Stroke*rr_MI + AJ42*H42*rr_Stroke*rr_MI + AK42*H42*rr_HF + AL42*H42*rr_HF + AM42*H42*rr_Stroke*rr_HF + AN42*H42*rr_Stroke*rr_HF + AO42*H42*rr_DM + AP42*H42*rr_DM*rr_Other + AQ42*H42*rr_DM*rr_Stroke + AR42*H42*rr_DM*rr_Stroke + AS42*H42*rr_DM*rr_MI + AT42*H42*rr_DM*rr_MI + AU42*H42*rr_DM*rr_Stroke*rr_MI + AV42*H42*rr_DM*rr_Stroke*rr_MI + AW42*H42*rr_DM*rr_Stroke*rr_MI + AX42*H42*rr_DM*rr_HF + AY42*H42*rr_DM*rr_HF + AZ42*H42*rr_DM*rr_Stroke*rr_HF + BA42*H42*rr_DM*rr_Stroke*rr_HF
+ AB42*R42*p_MI*p_MI_mort + AB42*R42*p_Stroke*p_Stroke_mort + AC42*R42*p_MI*p_MI_mort + AC42*R42*p_Stroke*p_Stroke_mort + AD42*R42*p_MI*p_MI_mort + AD42*p_recur_Stroke*p_Stroke_mort + AE42*R42*p_MI*p_MI_mort + AE42*p_recur_Stroke*p_Stroke_mort + AF42*(PREV_FEMALE*p_recur_MI_F + (1-PREV_FEMALE)*p_recur_MI_M)*p_MI_mort + AF42*R42*p_Stroke*p_Stroke_mort + AG42*(PREV_FEMALE*p_recur_MI_F + (1-PREV_FEMALE)*p_recur_MI_M)*p_MI_mort + AG42*R42*p_Stroke*p_Stroke_mort + AH42*(PREV_FEMALE*p_recur_MI_F + (1-PREV_FEMALE)*p_recur_MI_M)*p_MI_mort + AH42*p_recur_Stroke*p_Stroke_mort + AI42*(PREV_FEMALE*p_recur_MI_F + (1-PREV_FEMALE)*p_recur_MI_M)*p_MI_mort + AI42*p_recur_Stroke*p_Stroke_mort + AJ42*(PREV_FEMALE*p_recur_MI_F + (1-PREV_FEMALE)*p_recur_MI_M)*p_MI_mort + AJ42*p_recur_Stroke*p_Stroke_mort + AK42*R42*p_Stroke*p_Stroke_mort + AL42*R42*p_Stroke*p_Stroke_mort
+ AO42*AA42*p_MI*p_MI_mort + AO42*AA42*p_Stroke*p_Stroke_mort + AP42*AA42*p_MI*p_MI_mort + AP42*AA42*p_Stroke*p_Stroke_mort + AQ42*AA42*p_MI*p_MI_mort + AQ42*p_recur_Stroke*p_Stroke_mort + AR42*AA42*p_MI*p_MI_mort + AR42*p_recur_Stroke*p_Stroke_mort + AS42*(PREV_FEMALE*p_recur_MI_F + (1-PREV_FEMALE)*p_recur_MI_M)*p_MI_mort + AS42*AA42*p_Stroke*p_Stroke_mort + AT42*(PREV_FEMALE*p_recur_MI_F + (1-PREV_FEMALE)*p_recur_MI_M)*p_MI_mort + AT42*AA42*p_Stroke*p_Stroke_mort + AU42*(PREV_FEMALE*p_recur_MI_F + (1-PREV_FEMALE)*p_recur_MI_M)*p_MI_mort + AU42*p_recur_Stroke*p_Stroke_mort + AV42*(PREV_FEMALE*p_recur_MI_F + (1-PREV_FEMALE)*p_recur_MI_M)*p_MI_mort + AV42*p_recur_Stroke*p_Stroke_mort + AW42*(PREV_FEMALE*p_recur_MI_F + (1-PREV_FEMALE)*p_recur_MI_M)*p_MI_mort + AW42*p_recur_Stroke*p_Stroke_mort + AX42*AA42*p_Stroke*p_Stroke_mort + AY42*AA42*p_Stroke*p_Stroke_mort
+BB42</f>
        <v>769.94419641169691</v>
      </c>
      <c r="BC43">
        <f t="shared" si="19"/>
        <v>999.99999999999966</v>
      </c>
    </row>
    <row r="44" spans="1:55" x14ac:dyDescent="0.3">
      <c r="A44">
        <v>41</v>
      </c>
      <c r="B44">
        <v>86</v>
      </c>
      <c r="C44">
        <f>BMI_BL</f>
        <v>38</v>
      </c>
      <c r="D44">
        <f>SBP_BL</f>
        <v>125</v>
      </c>
      <c r="E44">
        <f>HbA1C_BL</f>
        <v>5.7</v>
      </c>
      <c r="F44">
        <v>0.10492</v>
      </c>
      <c r="G44">
        <v>8.1549999999999997E-2</v>
      </c>
      <c r="H44">
        <f>(PREV_FEMALE*F44 + (1-PREV_FEMALE)*G44)</f>
        <v>0.100246</v>
      </c>
      <c r="I44">
        <f t="shared" si="1"/>
        <v>5.6857293942168513E-2</v>
      </c>
      <c r="J44">
        <f t="shared" si="2"/>
        <v>0.39011188860061308</v>
      </c>
      <c r="K44">
        <f t="shared" si="3"/>
        <v>0.4996836341349562</v>
      </c>
      <c r="L44">
        <f t="shared" si="4"/>
        <v>0.20870635567603923</v>
      </c>
      <c r="M44">
        <f t="shared" si="5"/>
        <v>0.27951856791757668</v>
      </c>
      <c r="N44">
        <f t="shared" si="6"/>
        <v>0.75670782825151162</v>
      </c>
      <c r="O44">
        <f t="shared" si="7"/>
        <v>0.86429187333899182</v>
      </c>
      <c r="P44">
        <f t="shared" si="8"/>
        <v>0.50106666794547028</v>
      </c>
      <c r="Q44">
        <f t="shared" si="9"/>
        <v>0.62559863454118125</v>
      </c>
      <c r="R44">
        <f>PREV_FEMALE*PREV_SMOKE*(1-PREV_HT)*(1-EXP(-J44/10))+PREV_FEMALE*PREV_SMOKE*PREV_HT*(1-EXP(-K44/10))+PREV_FEMALE*(1-PREV_SMOKE)*(1-PREV_HT)*(1-EXP(-L44/10))+PREV_FEMALE*(1-PREV_SMOKE)*PREV_HT*(1-EXP(-M44/10))+(1-PREV_FEMALE)*PREV_SMOKE*(1-PREV_HT)*(1-EXP(-N44/10))+(1-PREV_FEMALE)*PREV_SMOKE*PREV_HT*(1-EXP(-O44/10))+(1-PREV_FEMALE)*(1-PREV_SMOKE)*(1-PREV_HT)*(1-EXP(-P44/10))+(1-PREV_FEMALE)*(1-PREV_SMOKE)*PREV_HT*(1-EXP(-Q44/10))</f>
        <v>3.1526291882417533E-2</v>
      </c>
      <c r="S44">
        <f t="shared" si="10"/>
        <v>0.65909124237775085</v>
      </c>
      <c r="T44">
        <f t="shared" si="11"/>
        <v>0.77845407549853318</v>
      </c>
      <c r="U44">
        <f t="shared" si="12"/>
        <v>0.39917022874425034</v>
      </c>
      <c r="V44">
        <f t="shared" si="13"/>
        <v>0.51005954333674697</v>
      </c>
      <c r="W44">
        <f t="shared" si="14"/>
        <v>0.90975913761142368</v>
      </c>
      <c r="X44">
        <f t="shared" si="15"/>
        <v>0.96658077717887392</v>
      </c>
      <c r="Y44">
        <f t="shared" si="16"/>
        <v>0.6936815092069355</v>
      </c>
      <c r="Z44">
        <f t="shared" si="17"/>
        <v>0.81208197343318433</v>
      </c>
      <c r="AA44">
        <f>PREV_FEMALE*PREV_SMOKE*(1-PREV_HT)*(1-EXP(-S44/10))+PREV_FEMALE*PREV_SMOKE*PREV_HT*(1-EXP(-T44/10))+PREV_FEMALE*(1-PREV_SMOKE)*(1-PREV_HT)*(1-EXP(-U44/10))+PREV_FEMALE*(1-PREV_SMOKE)*PREV_HT*(1-EXP(-V44/10))+(1-PREV_FEMALE)*PREV_SMOKE*(1-PREV_HT)*(1-EXP(-W44/10))+(1-PREV_FEMALE)*PREV_SMOKE*PREV_HT*(1-EXP(-X44/10))+(1-PREV_FEMALE)*(1-PREV_SMOKE)*(1-PREV_HT)*(1-EXP(-Y44/10))+(1-PREV_FEMALE)*(1-PREV_SMOKE)*PREV_HT*(1-EXP(-Z44/10))</f>
        <v>5.1374682491103392E-2</v>
      </c>
      <c r="AB44">
        <f t="shared" si="18"/>
        <v>16.085146244800047</v>
      </c>
      <c r="AC44">
        <f>AB43*R43*p_Other*(1-I43) + AC43*(1-R43*(1-p_Other)-H43*rr_Other)*(1-I43)</f>
        <v>4.5097305859385708</v>
      </c>
      <c r="AD44">
        <f>AB43*R43*p_Stroke*p_Stroke_rec*(1-I43)+AC43*R43*p_Stroke*p_Stroke_rec*(1-I43) + AD43*p_recur_Stroke*p_Stroke_rec*(1-I43) + AE43*p_recur_Stroke*p_Stroke_rec*(1-I43)</f>
        <v>0.28698167141796171</v>
      </c>
      <c r="AE44">
        <f>AD43*(1-p_recur_Stroke-R43*p_MI-H43*rr_Stroke)*(1-I43) + AE43*(1-p_recur_Stroke-R43*p_MI-H43*rr_Stroke)*(1-I43)</f>
        <v>0.7167589141013444</v>
      </c>
      <c r="AF44">
        <f>AB43*R43*p_MI*p_MI_rec_young*(1-I43)+AC43*R43*p_MI*p_MI_rec_young*(1-I43) + AF43*(PREV_FEMALE*p_recur_MI_F + (1-PREV_FEMALE)*p_recur_MI_M)*p_MI_rec_young*(1-I43) + AG43*(PREV_FEMALE*p_recur_MI_F + (1-PREV_FEMALE)*p_recur_MI_M)*p_MI_rec_young*(1-I43)</f>
        <v>0.24133030005461048</v>
      </c>
      <c r="AG44">
        <f>AF43*(1-(PREV_FEMALE*p_recur_MI_F + (1-PREV_FEMALE)*p_recur_MI_M) - R43*p_Stroke - p_toHF_young - H43*rr_MI)*(1-I43) + AG43*(1-(PREV_FEMALE*p_recur_MI_F + (1-PREV_FEMALE)*p_recur_MI_M) - R43*p_Stroke - p_toHF_young - H43*rr_MI)*(1-I43)</f>
        <v>1.3942032340563655</v>
      </c>
      <c r="AH44">
        <f>AF43*R43*p_Stroke*p_Stroke_rec*(1-I43) + AG43*R43*p_Stroke*p_Stroke_rec*(1-I43) + AH43*p_recur_Stroke*p_Stroke_rec*(1-I43) + AI43*p_recur_Stroke*p_Stroke_rec*(1-I43) + AJ43*p_recur_Stroke*p_Stroke_rec*(1-I43)</f>
        <v>1.8818487343004089E-2</v>
      </c>
      <c r="AI44">
        <f>AD43*R43*p_MI*p_MI_rec_young*(1-I43) + AE43*R43*p_MI*p_MI_rec_young*(1-I43) + AH43*(PREV_FEMALE*p_recur_MI_F + (1-PREV_FEMALE)*p_recur_MI_M)*p_MI_rec_young*(1-I43) + AI43*(PREV_FEMALE*p_recur_MI_F + (1-PREV_FEMALE)*p_recur_MI_M)*p_MI_rec_young*(1-I43) + AJ43*(PREV_FEMALE*p_recur_MI_F + (1-PREV_FEMALE)*p_recur_MI_M)*p_MI_rec_young*(1-I43)</f>
        <v>1.0572123652389766E-2</v>
      </c>
      <c r="AJ44">
        <f>AH43*(1-p_recur_Stroke-(PREV_FEMALE*p_recur_MI_F + (1-PREV_FEMALE)*p_recur_MI_M) - p_toHF_young - H43*rr_MI*rr_Stroke)*(1-I43) + AI43*(1-p_recur_Stroke-(PREV_FEMALE*p_recur_MI_F + (1-PREV_FEMALE)*p_recur_MI_M) - p_toHF_young - H43*rr_MI*rr_Stroke)*(1-I43) + AJ43*(1-p_recur_Stroke-(PREV_FEMALE*p_recur_MI_F + (1-PREV_FEMALE)*p_recur_MI_M) - p_toHF_young - H43*rr_MI*rr_Stroke)*(1-I43)</f>
        <v>2.1702140967590031E-2</v>
      </c>
      <c r="AK44">
        <f>AB43*R43*p_MI*p_MI_HF_young*(1-I43) + AC43*R43*p_MI*p_MI_HF_young*(1-I43) + AF43*p_toHF_young*(1-I43) + AF43*(PREV_FEMALE*p_recur_MI_F + (1-PREV_FEMALE)*p_recur_MI_M)*p_MI_HF_young*(1-I43) + AG43*p_toHF_young*(1-I43) + AG43*(PREV_FEMALE*p_recur_MI_F + (1-PREV_FEMALE)*p_recur_MI_M)*p_MI_HF_young*(1-I43)</f>
        <v>5.1144142283382737E-2</v>
      </c>
      <c r="AL44">
        <f>AK43*(1-R43*p_Stroke - H43*rr_HF)*(1-I43) + AL43*(1-R43*p_Stroke-H43*rr_HF)*(1-I43)</f>
        <v>0.6351605048310156</v>
      </c>
      <c r="AM44">
        <f>AD43*R43*p_MI*p_MI_HF_young*(1-I43) + AE43*R43*p_MI*p_MI_HF_young*(1-I43) + AH43*(PREV_FEMALE*p_recur_MI_F + (1-PREV_FEMALE)*p_recur_MI_M)*p_MI_HF_young*(1-I43) + AH43*p_toHF_young*(1-I43) + AI43*(PREV_FEMALE*p_recur_MI_F + (1-PREV_FEMALE)*p_recur_MI_M)*p_MI_HF_young*(1-I43) + AI43*p_toHF_young*(1-I43) + AJ43*(PREV_FEMALE*p_recur_MI_F + (1-PREV_FEMALE)*p_recur_MI_M)*p_MI_HF_young*(1-I43) + AJ43*p_toHF_young*(1-I43)</f>
        <v>2.0345467008080313E-3</v>
      </c>
      <c r="AN44">
        <f>AK43*R43*p_Stroke*p_Stroke_rec*(1-I43) + AL43*R43*p_Stroke*p_Stroke_rec*(1-I43) + AM43*(1-H43*rr_Stroke*rr_HF)*(1-I43) + AN43*(1-H43*rr_Stroke*rr_HF)*(1-I43)</f>
        <v>1.5754727427974187E-2</v>
      </c>
      <c r="AO44">
        <f>AO43*(1-AA43-H43*rr_DM) + AB43*(1-R43-H43)*I43</f>
        <v>92.121093747576936</v>
      </c>
      <c r="AP44">
        <f>AO43*AA43*p_Other + AB43*R43*p_Other*I43 + AC43*(1-R43*p_Stroke-R43*p_MI-H43*rr_Other)*I43 + AP43*(1-AA43*p_Stroke-AA43*p_MI-H43*rr_Other*rr_DM)</f>
        <v>42.19219476846159</v>
      </c>
      <c r="AQ44">
        <f>AO43*AA43*p_Stroke*p_Stroke_rec + AB43*R43*p_Stroke*p_Stroke_rec*I43 + AC43*R43*p_Stroke*p_Stroke_rec*I43 + AD43*p_recur_Stroke*p_Stroke_rec*I43 + AE43*p_recur_Stroke*p_Stroke_rec*I43 + AP43*AA43*p_Stroke*p_Stroke_rec + AQ43*p_recur_Stroke*p_Stroke_rec + AR43*p_recur_Stroke*p_Stroke_rec</f>
        <v>3.0804713557560897</v>
      </c>
      <c r="AR44">
        <f>AD43*(1-p_recur_Stroke-R43*p_MI-H43*rr_Stroke)*I43 + AE43*(1-p_recur_Stroke-R43*p_MI-H43*rr_Stroke)*I43 + AQ43*(1-p_recur_Stroke-AA43*p_MI-H43*rr_Stroke*rr_DM) + AR43*(1-p_recur_Stroke-AA43*p_MI-H43*rr_Stroke*rr_DM)</f>
        <v>6.8315948073806929</v>
      </c>
      <c r="AS44">
        <f>AO43*AA43*p_MI*p_MI_rec_young + AB43*R43*p_MI*p_MI_rec_young*I43 + AC43*R43*p_MI*p_MI_rec_young*I43 +AF43*(PREV_FEMALE*p_recur_MI_F + (1-PREV_FEMALE)*p_recur_MI_M)*p_MI_rec_young*I43 + AG43*(PREV_FEMALE*p_recur_MI_F + (1-PREV_FEMALE)*p_recur_MI_M)*p_MI_rec_young*I43 + AP43*AA43*p_MI*p_MI_rec_young + AS43*(PREV_FEMALE*p_recur_MI_F + (1-PREV_FEMALE)*p_recur_MI_M)*p_MI_rec_young + AT43*(PREV_FEMALE*p_recur_MI_F + (1-PREV_FEMALE)*p_recur_MI_M)*p_MI_rec_young</f>
        <v>2.720033749434446</v>
      </c>
      <c r="AT44">
        <f>AF43*(1-(PREV_FEMALE*p_recur_MI_F + (1-PREV_FEMALE)*p_recur_MI_M) - R43*p_Stroke - p_toHF_young - H43*rr_MI)*I43 + AG43*(1-(PREV_FEMALE*p_recur_MI_F + (1-PREV_FEMALE)*p_recur_MI_M) - R43*p_Stroke - p_toHF_young - H43*rr_MI)*I43 + AS43*(1-(PREV_FEMALE*p_recur_MI_F + (1-PREV_FEMALE)*p_recur_MI_M) - AA43*p_Stroke - p_toHF_young - H43*rr_MI*rr_DM) + AT43*(1-(PREV_FEMALE*p_recur_MI_F + (1-PREV_FEMALE)*p_recur_MI_M) - AA43*p_Stroke - p_toHF_young - H43*rr_MI*rr_DM)</f>
        <v>15.496667974620749</v>
      </c>
      <c r="AU44">
        <f>AF43*R43*p_Stroke*p_Stroke_rec*I43 + AG43*R43*p_Stroke*p_Stroke_rec*I43 + AH43*p_recur_Stroke*p_Stroke_rec*I43 + AI43*p_recur_Stroke*p_Stroke_rec*I43 + AJ43*p_recur_Stroke*p_Stroke_rec*I43 + AS43*AA43*p_Stroke*p_Stroke_rec + AT43*AA43*p_Stroke*p_Stroke_rec + AU43*p_recur_Stroke*p_Stroke_rec + AV43*p_recur_Stroke*p_Stroke_rec + AW43*p_recur_Stroke*p_Stroke_rec</f>
        <v>0.33766595549042411</v>
      </c>
      <c r="AV44">
        <f>AD43*R43*p_MI*p_MI_rec_young*I43 + AE43*R43*p_MI*p_MI_rec_young*I43 + AH43*(PREV_FEMALE*p_recur_MI_F+(1-PREV_FEMALE)*p_recur_MI_M)*p_MI_rec_young*I43 + AI43*(PREV_FEMALE*p_recur_MI_F+(1-PREV_FEMALE)*p_recur_MI_M)*p_MI_rec_young*I43 + AJ43*(PREV_FEMALE*p_recur_MI_F+(1-PREV_FEMALE)*p_recur_MI_M)*p_MI_rec_young*I43 + AQ43*AA43*p_MI*p_MI_rec_young + AR43*AA43*p_MI*p_MI_rec_young + AU43*(PREV_FEMALE*p_recur_MI_F+(1-PREV_FEMALE)*p_recur_MI_M)*p_MI_rec_young + AV43*(PREV_FEMALE*p_recur_MI_F+(1-PREV_FEMALE)*p_recur_MI_M)*p_MI_rec_young + AW43*(PREV_FEMALE*p_recur_MI_F+(1-PREV_FEMALE)*p_recur_MI_M)*p_MI_rec_young</f>
        <v>0.17710589360777784</v>
      </c>
      <c r="AW44">
        <f>AH43*(1-p_recur_Stroke-(PREV_FEMALE*p_recur_MI_F + (1-PREV_FEMALE)*p_recur_MI_M) - p_toHF_young - H43*rr_MI*rr_Stroke)*I43 + AI43*(1-p_recur_Stroke-(PREV_FEMALE*p_recur_MI_F + (1-PREV_FEMALE)*p_recur_MI_M) - p_toHF_young - H43*rr_MI*rr_Stroke)*I43 + AJ43*(1-p_recur_Stroke-(PREV_FEMALE*p_recur_MI_F + (1-PREV_FEMALE)*p_recur_MI_M) - p_toHF_young - H43*rr_MI*rr_Stroke)*I43 + AU43*(1-p_recur_Stroke-(PREV_FEMALE*p_recur_MI_F + (1-PREV_FEMALE)*p_recur_MI_M) - p_toHF_young - H43*rr_MI*rr_Stroke*rr_DM) + AV43*(1-p_recur_Stroke-(PREV_FEMALE*p_recur_MI_F + (1-PREV_FEMALE)*p_recur_MI_M) - p_toHF_young - H43*rr_MI*rr_Stroke*rr_DM) + AW43*(1-p_recur_Stroke-(PREV_FEMALE*p_recur_MI_F + (1-PREV_FEMALE)*p_recur_MI_M) - p_toHF_young - H43*rr_MI*rr_Stroke*rr_DM)</f>
        <v>0.28806448122312495</v>
      </c>
      <c r="AX44">
        <f>AO43*AA43*p_MI*p_MI_HF_young + AB43*R43*p_MI*p_MI_HF_young*I43 + AC43*R43*p_MI*p_MI_HF_young*I43 + AF43*p_toHF_young*I43 + AF43*(PREV_FEMALE*p_recur_MI_F + (1-PREV_FEMALE)*p_recur_MI_M)*p_MI_HF_young*I43 + AG43*p_toHF_young*I43 + AG43*(PREV_FEMALE*p_recur_MI_F + (1-PREV_FEMALE)*p_recur_MI_M)*p_MI_HF_young*I43 + AP43*AA43*p_MI*p_MI_HF_young + AS43*(PREV_FEMALE*p_recur_MI_F + (1-PREV_FEMALE)*p_recur_MI_M)*p_MI_HF_young + AS43*p_toHF_young + AT43*(PREV_FEMALE*p_recur_MI_F + (1-PREV_FEMALE)*p_recur_MI_M)*p_MI_HF_young + AT43*p_toHF_young</f>
        <v>0.58156928118006679</v>
      </c>
      <c r="AY44">
        <f>AK43*(1-R43*p_Stroke - H43*rr_HF)*I43 + AL43*(1-R43*p_Stroke - H43*rr_HF)*I43 + AX43*(1-AA43*p_Stroke - H43*rr_HF*rr_DM) + AY43*(1-AA43*p_Stroke - H43*rr_HF*rr_DM)</f>
        <v>6.7952377369107735</v>
      </c>
      <c r="AZ44">
        <f>AD43*R43*p_MI*p_MI_HF_young*I43 + AE43*R43*p_MI*p_MI_HF_young*I43 + AH43*(PREV_FEMALE*p_recur_MI_F + (1-PREV_FEMALE)*p_recur_MI_M)*p_MI_HF_young*I43 + AH43*p_toHF_young*I43 + AI43*(PREV_FEMALE*p_recur_MI_F + (1-PREV_FEMALE)*p_recur_MI_M)*p_MI_HF_young*I43 + AI43*p_toHF_young*I43 + AJ43*(PREV_FEMALE*p_recur_MI_F + (1-PREV_FEMALE)*p_recur_MI_M)*p_MI_HF_young*I43 + AJ43*p_toHF_young*I43 + AQ43*AA43*p_MI*p_MI_HF_young + AR43*AA43*p_MI*p_MI_HF_young + AU43*(PREV_FEMALE*p_recur_MI_F + (1-PREV_FEMALE)*p_recur_MI_M)*p_MI_HF_young + AU43*p_toHF_young + AV43*(PREV_FEMALE*p_recur_MI_F + (1-PREV_FEMALE)*p_recur_MI_M)*p_MI_HF_young + AV43*p_toHF_young + AW43*(PREV_FEMALE*p_recur_MI_F + (1-PREV_FEMALE)*p_recur_MI_M)*p_MI_HF_young + AW43*p_toHF_young</f>
        <v>3.3869747183843633E-2</v>
      </c>
      <c r="BA44">
        <f>AK43*R43*p_Stroke*p_Stroke_rec*I43 + AL43*R43*p_Stroke*p_Stroke_rec*I43 + AM43*(1-H43*rr_Stroke*rr_HF)*I43 + AN43*(1-H43*rr_Stroke*rr_HF)*I43 + AX43*AA43*p_Stroke*p_Stroke_rec + AY43*AA43*p_Stroke*p_Stroke_rec + AZ43*(1-H43*rr_Stroke*rr_HF*rr_DM) + BA43*(1-H43*rr_Stroke*rr_HF*rr_DM)</f>
        <v>0.23155817910871743</v>
      </c>
      <c r="BB44">
        <f>AB43*H43 + AC43*H43*rr_Other + AD43*H43*rr_Stroke + AE43*H43*rr_Stroke + AF43*H43*rr_MI + AG43*H43*rr_MI + AH43*H43*rr_Stroke*rr_MI + AI43*H43*rr_Stroke*rr_MI + AJ43*H43*rr_Stroke*rr_MI + AK43*H43*rr_HF + AL43*H43*rr_HF + AM43*H43*rr_Stroke*rr_HF + AN43*H43*rr_Stroke*rr_HF + AO43*H43*rr_DM + AP43*H43*rr_DM*rr_Other + AQ43*H43*rr_DM*rr_Stroke + AR43*H43*rr_DM*rr_Stroke + AS43*H43*rr_DM*rr_MI + AT43*H43*rr_DM*rr_MI + AU43*H43*rr_DM*rr_Stroke*rr_MI + AV43*H43*rr_DM*rr_Stroke*rr_MI + AW43*H43*rr_DM*rr_Stroke*rr_MI + AX43*H43*rr_DM*rr_HF + AY43*H43*rr_DM*rr_HF + AZ43*H43*rr_DM*rr_Stroke*rr_HF + BA43*H43*rr_DM*rr_Stroke*rr_HF
+ AB43*R43*p_MI*p_MI_mort + AB43*R43*p_Stroke*p_Stroke_mort + AC43*R43*p_MI*p_MI_mort + AC43*R43*p_Stroke*p_Stroke_mort + AD43*R43*p_MI*p_MI_mort + AD43*p_recur_Stroke*p_Stroke_mort + AE43*R43*p_MI*p_MI_mort + AE43*p_recur_Stroke*p_Stroke_mort + AF43*(PREV_FEMALE*p_recur_MI_F + (1-PREV_FEMALE)*p_recur_MI_M)*p_MI_mort + AF43*R43*p_Stroke*p_Stroke_mort + AG43*(PREV_FEMALE*p_recur_MI_F + (1-PREV_FEMALE)*p_recur_MI_M)*p_MI_mort + AG43*R43*p_Stroke*p_Stroke_mort + AH43*(PREV_FEMALE*p_recur_MI_F + (1-PREV_FEMALE)*p_recur_MI_M)*p_MI_mort + AH43*p_recur_Stroke*p_Stroke_mort + AI43*(PREV_FEMALE*p_recur_MI_F + (1-PREV_FEMALE)*p_recur_MI_M)*p_MI_mort + AI43*p_recur_Stroke*p_Stroke_mort + AJ43*(PREV_FEMALE*p_recur_MI_F + (1-PREV_FEMALE)*p_recur_MI_M)*p_MI_mort + AJ43*p_recur_Stroke*p_Stroke_mort + AK43*R43*p_Stroke*p_Stroke_mort + AL43*R43*p_Stroke*p_Stroke_mort
+ AO43*AA43*p_MI*p_MI_mort + AO43*AA43*p_Stroke*p_Stroke_mort + AP43*AA43*p_MI*p_MI_mort + AP43*AA43*p_Stroke*p_Stroke_mort + AQ43*AA43*p_MI*p_MI_mort + AQ43*p_recur_Stroke*p_Stroke_mort + AR43*AA43*p_MI*p_MI_mort + AR43*p_recur_Stroke*p_Stroke_mort + AS43*(PREV_FEMALE*p_recur_MI_F + (1-PREV_FEMALE)*p_recur_MI_M)*p_MI_mort + AS43*AA43*p_Stroke*p_Stroke_mort + AT43*(PREV_FEMALE*p_recur_MI_F + (1-PREV_FEMALE)*p_recur_MI_M)*p_MI_mort + AT43*AA43*p_Stroke*p_Stroke_mort + AU43*(PREV_FEMALE*p_recur_MI_F + (1-PREV_FEMALE)*p_recur_MI_M)*p_MI_mort + AU43*p_recur_Stroke*p_Stroke_mort + AV43*(PREV_FEMALE*p_recur_MI_F + (1-PREV_FEMALE)*p_recur_MI_M)*p_MI_mort + AV43*p_recur_Stroke*p_Stroke_mort + AW43*(PREV_FEMALE*p_recur_MI_F + (1-PREV_FEMALE)*p_recur_MI_M)*p_MI_mort + AW43*p_recur_Stroke*p_Stroke_mort + AX43*AA43*p_Stroke*p_Stroke_mort + AY43*AA43*p_Stroke*p_Stroke_mort
+BB43</f>
        <v>805.12353469848938</v>
      </c>
      <c r="BC44">
        <f t="shared" si="19"/>
        <v>999.99999999999966</v>
      </c>
    </row>
  </sheetData>
  <mergeCells count="3">
    <mergeCell ref="AB1:BB1"/>
    <mergeCell ref="S1:AA1"/>
    <mergeCell ref="J1:R1"/>
  </mergeCells>
  <conditionalFormatting sqref="BC3:BC44">
    <cfRule type="cellIs" dxfId="0" priority="2" operator="equal">
      <formula>1000</formula>
    </cfRule>
  </conditionalFormatting>
  <conditionalFormatting sqref="BC14">
    <cfRule type="cellIs" dxfId="1" priority="1" operator="equal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Input Parameters</vt:lpstr>
      <vt:lpstr>Markov Model</vt:lpstr>
      <vt:lpstr>AGE_BL</vt:lpstr>
      <vt:lpstr>BMI_BL</vt:lpstr>
      <vt:lpstr>HbA1C_BL</vt:lpstr>
      <vt:lpstr>p_MI</vt:lpstr>
      <vt:lpstr>p_MI_HF_mid</vt:lpstr>
      <vt:lpstr>p_MI_HF_old</vt:lpstr>
      <vt:lpstr>p_MI_HF_young</vt:lpstr>
      <vt:lpstr>p_MI_mort</vt:lpstr>
      <vt:lpstr>p_MI_rec_mid</vt:lpstr>
      <vt:lpstr>p_MI_rec_old</vt:lpstr>
      <vt:lpstr>p_MI_rec_young</vt:lpstr>
      <vt:lpstr>p_Other</vt:lpstr>
      <vt:lpstr>p_recur_MI_F</vt:lpstr>
      <vt:lpstr>p_recur_MI_M</vt:lpstr>
      <vt:lpstr>p_recur_Stroke</vt:lpstr>
      <vt:lpstr>p_Stroke</vt:lpstr>
      <vt:lpstr>p_Stroke_mort</vt:lpstr>
      <vt:lpstr>p_Stroke_rec</vt:lpstr>
      <vt:lpstr>p_toHF_mid</vt:lpstr>
      <vt:lpstr>p_toHF_old</vt:lpstr>
      <vt:lpstr>p_toHF_young</vt:lpstr>
      <vt:lpstr>PREV_FEMALE</vt:lpstr>
      <vt:lpstr>PREV_HT</vt:lpstr>
      <vt:lpstr>PREV_SMOKE</vt:lpstr>
      <vt:lpstr>r_</vt:lpstr>
      <vt:lpstr>rr_DM</vt:lpstr>
      <vt:lpstr>rr_HF</vt:lpstr>
      <vt:lpstr>rr_MI</vt:lpstr>
      <vt:lpstr>rr_Other</vt:lpstr>
      <vt:lpstr>rr_Stroke</vt:lpstr>
      <vt:lpstr>SBP_BL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Pignatelli</dc:creator>
  <cp:lastModifiedBy>Alessio Pignatelli</cp:lastModifiedBy>
  <dcterms:created xsi:type="dcterms:W3CDTF">2015-06-05T18:17:20Z</dcterms:created>
  <dcterms:modified xsi:type="dcterms:W3CDTF">2024-12-16T09:28:05Z</dcterms:modified>
</cp:coreProperties>
</file>