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1\"/>
    </mc:Choice>
  </mc:AlternateContent>
  <xr:revisionPtr revIDLastSave="0" documentId="8_{090A64C6-B49B-47A7-BC76-A6DB7BD0FD68}" xr6:coauthVersionLast="47" xr6:coauthVersionMax="47" xr10:uidLastSave="{00000000-0000-0000-0000-000000000000}"/>
  <bookViews>
    <workbookView xWindow="-108" yWindow="-108" windowWidth="23256" windowHeight="12576" tabRatio="707" activeTab="7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  <sheet name="(4) CSOSN 101" sheetId="28" r:id="rId8"/>
    <sheet name="(4) CSOSN 102 103 300 400 500" sheetId="2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8" l="1"/>
  <c r="E5" i="28"/>
  <c r="E4" i="28"/>
  <c r="E3" i="28"/>
  <c r="E6" i="28" l="1"/>
  <c r="F5" i="28" s="1"/>
  <c r="F4" i="28" l="1"/>
  <c r="F3" i="28"/>
  <c r="J5" i="28"/>
  <c r="I5" i="28"/>
  <c r="H5" i="28"/>
  <c r="G5" i="28"/>
  <c r="K5" i="28" s="1"/>
  <c r="M5" i="28" l="1"/>
  <c r="F6" i="28"/>
  <c r="J3" i="28"/>
  <c r="I3" i="28"/>
  <c r="H3" i="28"/>
  <c r="G3" i="28"/>
  <c r="K3" i="28" s="1"/>
  <c r="J4" i="28"/>
  <c r="I4" i="28"/>
  <c r="H4" i="28"/>
  <c r="G4" i="28"/>
  <c r="K4" i="28" l="1"/>
  <c r="H6" i="28"/>
  <c r="J6" i="28"/>
  <c r="G6" i="28"/>
  <c r="I6" i="28"/>
  <c r="M4" i="28"/>
  <c r="M3" i="28" l="1"/>
  <c r="M6" i="28" s="1"/>
  <c r="K6" i="28"/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<sst xmlns="http://schemas.openxmlformats.org/spreadsheetml/2006/main" count="355" uniqueCount="167">
  <si>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</si>
  <si>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</si>
  <si>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</si>
  <si>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</si>
  <si>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</si>
  <si>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</si>
  <si>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</si>
  <si>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</si>
  <si>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</si>
  <si>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</si>
  <si>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</si>
  <si>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</si>
  <si>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</si>
  <si>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</si>
  <si>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</si>
  <si>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</si>
  <si>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</si>
  <si>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</si>
  <si>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</si>
  <si>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</si>
  <si>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</si>
  <si>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</si>
  <si>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</si>
  <si>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</si>
  <si>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</si>
  <si>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</si>
  <si>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</si>
  <si>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</si>
  <si>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</si>
  <si>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</si>
  <si>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</si>
  <si>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</si>
  <si>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</si>
  <si>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</si>
  <si>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</si>
  <si>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</si>
  <si>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</si>
  <si>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</si>
  <si>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</si>
  <si>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</si>
  <si>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</si>
  <si>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</si>
  <si>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</si>
  <si>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VALOR IPI</t>
  </si>
  <si>
    <t>CST 41-Não tributada – É o tipo de operação onde não existe a incidência do ICMS, um exemplo é nas exportações de mercadorias (Constituição Federal, Art. 155 X, a).</t>
  </si>
  <si>
    <t>&lt;ICMS&gt;</t>
  </si>
  <si>
    <r>
      <t xml:space="preserve">       </t>
    </r>
    <r>
      <rPr>
        <b/>
        <sz val="11"/>
        <color rgb="FF000000"/>
        <rFont val="Consolas"/>
        <family val="3"/>
      </rPr>
      <t>&lt;orig&gt;</t>
    </r>
    <r>
      <rPr>
        <sz val="11"/>
        <color rgb="FF000000"/>
        <rFont val="Consolas"/>
        <family val="3"/>
      </rPr>
      <t>0</t>
    </r>
    <r>
      <rPr>
        <b/>
        <sz val="11"/>
        <color rgb="FF000000"/>
        <rFont val="Consolas"/>
        <family val="3"/>
      </rPr>
      <t>&lt;/orig&gt;</t>
    </r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</si>
  <si>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</si>
  <si>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</si>
  <si>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</si>
  <si>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t>CSOSN 101_102_103_300_400_500</t>
  </si>
  <si>
    <r>
      <t xml:space="preserve">   </t>
    </r>
    <r>
      <rPr>
        <b/>
        <sz val="11"/>
        <color rgb="FF000000"/>
        <rFont val="Consolas"/>
        <family val="3"/>
      </rPr>
      <t>&lt;ICMSSN101&gt;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</si>
  <si>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101</t>
    </r>
    <r>
      <rPr>
        <b/>
        <sz val="11"/>
        <color rgb="FF000000"/>
        <rFont val="Consolas"/>
        <family val="3"/>
      </rPr>
      <t>&lt;/CSOSN&gt;</t>
    </r>
  </si>
  <si>
    <r>
      <t xml:space="preserve">       </t>
    </r>
    <r>
      <rPr>
        <b/>
        <sz val="11"/>
        <color rgb="FF000000"/>
        <rFont val="Consolas"/>
        <family val="3"/>
      </rPr>
      <t>&lt;pCredSN&gt;</t>
    </r>
    <r>
      <rPr>
        <sz val="11"/>
        <color rgb="FF000000"/>
        <rFont val="Consolas"/>
        <family val="3"/>
      </rPr>
      <t>1.25</t>
    </r>
    <r>
      <rPr>
        <b/>
        <sz val="11"/>
        <color rgb="FF000000"/>
        <rFont val="Consolas"/>
        <family val="3"/>
      </rPr>
      <t>&lt;/pCredSN&gt;</t>
    </r>
  </si>
  <si>
    <r>
      <t xml:space="preserve">       </t>
    </r>
    <r>
      <rPr>
        <b/>
        <sz val="11"/>
        <color rgb="FF000000"/>
        <rFont val="Consolas"/>
        <family val="3"/>
      </rPr>
      <t>&lt;vCredICMSSN&gt;</t>
    </r>
    <r>
      <rPr>
        <sz val="11"/>
        <color rgb="FF000000"/>
        <rFont val="Consolas"/>
        <family val="3"/>
      </rPr>
      <t>12.96</t>
    </r>
    <r>
      <rPr>
        <b/>
        <sz val="11"/>
        <color rgb="FF000000"/>
        <rFont val="Consolas"/>
        <family val="3"/>
      </rPr>
      <t>&lt;/vCredICMSSN&gt;</t>
    </r>
  </si>
  <si>
    <r>
      <t xml:space="preserve">   </t>
    </r>
    <r>
      <rPr>
        <b/>
        <sz val="11"/>
        <color rgb="FF000000"/>
        <rFont val="Consolas"/>
        <family val="3"/>
      </rPr>
      <t>&lt;/ICMSSN101&gt;</t>
    </r>
  </si>
  <si>
    <r>
      <t xml:space="preserve">   </t>
    </r>
    <r>
      <rPr>
        <b/>
        <sz val="11"/>
        <color rgb="FF000000"/>
        <rFont val="Consolas"/>
        <family val="3"/>
      </rPr>
      <t>&lt;ICMSSN102&gt;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</si>
  <si>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102</t>
    </r>
    <r>
      <rPr>
        <b/>
        <sz val="11"/>
        <color rgb="FF000000"/>
        <rFont val="Consolas"/>
        <family val="3"/>
      </rPr>
      <t>&lt;/CSOSN&gt;</t>
    </r>
  </si>
  <si>
    <r>
      <t xml:space="preserve">   </t>
    </r>
    <r>
      <rPr>
        <b/>
        <sz val="11"/>
        <color rgb="FF000000"/>
        <rFont val="Consolas"/>
        <family val="3"/>
      </rPr>
      <t>&lt;/ICMSSN102&gt;</t>
    </r>
  </si>
  <si>
    <r>
      <t xml:space="preserve">   </t>
    </r>
    <r>
      <rPr>
        <b/>
        <sz val="11"/>
        <color rgb="FF000000"/>
        <rFont val="Consolas"/>
        <family val="3"/>
      </rPr>
      <t>&lt;ICMSSN103&gt;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</si>
  <si>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103</t>
    </r>
    <r>
      <rPr>
        <b/>
        <sz val="11"/>
        <color rgb="FF000000"/>
        <rFont val="Consolas"/>
        <family val="3"/>
      </rPr>
      <t>&lt;/CSOSN&gt;</t>
    </r>
  </si>
  <si>
    <r>
      <t xml:space="preserve">   </t>
    </r>
    <r>
      <rPr>
        <b/>
        <sz val="11"/>
        <color rgb="FF000000"/>
        <rFont val="Consolas"/>
        <family val="3"/>
      </rPr>
      <t>&lt;/ICMSSN103&gt;</t>
    </r>
  </si>
  <si>
    <r>
      <t xml:space="preserve">   </t>
    </r>
    <r>
      <rPr>
        <b/>
        <sz val="11"/>
        <color rgb="FF000000"/>
        <rFont val="Consolas"/>
        <family val="3"/>
      </rPr>
      <t>&lt;ICMSSN300&gt;</t>
    </r>
  </si>
  <si>
    <r>
      <t xml:space="preserve">       </t>
    </r>
    <r>
      <rPr>
        <b/>
        <sz val="11"/>
        <color rgb="FF000000"/>
        <rFont val="Consolas"/>
        <family val="3"/>
      </rPr>
      <t>&lt;CSOSN&gt;300&lt;/CSOSN&gt;</t>
    </r>
  </si>
  <si>
    <r>
      <t xml:space="preserve">   </t>
    </r>
    <r>
      <rPr>
        <b/>
        <sz val="11"/>
        <color rgb="FF000000"/>
        <rFont val="Consolas"/>
        <family val="3"/>
      </rPr>
      <t>&lt;/ICMSSN300&gt;</t>
    </r>
  </si>
  <si>
    <r>
      <t xml:space="preserve">   </t>
    </r>
    <r>
      <rPr>
        <b/>
        <sz val="11"/>
        <color rgb="FF000000"/>
        <rFont val="Consolas"/>
        <family val="3"/>
      </rPr>
      <t>&lt;ICMSSN400&gt;</t>
    </r>
  </si>
  <si>
    <r>
      <t xml:space="preserve">       </t>
    </r>
    <r>
      <rPr>
        <b/>
        <sz val="11"/>
        <color rgb="FF000000"/>
        <rFont val="Consolas"/>
        <family val="3"/>
      </rPr>
      <t>&lt;CSOSN&gt;400&lt;/CSOSN&gt;</t>
    </r>
  </si>
  <si>
    <r>
      <t xml:space="preserve">   </t>
    </r>
    <r>
      <rPr>
        <b/>
        <sz val="11"/>
        <color rgb="FF000000"/>
        <rFont val="Consolas"/>
        <family val="3"/>
      </rPr>
      <t>&lt;/ICMSSN400&gt;</t>
    </r>
  </si>
  <si>
    <r>
      <t>101 - Tributada pelo Simples Nacional com permissão de crédito</t>
    </r>
    <r>
      <rPr>
        <sz val="10"/>
        <color rgb="FF000000"/>
        <rFont val="Arial"/>
        <family val="2"/>
      </rPr>
      <t> - Classificam-se neste código as operações que permitem a indicação da alíquota do ICMS devido no Simples Nacional e o valor do crédito correspondente.</t>
    </r>
  </si>
  <si>
    <r>
      <t>102 - Tributada pelo Simples Nacional sem permissão de crédito</t>
    </r>
    <r>
      <rPr>
        <sz val="10"/>
        <color rgb="FF000000"/>
        <rFont val="Arial"/>
        <family val="2"/>
      </rPr>
      <t> - Classificam-se neste código as operações que não permitem a indicação da alíquota do ICMS devido pelo Simples Nacional e do valor do crédito, e não estejam abrangidas nas hipóteses dos códigos 103, 203, 300, 400, 500 e 900.</t>
    </r>
  </si>
  <si>
    <r>
      <t>103 - Isenção do ICMS no Simples Nacional para faixa de receita bruta</t>
    </r>
    <r>
      <rPr>
        <sz val="10"/>
        <color rgb="FF000000"/>
        <rFont val="Arial"/>
        <family val="2"/>
      </rPr>
      <t> - Classificam-se neste código as operações praticadas por optantes pelo Simples Nacional contemplados com isenção concedida para faixa de receita bruta nos termos da Lei Complementar nº 123, de 2006.</t>
    </r>
  </si>
  <si>
    <r>
      <t>300 - Imune</t>
    </r>
    <r>
      <rPr>
        <sz val="10"/>
        <color rgb="FF000000"/>
        <rFont val="Arial"/>
        <family val="2"/>
      </rPr>
      <t> - Classificam-se neste código as operações praticadas por optantes pelo Simples Nacional contempladas com imunidade do ICMS.</t>
    </r>
  </si>
  <si>
    <r>
      <t>400 - Não tributada pelo Simples Nacional</t>
    </r>
    <r>
      <rPr>
        <sz val="10"/>
        <color rgb="FF000000"/>
        <rFont val="Arial"/>
        <family val="2"/>
      </rPr>
      <t> - Classificam-se neste código as operações praticadas por optantes pelo Simples Nacional não sujeitas à tributação pelo ICMS dentro do Simples Nacional.</t>
    </r>
  </si>
  <si>
    <r>
      <t>500 - ICMS cobrado anteriormente por substituição tributária (substituído) ou por antecipação</t>
    </r>
    <r>
      <rPr>
        <sz val="10"/>
        <color rgb="FF000000"/>
        <rFont val="Arial"/>
        <family val="2"/>
      </rPr>
      <t> - Classificam-se neste código as operações sujeitas exclusivamente ao regime de substituição tributária na condição de substituído tributário ou no caso de antecipações.</t>
    </r>
  </si>
  <si>
    <r>
      <t xml:space="preserve">   </t>
    </r>
    <r>
      <rPr>
        <b/>
        <sz val="11"/>
        <color rgb="FF000000"/>
        <rFont val="Consolas"/>
        <family val="3"/>
      </rPr>
      <t>&lt;ICMSSN500&gt;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</si>
  <si>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500</t>
    </r>
    <r>
      <rPr>
        <b/>
        <sz val="11"/>
        <color rgb="FF000000"/>
        <rFont val="Consolas"/>
        <family val="3"/>
      </rPr>
      <t>&lt;/CSOSN&gt;</t>
    </r>
  </si>
  <si>
    <r>
      <t xml:space="preserve">   </t>
    </r>
    <r>
      <rPr>
        <b/>
        <sz val="11"/>
        <color rgb="FF000000"/>
        <rFont val="Consolas"/>
        <family val="3"/>
      </rPr>
      <t>&lt;/ICMSSN500&gt;</t>
    </r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</si>
  <si>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</si>
  <si>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</si>
  <si>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</si>
  <si>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</si>
  <si>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</si>
  <si>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</si>
  <si>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</si>
  <si>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</si>
  <si>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</si>
  <si>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</si>
  <si>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</si>
  <si>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</si>
  <si>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</si>
  <si>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</si>
  <si>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</si>
  <si>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</si>
  <si>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</si>
  <si>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</si>
  <si>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</si>
  <si>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</si>
  <si>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</si>
  <si>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</si>
  <si>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</si>
  <si>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</si>
  <si>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</si>
  <si>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</si>
  <si>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</si>
  <si>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</si>
  <si>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</si>
  <si>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</si>
  <si>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</si>
  <si>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</si>
  <si>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</si>
  <si>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</si>
  <si>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</si>
  <si>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</si>
  <si>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</si>
  <si>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</si>
  <si>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</si>
  <si>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</si>
  <si>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</si>
  <si>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</si>
  <si>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</si>
  <si>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</si>
  <si>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</si>
  <si>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</si>
  <si>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</si>
  <si>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</si>
  <si>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</si>
  <si>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</si>
  <si>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</si>
  <si>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</si>
  <si>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</si>
  <si>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</si>
  <si>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</si>
  <si>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</si>
  <si>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</si>
  <si>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</si>
  <si>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</si>
  <si>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</si>
  <si>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</si>
  <si>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</si>
  <si>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</si>
  <si>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</si>
  <si>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</si>
  <si>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</si>
  <si>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</si>
  <si>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</si>
  <si>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</si>
  <si>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</si>
  <si>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</si>
  <si>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</si>
  <si>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</si>
  <si>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</si>
  <si>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</si>
  <si>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</si>
  <si>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</si>
  <si>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</si>
  <si>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</si>
  <si>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</si>
  <si>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</si>
  <si>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</si>
  <si>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</si>
  <si>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</si>
  <si>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</si>
  <si>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</si>
  <si>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</si>
  <si>
    <t>ICMS 101 - TRIBUTADO PELO SIMPLES NACIONAL COM PERMISSÃO DE CRÉDITO</t>
  </si>
  <si>
    <t>ALIQUOTA SN &lt;pCredSN&gt;</t>
  </si>
  <si>
    <t>VALOR Cred. SN &lt;vCredSN&gt;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</si>
</sst>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2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  <border>
      <left/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4" fillId="0" borderId="0" applyFont="0" applyFill="0" applyBorder="0" applyAlignment="0" applyProtection="0"/>
  </cellStyleXfs>
  <cellXfs count="17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2" fillId="0" borderId="10" xfId="0" applyNumberFormat="1" applyFont="1" applyBorder="1" applyAlignment="1">
      <alignment vertical="top" wrapText="1"/>
    </xf>
    <xf numFmtId="164" fontId="2" fillId="0" borderId="11" xfId="0" applyNumberFormat="1" applyFont="1" applyBorder="1" applyAlignment="1">
      <alignment vertical="top" wrapText="1"/>
    </xf>
    <xf numFmtId="2" fontId="2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1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9" fontId="3" fillId="0" borderId="32" xfId="0" applyNumberFormat="1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23" xfId="0" applyFont="1" applyBorder="1" applyAlignment="1">
      <alignment horizontal="left" vertical="center"/>
    </xf>
    <xf numFmtId="43" fontId="0" fillId="4" borderId="4" xfId="1" applyFont="1" applyFill="1" applyBorder="1" applyAlignment="1">
      <alignment vertical="top" wrapText="1"/>
    </xf>
    <xf numFmtId="43" fontId="0" fillId="4" borderId="7" xfId="1" applyFont="1" applyFill="1" applyBorder="1" applyAlignment="1">
      <alignment vertical="top" wrapText="1"/>
    </xf>
    <xf numFmtId="43" fontId="0" fillId="4" borderId="8" xfId="1" applyFont="1" applyFill="1" applyBorder="1" applyAlignment="1">
      <alignment vertical="top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4" xfId="0" applyNumberFormat="1" applyFont="1" applyBorder="1" applyAlignment="1">
      <alignment horizontal="left" vertical="top" wrapText="1"/>
    </xf>
    <xf numFmtId="0" fontId="3" fillId="0" borderId="16" xfId="0" applyNumberFormat="1" applyFont="1" applyBorder="1" applyAlignment="1">
      <alignment horizontal="left" vertical="top" wrapText="1"/>
    </xf>
    <xf numFmtId="0" fontId="3" fillId="0" borderId="15" xfId="0" applyNumberFormat="1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49" fontId="12" fillId="8" borderId="1" xfId="0" applyNumberFormat="1" applyFont="1" applyFill="1" applyBorder="1" applyAlignment="1">
      <alignment horizontal="center" vertical="top" wrapText="1"/>
    </xf>
    <xf numFmtId="49" fontId="12" fillId="8" borderId="2" xfId="0" applyNumberFormat="1" applyFont="1" applyFill="1" applyBorder="1" applyAlignment="1">
      <alignment vertical="top" wrapText="1"/>
    </xf>
    <xf numFmtId="49" fontId="12" fillId="8" borderId="5" xfId="0" applyNumberFormat="1" applyFont="1" applyFill="1" applyBorder="1" applyAlignment="1">
      <alignment vertical="top" wrapText="1"/>
    </xf>
    <xf numFmtId="49" fontId="12" fillId="8" borderId="12" xfId="0" applyNumberFormat="1" applyFont="1" applyFill="1" applyBorder="1" applyAlignment="1">
      <alignment vertical="top" wrapText="1"/>
    </xf>
    <xf numFmtId="0" fontId="12" fillId="8" borderId="9" xfId="0" applyFont="1" applyFill="1" applyBorder="1" applyAlignment="1">
      <alignment vertical="top" wrapText="1"/>
    </xf>
    <xf numFmtId="0" fontId="12" fillId="8" borderId="5" xfId="0" applyFont="1" applyFill="1" applyBorder="1" applyAlignment="1">
      <alignment vertical="top" wrapText="1"/>
    </xf>
    <xf numFmtId="2" fontId="13" fillId="0" borderId="4" xfId="0" applyNumberFormat="1" applyFont="1" applyBorder="1" applyAlignment="1">
      <alignment vertical="top" wrapText="1"/>
    </xf>
    <xf numFmtId="2" fontId="13" fillId="0" borderId="7" xfId="0" applyNumberFormat="1" applyFont="1" applyBorder="1" applyAlignment="1">
      <alignment vertical="top" wrapText="1"/>
    </xf>
    <xf numFmtId="2" fontId="13" fillId="0" borderId="8" xfId="0" applyNumberFormat="1" applyFont="1" applyBorder="1" applyAlignment="1">
      <alignment vertical="top" wrapText="1"/>
    </xf>
    <xf numFmtId="164" fontId="13" fillId="0" borderId="7" xfId="0" applyNumberFormat="1" applyFont="1" applyBorder="1" applyAlignment="1">
      <alignment vertical="top" wrapText="1"/>
    </xf>
    <xf numFmtId="164" fontId="14" fillId="0" borderId="4" xfId="0" applyNumberFormat="1" applyFont="1" applyBorder="1" applyAlignment="1">
      <alignment vertical="top" wrapText="1"/>
    </xf>
    <xf numFmtId="164" fontId="14" fillId="0" borderId="7" xfId="0" applyNumberFormat="1" applyFont="1" applyBorder="1" applyAlignment="1">
      <alignment vertical="top" wrapText="1"/>
    </xf>
    <xf numFmtId="164" fontId="14" fillId="0" borderId="8" xfId="0" applyNumberFormat="1" applyFont="1" applyBorder="1" applyAlignment="1">
      <alignment vertical="top" wrapText="1"/>
    </xf>
    <xf numFmtId="0" fontId="15" fillId="8" borderId="0" xfId="0" applyFont="1" applyFill="1" applyAlignment="1">
      <alignment horizontal="center" vertical="center"/>
    </xf>
    <xf numFmtId="164" fontId="16" fillId="0" borderId="4" xfId="0" applyNumberFormat="1" applyFont="1" applyBorder="1" applyAlignment="1">
      <alignment vertical="top" wrapText="1"/>
    </xf>
    <xf numFmtId="164" fontId="16" fillId="0" borderId="7" xfId="0" applyNumberFormat="1" applyFont="1" applyBorder="1" applyAlignment="1">
      <alignment vertical="top" wrapText="1"/>
    </xf>
    <xf numFmtId="164" fontId="16" fillId="0" borderId="8" xfId="0" applyNumberFormat="1" applyFont="1" applyBorder="1" applyAlignment="1">
      <alignment vertical="top" wrapText="1"/>
    </xf>
    <xf numFmtId="164" fontId="17" fillId="0" borderId="4" xfId="0" applyNumberFormat="1" applyFont="1" applyBorder="1" applyAlignment="1">
      <alignment vertical="top" wrapText="1"/>
    </xf>
    <xf numFmtId="0" fontId="17" fillId="0" borderId="4" xfId="0" applyNumberFormat="1" applyFont="1" applyBorder="1" applyAlignment="1">
      <alignment vertical="top" wrapText="1"/>
    </xf>
    <xf numFmtId="0" fontId="17" fillId="0" borderId="7" xfId="0" applyNumberFormat="1" applyFont="1" applyBorder="1" applyAlignment="1">
      <alignment vertical="top" wrapText="1"/>
    </xf>
    <xf numFmtId="164" fontId="17" fillId="0" borderId="7" xfId="0" applyNumberFormat="1" applyFont="1" applyBorder="1" applyAlignment="1">
      <alignment vertical="top" wrapText="1"/>
    </xf>
    <xf numFmtId="0" fontId="17" fillId="0" borderId="8" xfId="0" applyNumberFormat="1" applyFont="1" applyBorder="1" applyAlignment="1">
      <alignment vertical="top" wrapText="1"/>
    </xf>
    <xf numFmtId="164" fontId="17" fillId="0" borderId="8" xfId="0" applyNumberFormat="1" applyFont="1" applyBorder="1" applyAlignment="1">
      <alignment vertical="top" wrapText="1"/>
    </xf>
    <xf numFmtId="49" fontId="12" fillId="8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5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6" borderId="4" xfId="0" applyNumberFormat="1" applyFill="1" applyBorder="1">
      <alignment vertical="top" wrapText="1"/>
    </xf>
    <xf numFmtId="0" fontId="0" fillId="6" borderId="4" xfId="0" applyNumberFormat="1" applyFill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5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6" borderId="7" xfId="0" applyNumberFormat="1" applyFill="1" applyBorder="1">
      <alignment vertical="top" wrapText="1"/>
    </xf>
    <xf numFmtId="0" fontId="0" fillId="6" borderId="7" xfId="0" applyNumberFormat="1" applyFill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5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6" borderId="8" xfId="0" applyNumberFormat="1" applyFill="1" applyBorder="1">
      <alignment vertical="top" wrapText="1"/>
    </xf>
    <xf numFmtId="0" fontId="0" fillId="6" borderId="8" xfId="0" applyNumberFormat="1" applyFill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0" fontId="2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2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2" fillId="0" borderId="11" xfId="0" applyNumberFormat="1" applyFont="1" applyBorder="1">
      <alignment vertical="top" wrapText="1"/>
    </xf>
    <xf numFmtId="164" fontId="2" fillId="6" borderId="11" xfId="0" applyNumberFormat="1" applyFont="1" applyFill="1" applyBorder="1">
      <alignment vertical="top" wrapText="1"/>
    </xf>
    <xf numFmtId="0" fontId="0" fillId="6" borderId="11" xfId="0" applyFill="1" applyBorder="1">
      <alignment vertical="top" wrapText="1"/>
    </xf>
    <xf numFmtId="164" fontId="2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2" fontId="0" fillId="7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12" fillId="8" borderId="2" xfId="0" applyNumberFormat="1" applyFont="1" applyFill="1" applyBorder="1">
      <alignment vertical="top" wrapText="1"/>
    </xf>
    <xf numFmtId="49" fontId="12" fillId="8" borderId="5" xfId="0" applyNumberFormat="1" applyFont="1" applyFill="1" applyBorder="1">
      <alignment vertical="top" wrapText="1"/>
    </xf>
    <xf numFmtId="49" fontId="12" fillId="8" borderId="12" xfId="0" applyNumberFormat="1" applyFont="1" applyFill="1" applyBorder="1">
      <alignment vertical="top" wrapText="1"/>
    </xf>
    <xf numFmtId="0" fontId="12" fillId="8" borderId="9" xfId="0" applyFont="1" applyFill="1" applyBorder="1">
      <alignment vertical="top" wrapText="1"/>
    </xf>
    <xf numFmtId="0" fontId="12" fillId="8" borderId="5" xfId="0" applyFont="1" applyFill="1" applyBorder="1">
      <alignment vertical="top" wrapText="1"/>
    </xf>
    <xf numFmtId="164" fontId="13" fillId="0" borderId="7" xfId="0" applyNumberFormat="1" applyFont="1" applyBorder="1">
      <alignment vertical="top" wrapText="1"/>
    </xf>
    <xf numFmtId="0" fontId="18" fillId="8" borderId="0" xfId="0" applyNumberFormat="1" applyFont="1" applyFill="1">
      <alignment vertical="top" wrapText="1"/>
    </xf>
    <xf numFmtId="49" fontId="18" fillId="8" borderId="14" xfId="0" applyNumberFormat="1" applyFont="1" applyFill="1" applyBorder="1" applyAlignment="1">
      <alignment horizontal="left" vertical="top" wrapText="1"/>
    </xf>
    <xf numFmtId="49" fontId="18" fillId="8" borderId="16" xfId="0" applyNumberFormat="1" applyFont="1" applyFill="1" applyBorder="1" applyAlignment="1">
      <alignment horizontal="left" vertical="top" wrapText="1"/>
    </xf>
    <xf numFmtId="49" fontId="18" fillId="8" borderId="15" xfId="0" applyNumberFormat="1" applyFont="1" applyFill="1" applyBorder="1" applyAlignment="1">
      <alignment horizontal="left" vertical="top" wrapText="1"/>
    </xf>
    <xf numFmtId="0" fontId="19" fillId="8" borderId="17" xfId="0" applyFont="1" applyFill="1" applyBorder="1" applyAlignment="1">
      <alignment horizontal="left" vertical="top" wrapText="1"/>
    </xf>
    <xf numFmtId="0" fontId="19" fillId="8" borderId="18" xfId="0" applyFont="1" applyFill="1" applyBorder="1" applyAlignment="1">
      <alignment horizontal="left" vertical="top" wrapText="1"/>
    </xf>
    <xf numFmtId="0" fontId="20" fillId="8" borderId="19" xfId="0" applyFont="1" applyFill="1" applyBorder="1" applyAlignment="1">
      <alignment horizontal="left" vertical="center"/>
    </xf>
    <xf numFmtId="0" fontId="21" fillId="8" borderId="20" xfId="0" applyFont="1" applyFill="1" applyBorder="1">
      <alignment vertical="top" wrapText="1"/>
    </xf>
    <xf numFmtId="0" fontId="18" fillId="8" borderId="0" xfId="0" applyFont="1" applyFill="1" applyBorder="1">
      <alignment vertical="top" wrapText="1"/>
    </xf>
    <xf numFmtId="0" fontId="22" fillId="8" borderId="21" xfId="0" applyFont="1" applyFill="1" applyBorder="1" applyAlignment="1">
      <alignment horizontal="left" vertical="center"/>
    </xf>
    <xf numFmtId="0" fontId="18" fillId="8" borderId="20" xfId="0" applyFont="1" applyFill="1" applyBorder="1">
      <alignment vertical="top" wrapText="1"/>
    </xf>
    <xf numFmtId="0" fontId="18" fillId="8" borderId="22" xfId="0" applyFont="1" applyFill="1" applyBorder="1">
      <alignment vertical="top" wrapText="1"/>
    </xf>
    <xf numFmtId="0" fontId="18" fillId="8" borderId="23" xfId="0" applyFont="1" applyFill="1" applyBorder="1">
      <alignment vertical="top" wrapText="1"/>
    </xf>
    <xf numFmtId="0" fontId="20" fillId="8" borderId="24" xfId="0" applyFont="1" applyFill="1" applyBorder="1" applyAlignment="1">
      <alignment horizontal="left" vertical="center"/>
    </xf>
    <xf numFmtId="0" fontId="19" fillId="8" borderId="27" xfId="0" applyFont="1" applyFill="1" applyBorder="1">
      <alignment vertical="top" wrapText="1"/>
    </xf>
    <xf numFmtId="0" fontId="19" fillId="8" borderId="28" xfId="0" applyFont="1" applyFill="1" applyBorder="1">
      <alignment vertical="top" wrapText="1"/>
    </xf>
    <xf numFmtId="0" fontId="20" fillId="8" borderId="19" xfId="0" applyFont="1" applyFill="1" applyBorder="1" applyAlignment="1">
      <alignment horizontal="left" vertical="center" wrapText="1"/>
    </xf>
    <xf numFmtId="49" fontId="0" fillId="0" borderId="25" xfId="0" applyNumberFormat="1" applyBorder="1">
      <alignment vertical="top" wrapText="1"/>
    </xf>
    <xf numFmtId="164" fontId="0" fillId="0" borderId="26" xfId="0" applyNumberFormat="1" applyBorder="1">
      <alignment vertical="top" wrapText="1"/>
    </xf>
    <xf numFmtId="2" fontId="0" fillId="0" borderId="26" xfId="0" applyNumberFormat="1" applyBorder="1">
      <alignment vertical="top" wrapText="1"/>
    </xf>
    <xf numFmtId="0" fontId="0" fillId="0" borderId="26" xfId="0" applyBorder="1">
      <alignment vertical="top" wrapText="1"/>
    </xf>
    <xf numFmtId="0" fontId="0" fillId="0" borderId="30" xfId="0" applyBorder="1">
      <alignment vertical="top" wrapText="1"/>
    </xf>
    <xf numFmtId="0" fontId="0" fillId="0" borderId="31" xfId="0" applyBorder="1">
      <alignment vertical="top" wrapText="1"/>
    </xf>
    <xf numFmtId="0" fontId="0" fillId="0" borderId="15" xfId="0" applyBorder="1">
      <alignment vertical="top" wrapText="1"/>
    </xf>
    <xf numFmtId="49" fontId="0" fillId="0" borderId="32" xfId="0" applyNumberFormat="1" applyBorder="1">
      <alignment vertical="top" wrapText="1"/>
    </xf>
    <xf numFmtId="0" fontId="0" fillId="0" borderId="33" xfId="0" applyBorder="1">
      <alignment vertical="top" wrapText="1"/>
    </xf>
    <xf numFmtId="0" fontId="0" fillId="0" borderId="32" xfId="0" applyNumberFormat="1" applyBorder="1">
      <alignment vertical="top" wrapText="1"/>
    </xf>
    <xf numFmtId="0" fontId="0" fillId="0" borderId="3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34" xfId="0" applyNumberFormat="1" applyBorder="1">
      <alignment vertical="top" wrapText="1"/>
    </xf>
    <xf numFmtId="0" fontId="0" fillId="0" borderId="8" xfId="0" applyBorder="1">
      <alignment vertical="top" wrapText="1"/>
    </xf>
    <xf numFmtId="0" fontId="0" fillId="0" borderId="35" xfId="0" applyBorder="1">
      <alignment vertical="top" wrapText="1"/>
    </xf>
    <xf numFmtId="0" fontId="0" fillId="0" borderId="36" xfId="0" applyNumberFormat="1" applyBorder="1">
      <alignment vertical="top" wrapText="1"/>
    </xf>
    <xf numFmtId="164" fontId="0" fillId="0" borderId="37" xfId="0" applyNumberFormat="1" applyBorder="1">
      <alignment vertical="top" wrapText="1"/>
    </xf>
    <xf numFmtId="2" fontId="0" fillId="0" borderId="37" xfId="0" applyNumberFormat="1" applyBorder="1">
      <alignment vertical="top" wrapText="1"/>
    </xf>
    <xf numFmtId="0" fontId="0" fillId="0" borderId="37" xfId="0" applyBorder="1">
      <alignment vertical="top" wrapText="1"/>
    </xf>
    <xf numFmtId="0" fontId="0" fillId="0" borderId="20" xfId="0" applyNumberFormat="1" applyBorder="1">
      <alignment vertical="top" wrapText="1"/>
    </xf>
    <xf numFmtId="0" fontId="0" fillId="0" borderId="0" xfId="0" applyNumberFormat="1" applyBorder="1">
      <alignment vertical="top" wrapText="1"/>
    </xf>
    <xf numFmtId="0" fontId="0" fillId="0" borderId="21" xfId="0" applyNumberFormat="1" applyBorder="1">
      <alignment vertical="top" wrapText="1"/>
    </xf>
    <xf numFmtId="0" fontId="0" fillId="0" borderId="22" xfId="0" applyNumberFormat="1" applyBorder="1">
      <alignment vertical="top" wrapText="1"/>
    </xf>
    <xf numFmtId="0" fontId="0" fillId="0" borderId="23" xfId="0" applyNumberFormat="1" applyBorder="1">
      <alignment vertical="top" wrapText="1"/>
    </xf>
    <xf numFmtId="0" fontId="0" fillId="0" borderId="24" xfId="0" applyNumberFormat="1" applyBorder="1">
      <alignment vertical="top" wrapText="1"/>
    </xf>
    <xf numFmtId="0" fontId="0" fillId="0" borderId="19" xfId="0" applyNumberFormat="1" applyBorder="1">
      <alignment vertical="top" wrapText="1"/>
    </xf>
    <xf numFmtId="0" fontId="0" fillId="0" borderId="18" xfId="0" applyNumberFormat="1" applyBorder="1">
      <alignment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ht="39" customHeight="1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78</v>
      </c>
      <c r="G2" s="54" t="s">
        <v>43</v>
      </c>
      <c r="H2" s="54" t="s">
        <v>6</v>
      </c>
      <c r="I2" s="54" t="s">
        <v>7</v>
      </c>
      <c r="J2" s="54" t="s">
        <v>8</v>
      </c>
      <c r="K2" s="54" t="s">
        <v>9</v>
      </c>
      <c r="L2" s="54" t="s">
        <v>10</v>
      </c>
      <c r="M2" s="54" t="s">
        <v>93</v>
      </c>
      <c r="N2" s="54" t="s">
        <v>94</v>
      </c>
      <c r="O2" s="54" t="s">
        <v>95</v>
      </c>
    </row>
    <row r="3" spans="1:15" ht="20.25" customHeight="1">
      <c r="A3" s="55" t="s">
        <v>14</v>
      </c>
      <c r="B3" s="2">
        <v>15</v>
      </c>
      <c r="C3" s="3">
        <v>10</v>
      </c>
      <c r="D3" s="3">
        <v>1</v>
      </c>
      <c r="E3" s="3">
        <f>B3*(C3-D3)</f>
        <v>135</v>
      </c>
      <c r="F3" s="40">
        <v>0</v>
      </c>
      <c r="G3" s="40">
        <f>F3/100*(B3*C3)</f>
        <v>0</v>
      </c>
      <c r="H3" s="60">
        <f>E3/$E$6*100</f>
        <v>75</v>
      </c>
      <c r="I3" s="64">
        <f>(H3/100)*$C$8</f>
        <v>7.5</v>
      </c>
      <c r="J3" s="64">
        <f>(H3/100)*$C$9</f>
        <v>3</v>
      </c>
      <c r="K3" s="64">
        <f>(H3/100)*$C$10</f>
        <v>1.5</v>
      </c>
      <c r="L3" s="64">
        <f>(H3/100)*$C$11</f>
        <v>13.5</v>
      </c>
      <c r="M3" s="71">
        <f>E3+I3+J3+K3-L3+G3</f>
        <v>133.5</v>
      </c>
      <c r="N3" s="72">
        <v>18</v>
      </c>
      <c r="O3" s="71">
        <f>N3/100*M3</f>
        <v>24.029999999999998</v>
      </c>
    </row>
    <row r="4" spans="1:15" ht="20.100000000000001" customHeight="1">
      <c r="A4" s="56" t="s">
        <v>15</v>
      </c>
      <c r="B4" s="4">
        <v>3</v>
      </c>
      <c r="C4" s="5">
        <v>7</v>
      </c>
      <c r="D4" s="5">
        <v>0</v>
      </c>
      <c r="E4" s="5">
        <f>B4*(C4-D4)</f>
        <v>21</v>
      </c>
      <c r="F4" s="41">
        <v>0</v>
      </c>
      <c r="G4" s="40">
        <f t="shared" ref="G4:G5" si="0">F4/100*(B4*C4)</f>
        <v>0</v>
      </c>
      <c r="H4" s="61">
        <f>E4/$E$6*100</f>
        <v>11.666666666666666</v>
      </c>
      <c r="I4" s="65">
        <f>(H4/100)*$C$8</f>
        <v>1.1666666666666665</v>
      </c>
      <c r="J4" s="65">
        <f>(H4/100)*$C$9</f>
        <v>0.46666666666666662</v>
      </c>
      <c r="K4" s="65">
        <f>(H4/100)*$C$10</f>
        <v>0.23333333333333331</v>
      </c>
      <c r="L4" s="65">
        <f>(H4/100)*$C$11</f>
        <v>2.0999999999999996</v>
      </c>
      <c r="M4" s="71">
        <f t="shared" ref="M4:M5" si="1">E4+I4+J4+K4-L4+G4</f>
        <v>20.766666666666666</v>
      </c>
      <c r="N4" s="73">
        <v>18</v>
      </c>
      <c r="O4" s="74">
        <f>N4/100*M4</f>
        <v>3.7379999999999995</v>
      </c>
    </row>
    <row r="5" spans="1:15" ht="20.100000000000001" customHeight="1">
      <c r="A5" s="57" t="s">
        <v>16</v>
      </c>
      <c r="B5" s="18">
        <v>6</v>
      </c>
      <c r="C5" s="19">
        <v>4</v>
      </c>
      <c r="D5" s="19">
        <v>0</v>
      </c>
      <c r="E5" s="19">
        <f>B5*(C5-D5)</f>
        <v>24</v>
      </c>
      <c r="F5" s="42">
        <v>0</v>
      </c>
      <c r="G5" s="40">
        <f t="shared" si="0"/>
        <v>0</v>
      </c>
      <c r="H5" s="62">
        <f>E5/$E$6*100</f>
        <v>13.333333333333334</v>
      </c>
      <c r="I5" s="66">
        <f>(H5/100)*$C$8</f>
        <v>1.3333333333333333</v>
      </c>
      <c r="J5" s="66">
        <f>(H5/100)*$C$9</f>
        <v>0.53333333333333333</v>
      </c>
      <c r="K5" s="66">
        <f>(H5/100)*$C$10</f>
        <v>0.26666666666666666</v>
      </c>
      <c r="L5" s="66">
        <f>(H5/100)*$C$11</f>
        <v>2.4</v>
      </c>
      <c r="M5" s="71">
        <f t="shared" si="1"/>
        <v>23.733333333333334</v>
      </c>
      <c r="N5" s="75">
        <v>18</v>
      </c>
      <c r="O5" s="76">
        <f>N5/100*M5</f>
        <v>4.2720000000000002</v>
      </c>
    </row>
    <row r="6" spans="1:15" ht="20.100000000000001" customHeight="1">
      <c r="A6" s="58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59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59"/>
      <c r="B8" s="8" t="s">
        <v>17</v>
      </c>
      <c r="C8" s="63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59"/>
      <c r="B9" s="8" t="s">
        <v>18</v>
      </c>
      <c r="C9" s="63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59"/>
      <c r="B10" s="8" t="s">
        <v>19</v>
      </c>
      <c r="C10" s="63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59"/>
      <c r="B11" s="8" t="s">
        <v>20</v>
      </c>
      <c r="C11" s="63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9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9"/>
      <c r="B13" s="9" t="s">
        <v>21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9"/>
      <c r="B14" s="9" t="s">
        <v>22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9"/>
      <c r="B15" s="46" t="s">
        <v>77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7"/>
    </row>
    <row r="16" spans="1:15" ht="20.100000000000001" customHeight="1">
      <c r="A16" s="59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9"/>
      <c r="B17" s="43" t="s">
        <v>45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9"/>
      <c r="B18" s="43" t="s">
        <v>85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9"/>
      <c r="B19" s="43" t="s">
        <v>86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9"/>
      <c r="B20" s="43" t="s">
        <v>87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9"/>
      <c r="B21" s="43" t="s">
        <v>88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9"/>
      <c r="B22" s="43" t="s">
        <v>89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9"/>
      <c r="B23" s="43" t="s">
        <v>90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9"/>
      <c r="B24" s="43" t="s">
        <v>91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9"/>
      <c r="B25" s="43" t="s">
        <v>92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9"/>
      <c r="B26" s="43" t="s">
        <v>47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9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9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9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9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9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9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9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9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9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67" t="s">
        <v>23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ht="39.75" customHeight="1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7</v>
      </c>
      <c r="H2" s="54" t="s">
        <v>8</v>
      </c>
      <c r="I2" s="54" t="s">
        <v>9</v>
      </c>
      <c r="J2" s="54" t="s">
        <v>10</v>
      </c>
      <c r="K2" s="54" t="s">
        <v>79</v>
      </c>
      <c r="L2" s="54" t="s">
        <v>143</v>
      </c>
      <c r="M2" s="54" t="s">
        <v>105</v>
      </c>
      <c r="N2" s="54" t="s">
        <v>94</v>
      </c>
      <c r="O2" s="54" t="s">
        <v>95</v>
      </c>
    </row>
    <row r="3" spans="1:15" ht="20.25" customHeight="1">
      <c r="A3" s="55" t="s">
        <v>14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60">
        <f>E3/$E$6*100</f>
        <v>75</v>
      </c>
      <c r="G3" s="68">
        <f>(F3/100)*$C$8</f>
        <v>7.5</v>
      </c>
      <c r="H3" s="68">
        <f>(F3/100)*$C$9</f>
        <v>3</v>
      </c>
      <c r="I3" s="68">
        <f>(F3/100)*$C$10</f>
        <v>1.5</v>
      </c>
      <c r="J3" s="68">
        <f>(F3/100)*$C$11</f>
        <v>13.5</v>
      </c>
      <c r="K3" s="71">
        <f>E3+G3+H3+I3-J3</f>
        <v>133.5</v>
      </c>
      <c r="L3" s="23">
        <v>10</v>
      </c>
      <c r="M3" s="24">
        <f>K3-(L3/100*K3)</f>
        <v>120.15</v>
      </c>
      <c r="N3" s="72">
        <v>18</v>
      </c>
      <c r="O3" s="71">
        <f>N3/100*M3</f>
        <v>21.626999999999999</v>
      </c>
    </row>
    <row r="4" spans="1:15" ht="20.100000000000001" customHeight="1">
      <c r="A4" s="56" t="s">
        <v>15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61">
        <f>E4/$E$6*100</f>
        <v>11.666666666666666</v>
      </c>
      <c r="G4" s="69">
        <f>(F4/100)*$C$8</f>
        <v>1.1666666666666665</v>
      </c>
      <c r="H4" s="69">
        <f>(F4/100)*$C$9</f>
        <v>0.46666666666666662</v>
      </c>
      <c r="I4" s="69">
        <f>(F4/100)*$C$10</f>
        <v>0.23333333333333331</v>
      </c>
      <c r="J4" s="69">
        <f>(F4/100)*$C$11</f>
        <v>2.0999999999999996</v>
      </c>
      <c r="K4" s="74">
        <f>E4+G4+H4+I4-J4</f>
        <v>20.766666666666666</v>
      </c>
      <c r="L4" s="25">
        <v>20</v>
      </c>
      <c r="M4" s="26">
        <f>K4-(L4/100*K4)</f>
        <v>16.613333333333333</v>
      </c>
      <c r="N4" s="73">
        <v>18</v>
      </c>
      <c r="O4" s="74">
        <f>N4/100*M4</f>
        <v>2.9903999999999997</v>
      </c>
    </row>
    <row r="5" spans="1:15" ht="20.100000000000001" customHeight="1">
      <c r="A5" s="57" t="s">
        <v>16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62">
        <f>E5/$E$6*100</f>
        <v>13.333333333333334</v>
      </c>
      <c r="G5" s="70">
        <f>(F5/100)*$C$8</f>
        <v>1.3333333333333333</v>
      </c>
      <c r="H5" s="70">
        <f>(F5/100)*$C$9</f>
        <v>0.53333333333333333</v>
      </c>
      <c r="I5" s="70">
        <f>(F5/100)*$C$10</f>
        <v>0.26666666666666666</v>
      </c>
      <c r="J5" s="70">
        <f>(F5/100)*$C$11</f>
        <v>2.4</v>
      </c>
      <c r="K5" s="76">
        <f>E5+G5+H5+I5-J5</f>
        <v>23.733333333333334</v>
      </c>
      <c r="L5" s="27">
        <v>5</v>
      </c>
      <c r="M5" s="28">
        <f>K5-(L5/100*K5)</f>
        <v>22.546666666666667</v>
      </c>
      <c r="N5" s="75">
        <v>18</v>
      </c>
      <c r="O5" s="76">
        <f>N5/100*M5</f>
        <v>4.0583999999999998</v>
      </c>
    </row>
    <row r="6" spans="1:15" ht="20.100000000000001" customHeight="1">
      <c r="A6" s="58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59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59"/>
      <c r="B8" s="8" t="s">
        <v>17</v>
      </c>
      <c r="C8" s="63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59"/>
      <c r="B9" s="8" t="s">
        <v>18</v>
      </c>
      <c r="C9" s="63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59"/>
      <c r="B10" s="8" t="s">
        <v>19</v>
      </c>
      <c r="C10" s="63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59"/>
      <c r="B11" s="8" t="s">
        <v>20</v>
      </c>
      <c r="C11" s="63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9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9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9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9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59"/>
      <c r="B16" s="43" t="s">
        <v>45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9"/>
      <c r="B17" s="44" t="s">
        <v>96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9"/>
      <c r="B18" s="44" t="s">
        <v>97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9"/>
      <c r="B19" s="44" t="s">
        <v>98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9"/>
      <c r="B20" s="44" t="s">
        <v>99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9"/>
      <c r="B21" s="44" t="s">
        <v>100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9"/>
      <c r="B22" s="44" t="s">
        <v>101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9"/>
      <c r="B23" s="44" t="s">
        <v>102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9"/>
      <c r="B24" s="44" t="s">
        <v>103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9"/>
      <c r="B25" s="44" t="s">
        <v>104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9"/>
      <c r="B26" s="43" t="s">
        <v>47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9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9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9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9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9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9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9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9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9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55" ht="40.5" customHeight="1">
      <c r="A2" s="77" t="s">
        <v>1</v>
      </c>
      <c r="B2" s="77" t="s">
        <v>2</v>
      </c>
      <c r="C2" s="77" t="s">
        <v>3</v>
      </c>
      <c r="D2" s="77" t="s">
        <v>4</v>
      </c>
      <c r="E2" s="77" t="s">
        <v>5</v>
      </c>
      <c r="F2" s="77" t="s">
        <v>6</v>
      </c>
      <c r="G2" s="77" t="s">
        <v>7</v>
      </c>
      <c r="H2" s="77" t="s">
        <v>8</v>
      </c>
      <c r="I2" s="77" t="s">
        <v>9</v>
      </c>
      <c r="J2" s="77" t="s">
        <v>10</v>
      </c>
      <c r="K2" s="54" t="s">
        <v>93</v>
      </c>
      <c r="L2" s="54" t="s">
        <v>94</v>
      </c>
      <c r="M2" s="77" t="s">
        <v>142</v>
      </c>
      <c r="N2" s="54" t="s">
        <v>114</v>
      </c>
      <c r="O2" s="54" t="s">
        <v>115</v>
      </c>
      <c r="P2" s="54" t="s">
        <v>95</v>
      </c>
    </row>
    <row r="3" spans="1:255" ht="20.25" customHeight="1">
      <c r="A3" s="55" t="s">
        <v>14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60">
        <f>E3/$E$6*100</f>
        <v>75</v>
      </c>
      <c r="G3" s="68">
        <f>(F3/100)*$C$8</f>
        <v>7.5</v>
      </c>
      <c r="H3" s="68">
        <f>(F3/100)*$C$9</f>
        <v>3</v>
      </c>
      <c r="I3" s="68">
        <f>(F3/100)*$C$10</f>
        <v>1.5</v>
      </c>
      <c r="J3" s="68">
        <f>(F3/100)*$C$11</f>
        <v>13.5</v>
      </c>
      <c r="K3" s="71">
        <f>E3+G3+H3+I3-J3</f>
        <v>133.5</v>
      </c>
      <c r="L3" s="72">
        <v>18</v>
      </c>
      <c r="M3" s="24">
        <f>L3/100*K3</f>
        <v>24.029999999999998</v>
      </c>
      <c r="N3" s="23">
        <v>10</v>
      </c>
      <c r="O3" s="24">
        <f>N3/100*M3</f>
        <v>2.403</v>
      </c>
      <c r="P3" s="71">
        <f>M3-O3</f>
        <v>21.626999999999999</v>
      </c>
    </row>
    <row r="4" spans="1:255" ht="20.100000000000001" customHeight="1">
      <c r="A4" s="56" t="s">
        <v>15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61">
        <f>E4/$E$6*100</f>
        <v>11.666666666666666</v>
      </c>
      <c r="G4" s="69">
        <f>(F4/100)*$C$8</f>
        <v>1.1666666666666665</v>
      </c>
      <c r="H4" s="69">
        <f>(F4/100)*$C$9</f>
        <v>0.46666666666666662</v>
      </c>
      <c r="I4" s="69">
        <f>(F4/100)*$C$10</f>
        <v>0.23333333333333331</v>
      </c>
      <c r="J4" s="69">
        <f>(F4/100)*$C$11</f>
        <v>2.0999999999999996</v>
      </c>
      <c r="K4" s="74">
        <f>E4+G4+H4+I4-J4</f>
        <v>20.766666666666666</v>
      </c>
      <c r="L4" s="73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74">
        <f>M4-O4</f>
        <v>2.9903999999999997</v>
      </c>
    </row>
    <row r="5" spans="1:255" ht="20.100000000000001" customHeight="1">
      <c r="A5" s="57" t="s">
        <v>16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62">
        <f>E5/$E$6*100</f>
        <v>13.333333333333334</v>
      </c>
      <c r="G5" s="70">
        <f>(F5/100)*$C$8</f>
        <v>1.3333333333333333</v>
      </c>
      <c r="H5" s="70">
        <f>(F5/100)*$C$9</f>
        <v>0.53333333333333333</v>
      </c>
      <c r="I5" s="70">
        <f>(F5/100)*$C$10</f>
        <v>0.26666666666666666</v>
      </c>
      <c r="J5" s="70">
        <f>(F5/100)*$C$11</f>
        <v>2.4</v>
      </c>
      <c r="K5" s="76">
        <f>E5+G5+H5+I5-J5</f>
        <v>23.733333333333334</v>
      </c>
      <c r="L5" s="75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76">
        <f>M5-O5</f>
        <v>4.0584000000000007</v>
      </c>
    </row>
    <row r="6" spans="1:255" s="34" customFormat="1" ht="20.100000000000001" customHeight="1">
      <c r="A6" s="58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59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59"/>
      <c r="B8" s="8" t="s">
        <v>17</v>
      </c>
      <c r="C8" s="63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59"/>
      <c r="B9" s="8" t="s">
        <v>18</v>
      </c>
      <c r="C9" s="63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59"/>
      <c r="B10" s="8" t="s">
        <v>19</v>
      </c>
      <c r="C10" s="63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59"/>
      <c r="B11" s="8" t="s">
        <v>20</v>
      </c>
      <c r="C11" s="63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59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59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59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59"/>
      <c r="B15" s="9" t="s">
        <v>27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59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59"/>
      <c r="B17" s="43" t="s">
        <v>45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59"/>
      <c r="B18" s="44" t="s">
        <v>106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59"/>
      <c r="B19" s="44" t="s">
        <v>80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59"/>
      <c r="B20" s="44" t="s">
        <v>107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59"/>
      <c r="B21" s="44" t="s">
        <v>81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59"/>
      <c r="B22" s="44" t="s">
        <v>108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59"/>
      <c r="B23" s="44" t="s">
        <v>109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59"/>
      <c r="B24" s="44" t="s">
        <v>83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59"/>
      <c r="B25" s="44" t="s">
        <v>110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59"/>
      <c r="B26" s="44" t="s">
        <v>111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59"/>
      <c r="B27" s="44" t="s">
        <v>112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59"/>
      <c r="B28" s="44" t="s">
        <v>113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59"/>
      <c r="B29" s="43" t="s">
        <v>47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59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59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59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59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59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59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78"/>
    <col min="2" max="2" width="14" style="78" customWidth="1"/>
    <col min="3" max="3" width="15.5546875" style="78" customWidth="1"/>
    <col min="4" max="4" width="11.44140625" style="78" customWidth="1"/>
    <col min="5" max="5" width="16.33203125" style="78"/>
    <col min="6" max="6" width="18" style="78" customWidth="1"/>
    <col min="7" max="7" width="16.33203125" style="78"/>
    <col min="8" max="8" width="13.44140625" style="78" customWidth="1"/>
    <col min="9" max="9" width="15.33203125" style="78" customWidth="1"/>
    <col min="10" max="10" width="14" style="78" customWidth="1"/>
    <col min="11" max="11" width="18.109375" style="78" customWidth="1"/>
    <col min="12" max="12" width="11.88671875" style="78" customWidth="1"/>
    <col min="13" max="13" width="11.6640625" style="78" customWidth="1"/>
    <col min="14" max="15" width="13.33203125" style="78" customWidth="1"/>
    <col min="16" max="16" width="14.33203125" style="78" customWidth="1"/>
    <col min="17" max="17" width="13.33203125" style="78" customWidth="1"/>
    <col min="18" max="255" width="16.33203125" style="78"/>
    <col min="256" max="16384" width="16.33203125" style="79"/>
  </cols>
  <sheetData>
    <row r="1" spans="1:17" ht="15.6">
      <c r="A1" s="67" t="s">
        <v>28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52.8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144</v>
      </c>
      <c r="G2" s="54" t="s">
        <v>6</v>
      </c>
      <c r="H2" s="54" t="s">
        <v>7</v>
      </c>
      <c r="I2" s="54" t="s">
        <v>8</v>
      </c>
      <c r="J2" s="54" t="s">
        <v>9</v>
      </c>
      <c r="K2" s="54" t="s">
        <v>10</v>
      </c>
      <c r="L2" s="54" t="s">
        <v>93</v>
      </c>
      <c r="M2" s="54" t="s">
        <v>94</v>
      </c>
      <c r="N2" s="54" t="s">
        <v>95</v>
      </c>
      <c r="O2" s="54" t="s">
        <v>145</v>
      </c>
      <c r="P2" s="54" t="s">
        <v>146</v>
      </c>
      <c r="Q2" s="54" t="s">
        <v>147</v>
      </c>
    </row>
    <row r="3" spans="1:17" ht="20.25" customHeight="1">
      <c r="A3" s="126" t="s">
        <v>14</v>
      </c>
      <c r="B3" s="80">
        <f>'(1) ICMS 51'!B3</f>
        <v>15</v>
      </c>
      <c r="C3" s="81">
        <f>'(1) ICMS 51'!C3</f>
        <v>10</v>
      </c>
      <c r="D3" s="81">
        <f>'(1) ICMS 51'!D3</f>
        <v>1</v>
      </c>
      <c r="E3" s="81">
        <f>B3*(C3-D3)</f>
        <v>135</v>
      </c>
      <c r="F3" s="82">
        <v>40.65</v>
      </c>
      <c r="G3" s="83">
        <f>E3/$E$6*100</f>
        <v>75</v>
      </c>
      <c r="H3" s="81">
        <f>(G3/100)*$C$8</f>
        <v>7.5</v>
      </c>
      <c r="I3" s="81">
        <f>(G3/100)*$C$9</f>
        <v>3</v>
      </c>
      <c r="J3" s="81">
        <f>(G3/100)*$C$10</f>
        <v>1.5</v>
      </c>
      <c r="K3" s="81">
        <f>(G3/100)*$C$11</f>
        <v>13.5</v>
      </c>
      <c r="L3" s="84">
        <f>E3+H3+I3+J3-K3</f>
        <v>133.5</v>
      </c>
      <c r="M3" s="85">
        <v>12</v>
      </c>
      <c r="N3" s="84">
        <f>M3/100*L3</f>
        <v>16.02</v>
      </c>
      <c r="O3" s="86">
        <f>L3*(1+F3/100)</f>
        <v>187.76774999999998</v>
      </c>
      <c r="P3" s="87">
        <v>18</v>
      </c>
      <c r="Q3" s="86">
        <f>(O3*(P3/100))-N3</f>
        <v>17.778194999999993</v>
      </c>
    </row>
    <row r="4" spans="1:17" ht="20.100000000000001" customHeight="1">
      <c r="A4" s="127" t="s">
        <v>15</v>
      </c>
      <c r="B4" s="88">
        <f>'(1) ICMS 51'!B4</f>
        <v>3</v>
      </c>
      <c r="C4" s="81">
        <f>'(1) ICMS 51'!C4</f>
        <v>7</v>
      </c>
      <c r="D4" s="81">
        <f>'(1) ICMS 51'!D4</f>
        <v>0</v>
      </c>
      <c r="E4" s="89">
        <f>B4*(C4-D4)</f>
        <v>21</v>
      </c>
      <c r="F4" s="90">
        <v>39.799999999999997</v>
      </c>
      <c r="G4" s="91">
        <f>E4/$E$6*100</f>
        <v>11.666666666666666</v>
      </c>
      <c r="H4" s="89">
        <f>(G4/100)*$C$8</f>
        <v>1.1666666666666665</v>
      </c>
      <c r="I4" s="89">
        <f>(G4/100)*$C$9</f>
        <v>0.46666666666666662</v>
      </c>
      <c r="J4" s="89">
        <f>(G4/100)*$C$10</f>
        <v>0.23333333333333331</v>
      </c>
      <c r="K4" s="89">
        <f>(G4/100)*$C$11</f>
        <v>2.0999999999999996</v>
      </c>
      <c r="L4" s="92">
        <f>E4+H4+I4+J4-K4</f>
        <v>20.766666666666666</v>
      </c>
      <c r="M4" s="93">
        <v>12</v>
      </c>
      <c r="N4" s="92">
        <f>M4/100*L4</f>
        <v>2.492</v>
      </c>
      <c r="O4" s="94">
        <f>L4*(1+F4/100)</f>
        <v>29.031799999999997</v>
      </c>
      <c r="P4" s="95">
        <v>18</v>
      </c>
      <c r="Q4" s="94">
        <f>(O4*(P4/100))-N4</f>
        <v>2.7337239999999996</v>
      </c>
    </row>
    <row r="5" spans="1:17" ht="20.100000000000001" customHeight="1">
      <c r="A5" s="128" t="s">
        <v>16</v>
      </c>
      <c r="B5" s="96">
        <f>'(1) ICMS 51'!B5</f>
        <v>6</v>
      </c>
      <c r="C5" s="81">
        <f>'(1) ICMS 51'!C5</f>
        <v>4</v>
      </c>
      <c r="D5" s="81">
        <f>'(1) ICMS 51'!D5</f>
        <v>0</v>
      </c>
      <c r="E5" s="97">
        <f>B5*(C5-D5)</f>
        <v>24</v>
      </c>
      <c r="F5" s="98">
        <v>50.7</v>
      </c>
      <c r="G5" s="99">
        <f>E5/$E$6*100</f>
        <v>13.333333333333334</v>
      </c>
      <c r="H5" s="97">
        <f>(G5/100)*$C$8</f>
        <v>1.3333333333333333</v>
      </c>
      <c r="I5" s="97">
        <f>(G5/100)*$C$9</f>
        <v>0.53333333333333333</v>
      </c>
      <c r="J5" s="97">
        <f>(G5/100)*$C$10</f>
        <v>0.26666666666666666</v>
      </c>
      <c r="K5" s="97">
        <f>(G5/100)*$C$11</f>
        <v>2.4</v>
      </c>
      <c r="L5" s="100">
        <f>E5+H5+I5+J5-K5</f>
        <v>23.733333333333334</v>
      </c>
      <c r="M5" s="101">
        <v>12</v>
      </c>
      <c r="N5" s="100">
        <f>M5/100*L5</f>
        <v>2.8479999999999999</v>
      </c>
      <c r="O5" s="102">
        <f>L5*(1+F5/100)</f>
        <v>35.766133333333336</v>
      </c>
      <c r="P5" s="103">
        <v>18</v>
      </c>
      <c r="Q5" s="102">
        <f>(O5*(P5/100))-N5</f>
        <v>3.5899040000000007</v>
      </c>
    </row>
    <row r="6" spans="1:17" ht="20.100000000000001" customHeight="1">
      <c r="A6" s="129"/>
      <c r="B6" s="104">
        <f>SUM(B3:B5)</f>
        <v>24</v>
      </c>
      <c r="C6" s="105"/>
      <c r="D6" s="105"/>
      <c r="E6" s="106">
        <f>SUM(E3:E5)</f>
        <v>180</v>
      </c>
      <c r="F6" s="107"/>
      <c r="G6" s="108">
        <f t="shared" ref="G6:L6" si="0">SUM(G3:G5)</f>
        <v>100</v>
      </c>
      <c r="H6" s="106">
        <f t="shared" si="0"/>
        <v>10</v>
      </c>
      <c r="I6" s="106">
        <f t="shared" si="0"/>
        <v>4</v>
      </c>
      <c r="J6" s="106">
        <f t="shared" si="0"/>
        <v>2</v>
      </c>
      <c r="K6" s="106">
        <f t="shared" si="0"/>
        <v>18</v>
      </c>
      <c r="L6" s="109">
        <f t="shared" si="0"/>
        <v>178</v>
      </c>
      <c r="M6" s="110"/>
      <c r="N6" s="109">
        <f>SUM(N3:N5)</f>
        <v>21.36</v>
      </c>
      <c r="O6" s="111">
        <f>SUM(O3:O5)</f>
        <v>252.56568333333331</v>
      </c>
      <c r="P6" s="112"/>
      <c r="Q6" s="111">
        <f>SUM(Q3:Q5)</f>
        <v>24.101822999999992</v>
      </c>
    </row>
    <row r="7" spans="1:17" ht="20.100000000000001" customHeight="1">
      <c r="A7" s="130"/>
      <c r="B7" s="88"/>
      <c r="C7" s="89"/>
      <c r="D7" s="89"/>
      <c r="E7" s="89"/>
      <c r="F7" s="91"/>
      <c r="G7" s="91"/>
      <c r="H7" s="113"/>
      <c r="I7" s="113"/>
      <c r="J7" s="113"/>
      <c r="K7" s="113"/>
      <c r="L7" s="113"/>
      <c r="M7" s="113"/>
      <c r="N7" s="113"/>
      <c r="O7" s="113"/>
      <c r="P7" s="113"/>
      <c r="Q7" s="113"/>
    </row>
    <row r="8" spans="1:17" ht="20.100000000000001" customHeight="1">
      <c r="A8" s="130"/>
      <c r="B8" s="114" t="s">
        <v>17</v>
      </c>
      <c r="C8" s="131">
        <f>'(1) ICMS 51'!C8</f>
        <v>10</v>
      </c>
      <c r="D8" s="89"/>
      <c r="E8" s="89"/>
      <c r="F8" s="91"/>
      <c r="G8" s="91"/>
      <c r="H8" s="113"/>
      <c r="I8" s="113"/>
      <c r="J8" s="113"/>
      <c r="K8" s="113"/>
      <c r="L8" s="113"/>
      <c r="M8" s="113"/>
      <c r="N8" s="113"/>
      <c r="O8" s="113"/>
      <c r="P8" s="113"/>
      <c r="Q8" s="113"/>
    </row>
    <row r="9" spans="1:17" ht="20.100000000000001" customHeight="1">
      <c r="A9" s="130"/>
      <c r="B9" s="114" t="s">
        <v>18</v>
      </c>
      <c r="C9" s="131">
        <f>'(1) ICMS 51'!C9</f>
        <v>4</v>
      </c>
      <c r="D9" s="89"/>
      <c r="E9" s="89"/>
      <c r="F9" s="91"/>
      <c r="G9" s="91"/>
      <c r="H9" s="113"/>
      <c r="I9" s="113"/>
      <c r="J9" s="113"/>
      <c r="K9" s="113"/>
      <c r="L9" s="113"/>
      <c r="M9" s="113"/>
      <c r="N9" s="113"/>
      <c r="O9" s="113"/>
      <c r="P9" s="113"/>
      <c r="Q9" s="113"/>
    </row>
    <row r="10" spans="1:17">
      <c r="A10" s="130"/>
      <c r="B10" s="114" t="s">
        <v>19</v>
      </c>
      <c r="C10" s="131">
        <f>'(1) ICMS 51'!C10</f>
        <v>2</v>
      </c>
      <c r="D10" s="89"/>
      <c r="E10" s="89"/>
      <c r="F10" s="91"/>
      <c r="G10" s="91"/>
      <c r="H10" s="113"/>
      <c r="I10" s="113"/>
      <c r="J10" s="113"/>
      <c r="K10" s="113"/>
      <c r="L10" s="113"/>
      <c r="M10" s="113"/>
      <c r="N10" s="113"/>
      <c r="O10" s="113"/>
      <c r="P10" s="113"/>
      <c r="Q10" s="113"/>
    </row>
    <row r="11" spans="1:17" ht="26.4">
      <c r="A11" s="130"/>
      <c r="B11" s="114" t="s">
        <v>20</v>
      </c>
      <c r="C11" s="131">
        <f>'(1) ICMS 51'!C11</f>
        <v>18</v>
      </c>
      <c r="D11" s="89"/>
      <c r="E11" s="89"/>
      <c r="F11" s="91"/>
      <c r="G11" s="91"/>
      <c r="H11" s="113"/>
      <c r="I11" s="113"/>
      <c r="J11" s="113"/>
      <c r="K11" s="113"/>
      <c r="L11" s="113"/>
      <c r="M11" s="113"/>
      <c r="N11" s="113"/>
      <c r="O11" s="113"/>
      <c r="P11" s="113"/>
      <c r="Q11" s="113"/>
    </row>
    <row r="12" spans="1:17" ht="20.100000000000001" customHeight="1">
      <c r="A12" s="130"/>
      <c r="B12" s="88"/>
      <c r="C12" s="89"/>
      <c r="D12" s="89"/>
      <c r="E12" s="89"/>
      <c r="F12" s="91"/>
      <c r="G12" s="91"/>
      <c r="H12" s="113"/>
      <c r="I12" s="113"/>
      <c r="J12" s="113"/>
      <c r="K12" s="113"/>
      <c r="L12" s="113"/>
      <c r="M12" s="113"/>
      <c r="N12" s="113"/>
      <c r="O12" s="113"/>
      <c r="P12" s="113"/>
      <c r="Q12" s="113"/>
    </row>
    <row r="13" spans="1:17" ht="20.100000000000001" customHeight="1">
      <c r="A13" s="130"/>
      <c r="B13" s="9" t="s">
        <v>21</v>
      </c>
      <c r="C13" s="115"/>
      <c r="D13" s="115"/>
      <c r="E13" s="115"/>
      <c r="F13" s="116"/>
      <c r="G13" s="116"/>
      <c r="H13" s="117"/>
      <c r="I13" s="117"/>
      <c r="J13" s="117"/>
      <c r="K13" s="117"/>
      <c r="L13" s="117"/>
      <c r="M13" s="117"/>
      <c r="N13" s="113"/>
      <c r="O13" s="113"/>
      <c r="P13" s="113"/>
      <c r="Q13" s="113"/>
    </row>
    <row r="14" spans="1:17" ht="20.100000000000001" customHeight="1">
      <c r="A14" s="130"/>
      <c r="B14" s="9" t="s">
        <v>22</v>
      </c>
      <c r="C14" s="89"/>
      <c r="D14" s="89"/>
      <c r="E14" s="89"/>
      <c r="F14" s="91"/>
      <c r="G14" s="91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5" spans="1:17" ht="20.100000000000001" customHeight="1">
      <c r="A15" s="130"/>
      <c r="B15" s="9" t="s">
        <v>33</v>
      </c>
      <c r="C15" s="89"/>
      <c r="D15" s="89"/>
      <c r="E15" s="89"/>
      <c r="F15" s="91"/>
      <c r="G15" s="91"/>
      <c r="H15" s="113"/>
      <c r="I15" s="113"/>
      <c r="J15" s="113"/>
      <c r="K15" s="113"/>
      <c r="L15" s="113"/>
      <c r="M15" s="113"/>
      <c r="N15" s="113"/>
      <c r="O15" s="113"/>
      <c r="P15" s="113"/>
      <c r="Q15" s="113"/>
    </row>
    <row r="16" spans="1:17" ht="21" customHeight="1">
      <c r="A16" s="130"/>
      <c r="B16" s="133" t="s">
        <v>148</v>
      </c>
      <c r="C16" s="134"/>
      <c r="D16" s="134"/>
      <c r="E16" s="134"/>
      <c r="F16" s="134"/>
      <c r="G16" s="134"/>
      <c r="H16" s="134"/>
      <c r="I16" s="134"/>
      <c r="J16" s="134"/>
      <c r="K16" s="135"/>
      <c r="L16" s="113"/>
      <c r="M16" s="113"/>
      <c r="N16" s="113"/>
      <c r="O16" s="113"/>
      <c r="P16" s="113"/>
      <c r="Q16" s="113"/>
    </row>
    <row r="17" spans="1:17" ht="20.100000000000001" customHeight="1">
      <c r="A17" s="130"/>
      <c r="B17" s="88"/>
      <c r="C17" s="89"/>
      <c r="D17" s="89"/>
      <c r="E17" s="89"/>
      <c r="F17" s="91"/>
      <c r="G17" s="91"/>
      <c r="H17" s="113"/>
      <c r="I17" s="113"/>
      <c r="J17" s="113"/>
      <c r="K17" s="113"/>
      <c r="L17" s="113"/>
      <c r="M17" s="113"/>
      <c r="N17" s="113"/>
      <c r="O17" s="113"/>
      <c r="P17" s="113"/>
      <c r="Q17" s="113"/>
    </row>
    <row r="18" spans="1:17" ht="16.5" customHeight="1">
      <c r="A18" s="130"/>
      <c r="B18" s="133" t="s">
        <v>150</v>
      </c>
      <c r="C18" s="134"/>
      <c r="D18" s="134"/>
      <c r="E18" s="134"/>
      <c r="F18" s="134"/>
      <c r="G18" s="134"/>
      <c r="H18" s="134"/>
      <c r="I18" s="134"/>
      <c r="J18" s="134"/>
      <c r="K18" s="135"/>
      <c r="L18" s="113"/>
      <c r="M18" s="113"/>
      <c r="N18" s="113"/>
      <c r="O18" s="113"/>
      <c r="P18" s="113"/>
      <c r="Q18" s="113"/>
    </row>
    <row r="19" spans="1:17" ht="20.100000000000001" customHeight="1">
      <c r="A19" s="130"/>
      <c r="B19" s="88"/>
      <c r="C19" s="89"/>
      <c r="D19" s="89"/>
      <c r="E19" s="89"/>
      <c r="F19" s="91"/>
      <c r="G19" s="91"/>
      <c r="H19" s="113"/>
      <c r="I19" s="113"/>
      <c r="J19" s="113"/>
      <c r="K19" s="113"/>
      <c r="L19" s="113"/>
      <c r="M19" s="113"/>
      <c r="N19" s="113"/>
      <c r="O19" s="113"/>
      <c r="P19" s="113"/>
      <c r="Q19" s="113"/>
    </row>
    <row r="20" spans="1:17" ht="19.5" customHeight="1">
      <c r="A20" s="130"/>
      <c r="B20" s="133" t="s">
        <v>151</v>
      </c>
      <c r="C20" s="134"/>
      <c r="D20" s="134"/>
      <c r="E20" s="134"/>
      <c r="F20" s="134"/>
      <c r="G20" s="134"/>
      <c r="H20" s="134"/>
      <c r="I20" s="134"/>
      <c r="J20" s="134"/>
      <c r="K20" s="135"/>
      <c r="L20" s="113"/>
      <c r="M20" s="113"/>
      <c r="N20" s="113"/>
      <c r="O20" s="113"/>
      <c r="P20" s="113"/>
      <c r="Q20" s="113"/>
    </row>
    <row r="21" spans="1:17" ht="20.100000000000001" customHeight="1">
      <c r="A21" s="130"/>
      <c r="B21" s="88"/>
      <c r="C21" s="89"/>
      <c r="D21" s="89"/>
      <c r="E21" s="89"/>
      <c r="F21" s="91"/>
      <c r="G21" s="91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17" ht="18" customHeight="1">
      <c r="A22" s="130"/>
      <c r="B22" s="133" t="s">
        <v>152</v>
      </c>
      <c r="C22" s="134"/>
      <c r="D22" s="134"/>
      <c r="E22" s="134"/>
      <c r="F22" s="134"/>
      <c r="G22" s="134"/>
      <c r="H22" s="134"/>
      <c r="I22" s="134"/>
      <c r="J22" s="134"/>
      <c r="K22" s="135"/>
      <c r="L22" s="113"/>
      <c r="M22" s="113"/>
      <c r="N22" s="113"/>
      <c r="O22" s="113"/>
      <c r="P22" s="113"/>
      <c r="Q22" s="113"/>
    </row>
    <row r="23" spans="1:17" ht="20.100000000000001" customHeight="1">
      <c r="A23" s="130"/>
      <c r="B23" s="88"/>
      <c r="C23" s="89"/>
      <c r="D23" s="89"/>
      <c r="E23" s="89"/>
      <c r="F23" s="91"/>
      <c r="G23" s="91"/>
      <c r="H23" s="113"/>
      <c r="I23" s="113"/>
      <c r="J23" s="113"/>
      <c r="K23" s="113"/>
      <c r="L23" s="113"/>
      <c r="M23" s="113"/>
      <c r="N23" s="113"/>
      <c r="O23" s="113"/>
      <c r="P23" s="113"/>
      <c r="Q23" s="113"/>
    </row>
    <row r="24" spans="1:17" ht="20.100000000000001" customHeight="1">
      <c r="A24" s="130"/>
      <c r="B24" s="43" t="s">
        <v>45</v>
      </c>
      <c r="C24" s="89"/>
      <c r="D24" s="89"/>
      <c r="E24" s="89"/>
      <c r="F24" s="91"/>
      <c r="G24" s="91"/>
      <c r="H24" s="113"/>
      <c r="I24" s="113"/>
      <c r="J24" s="113"/>
      <c r="K24" s="113"/>
      <c r="L24" s="113"/>
      <c r="M24" s="113"/>
      <c r="N24" s="113"/>
      <c r="O24" s="113"/>
      <c r="P24" s="113"/>
      <c r="Q24" s="113"/>
    </row>
    <row r="25" spans="1:17" ht="20.100000000000001" customHeight="1">
      <c r="A25" s="130"/>
      <c r="B25" s="44" t="s">
        <v>116</v>
      </c>
      <c r="C25" s="89"/>
      <c r="D25" s="89"/>
      <c r="E25" s="89"/>
      <c r="F25" s="91"/>
      <c r="G25" s="91"/>
      <c r="H25" s="113"/>
      <c r="I25" s="113"/>
      <c r="J25" s="113"/>
      <c r="K25" s="113"/>
      <c r="L25" s="113"/>
      <c r="M25" s="113"/>
      <c r="N25" s="113"/>
      <c r="O25" s="113"/>
      <c r="P25" s="113"/>
      <c r="Q25" s="113"/>
    </row>
    <row r="26" spans="1:17" ht="20.100000000000001" customHeight="1">
      <c r="A26" s="130"/>
      <c r="B26" s="44" t="s">
        <v>80</v>
      </c>
      <c r="C26" s="89"/>
      <c r="D26" s="89"/>
      <c r="E26" s="89"/>
      <c r="F26" s="91"/>
      <c r="G26" s="91"/>
      <c r="H26" s="113"/>
      <c r="I26" s="113"/>
      <c r="J26" s="113"/>
      <c r="K26" s="113"/>
      <c r="L26" s="113"/>
      <c r="M26" s="113"/>
      <c r="N26" s="113"/>
      <c r="O26" s="113"/>
      <c r="P26" s="113"/>
      <c r="Q26" s="113"/>
    </row>
    <row r="27" spans="1:17" ht="20.100000000000001" customHeight="1">
      <c r="A27" s="130"/>
      <c r="B27" s="44" t="s">
        <v>117</v>
      </c>
      <c r="C27" s="89"/>
      <c r="D27" s="89"/>
      <c r="E27" s="89"/>
      <c r="F27" s="91"/>
      <c r="G27" s="91"/>
      <c r="H27" s="113"/>
      <c r="I27" s="113"/>
      <c r="J27" s="113"/>
      <c r="K27" s="113"/>
      <c r="L27" s="113"/>
      <c r="M27" s="113"/>
      <c r="N27" s="113"/>
      <c r="O27" s="113"/>
      <c r="P27" s="113"/>
      <c r="Q27" s="113"/>
    </row>
    <row r="28" spans="1:17" ht="20.100000000000001" customHeight="1">
      <c r="A28" s="130"/>
      <c r="B28" s="44" t="s">
        <v>81</v>
      </c>
      <c r="C28" s="89"/>
      <c r="D28" s="89"/>
      <c r="E28" s="89"/>
      <c r="F28" s="91"/>
      <c r="G28" s="91"/>
      <c r="H28" s="113"/>
      <c r="I28" s="113"/>
      <c r="J28" s="113"/>
      <c r="K28" s="113"/>
      <c r="L28" s="113"/>
      <c r="M28" s="113"/>
      <c r="N28" s="113"/>
      <c r="O28" s="113"/>
      <c r="P28" s="113"/>
      <c r="Q28" s="113"/>
    </row>
    <row r="29" spans="1:17" ht="20.100000000000001" customHeight="1">
      <c r="A29" s="130"/>
      <c r="B29" s="44" t="s">
        <v>82</v>
      </c>
      <c r="C29" s="89"/>
      <c r="D29" s="89"/>
      <c r="E29" s="89"/>
      <c r="F29" s="91"/>
      <c r="G29" s="91"/>
      <c r="H29" s="113"/>
      <c r="I29" s="113"/>
      <c r="J29" s="113"/>
      <c r="K29" s="113"/>
      <c r="L29" s="113"/>
      <c r="M29" s="113"/>
      <c r="N29" s="113"/>
      <c r="O29" s="113"/>
      <c r="P29" s="113"/>
      <c r="Q29" s="113"/>
    </row>
    <row r="30" spans="1:17" ht="20.100000000000001" customHeight="1">
      <c r="A30" s="130"/>
      <c r="B30" s="44" t="s">
        <v>83</v>
      </c>
      <c r="C30" s="89"/>
      <c r="D30" s="89"/>
      <c r="E30" s="89"/>
      <c r="F30" s="91"/>
      <c r="G30" s="91"/>
      <c r="H30" s="113"/>
      <c r="I30" s="113"/>
      <c r="J30" s="113"/>
      <c r="K30" s="113"/>
      <c r="L30" s="113"/>
      <c r="M30" s="113"/>
      <c r="N30" s="113"/>
      <c r="O30" s="113"/>
      <c r="P30" s="113"/>
      <c r="Q30" s="113"/>
    </row>
    <row r="31" spans="1:17" ht="20.100000000000001" customHeight="1">
      <c r="A31" s="130"/>
      <c r="B31" s="44" t="s">
        <v>84</v>
      </c>
      <c r="C31" s="89"/>
      <c r="D31" s="89"/>
      <c r="E31" s="89"/>
      <c r="F31" s="91"/>
      <c r="G31" s="91"/>
      <c r="H31" s="113"/>
      <c r="I31" s="113"/>
      <c r="J31" s="113"/>
      <c r="K31" s="113"/>
      <c r="L31" s="113"/>
      <c r="M31" s="113"/>
      <c r="N31" s="113"/>
      <c r="O31" s="113"/>
      <c r="P31" s="113"/>
      <c r="Q31" s="113"/>
    </row>
    <row r="32" spans="1:17" ht="20.100000000000001" customHeight="1">
      <c r="A32" s="130"/>
      <c r="B32" s="44" t="s">
        <v>118</v>
      </c>
      <c r="C32" s="89"/>
      <c r="D32" s="89"/>
      <c r="E32" s="89"/>
      <c r="F32" s="91"/>
      <c r="G32" s="91"/>
      <c r="H32" s="113"/>
      <c r="I32" s="113"/>
      <c r="J32" s="113"/>
      <c r="K32" s="113"/>
      <c r="L32" s="113"/>
      <c r="M32" s="113"/>
      <c r="N32" s="113"/>
      <c r="O32" s="113"/>
      <c r="P32" s="113"/>
      <c r="Q32" s="113"/>
    </row>
    <row r="33" spans="1:17" ht="20.100000000000001" customHeight="1">
      <c r="A33" s="130"/>
      <c r="B33" s="44" t="s">
        <v>119</v>
      </c>
      <c r="C33" s="89"/>
      <c r="D33" s="89"/>
      <c r="E33" s="89"/>
      <c r="F33" s="91"/>
      <c r="G33" s="91"/>
      <c r="H33" s="113"/>
      <c r="I33" s="113"/>
      <c r="J33" s="113"/>
      <c r="K33" s="113"/>
      <c r="L33" s="113"/>
      <c r="M33" s="113"/>
      <c r="N33" s="113"/>
      <c r="O33" s="113"/>
      <c r="P33" s="113"/>
      <c r="Q33" s="113"/>
    </row>
    <row r="34" spans="1:17" ht="20.100000000000001" customHeight="1">
      <c r="A34" s="130"/>
      <c r="B34" s="44" t="s">
        <v>120</v>
      </c>
      <c r="C34" s="89"/>
      <c r="D34" s="89"/>
      <c r="E34" s="89"/>
      <c r="F34" s="91"/>
      <c r="G34" s="91"/>
      <c r="H34" s="113"/>
      <c r="I34" s="113"/>
      <c r="J34" s="113"/>
      <c r="K34" s="113"/>
      <c r="L34" s="113"/>
      <c r="M34" s="113"/>
      <c r="N34" s="113"/>
      <c r="O34" s="113"/>
      <c r="P34" s="113"/>
      <c r="Q34" s="113"/>
    </row>
    <row r="35" spans="1:17" ht="19.95" customHeight="1">
      <c r="B35" s="44" t="s">
        <v>121</v>
      </c>
    </row>
    <row r="36" spans="1:17" ht="19.95" customHeight="1">
      <c r="B36" s="44" t="s">
        <v>122</v>
      </c>
    </row>
    <row r="37" spans="1:17" ht="19.95" customHeight="1">
      <c r="B37" s="44" t="s">
        <v>123</v>
      </c>
    </row>
    <row r="38" spans="1:17" ht="19.95" customHeight="1">
      <c r="B38" s="43" t="s">
        <v>47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workbookViewId="0">
      <selection activeCell="O2" sqref="O2:Q6"/>
    </sheetView>
  </sheetViews>
  <sheetFormatPr defaultColWidth="16.33203125" defaultRowHeight="13.2"/>
  <cols>
    <col min="1" max="1" width="16.33203125" style="78"/>
    <col min="2" max="2" width="13.44140625" style="78" customWidth="1"/>
    <col min="3" max="3" width="15.5546875" style="78" customWidth="1"/>
    <col min="4" max="4" width="11.44140625" style="78" customWidth="1"/>
    <col min="5" max="5" width="16.33203125" style="78"/>
    <col min="6" max="6" width="10.77734375" style="78" customWidth="1"/>
    <col min="7" max="7" width="16.33203125" style="78"/>
    <col min="8" max="8" width="13.44140625" style="78" customWidth="1"/>
    <col min="9" max="9" width="15.33203125" style="78" customWidth="1"/>
    <col min="10" max="10" width="14" style="78" customWidth="1"/>
    <col min="11" max="11" width="18.109375" style="78" customWidth="1"/>
    <col min="12" max="12" width="11.88671875" style="78" customWidth="1"/>
    <col min="13" max="13" width="11.6640625" style="78" customWidth="1"/>
    <col min="14" max="15" width="13.33203125" style="78" customWidth="1"/>
    <col min="16" max="16" width="14.33203125" style="78" customWidth="1"/>
    <col min="17" max="17" width="13.33203125" style="78" customWidth="1"/>
    <col min="18" max="255" width="16.33203125" style="78"/>
    <col min="256" max="16384" width="16.33203125" style="79"/>
  </cols>
  <sheetData>
    <row r="1" spans="1:17" ht="15.6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52.8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144</v>
      </c>
      <c r="G2" s="54" t="s">
        <v>6</v>
      </c>
      <c r="H2" s="54" t="s">
        <v>7</v>
      </c>
      <c r="I2" s="54" t="s">
        <v>8</v>
      </c>
      <c r="J2" s="54" t="s">
        <v>9</v>
      </c>
      <c r="K2" s="54" t="s">
        <v>10</v>
      </c>
      <c r="L2" s="54" t="s">
        <v>93</v>
      </c>
      <c r="M2" s="54" t="s">
        <v>94</v>
      </c>
      <c r="N2" s="54" t="s">
        <v>95</v>
      </c>
      <c r="O2" s="54" t="s">
        <v>145</v>
      </c>
      <c r="P2" s="54" t="s">
        <v>146</v>
      </c>
      <c r="Q2" s="54" t="s">
        <v>124</v>
      </c>
    </row>
    <row r="3" spans="1:17" ht="20.25" customHeight="1">
      <c r="A3" s="126" t="s">
        <v>14</v>
      </c>
      <c r="B3" s="80">
        <f>'(2) ICMS 10'!B3</f>
        <v>15</v>
      </c>
      <c r="C3" s="81">
        <f>'(2) ICMS 10'!C3</f>
        <v>10</v>
      </c>
      <c r="D3" s="81">
        <f>'(2) ICMS 10'!D3</f>
        <v>1</v>
      </c>
      <c r="E3" s="81">
        <f>B3*(C3-D3)</f>
        <v>135</v>
      </c>
      <c r="F3" s="121">
        <f>'(2) ICMS 10'!F3</f>
        <v>40.65</v>
      </c>
      <c r="G3" s="83">
        <f>E3/$E$6*100</f>
        <v>75</v>
      </c>
      <c r="H3" s="81">
        <f>(G3/100)*$C$8</f>
        <v>7.5</v>
      </c>
      <c r="I3" s="81">
        <f>(G3/100)*$C$9</f>
        <v>3</v>
      </c>
      <c r="J3" s="81">
        <f>(G3/100)*$C$10</f>
        <v>1.5</v>
      </c>
      <c r="K3" s="81">
        <f>(G3/100)*$C$11</f>
        <v>13.5</v>
      </c>
      <c r="L3" s="81">
        <f>E3+H3+I3+J3-K3</f>
        <v>133.5</v>
      </c>
      <c r="M3" s="122">
        <v>18</v>
      </c>
      <c r="N3" s="81">
        <f>M3/100*L3</f>
        <v>24.029999999999998</v>
      </c>
      <c r="O3" s="86">
        <f>L3*(1+F3/100)</f>
        <v>187.76774999999998</v>
      </c>
      <c r="P3" s="87">
        <v>18</v>
      </c>
      <c r="Q3" s="86">
        <f>(O3*(P3/100))-N3</f>
        <v>9.7681949999999951</v>
      </c>
    </row>
    <row r="4" spans="1:17" ht="20.100000000000001" customHeight="1">
      <c r="A4" s="127" t="s">
        <v>15</v>
      </c>
      <c r="B4" s="80">
        <f>'(2) ICMS 10'!B4</f>
        <v>3</v>
      </c>
      <c r="C4" s="81">
        <f>'(2) ICMS 10'!C4</f>
        <v>7</v>
      </c>
      <c r="D4" s="81">
        <f>'(2) ICMS 10'!D4</f>
        <v>0</v>
      </c>
      <c r="E4" s="89">
        <f>B4*(C4-D4)</f>
        <v>21</v>
      </c>
      <c r="F4" s="121">
        <f>'(2) ICMS 10'!F4</f>
        <v>39.799999999999997</v>
      </c>
      <c r="G4" s="91">
        <f>E4/$E$6*100</f>
        <v>11.666666666666666</v>
      </c>
      <c r="H4" s="89">
        <f>(G4/100)*$C$8</f>
        <v>1.1666666666666665</v>
      </c>
      <c r="I4" s="89">
        <f>(G4/100)*$C$9</f>
        <v>0.46666666666666662</v>
      </c>
      <c r="J4" s="89">
        <f>(G4/100)*$C$10</f>
        <v>0.23333333333333331</v>
      </c>
      <c r="K4" s="89">
        <f>(G4/100)*$C$11</f>
        <v>2.0999999999999996</v>
      </c>
      <c r="L4" s="89">
        <f>E4+H4+I4+J4-K4</f>
        <v>20.766666666666666</v>
      </c>
      <c r="M4" s="123">
        <v>18</v>
      </c>
      <c r="N4" s="89">
        <f>M4/100*L4</f>
        <v>3.7379999999999995</v>
      </c>
      <c r="O4" s="94">
        <f>L4*(1+F4/100)</f>
        <v>29.031799999999997</v>
      </c>
      <c r="P4" s="95">
        <v>18</v>
      </c>
      <c r="Q4" s="94">
        <f>(O4*(P4/100))-N4</f>
        <v>1.487724</v>
      </c>
    </row>
    <row r="5" spans="1:17" ht="20.100000000000001" customHeight="1">
      <c r="A5" s="128" t="s">
        <v>16</v>
      </c>
      <c r="B5" s="80">
        <f>'(2) ICMS 10'!B5</f>
        <v>6</v>
      </c>
      <c r="C5" s="81">
        <f>'(2) ICMS 10'!C5</f>
        <v>4</v>
      </c>
      <c r="D5" s="81">
        <f>'(2) ICMS 10'!D5</f>
        <v>0</v>
      </c>
      <c r="E5" s="97">
        <f>B5*(C5-D5)</f>
        <v>24</v>
      </c>
      <c r="F5" s="121">
        <f>'(2) ICMS 10'!F5</f>
        <v>50.7</v>
      </c>
      <c r="G5" s="99">
        <f>E5/$E$6*100</f>
        <v>13.333333333333334</v>
      </c>
      <c r="H5" s="97">
        <f>(G5/100)*$C$8</f>
        <v>1.3333333333333333</v>
      </c>
      <c r="I5" s="97">
        <f>(G5/100)*$C$9</f>
        <v>0.53333333333333333</v>
      </c>
      <c r="J5" s="97">
        <f>(G5/100)*$C$10</f>
        <v>0.26666666666666666</v>
      </c>
      <c r="K5" s="97">
        <f>(G5/100)*$C$11</f>
        <v>2.4</v>
      </c>
      <c r="L5" s="97">
        <f>E5+H5+I5+J5-K5</f>
        <v>23.733333333333334</v>
      </c>
      <c r="M5" s="124">
        <v>18</v>
      </c>
      <c r="N5" s="97">
        <f>M5/100*L5</f>
        <v>4.2720000000000002</v>
      </c>
      <c r="O5" s="102">
        <f>L5*(1+F5/100)</f>
        <v>35.766133333333336</v>
      </c>
      <c r="P5" s="103">
        <v>18</v>
      </c>
      <c r="Q5" s="102">
        <f>(O5*(P5/100))-N5</f>
        <v>2.1659040000000003</v>
      </c>
    </row>
    <row r="6" spans="1:17" ht="20.100000000000001" customHeight="1">
      <c r="A6" s="129"/>
      <c r="B6" s="104">
        <f>SUM(B3:B5)</f>
        <v>24</v>
      </c>
      <c r="C6" s="105"/>
      <c r="D6" s="105"/>
      <c r="E6" s="106">
        <f>SUM(E3:E5)</f>
        <v>180</v>
      </c>
      <c r="F6" s="107"/>
      <c r="G6" s="108">
        <f t="shared" ref="G6:L6" si="0">SUM(G3:G5)</f>
        <v>100</v>
      </c>
      <c r="H6" s="106">
        <f t="shared" si="0"/>
        <v>10</v>
      </c>
      <c r="I6" s="106">
        <f t="shared" si="0"/>
        <v>4</v>
      </c>
      <c r="J6" s="106">
        <f t="shared" si="0"/>
        <v>2</v>
      </c>
      <c r="K6" s="106">
        <f t="shared" si="0"/>
        <v>18</v>
      </c>
      <c r="L6" s="106">
        <f t="shared" si="0"/>
        <v>178</v>
      </c>
      <c r="M6" s="125"/>
      <c r="N6" s="106">
        <f>SUM(N3:N5)</f>
        <v>32.04</v>
      </c>
      <c r="O6" s="111">
        <f>SUM(O3:O5)</f>
        <v>252.56568333333331</v>
      </c>
      <c r="P6" s="112"/>
      <c r="Q6" s="111">
        <f>SUM(Q3:Q5)</f>
        <v>13.421822999999996</v>
      </c>
    </row>
    <row r="7" spans="1:17" ht="20.100000000000001" customHeight="1">
      <c r="A7" s="130"/>
      <c r="B7" s="88"/>
      <c r="C7" s="89"/>
      <c r="D7" s="89"/>
      <c r="E7" s="89"/>
      <c r="F7" s="91"/>
      <c r="G7" s="91"/>
      <c r="H7" s="113"/>
      <c r="I7" s="113"/>
      <c r="J7" s="113"/>
      <c r="K7" s="113"/>
      <c r="L7" s="113"/>
      <c r="M7" s="113"/>
      <c r="N7" s="113"/>
      <c r="O7" s="113"/>
      <c r="P7" s="113"/>
      <c r="Q7" s="113"/>
    </row>
    <row r="8" spans="1:17" ht="20.100000000000001" customHeight="1">
      <c r="A8" s="130"/>
      <c r="B8" s="114" t="s">
        <v>17</v>
      </c>
      <c r="C8" s="131">
        <f>'(2) ICMS 10'!C8</f>
        <v>10</v>
      </c>
      <c r="D8" s="89"/>
      <c r="E8" s="89"/>
      <c r="F8" s="91"/>
      <c r="G8" s="91"/>
      <c r="H8" s="113"/>
      <c r="I8" s="113"/>
      <c r="J8" s="113"/>
      <c r="K8" s="113"/>
      <c r="L8" s="113"/>
      <c r="M8" s="113"/>
      <c r="N8" s="113"/>
      <c r="O8" s="113"/>
      <c r="P8" s="113"/>
      <c r="Q8" s="113"/>
    </row>
    <row r="9" spans="1:17" ht="20.100000000000001" customHeight="1">
      <c r="A9" s="130"/>
      <c r="B9" s="114" t="s">
        <v>18</v>
      </c>
      <c r="C9" s="131">
        <f>'(2) ICMS 10'!C9</f>
        <v>4</v>
      </c>
      <c r="D9" s="89"/>
      <c r="E9" s="89"/>
      <c r="F9" s="91"/>
      <c r="G9" s="91"/>
      <c r="H9" s="113"/>
      <c r="I9" s="113"/>
      <c r="J9" s="113"/>
      <c r="K9" s="113"/>
      <c r="L9" s="113"/>
      <c r="M9" s="113"/>
      <c r="N9" s="113"/>
      <c r="O9" s="113"/>
      <c r="P9" s="113"/>
      <c r="Q9" s="113"/>
    </row>
    <row r="10" spans="1:17">
      <c r="A10" s="130"/>
      <c r="B10" s="114" t="s">
        <v>19</v>
      </c>
      <c r="C10" s="131">
        <f>'(2) ICMS 10'!C10</f>
        <v>2</v>
      </c>
      <c r="D10" s="89"/>
      <c r="E10" s="89"/>
      <c r="F10" s="91"/>
      <c r="G10" s="91"/>
      <c r="H10" s="113"/>
      <c r="I10" s="113"/>
      <c r="J10" s="113"/>
      <c r="K10" s="113"/>
      <c r="L10" s="113"/>
      <c r="M10" s="113"/>
      <c r="N10" s="113"/>
      <c r="O10" s="113"/>
      <c r="P10" s="113"/>
      <c r="Q10" s="113"/>
    </row>
    <row r="11" spans="1:17" ht="26.4">
      <c r="A11" s="130"/>
      <c r="B11" s="114" t="s">
        <v>20</v>
      </c>
      <c r="C11" s="131">
        <f>'(2) ICMS 10'!C11</f>
        <v>18</v>
      </c>
      <c r="D11" s="89"/>
      <c r="E11" s="89"/>
      <c r="F11" s="91"/>
      <c r="G11" s="91"/>
      <c r="H11" s="113"/>
      <c r="I11" s="113"/>
      <c r="J11" s="113"/>
      <c r="K11" s="113"/>
      <c r="L11" s="113"/>
      <c r="M11" s="113"/>
      <c r="N11" s="113"/>
      <c r="O11" s="113"/>
      <c r="P11" s="113"/>
      <c r="Q11" s="113"/>
    </row>
    <row r="12" spans="1:17" ht="20.100000000000001" customHeight="1">
      <c r="A12" s="130"/>
      <c r="B12" s="88"/>
      <c r="C12" s="89"/>
      <c r="D12" s="89"/>
      <c r="E12" s="89"/>
      <c r="F12" s="91"/>
      <c r="G12" s="91"/>
      <c r="H12" s="113"/>
      <c r="I12" s="113"/>
      <c r="J12" s="113"/>
      <c r="K12" s="113"/>
      <c r="L12" s="113"/>
      <c r="M12" s="113"/>
      <c r="N12" s="113"/>
      <c r="O12" s="113"/>
      <c r="P12" s="113"/>
      <c r="Q12" s="113"/>
    </row>
    <row r="13" spans="1:17" ht="20.100000000000001" customHeight="1">
      <c r="A13" s="130"/>
      <c r="B13" s="9" t="s">
        <v>21</v>
      </c>
      <c r="C13" s="115"/>
      <c r="D13" s="115"/>
      <c r="E13" s="115"/>
      <c r="F13" s="116"/>
      <c r="G13" s="116"/>
      <c r="H13" s="117"/>
      <c r="I13" s="117"/>
      <c r="J13" s="117"/>
      <c r="K13" s="117"/>
      <c r="L13" s="117"/>
      <c r="M13" s="117"/>
      <c r="N13" s="113"/>
      <c r="O13" s="113"/>
      <c r="P13" s="113"/>
      <c r="Q13" s="113"/>
    </row>
    <row r="14" spans="1:17" ht="20.100000000000001" customHeight="1">
      <c r="A14" s="130"/>
      <c r="B14" s="9" t="s">
        <v>22</v>
      </c>
      <c r="C14" s="89"/>
      <c r="D14" s="89"/>
      <c r="E14" s="89"/>
      <c r="F14" s="91"/>
      <c r="G14" s="91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5" spans="1:17" ht="20.100000000000001" customHeight="1">
      <c r="A15" s="130"/>
      <c r="B15" s="9" t="s">
        <v>33</v>
      </c>
      <c r="C15" s="89"/>
      <c r="D15" s="89"/>
      <c r="E15" s="89"/>
      <c r="F15" s="91"/>
      <c r="G15" s="91"/>
      <c r="H15" s="113"/>
      <c r="I15" s="113"/>
      <c r="J15" s="113"/>
      <c r="K15" s="113"/>
      <c r="L15" s="113"/>
      <c r="M15" s="113"/>
      <c r="N15" s="113"/>
      <c r="O15" s="113"/>
      <c r="P15" s="113"/>
      <c r="Q15" s="113"/>
    </row>
    <row r="16" spans="1:17" ht="20.100000000000001" customHeight="1">
      <c r="A16" s="130"/>
      <c r="B16" s="9" t="s">
        <v>38</v>
      </c>
      <c r="C16" s="89"/>
      <c r="D16" s="89"/>
      <c r="E16" s="89"/>
      <c r="F16" s="91"/>
      <c r="G16" s="91"/>
      <c r="H16" s="113"/>
      <c r="I16" s="113"/>
      <c r="J16" s="113"/>
      <c r="K16" s="113"/>
      <c r="L16" s="113"/>
      <c r="M16" s="113"/>
      <c r="N16" s="113"/>
      <c r="O16" s="113"/>
      <c r="P16" s="113"/>
      <c r="Q16" s="113"/>
    </row>
    <row r="17" spans="1:17" ht="16.5" customHeight="1">
      <c r="A17" s="130"/>
      <c r="B17" s="118" t="s">
        <v>148</v>
      </c>
      <c r="C17" s="119"/>
      <c r="D17" s="119"/>
      <c r="E17" s="119"/>
      <c r="F17" s="119"/>
      <c r="G17" s="119"/>
      <c r="H17" s="119"/>
      <c r="I17" s="119"/>
      <c r="J17" s="119"/>
      <c r="K17" s="120"/>
      <c r="L17" s="113"/>
      <c r="M17" s="113"/>
      <c r="N17" s="113"/>
      <c r="O17" s="113"/>
      <c r="P17" s="113"/>
      <c r="Q17" s="113"/>
    </row>
    <row r="18" spans="1:17" ht="20.100000000000001" customHeight="1">
      <c r="A18" s="130"/>
      <c r="B18" s="88"/>
      <c r="C18" s="89"/>
      <c r="D18" s="89"/>
      <c r="E18" s="89"/>
      <c r="F18" s="91"/>
      <c r="G18" s="91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1:17" ht="18" customHeight="1">
      <c r="A19" s="130"/>
      <c r="B19" s="118" t="s">
        <v>34</v>
      </c>
      <c r="C19" s="119"/>
      <c r="D19" s="119"/>
      <c r="E19" s="119"/>
      <c r="F19" s="119"/>
      <c r="G19" s="119"/>
      <c r="H19" s="119"/>
      <c r="I19" s="119"/>
      <c r="J19" s="119"/>
      <c r="K19" s="120"/>
      <c r="L19" s="113"/>
      <c r="M19" s="113"/>
      <c r="N19" s="113"/>
      <c r="O19" s="113"/>
      <c r="P19" s="113"/>
      <c r="Q19" s="113"/>
    </row>
    <row r="20" spans="1:17" ht="20.100000000000001" customHeight="1">
      <c r="A20" s="130"/>
      <c r="B20" s="88"/>
      <c r="C20" s="89"/>
      <c r="D20" s="89"/>
      <c r="E20" s="89"/>
      <c r="F20" s="91"/>
      <c r="G20" s="91"/>
      <c r="H20" s="113"/>
      <c r="I20" s="113"/>
      <c r="J20" s="113"/>
      <c r="K20" s="113"/>
      <c r="L20" s="113"/>
      <c r="M20" s="113"/>
      <c r="N20" s="113"/>
      <c r="O20" s="113"/>
      <c r="P20" s="113"/>
      <c r="Q20" s="113"/>
    </row>
    <row r="21" spans="1:17" ht="17.25" customHeight="1">
      <c r="A21" s="130"/>
      <c r="B21" s="118" t="s">
        <v>35</v>
      </c>
      <c r="C21" s="119"/>
      <c r="D21" s="119"/>
      <c r="E21" s="119"/>
      <c r="F21" s="119"/>
      <c r="G21" s="119"/>
      <c r="H21" s="119"/>
      <c r="I21" s="119"/>
      <c r="J21" s="119"/>
      <c r="K21" s="120"/>
      <c r="L21" s="113"/>
      <c r="M21" s="113"/>
      <c r="N21" s="113"/>
      <c r="O21" s="113"/>
      <c r="P21" s="113"/>
      <c r="Q21" s="113"/>
    </row>
    <row r="22" spans="1:17" ht="20.100000000000001" customHeight="1">
      <c r="A22" s="130"/>
      <c r="B22" s="88"/>
      <c r="C22" s="89"/>
      <c r="D22" s="89"/>
      <c r="E22" s="89"/>
      <c r="F22" s="91"/>
      <c r="G22" s="91"/>
      <c r="H22" s="113"/>
      <c r="I22" s="113"/>
      <c r="J22" s="113"/>
      <c r="K22" s="113"/>
      <c r="L22" s="113"/>
      <c r="M22" s="113"/>
      <c r="N22" s="113"/>
      <c r="O22" s="113"/>
      <c r="P22" s="113"/>
      <c r="Q22" s="113"/>
    </row>
    <row r="23" spans="1:17" ht="15.75" customHeight="1">
      <c r="A23" s="130"/>
      <c r="B23" s="118" t="s">
        <v>36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3"/>
      <c r="M23" s="113"/>
      <c r="N23" s="113"/>
      <c r="O23" s="113"/>
      <c r="P23" s="113"/>
      <c r="Q23" s="113"/>
    </row>
    <row r="24" spans="1:17" ht="20.100000000000001" customHeight="1">
      <c r="A24" s="130"/>
      <c r="B24" s="88"/>
      <c r="C24" s="89"/>
      <c r="D24" s="89"/>
      <c r="E24" s="89"/>
      <c r="F24" s="91"/>
      <c r="G24" s="91"/>
      <c r="H24" s="113"/>
      <c r="I24" s="113"/>
      <c r="J24" s="113"/>
      <c r="K24" s="113"/>
      <c r="L24" s="113"/>
      <c r="M24" s="113"/>
      <c r="N24" s="113"/>
      <c r="O24" s="113"/>
      <c r="P24" s="113"/>
      <c r="Q24" s="113"/>
    </row>
    <row r="25" spans="1:17" ht="20.100000000000001" customHeight="1">
      <c r="A25" s="130"/>
      <c r="B25" s="43" t="s">
        <v>45</v>
      </c>
      <c r="C25" s="89"/>
      <c r="D25" s="89"/>
      <c r="E25" s="89"/>
      <c r="F25" s="91"/>
      <c r="G25" s="91"/>
      <c r="H25" s="113"/>
      <c r="I25" s="113"/>
      <c r="J25" s="113"/>
      <c r="K25" s="113"/>
      <c r="L25" s="113"/>
      <c r="M25" s="113"/>
      <c r="N25" s="113"/>
      <c r="O25" s="113"/>
      <c r="P25" s="113"/>
      <c r="Q25" s="113"/>
    </row>
    <row r="26" spans="1:17" ht="20.100000000000001" customHeight="1">
      <c r="A26" s="130"/>
      <c r="B26" s="44" t="s">
        <v>125</v>
      </c>
      <c r="C26" s="89"/>
      <c r="D26" s="89"/>
      <c r="E26" s="89"/>
      <c r="F26" s="91"/>
      <c r="G26" s="91"/>
      <c r="H26" s="113"/>
      <c r="I26" s="113"/>
      <c r="J26" s="113"/>
      <c r="K26" s="113"/>
      <c r="L26" s="113"/>
      <c r="M26" s="113"/>
      <c r="N26" s="113"/>
      <c r="O26" s="113"/>
      <c r="P26" s="113"/>
      <c r="Q26" s="113"/>
    </row>
    <row r="27" spans="1:17" ht="20.100000000000001" customHeight="1">
      <c r="A27" s="130"/>
      <c r="B27" s="44" t="s">
        <v>97</v>
      </c>
      <c r="C27" s="89"/>
      <c r="D27" s="89"/>
      <c r="E27" s="89"/>
      <c r="F27" s="91"/>
      <c r="G27" s="91"/>
      <c r="H27" s="113"/>
      <c r="I27" s="113"/>
      <c r="J27" s="113"/>
      <c r="K27" s="113"/>
      <c r="L27" s="113"/>
      <c r="M27" s="113"/>
      <c r="N27" s="113"/>
      <c r="O27" s="113"/>
      <c r="P27" s="113"/>
      <c r="Q27" s="113"/>
    </row>
    <row r="28" spans="1:17" ht="20.100000000000001" customHeight="1">
      <c r="A28" s="130"/>
      <c r="B28" s="44" t="s">
        <v>126</v>
      </c>
      <c r="C28" s="89"/>
      <c r="D28" s="89"/>
      <c r="E28" s="89"/>
      <c r="F28" s="91"/>
      <c r="G28" s="91"/>
      <c r="H28" s="113"/>
      <c r="I28" s="113"/>
      <c r="J28" s="113"/>
      <c r="K28" s="113"/>
      <c r="L28" s="113"/>
      <c r="M28" s="113"/>
      <c r="N28" s="113"/>
      <c r="O28" s="113"/>
      <c r="P28" s="113"/>
      <c r="Q28" s="113"/>
    </row>
    <row r="29" spans="1:17" ht="20.100000000000001" customHeight="1">
      <c r="A29" s="130"/>
      <c r="B29" s="44" t="s">
        <v>127</v>
      </c>
      <c r="C29" s="89"/>
      <c r="D29" s="89"/>
      <c r="E29" s="89"/>
      <c r="F29" s="91"/>
      <c r="G29" s="91"/>
      <c r="H29" s="113"/>
      <c r="I29" s="113"/>
      <c r="J29" s="113"/>
      <c r="K29" s="113"/>
      <c r="L29" s="113"/>
      <c r="M29" s="113"/>
      <c r="N29" s="113"/>
      <c r="O29" s="113"/>
      <c r="P29" s="113"/>
      <c r="Q29" s="113"/>
    </row>
    <row r="30" spans="1:17" ht="20.100000000000001" customHeight="1">
      <c r="A30" s="130"/>
      <c r="B30" s="44" t="s">
        <v>128</v>
      </c>
      <c r="C30" s="89"/>
      <c r="D30" s="89"/>
      <c r="E30" s="89"/>
      <c r="F30" s="91"/>
      <c r="G30" s="91"/>
      <c r="H30" s="113"/>
      <c r="I30" s="113"/>
      <c r="J30" s="113"/>
      <c r="K30" s="113"/>
      <c r="L30" s="113"/>
      <c r="M30" s="113"/>
      <c r="N30" s="113"/>
      <c r="O30" s="113"/>
      <c r="P30" s="113"/>
      <c r="Q30" s="113"/>
    </row>
    <row r="31" spans="1:17" ht="20.100000000000001" customHeight="1">
      <c r="A31" s="130"/>
      <c r="B31" s="44" t="s">
        <v>130</v>
      </c>
      <c r="C31" s="89"/>
      <c r="D31" s="89"/>
      <c r="E31" s="89"/>
      <c r="F31" s="91"/>
      <c r="G31" s="91"/>
      <c r="H31" s="113"/>
      <c r="I31" s="113"/>
      <c r="J31" s="113"/>
      <c r="K31" s="113"/>
      <c r="L31" s="113"/>
      <c r="M31" s="113"/>
      <c r="N31" s="113"/>
      <c r="O31" s="113"/>
      <c r="P31" s="113"/>
      <c r="Q31" s="113"/>
    </row>
    <row r="32" spans="1:17" ht="20.100000000000001" customHeight="1">
      <c r="A32" s="130"/>
      <c r="B32" s="44" t="s">
        <v>131</v>
      </c>
      <c r="C32" s="89"/>
      <c r="D32" s="89"/>
      <c r="E32" s="89"/>
      <c r="F32" s="91"/>
      <c r="G32" s="91"/>
      <c r="H32" s="113"/>
      <c r="I32" s="113"/>
      <c r="J32" s="113"/>
      <c r="K32" s="113"/>
      <c r="L32" s="113"/>
      <c r="M32" s="113"/>
      <c r="N32" s="113"/>
      <c r="O32" s="113"/>
      <c r="P32" s="113"/>
      <c r="Q32" s="113"/>
    </row>
    <row r="33" spans="1:17" ht="20.100000000000001" customHeight="1">
      <c r="A33" s="130"/>
      <c r="B33" s="44" t="s">
        <v>132</v>
      </c>
      <c r="C33" s="89"/>
      <c r="D33" s="89"/>
      <c r="E33" s="89"/>
      <c r="F33" s="91"/>
      <c r="G33" s="91"/>
      <c r="H33" s="113"/>
      <c r="I33" s="113"/>
      <c r="J33" s="113"/>
      <c r="K33" s="113"/>
      <c r="L33" s="113"/>
      <c r="M33" s="113"/>
      <c r="N33" s="113"/>
      <c r="O33" s="113"/>
      <c r="P33" s="113"/>
      <c r="Q33" s="113"/>
    </row>
    <row r="34" spans="1:17" ht="20.100000000000001" customHeight="1">
      <c r="A34" s="130"/>
      <c r="B34" s="44" t="s">
        <v>133</v>
      </c>
      <c r="C34" s="89"/>
      <c r="D34" s="89"/>
      <c r="E34" s="89"/>
      <c r="F34" s="91"/>
      <c r="G34" s="91"/>
      <c r="H34" s="113"/>
      <c r="I34" s="113"/>
      <c r="J34" s="113"/>
      <c r="K34" s="113"/>
      <c r="L34" s="113"/>
      <c r="M34" s="113"/>
      <c r="N34" s="113"/>
      <c r="O34" s="113"/>
      <c r="P34" s="113"/>
      <c r="Q34" s="113"/>
    </row>
    <row r="35" spans="1:17" ht="20.100000000000001" customHeight="1">
      <c r="A35" s="130"/>
      <c r="B35" s="43" t="s">
        <v>47</v>
      </c>
      <c r="C35" s="89"/>
      <c r="D35" s="89"/>
      <c r="E35" s="89"/>
      <c r="F35" s="91"/>
      <c r="G35" s="91"/>
      <c r="H35" s="113"/>
      <c r="I35" s="113"/>
      <c r="J35" s="113"/>
      <c r="K35" s="113"/>
      <c r="L35" s="113"/>
      <c r="M35" s="113"/>
      <c r="N35" s="113"/>
      <c r="O35" s="113"/>
      <c r="P35" s="113"/>
      <c r="Q35" s="113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78"/>
    <col min="2" max="2" width="13.44140625" style="78" customWidth="1"/>
    <col min="3" max="3" width="15.5546875" style="78" customWidth="1"/>
    <col min="4" max="4" width="11.44140625" style="78" customWidth="1"/>
    <col min="5" max="5" width="16.33203125" style="78"/>
    <col min="6" max="6" width="9.6640625" style="78" customWidth="1"/>
    <col min="7" max="7" width="16.33203125" style="78"/>
    <col min="8" max="8" width="13.44140625" style="78" customWidth="1"/>
    <col min="9" max="9" width="15.33203125" style="78" customWidth="1"/>
    <col min="10" max="10" width="14" style="78" customWidth="1"/>
    <col min="11" max="11" width="18.109375" style="78" customWidth="1"/>
    <col min="12" max="12" width="11.88671875" style="78" customWidth="1"/>
    <col min="13" max="15" width="11.6640625" style="78" customWidth="1"/>
    <col min="16" max="17" width="13.33203125" style="78" customWidth="1"/>
    <col min="18" max="20" width="14.33203125" style="78" customWidth="1"/>
    <col min="21" max="21" width="13.33203125" style="78" customWidth="1"/>
    <col min="22" max="255" width="16.33203125" style="78"/>
    <col min="256" max="16384" width="16.33203125" style="79"/>
  </cols>
  <sheetData>
    <row r="1" spans="1:21" ht="15.6">
      <c r="A1" s="67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1:21" ht="39.6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29</v>
      </c>
      <c r="G2" s="54" t="s">
        <v>6</v>
      </c>
      <c r="H2" s="54" t="s">
        <v>7</v>
      </c>
      <c r="I2" s="54" t="s">
        <v>8</v>
      </c>
      <c r="J2" s="54" t="s">
        <v>9</v>
      </c>
      <c r="K2" s="54" t="s">
        <v>10</v>
      </c>
      <c r="L2" s="54" t="s">
        <v>11</v>
      </c>
      <c r="M2" s="54" t="s">
        <v>24</v>
      </c>
      <c r="N2" s="54" t="s">
        <v>25</v>
      </c>
      <c r="O2" s="54" t="s">
        <v>12</v>
      </c>
      <c r="P2" s="54" t="s">
        <v>13</v>
      </c>
      <c r="Q2" s="54" t="s">
        <v>30</v>
      </c>
      <c r="R2" s="54" t="s">
        <v>40</v>
      </c>
      <c r="S2" s="54" t="s">
        <v>41</v>
      </c>
      <c r="T2" s="54" t="s">
        <v>31</v>
      </c>
      <c r="U2" s="54" t="s">
        <v>32</v>
      </c>
    </row>
    <row r="3" spans="1:21" ht="20.25" customHeight="1">
      <c r="A3" s="126" t="s">
        <v>14</v>
      </c>
      <c r="B3" s="80">
        <f>'(2) ICMS 30'!B3</f>
        <v>15</v>
      </c>
      <c r="C3" s="81">
        <f>'(2) ICMS 30'!C3</f>
        <v>10</v>
      </c>
      <c r="D3" s="81">
        <f>'(2) ICMS 30'!D3</f>
        <v>1</v>
      </c>
      <c r="E3" s="81">
        <f>B3*(C3-D3)</f>
        <v>135</v>
      </c>
      <c r="F3" s="82">
        <f>'(2) ICMS 30'!F3</f>
        <v>40.65</v>
      </c>
      <c r="G3" s="83">
        <f>E3/$E$6*100</f>
        <v>75</v>
      </c>
      <c r="H3" s="81">
        <f>(G3/100)*$C$8</f>
        <v>7.5</v>
      </c>
      <c r="I3" s="81">
        <f>(G3/100)*$C$9</f>
        <v>0.75</v>
      </c>
      <c r="J3" s="81">
        <f>(G3/100)*$C$10</f>
        <v>2.25</v>
      </c>
      <c r="K3" s="81">
        <f>(G3/100)*$C$11</f>
        <v>15</v>
      </c>
      <c r="L3" s="81">
        <f>E3+H3+I3+J3-K3</f>
        <v>130.5</v>
      </c>
      <c r="M3" s="87">
        <v>10</v>
      </c>
      <c r="N3" s="81">
        <f>L3-(M3/100*L3)</f>
        <v>117.45</v>
      </c>
      <c r="O3" s="122">
        <v>0</v>
      </c>
      <c r="P3" s="81">
        <f>O3/100*N3</f>
        <v>0</v>
      </c>
      <c r="Q3" s="81">
        <f>L3*(1+F3/100)</f>
        <v>183.54825</v>
      </c>
      <c r="R3" s="87">
        <v>0</v>
      </c>
      <c r="S3" s="81">
        <f>Q3-(R3/100*Q3)</f>
        <v>183.54825</v>
      </c>
      <c r="T3" s="122">
        <v>0</v>
      </c>
      <c r="U3" s="81">
        <f>(S3*(T3/100))-P3</f>
        <v>0</v>
      </c>
    </row>
    <row r="4" spans="1:21" ht="20.100000000000001" customHeight="1">
      <c r="A4" s="127" t="s">
        <v>15</v>
      </c>
      <c r="B4" s="80">
        <f>'(2) ICMS 30'!B4</f>
        <v>3</v>
      </c>
      <c r="C4" s="81">
        <f>'(2) ICMS 30'!C4</f>
        <v>7</v>
      </c>
      <c r="D4" s="81">
        <f>'(2) ICMS 30'!D4</f>
        <v>0</v>
      </c>
      <c r="E4" s="89">
        <f>B4*(C4-D4)</f>
        <v>21</v>
      </c>
      <c r="F4" s="82">
        <f>'(2) ICMS 30'!F4</f>
        <v>39.799999999999997</v>
      </c>
      <c r="G4" s="91">
        <f>E4/$E$6*100</f>
        <v>11.666666666666666</v>
      </c>
      <c r="H4" s="89">
        <f>(G4/100)*$C$8</f>
        <v>1.1666666666666665</v>
      </c>
      <c r="I4" s="89">
        <f>(G4/100)*$C$9</f>
        <v>0.11666666666666665</v>
      </c>
      <c r="J4" s="89">
        <f>(G4/100)*$C$10</f>
        <v>0.35</v>
      </c>
      <c r="K4" s="89">
        <f>(G4/100)*$C$11</f>
        <v>2.333333333333333</v>
      </c>
      <c r="L4" s="89">
        <f>E4+H4+I4+J4-K4</f>
        <v>20.300000000000004</v>
      </c>
      <c r="M4" s="95">
        <v>10</v>
      </c>
      <c r="N4" s="89">
        <f>L4-(M4/100*L4)</f>
        <v>18.270000000000003</v>
      </c>
      <c r="O4" s="123">
        <v>0</v>
      </c>
      <c r="P4" s="89">
        <f>O4/100*N4</f>
        <v>0</v>
      </c>
      <c r="Q4" s="89">
        <f>L4*(1+F4/100)</f>
        <v>28.379400000000004</v>
      </c>
      <c r="R4" s="95">
        <v>0</v>
      </c>
      <c r="S4" s="89">
        <f>Q4-(R4/100*Q4)</f>
        <v>28.379400000000004</v>
      </c>
      <c r="T4" s="123">
        <v>0</v>
      </c>
      <c r="U4" s="89">
        <f>(S4*(T4/100))-P4</f>
        <v>0</v>
      </c>
    </row>
    <row r="5" spans="1:21" ht="20.100000000000001" customHeight="1">
      <c r="A5" s="128" t="s">
        <v>16</v>
      </c>
      <c r="B5" s="80">
        <f>'(2) ICMS 30'!B5</f>
        <v>6</v>
      </c>
      <c r="C5" s="81">
        <f>'(2) ICMS 30'!C5</f>
        <v>4</v>
      </c>
      <c r="D5" s="81">
        <f>'(2) ICMS 30'!D5</f>
        <v>0</v>
      </c>
      <c r="E5" s="97">
        <f>B5*(C5-D5)</f>
        <v>24</v>
      </c>
      <c r="F5" s="82">
        <f>'(2) ICMS 30'!F5</f>
        <v>50.7</v>
      </c>
      <c r="G5" s="99">
        <f>E5/$E$6*100</f>
        <v>13.333333333333334</v>
      </c>
      <c r="H5" s="97">
        <f>(G5/100)*$C$8</f>
        <v>1.3333333333333333</v>
      </c>
      <c r="I5" s="97">
        <f>(G5/100)*$C$9</f>
        <v>0.13333333333333333</v>
      </c>
      <c r="J5" s="97">
        <f>(G5/100)*$C$10</f>
        <v>0.4</v>
      </c>
      <c r="K5" s="97">
        <f>(G5/100)*$C$11</f>
        <v>2.6666666666666665</v>
      </c>
      <c r="L5" s="97">
        <f>E5+H5+I5+J5-K5</f>
        <v>23.199999999999996</v>
      </c>
      <c r="M5" s="103">
        <v>10</v>
      </c>
      <c r="N5" s="97">
        <f>L5-(M5/100*L5)</f>
        <v>20.879999999999995</v>
      </c>
      <c r="O5" s="124">
        <v>0</v>
      </c>
      <c r="P5" s="97">
        <f>O5/100*N5</f>
        <v>0</v>
      </c>
      <c r="Q5" s="97">
        <f>L5*(1+F5/100)</f>
        <v>34.962399999999995</v>
      </c>
      <c r="R5" s="103">
        <v>0</v>
      </c>
      <c r="S5" s="97">
        <f>Q5-(R5/100*Q5)</f>
        <v>34.962399999999995</v>
      </c>
      <c r="T5" s="124">
        <v>0</v>
      </c>
      <c r="U5" s="97">
        <f>(S5*(T5/100))-P5</f>
        <v>0</v>
      </c>
    </row>
    <row r="6" spans="1:21" ht="20.100000000000001" customHeight="1">
      <c r="A6" s="129"/>
      <c r="B6" s="104">
        <f>SUM(B3:B5)</f>
        <v>24</v>
      </c>
      <c r="C6" s="105"/>
      <c r="D6" s="105"/>
      <c r="E6" s="106">
        <f>SUM(E3:E5)</f>
        <v>180</v>
      </c>
      <c r="F6" s="107"/>
      <c r="G6" s="108">
        <f t="shared" ref="G6:L6" si="0">SUM(G3:G5)</f>
        <v>100</v>
      </c>
      <c r="H6" s="106">
        <f t="shared" si="0"/>
        <v>10</v>
      </c>
      <c r="I6" s="106">
        <f t="shared" si="0"/>
        <v>1</v>
      </c>
      <c r="J6" s="106">
        <f t="shared" si="0"/>
        <v>3</v>
      </c>
      <c r="K6" s="106">
        <f t="shared" si="0"/>
        <v>20</v>
      </c>
      <c r="L6" s="106">
        <f t="shared" si="0"/>
        <v>174</v>
      </c>
      <c r="M6" s="125"/>
      <c r="N6" s="106">
        <f>SUM(N3:N5)</f>
        <v>156.6</v>
      </c>
      <c r="O6" s="125"/>
      <c r="P6" s="106">
        <f>SUM(P3:P5)</f>
        <v>0</v>
      </c>
      <c r="Q6" s="106">
        <f>SUM(Q3:Q5)</f>
        <v>246.89005</v>
      </c>
      <c r="R6" s="125"/>
      <c r="S6" s="106">
        <f>SUM(S3:S5)</f>
        <v>246.89005</v>
      </c>
      <c r="T6" s="125"/>
      <c r="U6" s="106">
        <f>SUM(U3:U5)</f>
        <v>0</v>
      </c>
    </row>
    <row r="7" spans="1:21" ht="20.100000000000001" customHeight="1">
      <c r="A7" s="130"/>
      <c r="B7" s="88"/>
      <c r="C7" s="89"/>
      <c r="D7" s="89"/>
      <c r="E7" s="89"/>
      <c r="F7" s="91"/>
      <c r="G7" s="91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</row>
    <row r="8" spans="1:21" ht="20.100000000000001" customHeight="1">
      <c r="A8" s="130"/>
      <c r="B8" s="114" t="s">
        <v>17</v>
      </c>
      <c r="C8" s="131">
        <v>10</v>
      </c>
      <c r="D8" s="89"/>
      <c r="E8" s="89"/>
      <c r="F8" s="91"/>
      <c r="G8" s="91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</row>
    <row r="9" spans="1:21" ht="20.100000000000001" customHeight="1">
      <c r="A9" s="130"/>
      <c r="B9" s="114" t="s">
        <v>18</v>
      </c>
      <c r="C9" s="131">
        <v>1</v>
      </c>
      <c r="D9" s="89"/>
      <c r="E9" s="89"/>
      <c r="F9" s="91"/>
      <c r="G9" s="9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</row>
    <row r="10" spans="1:21">
      <c r="A10" s="130"/>
      <c r="B10" s="114" t="s">
        <v>19</v>
      </c>
      <c r="C10" s="131">
        <v>3</v>
      </c>
      <c r="D10" s="89"/>
      <c r="E10" s="89"/>
      <c r="F10" s="91"/>
      <c r="G10" s="9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</row>
    <row r="11" spans="1:21" ht="26.4">
      <c r="A11" s="130"/>
      <c r="B11" s="114" t="s">
        <v>20</v>
      </c>
      <c r="C11" s="131">
        <v>20</v>
      </c>
      <c r="D11" s="89"/>
      <c r="E11" s="89"/>
      <c r="F11" s="91"/>
      <c r="G11" s="9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</row>
    <row r="12" spans="1:21" ht="20.100000000000001" customHeight="1">
      <c r="A12" s="130"/>
      <c r="B12" s="88"/>
      <c r="C12" s="89"/>
      <c r="D12" s="89"/>
      <c r="E12" s="89"/>
      <c r="F12" s="91"/>
      <c r="G12" s="9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</row>
    <row r="13" spans="1:21" ht="20.100000000000001" customHeight="1">
      <c r="A13" s="130"/>
      <c r="B13" s="9" t="s">
        <v>21</v>
      </c>
      <c r="C13" s="115"/>
      <c r="D13" s="115"/>
      <c r="E13" s="115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3"/>
      <c r="Q13" s="113"/>
      <c r="R13" s="117"/>
      <c r="S13" s="117"/>
      <c r="T13" s="113"/>
      <c r="U13" s="113"/>
    </row>
    <row r="14" spans="1:21" ht="20.100000000000001" customHeight="1">
      <c r="A14" s="130"/>
      <c r="B14" s="9" t="s">
        <v>22</v>
      </c>
      <c r="C14" s="89"/>
      <c r="D14" s="89"/>
      <c r="E14" s="89"/>
      <c r="F14" s="91"/>
      <c r="G14" s="9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</row>
    <row r="15" spans="1:21" ht="20.100000000000001" customHeight="1">
      <c r="A15" s="130"/>
      <c r="B15" s="9" t="s">
        <v>33</v>
      </c>
      <c r="C15" s="89"/>
      <c r="D15" s="89"/>
      <c r="E15" s="89"/>
      <c r="F15" s="91"/>
      <c r="G15" s="9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</row>
    <row r="16" spans="1:21" ht="20.100000000000001" customHeight="1">
      <c r="A16" s="130"/>
      <c r="B16" s="9" t="s">
        <v>42</v>
      </c>
      <c r="C16" s="89"/>
      <c r="D16" s="89"/>
      <c r="E16" s="89"/>
      <c r="F16" s="91"/>
      <c r="G16" s="9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>
      <c r="A17" s="130"/>
      <c r="B17" s="118" t="s">
        <v>149</v>
      </c>
      <c r="C17" s="119"/>
      <c r="D17" s="119"/>
      <c r="E17" s="119"/>
      <c r="F17" s="119"/>
      <c r="G17" s="119"/>
      <c r="H17" s="119"/>
      <c r="I17" s="119"/>
      <c r="J17" s="119"/>
      <c r="K17" s="120"/>
      <c r="L17" s="113"/>
      <c r="M17" s="113"/>
      <c r="N17" s="113"/>
      <c r="O17" s="113"/>
      <c r="P17" s="113"/>
      <c r="Q17" s="113"/>
      <c r="R17" s="113"/>
      <c r="S17" s="113"/>
      <c r="T17" s="113"/>
      <c r="U17" s="113"/>
    </row>
    <row r="18" spans="1:21" ht="20.100000000000001" customHeight="1">
      <c r="A18" s="130"/>
      <c r="B18" s="88"/>
      <c r="C18" s="89"/>
      <c r="D18" s="89"/>
      <c r="E18" s="89"/>
      <c r="F18" s="91"/>
      <c r="G18" s="9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</row>
    <row r="19" spans="1:21">
      <c r="A19" s="130"/>
      <c r="B19" s="118" t="s">
        <v>34</v>
      </c>
      <c r="C19" s="119"/>
      <c r="D19" s="119"/>
      <c r="E19" s="119"/>
      <c r="F19" s="119"/>
      <c r="G19" s="119"/>
      <c r="H19" s="119"/>
      <c r="I19" s="119"/>
      <c r="J19" s="119"/>
      <c r="K19" s="120"/>
      <c r="L19" s="113"/>
      <c r="M19" s="113"/>
      <c r="N19" s="113"/>
      <c r="O19" s="113"/>
      <c r="P19" s="113"/>
      <c r="Q19" s="113"/>
      <c r="R19" s="113"/>
      <c r="S19" s="113"/>
      <c r="T19" s="113"/>
      <c r="U19" s="113"/>
    </row>
    <row r="20" spans="1:21" ht="20.100000000000001" customHeight="1">
      <c r="A20" s="130"/>
      <c r="B20" s="88"/>
      <c r="C20" s="89"/>
      <c r="D20" s="89"/>
      <c r="E20" s="89"/>
      <c r="F20" s="91"/>
      <c r="G20" s="9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</row>
    <row r="21" spans="1:21">
      <c r="A21" s="130"/>
      <c r="B21" s="118" t="s">
        <v>35</v>
      </c>
      <c r="C21" s="119"/>
      <c r="D21" s="119"/>
      <c r="E21" s="119"/>
      <c r="F21" s="119"/>
      <c r="G21" s="119"/>
      <c r="H21" s="119"/>
      <c r="I21" s="119"/>
      <c r="J21" s="119"/>
      <c r="K21" s="120"/>
      <c r="L21" s="113"/>
      <c r="M21" s="113"/>
      <c r="N21" s="113"/>
      <c r="O21" s="113"/>
      <c r="P21" s="113"/>
      <c r="Q21" s="113"/>
      <c r="R21" s="113"/>
      <c r="S21" s="113"/>
      <c r="T21" s="113"/>
      <c r="U21" s="113"/>
    </row>
    <row r="22" spans="1:21" ht="20.100000000000001" customHeight="1">
      <c r="A22" s="130"/>
      <c r="B22" s="88"/>
      <c r="C22" s="89"/>
      <c r="D22" s="89"/>
      <c r="E22" s="89"/>
      <c r="F22" s="91"/>
      <c r="G22" s="9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</row>
    <row r="23" spans="1:21">
      <c r="A23" s="130"/>
      <c r="B23" s="118" t="s">
        <v>36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3"/>
      <c r="M23" s="113"/>
      <c r="N23" s="113"/>
      <c r="O23" s="113"/>
      <c r="P23" s="113"/>
      <c r="Q23" s="113"/>
      <c r="R23" s="113"/>
      <c r="S23" s="113"/>
      <c r="T23" s="113"/>
      <c r="U23" s="113"/>
    </row>
    <row r="24" spans="1:21" ht="20.100000000000001" customHeight="1">
      <c r="A24" s="130"/>
      <c r="B24" s="88"/>
      <c r="C24" s="89"/>
      <c r="D24" s="89"/>
      <c r="E24" s="89"/>
      <c r="F24" s="91"/>
      <c r="G24" s="9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</row>
    <row r="25" spans="1:21" ht="20.100000000000001" customHeight="1">
      <c r="A25" s="130"/>
      <c r="B25" s="43" t="s">
        <v>45</v>
      </c>
      <c r="C25" s="89"/>
      <c r="D25" s="89"/>
      <c r="E25" s="89"/>
      <c r="F25" s="91"/>
      <c r="G25" s="9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</row>
    <row r="26" spans="1:21" ht="20.100000000000001" customHeight="1">
      <c r="A26" s="130"/>
      <c r="B26" s="44" t="s">
        <v>134</v>
      </c>
      <c r="C26" s="89"/>
      <c r="D26" s="89"/>
      <c r="E26" s="89"/>
      <c r="F26" s="91"/>
      <c r="G26" s="9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</row>
    <row r="27" spans="1:21" ht="20.100000000000001" customHeight="1">
      <c r="A27" s="130"/>
      <c r="B27" s="44" t="s">
        <v>97</v>
      </c>
      <c r="C27" s="89"/>
      <c r="D27" s="89"/>
      <c r="E27" s="89"/>
      <c r="F27" s="91"/>
      <c r="G27" s="9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</row>
    <row r="28" spans="1:21" ht="20.100000000000001" customHeight="1">
      <c r="A28" s="130"/>
      <c r="B28" s="44" t="s">
        <v>135</v>
      </c>
      <c r="C28" s="89"/>
      <c r="D28" s="89"/>
      <c r="E28" s="89"/>
      <c r="F28" s="91"/>
      <c r="G28" s="9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</row>
    <row r="29" spans="1:21" ht="20.100000000000001" customHeight="1">
      <c r="A29" s="130"/>
      <c r="B29" s="44" t="s">
        <v>99</v>
      </c>
      <c r="C29" s="89"/>
      <c r="D29" s="89"/>
      <c r="E29" s="89"/>
      <c r="F29" s="91"/>
      <c r="G29" s="91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</row>
    <row r="30" spans="1:21" ht="20.100000000000001" customHeight="1">
      <c r="A30" s="130"/>
      <c r="B30" s="44" t="s">
        <v>100</v>
      </c>
      <c r="C30" s="89"/>
      <c r="D30" s="89"/>
      <c r="E30" s="89"/>
      <c r="F30" s="91"/>
      <c r="G30" s="91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</row>
    <row r="31" spans="1:21" ht="20.100000000000001" customHeight="1">
      <c r="A31" s="130"/>
      <c r="B31" s="44" t="s">
        <v>101</v>
      </c>
      <c r="C31" s="89"/>
      <c r="D31" s="89"/>
      <c r="E31" s="89"/>
      <c r="F31" s="91"/>
      <c r="G31" s="91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</row>
    <row r="32" spans="1:21" ht="20.100000000000001" customHeight="1">
      <c r="A32" s="130"/>
      <c r="B32" s="44" t="s">
        <v>102</v>
      </c>
      <c r="C32" s="89"/>
      <c r="D32" s="89"/>
      <c r="E32" s="89"/>
      <c r="F32" s="91"/>
      <c r="G32" s="91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</row>
    <row r="33" spans="1:21" ht="20.100000000000001" customHeight="1">
      <c r="A33" s="130"/>
      <c r="B33" s="44" t="s">
        <v>103</v>
      </c>
      <c r="C33" s="89"/>
      <c r="D33" s="89"/>
      <c r="E33" s="89"/>
      <c r="F33" s="91"/>
      <c r="G33" s="91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</row>
    <row r="34" spans="1:21" ht="20.100000000000001" customHeight="1">
      <c r="A34" s="130"/>
      <c r="B34" s="44" t="s">
        <v>127</v>
      </c>
      <c r="C34" s="89"/>
      <c r="D34" s="89"/>
      <c r="E34" s="89"/>
      <c r="F34" s="91"/>
      <c r="G34" s="91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</row>
    <row r="35" spans="1:21" ht="20.100000000000001" customHeight="1">
      <c r="A35" s="130"/>
      <c r="B35" s="44" t="s">
        <v>136</v>
      </c>
      <c r="C35" s="89"/>
      <c r="D35" s="89"/>
      <c r="E35" s="89"/>
      <c r="F35" s="91"/>
      <c r="G35" s="91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</row>
    <row r="36" spans="1:21" ht="20.100000000000001" customHeight="1">
      <c r="A36" s="130"/>
      <c r="B36" s="44" t="s">
        <v>129</v>
      </c>
      <c r="C36" s="89"/>
      <c r="D36" s="89"/>
      <c r="E36" s="89"/>
      <c r="F36" s="91"/>
      <c r="G36" s="91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</row>
    <row r="37" spans="1:21" ht="19.95" customHeight="1">
      <c r="A37" s="132"/>
      <c r="B37" s="44" t="s">
        <v>137</v>
      </c>
    </row>
    <row r="38" spans="1:21" ht="19.95" customHeight="1">
      <c r="A38" s="132"/>
      <c r="B38" s="44" t="s">
        <v>131</v>
      </c>
    </row>
    <row r="39" spans="1:21" ht="19.95" customHeight="1">
      <c r="A39" s="132"/>
      <c r="B39" s="44" t="s">
        <v>138</v>
      </c>
    </row>
    <row r="40" spans="1:21" ht="19.95" customHeight="1">
      <c r="A40" s="132"/>
      <c r="B40" s="44" t="s">
        <v>139</v>
      </c>
    </row>
    <row r="41" spans="1:21" ht="19.95" customHeight="1">
      <c r="B41" s="43" t="s">
        <v>47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workbookViewId="0">
      <selection activeCell="G12" sqref="G12"/>
    </sheetView>
  </sheetViews>
  <sheetFormatPr defaultRowHeight="13.2"/>
  <cols>
    <col min="1" max="1" width="13.88671875" style="79" bestFit="1" customWidth="1"/>
    <col min="2" max="12" width="8.88671875" style="79"/>
    <col min="13" max="13" width="46.88671875" style="79" bestFit="1" customWidth="1"/>
    <col min="14" max="16384" width="8.88671875" style="79"/>
  </cols>
  <sheetData>
    <row r="1" spans="1:13" ht="37.799999999999997" customHeight="1">
      <c r="A1" s="136" t="s">
        <v>49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 t="s">
        <v>45</v>
      </c>
    </row>
    <row r="2" spans="1:13" ht="14.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 t="s">
        <v>153</v>
      </c>
    </row>
    <row r="3" spans="1:13" ht="14.4">
      <c r="A3" s="142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1" t="s">
        <v>154</v>
      </c>
    </row>
    <row r="4" spans="1:13" ht="14.4">
      <c r="A4" s="142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1" t="s">
        <v>155</v>
      </c>
    </row>
    <row r="5" spans="1:13" ht="14.4">
      <c r="A5" s="142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 t="s">
        <v>156</v>
      </c>
    </row>
    <row r="6" spans="1:13" ht="14.4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 t="s">
        <v>47</v>
      </c>
    </row>
    <row r="10" spans="1:13" ht="39" customHeight="1">
      <c r="A10" s="136" t="s">
        <v>44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8" t="s">
        <v>45</v>
      </c>
    </row>
    <row r="11" spans="1:13" ht="14.4">
      <c r="A11" s="14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1" t="s">
        <v>160</v>
      </c>
    </row>
    <row r="12" spans="1:13" ht="14.4">
      <c r="A12" s="142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1" t="s">
        <v>154</v>
      </c>
    </row>
    <row r="13" spans="1:13" ht="14.4">
      <c r="A13" s="142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1" t="s">
        <v>157</v>
      </c>
    </row>
    <row r="14" spans="1:13" ht="14.4">
      <c r="A14" s="142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1" t="s">
        <v>161</v>
      </c>
    </row>
    <row r="15" spans="1:13" ht="14.4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5" t="s">
        <v>47</v>
      </c>
    </row>
    <row r="19" spans="1:13" ht="64.8" customHeight="1">
      <c r="A19" s="136" t="s">
        <v>48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8" t="s">
        <v>45</v>
      </c>
    </row>
    <row r="20" spans="1:13" ht="14.4">
      <c r="A20" s="142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1" t="s">
        <v>162</v>
      </c>
    </row>
    <row r="21" spans="1:13" ht="14.4">
      <c r="A21" s="142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1" t="s">
        <v>158</v>
      </c>
    </row>
    <row r="22" spans="1:13" ht="14.4">
      <c r="A22" s="142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1" t="s">
        <v>159</v>
      </c>
    </row>
    <row r="23" spans="1:13" ht="14.4">
      <c r="A23" s="142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1" t="s">
        <v>163</v>
      </c>
    </row>
    <row r="24" spans="1:13" ht="14.4">
      <c r="A24" s="143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5" t="s">
        <v>47</v>
      </c>
    </row>
    <row r="28" spans="1:13" ht="129.6">
      <c r="A28" s="146" t="s">
        <v>141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8" t="s">
        <v>140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8D1-4C4A-4F88-8F0E-1D6603A5B7E1}">
  <dimension ref="A1:IU23"/>
  <sheetViews>
    <sheetView tabSelected="1" workbookViewId="0">
      <selection activeCell="M3" sqref="M3:M5"/>
    </sheetView>
  </sheetViews>
  <sheetFormatPr defaultColWidth="16.33203125" defaultRowHeight="13.2"/>
  <cols>
    <col min="1" max="1" width="16.33203125" style="15"/>
    <col min="2" max="2" width="13.88671875" style="15" customWidth="1"/>
    <col min="3" max="3" width="15.5546875" style="15" customWidth="1"/>
    <col min="4" max="4" width="11.44140625" style="15" customWidth="1"/>
    <col min="5" max="6" width="16.33203125" style="15"/>
    <col min="7" max="7" width="13.44140625" style="15" customWidth="1"/>
    <col min="8" max="8" width="15.33203125" style="15" customWidth="1"/>
    <col min="9" max="9" width="14" style="15" customWidth="1"/>
    <col min="10" max="10" width="18.109375" style="15" customWidth="1"/>
    <col min="11" max="11" width="11.88671875" style="15" customWidth="1"/>
    <col min="12" max="12" width="11.6640625" style="15" customWidth="1"/>
    <col min="13" max="13" width="13.33203125" style="15" customWidth="1"/>
    <col min="14" max="255" width="16.33203125" style="15"/>
  </cols>
  <sheetData>
    <row r="1" spans="1:13" ht="27.6" customHeight="1">
      <c r="A1" s="67" t="s">
        <v>164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39" customHeight="1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7</v>
      </c>
      <c r="H2" s="54" t="s">
        <v>8</v>
      </c>
      <c r="I2" s="54" t="s">
        <v>9</v>
      </c>
      <c r="J2" s="54" t="s">
        <v>10</v>
      </c>
      <c r="K2" s="54" t="s">
        <v>93</v>
      </c>
      <c r="L2" s="54" t="s">
        <v>165</v>
      </c>
      <c r="M2" s="54" t="s">
        <v>166</v>
      </c>
    </row>
    <row r="3" spans="1:13" ht="20.25" customHeight="1">
      <c r="A3" s="55" t="s">
        <v>14</v>
      </c>
      <c r="B3" s="2">
        <v>15</v>
      </c>
      <c r="C3" s="3">
        <v>10</v>
      </c>
      <c r="D3" s="3">
        <v>1</v>
      </c>
      <c r="E3" s="3">
        <f>B3*(C3-D3)</f>
        <v>135</v>
      </c>
      <c r="F3" s="60">
        <f>E3/$E$6*100</f>
        <v>75</v>
      </c>
      <c r="G3" s="64">
        <f>(F3/100)*$C$8</f>
        <v>7.5</v>
      </c>
      <c r="H3" s="64">
        <f>(F3/100)*$C$9</f>
        <v>3</v>
      </c>
      <c r="I3" s="64">
        <f>(F3/100)*$C$10</f>
        <v>1.5</v>
      </c>
      <c r="J3" s="64">
        <f>(F3/100)*$C$11</f>
        <v>13.5</v>
      </c>
      <c r="K3" s="71">
        <f>E3+G3+H3+I3-J3</f>
        <v>133.5</v>
      </c>
      <c r="L3" s="72">
        <v>1.25</v>
      </c>
      <c r="M3" s="71">
        <f>L3/100*K3</f>
        <v>1.6687500000000002</v>
      </c>
    </row>
    <row r="4" spans="1:13" ht="20.100000000000001" customHeight="1">
      <c r="A4" s="56" t="s">
        <v>15</v>
      </c>
      <c r="B4" s="4">
        <v>3</v>
      </c>
      <c r="C4" s="5">
        <v>7</v>
      </c>
      <c r="D4" s="5">
        <v>0</v>
      </c>
      <c r="E4" s="5">
        <f>B4*(C4-D4)</f>
        <v>21</v>
      </c>
      <c r="F4" s="61">
        <f>E4/$E$6*100</f>
        <v>11.666666666666666</v>
      </c>
      <c r="G4" s="65">
        <f>(F4/100)*$C$8</f>
        <v>1.1666666666666665</v>
      </c>
      <c r="H4" s="65">
        <f>(F4/100)*$C$9</f>
        <v>0.46666666666666662</v>
      </c>
      <c r="I4" s="65">
        <f>(F4/100)*$C$10</f>
        <v>0.23333333333333331</v>
      </c>
      <c r="J4" s="65">
        <f>(F4/100)*$C$11</f>
        <v>2.0999999999999996</v>
      </c>
      <c r="K4" s="71">
        <f>E4+G4+H4+I4-J4</f>
        <v>20.766666666666666</v>
      </c>
      <c r="L4" s="73">
        <v>1.25</v>
      </c>
      <c r="M4" s="74">
        <f>L4/100*K4</f>
        <v>0.25958333333333333</v>
      </c>
    </row>
    <row r="5" spans="1:13" ht="20.100000000000001" customHeight="1">
      <c r="A5" s="57" t="s">
        <v>16</v>
      </c>
      <c r="B5" s="18">
        <v>6</v>
      </c>
      <c r="C5" s="19">
        <v>4</v>
      </c>
      <c r="D5" s="19">
        <v>0</v>
      </c>
      <c r="E5" s="19">
        <f>B5*(C5-D5)</f>
        <v>24</v>
      </c>
      <c r="F5" s="62">
        <f>E5/$E$6*100</f>
        <v>13.333333333333334</v>
      </c>
      <c r="G5" s="66">
        <f>(F5/100)*$C$8</f>
        <v>1.3333333333333333</v>
      </c>
      <c r="H5" s="66">
        <f>(F5/100)*$C$9</f>
        <v>0.53333333333333333</v>
      </c>
      <c r="I5" s="66">
        <f>(F5/100)*$C$10</f>
        <v>0.26666666666666666</v>
      </c>
      <c r="J5" s="66">
        <f>(F5/100)*$C$11</f>
        <v>2.4</v>
      </c>
      <c r="K5" s="71">
        <f>E5+G5+H5+I5-J5</f>
        <v>23.733333333333334</v>
      </c>
      <c r="L5" s="75">
        <v>1.25</v>
      </c>
      <c r="M5" s="76">
        <f>L5/100*K5</f>
        <v>0.29666666666666669</v>
      </c>
    </row>
    <row r="6" spans="1:13" ht="20.100000000000001" customHeight="1">
      <c r="A6" s="58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17"/>
      <c r="M6" s="21">
        <f>SUM(M3:M5)</f>
        <v>2.2250000000000001</v>
      </c>
    </row>
    <row r="7" spans="1:13" ht="20.100000000000001" customHeight="1">
      <c r="A7" s="59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</row>
    <row r="8" spans="1:13" ht="20.100000000000001" customHeight="1">
      <c r="A8" s="59"/>
      <c r="B8" s="8" t="s">
        <v>17</v>
      </c>
      <c r="C8" s="63">
        <v>10</v>
      </c>
      <c r="D8" s="5"/>
      <c r="E8" s="5"/>
      <c r="F8" s="6"/>
      <c r="G8" s="7"/>
      <c r="H8" s="7"/>
      <c r="I8" s="7"/>
      <c r="J8" s="7"/>
      <c r="K8" s="7"/>
      <c r="L8" s="7"/>
      <c r="M8" s="7"/>
    </row>
    <row r="9" spans="1:13" ht="20.100000000000001" customHeight="1">
      <c r="A9" s="59"/>
      <c r="B9" s="8" t="s">
        <v>18</v>
      </c>
      <c r="C9" s="63">
        <v>4</v>
      </c>
      <c r="D9" s="5"/>
      <c r="E9" s="5"/>
      <c r="F9" s="6"/>
      <c r="G9" s="7"/>
      <c r="H9" s="7"/>
      <c r="I9" s="7"/>
      <c r="J9" s="7"/>
      <c r="K9" s="7"/>
      <c r="L9" s="7"/>
      <c r="M9" s="7"/>
    </row>
    <row r="10" spans="1:13" ht="20.100000000000001" customHeight="1">
      <c r="A10" s="59"/>
      <c r="B10" s="8" t="s">
        <v>19</v>
      </c>
      <c r="C10" s="63"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</row>
    <row r="11" spans="1:13" ht="28.5" customHeight="1">
      <c r="A11" s="59"/>
      <c r="B11" s="8" t="s">
        <v>20</v>
      </c>
      <c r="C11" s="63"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</row>
    <row r="12" spans="1:13" ht="20.100000000000001" customHeight="1">
      <c r="A12" s="59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</row>
    <row r="13" spans="1:13" ht="20.100000000000001" customHeight="1">
      <c r="A13" s="59"/>
      <c r="B13" s="46" t="s">
        <v>77</v>
      </c>
      <c r="C13" s="47"/>
      <c r="D13" s="47"/>
      <c r="E13" s="47"/>
      <c r="F13" s="47"/>
      <c r="G13" s="47"/>
      <c r="H13" s="47"/>
      <c r="I13" s="47"/>
      <c r="J13" s="47"/>
      <c r="K13" s="47"/>
      <c r="L13" s="48"/>
      <c r="M13" s="7"/>
    </row>
    <row r="14" spans="1:13" ht="20.100000000000001" customHeight="1">
      <c r="A14" s="59"/>
      <c r="B14" s="4"/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</row>
    <row r="15" spans="1:13" ht="20.100000000000001" customHeight="1">
      <c r="A15" s="59"/>
      <c r="B15" s="35" t="s">
        <v>45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</row>
    <row r="16" spans="1:13" ht="20.100000000000001" customHeight="1">
      <c r="A16" s="59"/>
      <c r="B16" s="36" t="s">
        <v>51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</row>
    <row r="17" spans="1:13" ht="20.100000000000001" customHeight="1">
      <c r="A17" s="59"/>
      <c r="B17" s="36" t="s">
        <v>46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</row>
    <row r="18" spans="1:13" ht="20.100000000000001" customHeight="1">
      <c r="A18" s="59"/>
      <c r="B18" s="36" t="s">
        <v>52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</row>
    <row r="19" spans="1:13" ht="20.100000000000001" customHeight="1">
      <c r="A19" s="59"/>
      <c r="B19" s="36" t="s">
        <v>53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</row>
    <row r="20" spans="1:13" ht="20.100000000000001" customHeight="1">
      <c r="A20" s="59"/>
      <c r="B20" s="36" t="s">
        <v>54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</row>
    <row r="21" spans="1:13" ht="20.100000000000001" customHeight="1">
      <c r="A21" s="59"/>
      <c r="B21" s="36" t="s">
        <v>55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</row>
    <row r="22" spans="1:13" ht="20.100000000000001" customHeight="1">
      <c r="A22" s="59"/>
      <c r="B22" s="39" t="s">
        <v>47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</row>
    <row r="23" spans="1:13" ht="20.100000000000001" customHeight="1">
      <c r="A23" s="59"/>
      <c r="B23" s="4"/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</row>
  </sheetData>
  <mergeCells count="2">
    <mergeCell ref="A1:M1"/>
    <mergeCell ref="B13:L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BC9A-9E8A-4CA7-B904-7C7012BD0D00}">
  <dimension ref="A1:IU47"/>
  <sheetViews>
    <sheetView topLeftCell="A7" workbookViewId="0">
      <selection activeCell="G14" sqref="G14"/>
    </sheetView>
  </sheetViews>
  <sheetFormatPr defaultColWidth="16.33203125" defaultRowHeight="13.2"/>
  <cols>
    <col min="1" max="1" width="20.33203125" style="78" customWidth="1"/>
    <col min="2" max="2" width="15.5546875" style="78" customWidth="1"/>
    <col min="3" max="3" width="11.44140625" style="78" customWidth="1"/>
    <col min="4" max="5" width="16.33203125" style="78"/>
    <col min="6" max="6" width="13.44140625" style="78" customWidth="1"/>
    <col min="7" max="7" width="15.33203125" style="78" customWidth="1"/>
    <col min="8" max="8" width="14" style="78" customWidth="1"/>
    <col min="9" max="9" width="18.109375" style="78" customWidth="1"/>
    <col min="10" max="10" width="14.6640625" style="78" customWidth="1"/>
    <col min="11" max="11" width="13" style="78" customWidth="1"/>
    <col min="12" max="12" width="11.6640625" style="78" customWidth="1"/>
    <col min="13" max="13" width="13.33203125" style="78" customWidth="1"/>
    <col min="14" max="255" width="16.33203125" style="78"/>
    <col min="256" max="16384" width="16.33203125" style="79"/>
  </cols>
  <sheetData>
    <row r="1" spans="1:14" ht="15">
      <c r="A1" s="45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>
      <c r="A2" s="88"/>
      <c r="B2" s="89"/>
      <c r="C2" s="89"/>
      <c r="D2" s="89"/>
      <c r="E2" s="91"/>
      <c r="F2" s="113"/>
      <c r="G2" s="113"/>
      <c r="H2" s="113"/>
      <c r="I2" s="113"/>
      <c r="J2" s="113"/>
      <c r="K2" s="113"/>
      <c r="L2" s="113"/>
      <c r="M2" s="113"/>
    </row>
    <row r="3" spans="1:14">
      <c r="A3" s="149"/>
      <c r="B3" s="150"/>
      <c r="C3" s="150"/>
      <c r="D3" s="150"/>
      <c r="E3" s="151"/>
      <c r="F3" s="152"/>
      <c r="G3" s="152"/>
      <c r="H3" s="152"/>
      <c r="I3" s="152"/>
      <c r="J3" s="152"/>
      <c r="K3" s="152"/>
      <c r="L3" s="113"/>
      <c r="M3" s="113"/>
    </row>
    <row r="4" spans="1:14" ht="35.25" customHeight="1">
      <c r="A4" s="51" t="s">
        <v>68</v>
      </c>
      <c r="B4" s="52"/>
      <c r="C4" s="52"/>
      <c r="D4" s="52"/>
      <c r="E4" s="52"/>
      <c r="F4" s="52"/>
      <c r="G4" s="52"/>
      <c r="H4" s="53"/>
      <c r="I4" s="35" t="s">
        <v>45</v>
      </c>
      <c r="J4" s="153"/>
      <c r="K4" s="154"/>
      <c r="L4" s="155"/>
      <c r="M4" s="113"/>
    </row>
    <row r="5" spans="1:14" ht="14.4">
      <c r="A5" s="156"/>
      <c r="B5" s="89"/>
      <c r="C5" s="89"/>
      <c r="D5" s="89"/>
      <c r="E5" s="91"/>
      <c r="F5" s="113"/>
      <c r="G5" s="113"/>
      <c r="H5" s="113"/>
      <c r="I5" s="36" t="s">
        <v>51</v>
      </c>
      <c r="J5" s="113"/>
      <c r="K5" s="157"/>
      <c r="L5" s="155"/>
      <c r="M5" s="113"/>
    </row>
    <row r="6" spans="1:14" ht="14.4">
      <c r="A6" s="156"/>
      <c r="B6" s="89"/>
      <c r="C6" s="89"/>
      <c r="D6" s="89"/>
      <c r="E6" s="91"/>
      <c r="F6" s="113"/>
      <c r="G6" s="113"/>
      <c r="H6" s="113"/>
      <c r="I6" s="36" t="s">
        <v>46</v>
      </c>
      <c r="J6" s="113"/>
      <c r="K6" s="157"/>
      <c r="L6" s="155"/>
      <c r="M6" s="113"/>
    </row>
    <row r="7" spans="1:14" ht="14.4">
      <c r="A7" s="158"/>
      <c r="B7" s="89"/>
      <c r="C7" s="89"/>
      <c r="D7" s="89"/>
      <c r="E7" s="91"/>
      <c r="F7" s="113"/>
      <c r="G7" s="113"/>
      <c r="H7" s="113"/>
      <c r="I7" s="36" t="s">
        <v>52</v>
      </c>
      <c r="J7" s="113"/>
      <c r="K7" s="157"/>
      <c r="L7" s="155"/>
      <c r="M7" s="113"/>
    </row>
    <row r="8" spans="1:14" ht="14.4">
      <c r="A8" s="37"/>
      <c r="B8" s="115"/>
      <c r="C8" s="115"/>
      <c r="D8" s="115"/>
      <c r="E8" s="116"/>
      <c r="F8" s="117"/>
      <c r="G8" s="117"/>
      <c r="H8" s="117"/>
      <c r="I8" s="36" t="s">
        <v>53</v>
      </c>
      <c r="J8" s="117"/>
      <c r="K8" s="159"/>
      <c r="L8" s="160"/>
      <c r="M8" s="113"/>
    </row>
    <row r="9" spans="1:14" ht="14.4">
      <c r="A9" s="38"/>
      <c r="B9" s="89"/>
      <c r="C9" s="89"/>
      <c r="D9" s="89"/>
      <c r="E9" s="91"/>
      <c r="F9" s="113"/>
      <c r="G9" s="113"/>
      <c r="H9" s="113"/>
      <c r="I9" s="36" t="s">
        <v>54</v>
      </c>
      <c r="J9" s="113"/>
      <c r="K9" s="157"/>
      <c r="L9" s="155"/>
      <c r="M9" s="113"/>
    </row>
    <row r="10" spans="1:14" ht="14.4">
      <c r="A10" s="158"/>
      <c r="B10" s="89"/>
      <c r="C10" s="89"/>
      <c r="D10" s="89"/>
      <c r="E10" s="91"/>
      <c r="F10" s="113"/>
      <c r="G10" s="113"/>
      <c r="H10" s="113"/>
      <c r="I10" s="36" t="s">
        <v>55</v>
      </c>
      <c r="J10" s="113"/>
      <c r="K10" s="157"/>
      <c r="L10" s="155"/>
      <c r="M10" s="113"/>
    </row>
    <row r="11" spans="1:14" ht="14.4">
      <c r="A11" s="161"/>
      <c r="B11" s="97"/>
      <c r="C11" s="97"/>
      <c r="D11" s="97"/>
      <c r="E11" s="99"/>
      <c r="F11" s="162"/>
      <c r="G11" s="162"/>
      <c r="H11" s="162"/>
      <c r="I11" s="39" t="s">
        <v>47</v>
      </c>
      <c r="J11" s="162"/>
      <c r="K11" s="163"/>
      <c r="L11" s="155"/>
      <c r="M11" s="113"/>
    </row>
    <row r="12" spans="1:14">
      <c r="A12" s="164"/>
      <c r="B12" s="165"/>
      <c r="C12" s="165"/>
      <c r="D12" s="165"/>
      <c r="E12" s="166"/>
      <c r="F12" s="167"/>
      <c r="G12" s="167"/>
      <c r="H12" s="167"/>
      <c r="I12" s="167"/>
      <c r="J12" s="167"/>
      <c r="K12" s="125"/>
      <c r="L12" s="113"/>
      <c r="M12" s="113"/>
    </row>
    <row r="13" spans="1:14" ht="46.5" customHeight="1">
      <c r="A13" s="51" t="s">
        <v>69</v>
      </c>
      <c r="B13" s="52"/>
      <c r="C13" s="52"/>
      <c r="D13" s="52"/>
      <c r="E13" s="52"/>
      <c r="F13" s="52"/>
      <c r="G13" s="52"/>
      <c r="H13" s="53"/>
      <c r="I13" s="35" t="s">
        <v>45</v>
      </c>
      <c r="J13" s="154"/>
      <c r="K13" s="155"/>
      <c r="L13" s="113"/>
      <c r="M13" s="113"/>
    </row>
    <row r="14" spans="1:14" ht="14.4">
      <c r="A14" s="158"/>
      <c r="B14" s="89"/>
      <c r="C14" s="89"/>
      <c r="D14" s="89"/>
      <c r="E14" s="91"/>
      <c r="F14" s="113"/>
      <c r="G14" s="113"/>
      <c r="H14" s="113"/>
      <c r="I14" s="36" t="s">
        <v>56</v>
      </c>
      <c r="J14" s="157"/>
      <c r="K14" s="155"/>
      <c r="L14" s="113"/>
      <c r="M14" s="113"/>
    </row>
    <row r="15" spans="1:14" ht="14.4">
      <c r="A15" s="158"/>
      <c r="B15" s="89"/>
      <c r="C15" s="89"/>
      <c r="D15" s="89"/>
      <c r="E15" s="91"/>
      <c r="F15" s="113"/>
      <c r="G15" s="113"/>
      <c r="H15" s="113"/>
      <c r="I15" s="36" t="s">
        <v>46</v>
      </c>
      <c r="J15" s="157"/>
      <c r="K15" s="155"/>
      <c r="L15" s="113"/>
      <c r="M15" s="113"/>
    </row>
    <row r="16" spans="1:14" ht="14.4">
      <c r="A16" s="158"/>
      <c r="B16" s="89"/>
      <c r="C16" s="89"/>
      <c r="D16" s="89"/>
      <c r="E16" s="91"/>
      <c r="F16" s="113"/>
      <c r="G16" s="113"/>
      <c r="H16" s="113"/>
      <c r="I16" s="36" t="s">
        <v>57</v>
      </c>
      <c r="J16" s="157"/>
      <c r="K16" s="155"/>
      <c r="L16" s="113"/>
      <c r="M16" s="113"/>
    </row>
    <row r="17" spans="1:13" ht="14.4">
      <c r="A17" s="158"/>
      <c r="B17" s="89"/>
      <c r="C17" s="89"/>
      <c r="D17" s="89"/>
      <c r="E17" s="91"/>
      <c r="F17" s="113"/>
      <c r="G17" s="113"/>
      <c r="H17" s="113"/>
      <c r="I17" s="36" t="s">
        <v>58</v>
      </c>
      <c r="J17" s="157"/>
      <c r="K17" s="155"/>
      <c r="L17" s="113"/>
      <c r="M17" s="113"/>
    </row>
    <row r="18" spans="1:13" ht="14.4">
      <c r="A18" s="161"/>
      <c r="B18" s="97"/>
      <c r="C18" s="97"/>
      <c r="D18" s="97"/>
      <c r="E18" s="99"/>
      <c r="F18" s="162"/>
      <c r="G18" s="162"/>
      <c r="H18" s="162"/>
      <c r="I18" s="39" t="s">
        <v>47</v>
      </c>
      <c r="J18" s="163"/>
      <c r="K18" s="155"/>
      <c r="L18" s="113"/>
      <c r="M18" s="113"/>
    </row>
    <row r="19" spans="1:13">
      <c r="A19" s="164"/>
      <c r="B19" s="165"/>
      <c r="C19" s="165"/>
      <c r="D19" s="165"/>
      <c r="E19" s="166"/>
      <c r="F19" s="167"/>
      <c r="G19" s="167"/>
      <c r="H19" s="167"/>
      <c r="I19" s="167"/>
      <c r="J19" s="167"/>
      <c r="K19" s="113"/>
      <c r="L19" s="113"/>
      <c r="M19" s="113"/>
    </row>
    <row r="20" spans="1:13" ht="32.25" customHeight="1">
      <c r="A20" s="51" t="s">
        <v>70</v>
      </c>
      <c r="B20" s="52"/>
      <c r="C20" s="52"/>
      <c r="D20" s="52"/>
      <c r="E20" s="52"/>
      <c r="F20" s="52"/>
      <c r="G20" s="52"/>
      <c r="H20" s="53"/>
      <c r="I20" s="35" t="s">
        <v>45</v>
      </c>
      <c r="J20" s="154"/>
      <c r="K20" s="155"/>
      <c r="L20" s="113"/>
      <c r="M20" s="113"/>
    </row>
    <row r="21" spans="1:13" ht="14.4">
      <c r="A21" s="158"/>
      <c r="B21" s="89"/>
      <c r="C21" s="89"/>
      <c r="D21" s="89"/>
      <c r="E21" s="91"/>
      <c r="F21" s="113"/>
      <c r="G21" s="113"/>
      <c r="H21" s="113"/>
      <c r="I21" s="36" t="s">
        <v>59</v>
      </c>
      <c r="J21" s="157"/>
      <c r="K21" s="155"/>
      <c r="L21" s="113"/>
      <c r="M21" s="113"/>
    </row>
    <row r="22" spans="1:13" ht="14.4">
      <c r="A22" s="158"/>
      <c r="B22" s="89"/>
      <c r="C22" s="89"/>
      <c r="D22" s="89"/>
      <c r="E22" s="91"/>
      <c r="F22" s="113"/>
      <c r="G22" s="113"/>
      <c r="H22" s="113"/>
      <c r="I22" s="36" t="s">
        <v>46</v>
      </c>
      <c r="J22" s="157"/>
      <c r="K22" s="155"/>
      <c r="L22" s="113"/>
      <c r="M22" s="113"/>
    </row>
    <row r="23" spans="1:13" ht="14.4">
      <c r="A23" s="158"/>
      <c r="B23" s="89"/>
      <c r="C23" s="89"/>
      <c r="D23" s="89"/>
      <c r="E23" s="91"/>
      <c r="F23" s="113"/>
      <c r="G23" s="113"/>
      <c r="H23" s="113"/>
      <c r="I23" s="36" t="s">
        <v>60</v>
      </c>
      <c r="J23" s="157"/>
      <c r="K23" s="155"/>
      <c r="L23" s="113"/>
      <c r="M23" s="113"/>
    </row>
    <row r="24" spans="1:13" ht="14.4">
      <c r="A24" s="158"/>
      <c r="B24" s="89"/>
      <c r="C24" s="89"/>
      <c r="D24" s="89"/>
      <c r="E24" s="91"/>
      <c r="F24" s="113"/>
      <c r="G24" s="113"/>
      <c r="H24" s="113"/>
      <c r="I24" s="36" t="s">
        <v>61</v>
      </c>
      <c r="J24" s="157"/>
      <c r="K24" s="155"/>
      <c r="L24" s="113"/>
      <c r="M24" s="113"/>
    </row>
    <row r="25" spans="1:13" ht="14.4">
      <c r="A25" s="161"/>
      <c r="B25" s="97"/>
      <c r="C25" s="97"/>
      <c r="D25" s="97"/>
      <c r="E25" s="99"/>
      <c r="F25" s="162"/>
      <c r="G25" s="162"/>
      <c r="H25" s="162"/>
      <c r="I25" s="39" t="s">
        <v>47</v>
      </c>
      <c r="J25" s="163"/>
      <c r="K25" s="155"/>
      <c r="L25" s="113"/>
      <c r="M25" s="113"/>
    </row>
    <row r="26" spans="1:13">
      <c r="A26" s="164"/>
      <c r="B26" s="165"/>
      <c r="C26" s="165"/>
      <c r="D26" s="165"/>
      <c r="E26" s="166"/>
      <c r="F26" s="167"/>
      <c r="G26" s="167"/>
      <c r="H26" s="167"/>
      <c r="I26" s="167"/>
      <c r="J26" s="167"/>
      <c r="K26" s="113"/>
      <c r="L26" s="113"/>
      <c r="M26" s="113"/>
    </row>
    <row r="27" spans="1:13" ht="20.25" customHeight="1">
      <c r="A27" s="51" t="s">
        <v>71</v>
      </c>
      <c r="B27" s="52"/>
      <c r="C27" s="52"/>
      <c r="D27" s="52"/>
      <c r="E27" s="52"/>
      <c r="F27" s="52"/>
      <c r="G27" s="52"/>
      <c r="H27" s="53"/>
      <c r="I27" s="35" t="s">
        <v>45</v>
      </c>
      <c r="J27" s="154"/>
      <c r="K27" s="155"/>
      <c r="L27" s="113"/>
      <c r="M27" s="113"/>
    </row>
    <row r="28" spans="1:13" ht="14.4">
      <c r="A28" s="158"/>
      <c r="B28" s="89"/>
      <c r="C28" s="89"/>
      <c r="D28" s="89"/>
      <c r="E28" s="91"/>
      <c r="F28" s="113"/>
      <c r="G28" s="113"/>
      <c r="H28" s="113"/>
      <c r="I28" s="36" t="s">
        <v>62</v>
      </c>
      <c r="J28" s="157"/>
      <c r="K28" s="155"/>
      <c r="L28" s="113"/>
      <c r="M28" s="113"/>
    </row>
    <row r="29" spans="1:13" ht="14.4">
      <c r="A29" s="168"/>
      <c r="B29" s="169"/>
      <c r="C29" s="169"/>
      <c r="D29" s="169"/>
      <c r="E29" s="169"/>
      <c r="F29" s="169"/>
      <c r="G29" s="169"/>
      <c r="H29" s="169"/>
      <c r="I29" s="36" t="s">
        <v>46</v>
      </c>
      <c r="J29" s="170"/>
    </row>
    <row r="30" spans="1:13" ht="14.4">
      <c r="A30" s="168"/>
      <c r="B30" s="169"/>
      <c r="C30" s="169"/>
      <c r="D30" s="169"/>
      <c r="E30" s="169"/>
      <c r="F30" s="169"/>
      <c r="G30" s="169"/>
      <c r="H30" s="169"/>
      <c r="I30" s="36" t="s">
        <v>63</v>
      </c>
      <c r="J30" s="170"/>
    </row>
    <row r="31" spans="1:13" ht="14.4">
      <c r="A31" s="168"/>
      <c r="B31" s="169"/>
      <c r="C31" s="169"/>
      <c r="D31" s="169"/>
      <c r="E31" s="169"/>
      <c r="F31" s="169"/>
      <c r="G31" s="169"/>
      <c r="H31" s="169"/>
      <c r="I31" s="36" t="s">
        <v>64</v>
      </c>
      <c r="J31" s="170"/>
    </row>
    <row r="32" spans="1:13" ht="14.4">
      <c r="A32" s="171"/>
      <c r="B32" s="172"/>
      <c r="C32" s="172"/>
      <c r="D32" s="172"/>
      <c r="E32" s="172"/>
      <c r="F32" s="172"/>
      <c r="G32" s="172"/>
      <c r="H32" s="172"/>
      <c r="I32" s="39" t="s">
        <v>47</v>
      </c>
      <c r="J32" s="173"/>
    </row>
    <row r="34" spans="1:11" ht="36" customHeight="1">
      <c r="A34" s="49" t="s">
        <v>72</v>
      </c>
      <c r="B34" s="50"/>
      <c r="C34" s="50"/>
      <c r="D34" s="50"/>
      <c r="E34" s="50"/>
      <c r="F34" s="50"/>
      <c r="G34" s="50"/>
      <c r="H34" s="50"/>
      <c r="I34" s="35" t="s">
        <v>45</v>
      </c>
      <c r="J34" s="174"/>
    </row>
    <row r="35" spans="1:11" ht="14.4">
      <c r="A35" s="168"/>
      <c r="B35" s="169"/>
      <c r="C35" s="169"/>
      <c r="D35" s="169"/>
      <c r="E35" s="169"/>
      <c r="F35" s="169"/>
      <c r="G35" s="169"/>
      <c r="H35" s="169"/>
      <c r="I35" s="36" t="s">
        <v>65</v>
      </c>
      <c r="J35" s="170"/>
    </row>
    <row r="36" spans="1:11" ht="14.4">
      <c r="A36" s="168"/>
      <c r="B36" s="169"/>
      <c r="C36" s="169"/>
      <c r="D36" s="169"/>
      <c r="E36" s="169"/>
      <c r="F36" s="169"/>
      <c r="G36" s="169"/>
      <c r="H36" s="169"/>
      <c r="I36" s="36" t="s">
        <v>46</v>
      </c>
      <c r="J36" s="170"/>
    </row>
    <row r="37" spans="1:11" ht="14.4">
      <c r="A37" s="168"/>
      <c r="B37" s="169"/>
      <c r="C37" s="169"/>
      <c r="D37" s="169"/>
      <c r="E37" s="169"/>
      <c r="F37" s="169"/>
      <c r="G37" s="169"/>
      <c r="H37" s="169"/>
      <c r="I37" s="36" t="s">
        <v>66</v>
      </c>
      <c r="J37" s="170"/>
    </row>
    <row r="38" spans="1:11" ht="14.4">
      <c r="A38" s="168"/>
      <c r="B38" s="169"/>
      <c r="C38" s="169"/>
      <c r="D38" s="169"/>
      <c r="E38" s="169"/>
      <c r="F38" s="169"/>
      <c r="G38" s="169"/>
      <c r="H38" s="169"/>
      <c r="I38" s="36" t="s">
        <v>67</v>
      </c>
      <c r="J38" s="170"/>
    </row>
    <row r="39" spans="1:11" ht="14.4">
      <c r="A39" s="171"/>
      <c r="B39" s="172"/>
      <c r="C39" s="172"/>
      <c r="D39" s="172"/>
      <c r="E39" s="172"/>
      <c r="F39" s="172"/>
      <c r="G39" s="172"/>
      <c r="H39" s="172"/>
      <c r="I39" s="39" t="s">
        <v>47</v>
      </c>
      <c r="J39" s="173"/>
    </row>
    <row r="42" spans="1:11" ht="30" customHeight="1">
      <c r="A42" s="49" t="s">
        <v>73</v>
      </c>
      <c r="B42" s="50"/>
      <c r="C42" s="50"/>
      <c r="D42" s="50"/>
      <c r="E42" s="50"/>
      <c r="F42" s="50"/>
      <c r="G42" s="50"/>
      <c r="H42" s="50"/>
      <c r="I42" s="35" t="s">
        <v>45</v>
      </c>
      <c r="J42" s="175"/>
      <c r="K42" s="174"/>
    </row>
    <row r="43" spans="1:11" ht="14.4">
      <c r="A43" s="168"/>
      <c r="B43" s="169"/>
      <c r="C43" s="169"/>
      <c r="D43" s="169"/>
      <c r="E43" s="169"/>
      <c r="F43" s="169"/>
      <c r="G43" s="169"/>
      <c r="H43" s="169"/>
      <c r="I43" s="36" t="s">
        <v>74</v>
      </c>
      <c r="J43" s="169"/>
      <c r="K43" s="170"/>
    </row>
    <row r="44" spans="1:11" ht="14.4">
      <c r="A44" s="168"/>
      <c r="B44" s="169"/>
      <c r="C44" s="169"/>
      <c r="D44" s="169"/>
      <c r="E44" s="169"/>
      <c r="F44" s="169"/>
      <c r="G44" s="169"/>
      <c r="H44" s="169"/>
      <c r="I44" s="36" t="s">
        <v>46</v>
      </c>
      <c r="J44" s="169"/>
      <c r="K44" s="170"/>
    </row>
    <row r="45" spans="1:11" ht="14.4">
      <c r="A45" s="168"/>
      <c r="B45" s="169"/>
      <c r="C45" s="169"/>
      <c r="D45" s="169"/>
      <c r="E45" s="169"/>
      <c r="F45" s="169"/>
      <c r="G45" s="169"/>
      <c r="H45" s="169"/>
      <c r="I45" s="36" t="s">
        <v>75</v>
      </c>
      <c r="J45" s="169"/>
      <c r="K45" s="170"/>
    </row>
    <row r="46" spans="1:11" ht="14.4">
      <c r="A46" s="168"/>
      <c r="B46" s="169"/>
      <c r="C46" s="169"/>
      <c r="D46" s="169"/>
      <c r="E46" s="169"/>
      <c r="F46" s="169"/>
      <c r="G46" s="169"/>
      <c r="H46" s="169"/>
      <c r="I46" s="36" t="s">
        <v>76</v>
      </c>
      <c r="J46" s="169"/>
      <c r="K46" s="170"/>
    </row>
    <row r="47" spans="1:11" ht="14.4">
      <c r="A47" s="171"/>
      <c r="B47" s="172"/>
      <c r="C47" s="172"/>
      <c r="D47" s="172"/>
      <c r="E47" s="172"/>
      <c r="F47" s="172"/>
      <c r="G47" s="172"/>
      <c r="H47" s="172"/>
      <c r="I47" s="39" t="s">
        <v>47</v>
      </c>
      <c r="J47" s="172"/>
      <c r="K47" s="173"/>
    </row>
  </sheetData>
  <mergeCells count="7">
    <mergeCell ref="A42:H42"/>
    <mergeCell ref="A1:N1"/>
    <mergeCell ref="A4:H4"/>
    <mergeCell ref="A13:H13"/>
    <mergeCell ref="A20:H20"/>
    <mergeCell ref="A27:H27"/>
    <mergeCell ref="A34:H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  <vt:lpstr>(4) CSOSN 101</vt:lpstr>
      <vt:lpstr>(4) CSOSN 102 103 300 400 500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2021-10-01T20:46:16Z</dcterms:modified>
</cp:coreProperties>
</file>