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ate1904="1"/>
  <mc:AlternateContent xmlns:mc="http://schemas.openxmlformats.org/markup-compatibility/2006">
    <mc:Choice Requires="x15">
      <x15ac:absPath xmlns:x15ac="http://schemas.microsoft.com/office/spreadsheetml/2010/11/ac" url="C:\Users\Marco Polo\Pictures\SACFiscal\ArquiteturaFiscal\Ementa\4 - Prática de Planilha Tributária\Aula22\"/>
    </mc:Choice>
  </mc:AlternateContent>
  <xr:revisionPtr revIDLastSave="0" documentId="8_{32A0BF4A-2BBA-4390-95B9-E30DA5AA8CA9}" xr6:coauthVersionLast="47" xr6:coauthVersionMax="47" xr10:uidLastSave="{00000000-0000-0000-0000-000000000000}"/>
  <bookViews>
    <workbookView xWindow="-108" yWindow="-108" windowWidth="23256" windowHeight="12576" tabRatio="707" firstSheet="2" activeTab="8" xr2:uid="{00000000-000D-0000-FFFF-FFFF00000000}"/>
  </bookViews>
  <sheets>
    <sheet name="(1) ICMS 00" sheetId="1" r:id="rId1"/>
    <sheet name="(1) ICMS 20" sheetId="2" r:id="rId2"/>
    <sheet name="(1) ICMS 51" sheetId="3" r:id="rId3"/>
    <sheet name="(2) ICMS 10" sheetId="23" r:id="rId4"/>
    <sheet name="(2) ICMS 30" sheetId="24" r:id="rId5"/>
    <sheet name="(2) ICMS 70" sheetId="25" r:id="rId6"/>
    <sheet name="(3) ICMS 40 41 50 60" sheetId="26" r:id="rId7"/>
    <sheet name="(4) CSOSN 101" sheetId="28" r:id="rId8"/>
    <sheet name="(4)CSOSN 102 103 300 400 500" sheetId="2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8" l="1"/>
  <c r="C10" i="28"/>
  <c r="C11" i="28"/>
  <c r="C8" i="28"/>
  <c r="D4" i="28"/>
  <c r="D5" i="28"/>
  <c r="D3" i="28"/>
  <c r="C4" i="28"/>
  <c r="C5" i="28"/>
  <c r="C3" i="28"/>
  <c r="B4" i="28"/>
  <c r="B5" i="28"/>
  <c r="B3" i="28"/>
  <c r="B6" i="28" s="1"/>
  <c r="E5" i="28"/>
  <c r="E4" i="28"/>
  <c r="E3" i="28"/>
  <c r="E6" i="28" l="1"/>
  <c r="F5" i="28" s="1"/>
  <c r="F4" i="28" l="1"/>
  <c r="F3" i="28"/>
  <c r="J5" i="28"/>
  <c r="I5" i="28"/>
  <c r="H5" i="28"/>
  <c r="G5" i="28"/>
  <c r="K5" i="28" l="1"/>
  <c r="M5" i="28" s="1"/>
  <c r="F6" i="28"/>
  <c r="J3" i="28"/>
  <c r="I3" i="28"/>
  <c r="H3" i="28"/>
  <c r="G3" i="28"/>
  <c r="J4" i="28"/>
  <c r="I4" i="28"/>
  <c r="H4" i="28"/>
  <c r="G4" i="28"/>
  <c r="K3" i="28" l="1"/>
  <c r="K4" i="28"/>
  <c r="M4" i="28" s="1"/>
  <c r="H6" i="28"/>
  <c r="J6" i="28"/>
  <c r="G6" i="28"/>
  <c r="I6" i="28"/>
  <c r="M3" i="28" l="1"/>
  <c r="M6" i="28" s="1"/>
  <c r="K6" i="28"/>
  <c r="O3" i="23" l="1"/>
  <c r="D4" i="25" l="1"/>
  <c r="D5" i="25"/>
  <c r="D3" i="25"/>
  <c r="C4" i="25"/>
  <c r="C5" i="25"/>
  <c r="C3" i="25"/>
  <c r="B4" i="25"/>
  <c r="B5" i="25"/>
  <c r="B3" i="25"/>
  <c r="F4" i="24"/>
  <c r="F4" i="25" s="1"/>
  <c r="F5" i="24"/>
  <c r="F5" i="25" s="1"/>
  <c r="F3" i="24"/>
  <c r="F3" i="25" s="1"/>
  <c r="C9" i="24"/>
  <c r="C10" i="24"/>
  <c r="C11" i="24"/>
  <c r="C8" i="24"/>
  <c r="D4" i="24"/>
  <c r="D5" i="24"/>
  <c r="D3" i="24"/>
  <c r="E3" i="24" s="1"/>
  <c r="D4" i="23"/>
  <c r="D5" i="23"/>
  <c r="D3" i="23"/>
  <c r="C4" i="24"/>
  <c r="C5" i="24"/>
  <c r="C3" i="24"/>
  <c r="B4" i="24"/>
  <c r="B5" i="24"/>
  <c r="B3" i="24"/>
  <c r="C9" i="23"/>
  <c r="C10" i="23"/>
  <c r="C11" i="23"/>
  <c r="C8" i="23"/>
  <c r="C4" i="23"/>
  <c r="C5" i="23"/>
  <c r="C3" i="23"/>
  <c r="E3" i="23" s="1"/>
  <c r="B5" i="23"/>
  <c r="B4" i="23"/>
  <c r="B3" i="23"/>
  <c r="B6" i="23" s="1"/>
  <c r="B6" i="25"/>
  <c r="E5" i="25"/>
  <c r="E4" i="25"/>
  <c r="E3" i="25"/>
  <c r="B6" i="24"/>
  <c r="E5" i="24"/>
  <c r="E4" i="24"/>
  <c r="E5" i="23"/>
  <c r="E4" i="23"/>
  <c r="E6" i="25" l="1"/>
  <c r="E6" i="24"/>
  <c r="G3" i="24" s="1"/>
  <c r="I3" i="24" s="1"/>
  <c r="E6" i="23"/>
  <c r="G4" i="23" s="1"/>
  <c r="G5" i="25"/>
  <c r="G3" i="25"/>
  <c r="G4" i="25"/>
  <c r="G5" i="24"/>
  <c r="K3" i="24"/>
  <c r="J3" i="24"/>
  <c r="H3" i="24"/>
  <c r="G4" i="24"/>
  <c r="G3" i="23"/>
  <c r="G5" i="23" l="1"/>
  <c r="I5" i="23" s="1"/>
  <c r="G6" i="24"/>
  <c r="L3" i="24"/>
  <c r="N3" i="24" s="1"/>
  <c r="H4" i="23"/>
  <c r="K4" i="23"/>
  <c r="I4" i="23"/>
  <c r="J4" i="23"/>
  <c r="L4" i="23"/>
  <c r="N4" i="23" s="1"/>
  <c r="J5" i="23"/>
  <c r="K5" i="23"/>
  <c r="H5" i="23"/>
  <c r="J3" i="25"/>
  <c r="I3" i="25"/>
  <c r="H3" i="25"/>
  <c r="G6" i="25"/>
  <c r="K3" i="25"/>
  <c r="K6" i="25" s="1"/>
  <c r="J4" i="25"/>
  <c r="I4" i="25"/>
  <c r="H4" i="25"/>
  <c r="K4" i="25"/>
  <c r="J5" i="25"/>
  <c r="I5" i="25"/>
  <c r="K5" i="25"/>
  <c r="H5" i="25"/>
  <c r="L5" i="25" s="1"/>
  <c r="J5" i="24"/>
  <c r="I5" i="24"/>
  <c r="K5" i="24"/>
  <c r="H5" i="24"/>
  <c r="H4" i="24"/>
  <c r="K4" i="24"/>
  <c r="K6" i="24" s="1"/>
  <c r="I4" i="24"/>
  <c r="I6" i="24" s="1"/>
  <c r="J4" i="24"/>
  <c r="K3" i="23"/>
  <c r="J3" i="23"/>
  <c r="I3" i="23"/>
  <c r="H3" i="23"/>
  <c r="G6" i="23"/>
  <c r="L4" i="25" l="1"/>
  <c r="O3" i="24"/>
  <c r="Q3" i="24" s="1"/>
  <c r="J6" i="24"/>
  <c r="I6" i="23"/>
  <c r="O4" i="23"/>
  <c r="Q4" i="23" s="1"/>
  <c r="L5" i="23"/>
  <c r="J6" i="23"/>
  <c r="K6" i="23"/>
  <c r="I6" i="25"/>
  <c r="N4" i="25"/>
  <c r="P4" i="25" s="1"/>
  <c r="Q4" i="25"/>
  <c r="S4" i="25" s="1"/>
  <c r="N5" i="25"/>
  <c r="P5" i="25" s="1"/>
  <c r="Q5" i="25"/>
  <c r="S5" i="25" s="1"/>
  <c r="L3" i="25"/>
  <c r="H6" i="25"/>
  <c r="J6" i="25"/>
  <c r="L4" i="24"/>
  <c r="H6" i="24"/>
  <c r="L5" i="24"/>
  <c r="H6" i="23"/>
  <c r="L3" i="23"/>
  <c r="O5" i="23"/>
  <c r="N5" i="23"/>
  <c r="U4" i="25" l="1"/>
  <c r="U5" i="25"/>
  <c r="L6" i="25"/>
  <c r="Q3" i="25"/>
  <c r="N3" i="25"/>
  <c r="O5" i="24"/>
  <c r="N5" i="24"/>
  <c r="O4" i="24"/>
  <c r="N4" i="24"/>
  <c r="N6" i="24" s="1"/>
  <c r="L6" i="24"/>
  <c r="Q5" i="23"/>
  <c r="N3" i="23"/>
  <c r="N6" i="23" s="1"/>
  <c r="L6" i="23"/>
  <c r="P3" i="25" l="1"/>
  <c r="P6" i="25" s="1"/>
  <c r="N6" i="25"/>
  <c r="S3" i="25"/>
  <c r="Q6" i="25"/>
  <c r="Q4" i="24"/>
  <c r="O6" i="24"/>
  <c r="Q5" i="24"/>
  <c r="O6" i="23"/>
  <c r="Q3" i="23"/>
  <c r="Q6" i="23" s="1"/>
  <c r="U3" i="25" l="1"/>
  <c r="U6" i="25" s="1"/>
  <c r="S6" i="25"/>
  <c r="Q6" i="24"/>
  <c r="C11" i="2" l="1"/>
  <c r="C11" i="3" s="1"/>
  <c r="C10" i="2"/>
  <c r="C9" i="2"/>
  <c r="C9" i="3" s="1"/>
  <c r="C8" i="2"/>
  <c r="C10" i="3"/>
  <c r="C8" i="3"/>
  <c r="D5" i="3"/>
  <c r="D4" i="3"/>
  <c r="C3" i="3"/>
  <c r="D5" i="2"/>
  <c r="D4" i="2"/>
  <c r="D3" i="2"/>
  <c r="D3" i="3" s="1"/>
  <c r="C5" i="2"/>
  <c r="C5" i="3" s="1"/>
  <c r="C4" i="2"/>
  <c r="C4" i="3" s="1"/>
  <c r="C3" i="2"/>
  <c r="B5" i="2"/>
  <c r="B5" i="3" s="1"/>
  <c r="B4" i="2"/>
  <c r="B4" i="3" s="1"/>
  <c r="B3" i="2"/>
  <c r="B3" i="3" s="1"/>
  <c r="G4" i="1"/>
  <c r="G5" i="1"/>
  <c r="G3" i="1"/>
  <c r="M3" i="1" s="1"/>
  <c r="G6" i="1" l="1"/>
  <c r="B6" i="3" l="1"/>
  <c r="E5" i="3"/>
  <c r="E4" i="3"/>
  <c r="E3" i="3"/>
  <c r="B6" i="2"/>
  <c r="E5" i="2"/>
  <c r="E4" i="2"/>
  <c r="E3" i="2"/>
  <c r="B6" i="1"/>
  <c r="E5" i="1"/>
  <c r="E4" i="1"/>
  <c r="E3" i="1"/>
  <c r="E6" i="1" l="1"/>
  <c r="H5" i="1" s="1"/>
  <c r="E6" i="3"/>
  <c r="F4" i="3" s="1"/>
  <c r="E6" i="2"/>
  <c r="F4" i="2" s="1"/>
  <c r="J4" i="2" s="1"/>
  <c r="H4" i="1"/>
  <c r="F3" i="3"/>
  <c r="F5" i="3"/>
  <c r="H3" i="1" l="1"/>
  <c r="H6" i="1" s="1"/>
  <c r="I4" i="3"/>
  <c r="G4" i="3"/>
  <c r="G4" i="2"/>
  <c r="H4" i="3"/>
  <c r="J4" i="3"/>
  <c r="F3" i="2"/>
  <c r="H4" i="2"/>
  <c r="I4" i="2"/>
  <c r="F5" i="2"/>
  <c r="F6" i="3"/>
  <c r="J3" i="3"/>
  <c r="H3" i="3"/>
  <c r="I3" i="3"/>
  <c r="G3" i="3"/>
  <c r="L4" i="1"/>
  <c r="J4" i="1"/>
  <c r="K4" i="1"/>
  <c r="I4" i="1"/>
  <c r="L5" i="1"/>
  <c r="K5" i="1"/>
  <c r="I5" i="1"/>
  <c r="J5" i="1"/>
  <c r="J5" i="3"/>
  <c r="H5" i="3"/>
  <c r="I5" i="3"/>
  <c r="G5" i="3"/>
  <c r="K4" i="3" l="1"/>
  <c r="M4" i="3" s="1"/>
  <c r="O4" i="3" s="1"/>
  <c r="P4" i="3" s="1"/>
  <c r="M5" i="1"/>
  <c r="M4" i="1"/>
  <c r="K5" i="3"/>
  <c r="M5" i="3" s="1"/>
  <c r="O5" i="3" s="1"/>
  <c r="P5" i="3" s="1"/>
  <c r="J3" i="1"/>
  <c r="J6" i="1" s="1"/>
  <c r="L3" i="1"/>
  <c r="L6" i="1" s="1"/>
  <c r="I3" i="1"/>
  <c r="I6" i="1" s="1"/>
  <c r="K3" i="1"/>
  <c r="K6" i="1" s="1"/>
  <c r="K4" i="2"/>
  <c r="M4" i="2" s="1"/>
  <c r="O4" i="2" s="1"/>
  <c r="J5" i="2"/>
  <c r="G5" i="2"/>
  <c r="I5" i="2"/>
  <c r="H5" i="2"/>
  <c r="J3" i="2"/>
  <c r="F6" i="2"/>
  <c r="G3" i="2"/>
  <c r="I3" i="2"/>
  <c r="H3" i="2"/>
  <c r="O5" i="1"/>
  <c r="G6" i="3"/>
  <c r="K3" i="3"/>
  <c r="H6" i="3"/>
  <c r="O4" i="1"/>
  <c r="I6" i="3"/>
  <c r="J6" i="3"/>
  <c r="H6" i="2" l="1"/>
  <c r="O3" i="1"/>
  <c r="O6" i="1" s="1"/>
  <c r="J6" i="2"/>
  <c r="K3" i="2"/>
  <c r="G6" i="2"/>
  <c r="I6" i="2"/>
  <c r="K5" i="2"/>
  <c r="M5" i="2" s="1"/>
  <c r="O5" i="2" s="1"/>
  <c r="M6" i="1"/>
  <c r="K6" i="3"/>
  <c r="M3" i="3"/>
  <c r="K6" i="2" l="1"/>
  <c r="M3" i="2"/>
  <c r="O3" i="3"/>
  <c r="O6" i="3" s="1"/>
  <c r="M6" i="3"/>
  <c r="P3" i="3" l="1"/>
  <c r="P6" i="3" s="1"/>
  <c r="O3" i="2"/>
  <c r="O6" i="2" s="1"/>
  <c r="M6" i="2"/>
</calcChain>
</file>

<file path=xl/sharedStrings.xml><?xml version="1.0" encoding="utf-8"?>
<sst xmlns="http://schemas.openxmlformats.org/spreadsheetml/2006/main" count="346" uniqueCount="166">
  <si>
    <t>ICMS 00 - TRIBUTADO INTEGRALMENTE</t>
  </si>
  <si>
    <t>PRODUTO</t>
  </si>
  <si>
    <t>QUANTIDADE</t>
  </si>
  <si>
    <t>VALOR UNITARIO</t>
  </si>
  <si>
    <t>DESCONTO UNITARIO</t>
  </si>
  <si>
    <t>VALOR PRODUTO</t>
  </si>
  <si>
    <t>PROPORÇÃO (%)</t>
  </si>
  <si>
    <t>RATEIO FRETE</t>
  </si>
  <si>
    <t>RATEIO SEGURO</t>
  </si>
  <si>
    <t>RATEIO DESPESAS</t>
  </si>
  <si>
    <t>RATEIO DESCONTO GLOBAL</t>
  </si>
  <si>
    <t>BC ICMS</t>
  </si>
  <si>
    <t>ALIQUOTA ICMS</t>
  </si>
  <si>
    <t>VALOR ICMS</t>
  </si>
  <si>
    <t>ITEM A</t>
  </si>
  <si>
    <t>ITEM B</t>
  </si>
  <si>
    <t>ITEM C</t>
  </si>
  <si>
    <t>FRETE</t>
  </si>
  <si>
    <t>SEGURO</t>
  </si>
  <si>
    <t>DESPESAS</t>
  </si>
  <si>
    <t>DESCONTOS GLOBAIS</t>
  </si>
  <si>
    <t>*SE O EMITENTE FOR INDUSTRIA (CNAE) E O DESTINATARIO FOR NAO CONTRIBUINTE DE ICMS, OU ADQUIRIR PARA USO E CONSUMO O IPI SOMA NA BC DO ICMS</t>
  </si>
  <si>
    <t>*A BC DE IPI NÃO RECEBE DESCONTO</t>
  </si>
  <si>
    <t>ICMS 20 -  TRIBUTADO COM REDUCAO DE BC</t>
  </si>
  <si>
    <t>% REDUCAO BC</t>
  </si>
  <si>
    <t>BASE REDUZIDA</t>
  </si>
  <si>
    <t>ICMS 51 - TRIBUTADO COM DIFERIMENTO</t>
  </si>
  <si>
    <t>*PODE OCORRER REDUCAO DE BC NO CST 51</t>
  </si>
  <si>
    <t>ICMS 10 - TRIBUTADO COM SUBSTUICAO TRIBUTARIA</t>
  </si>
  <si>
    <t>MVA (%)</t>
  </si>
  <si>
    <t>BC ICMS ST</t>
  </si>
  <si>
    <t>% ICMS ST (UF DE DESTINO)</t>
  </si>
  <si>
    <t>VALOR ICMS ST</t>
  </si>
  <si>
    <t>*INTRA = ALIQUOTA ICMS NA UF DE DESTINO</t>
  </si>
  <si>
    <t>2 - Valor do ICMS Proprio = Base ICMS Inter * (Alíquota ICMS Inter / 100)</t>
  </si>
  <si>
    <t>3 - Base do ICMS ST = (Valor do produto + Valor do IPI + Frete + Seguro + Outras Despesas Acessórias – Descontos) * (1+(%MVA / 100))</t>
  </si>
  <si>
    <t>4 - Valor do ICMS ST = (Base do ICMS ST * (Alíquota do ICMS Intra / 100)) – Valor do ICMS Proprio</t>
  </si>
  <si>
    <t>ICMS 30 - ISENTA OU NAO TRIBUTADA COM SUBSTUICAO TRIBUTARIA</t>
  </si>
  <si>
    <t>**O CST 30 PARA EFEITO DE CALCULO SE IGUALA AO CST 10, POREM NAO DESTACAMOS BASE, ALIQUOTA, VALOR DO ICMS PROPRIO NA NOTA, APENAS O ICMS ST</t>
  </si>
  <si>
    <t>ICMS 70 - Com redução de base de cálculo e cobrança de ICMS por substituição tributária</t>
  </si>
  <si>
    <t>% REDUCAO BC ST</t>
  </si>
  <si>
    <t>BASE ST REDUZIDA</t>
  </si>
  <si>
    <t>*SE O VALOR DO ICMS ST FOR NEGATIVO, PREENCHER A TAG COM R$ 0,00</t>
  </si>
  <si>
    <t>VALOR IPI</t>
  </si>
  <si>
    <t>CST 41-Não tributada – É o tipo de operação onde não existe a incidência do ICMS, um exemplo é nas exportações de mercadorias (Constituição Federal, Art. 155 X, a).</t>
  </si>
  <si>
    <t>&lt;ICMS&gt;</t>
  </si>
  <si>
    <r>
      <t xml:space="preserve">       </t>
    </r>
    <r>
      <rPr>
        <b/>
        <sz val="11"/>
        <color rgb="FF000000"/>
        <rFont val="Consolas"/>
        <family val="3"/>
      </rPr>
      <t>&lt;orig&gt;</t>
    </r>
    <r>
      <rPr>
        <sz val="11"/>
        <color rgb="FF000000"/>
        <rFont val="Consolas"/>
        <family val="3"/>
      </rPr>
      <t>0</t>
    </r>
    <r>
      <rPr>
        <b/>
        <sz val="11"/>
        <color rgb="FF000000"/>
        <rFont val="Consolas"/>
        <family val="3"/>
      </rPr>
      <t>&lt;/orig&gt;</t>
    </r>
  </si>
  <si>
    <t>&lt;/ICMS&gt;</t>
  </si>
  <si>
    <t>CST 50 – Suspensão – A operação é passível de tributação, mas a legislação permite o não recolhimento do ICMS sobre certas circunstâncias, um exemplo disso é a Remessa para industrialização ou beneficiamento, caso o retorno da mercadoria demore mais que 180 dias, deverá ser recolhido o ICMS anteriormente suspenso. Existem situações de suspensão, entretanto, que não estabelecem restrições nem limites que obrigam o recolhimento do ICMS.</t>
  </si>
  <si>
    <t>CST 40 – Isenta – A operação é isenta de ICMS, isso quer dizer que em vias normais, esta operação seria tributada mas existe algum beneficio legal que isenta a mercadoria/operação de ser tributada pelo ICMS. O estado, no entanto, pode no futuro cancelar o benefício e voltar a tributar a operação.</t>
  </si>
  <si>
    <r>
      <t xml:space="preserve">   </t>
    </r>
    <r>
      <rPr>
        <b/>
        <sz val="11"/>
        <color rgb="FF000000"/>
        <rFont val="Consolas"/>
        <family val="3"/>
      </rPr>
      <t>&lt;ICMSSN101&gt;</t>
    </r>
  </si>
  <si>
    <r>
      <t xml:space="preserve">       </t>
    </r>
    <r>
      <rPr>
        <b/>
        <sz val="11"/>
        <color rgb="FF000000"/>
        <rFont val="Consolas"/>
        <family val="3"/>
      </rPr>
      <t>&lt;CSOSN&gt;</t>
    </r>
    <r>
      <rPr>
        <sz val="11"/>
        <color rgb="FF000000"/>
        <rFont val="Consolas"/>
        <family val="3"/>
      </rPr>
      <t>101</t>
    </r>
    <r>
      <rPr>
        <b/>
        <sz val="11"/>
        <color rgb="FF000000"/>
        <rFont val="Consolas"/>
        <family val="3"/>
      </rPr>
      <t>&lt;/CSOSN&gt;</t>
    </r>
  </si>
  <si>
    <r>
      <t xml:space="preserve">       </t>
    </r>
    <r>
      <rPr>
        <b/>
        <sz val="11"/>
        <color rgb="FF000000"/>
        <rFont val="Consolas"/>
        <family val="3"/>
      </rPr>
      <t>&lt;pCredSN&gt;</t>
    </r>
    <r>
      <rPr>
        <sz val="11"/>
        <color rgb="FF000000"/>
        <rFont val="Consolas"/>
        <family val="3"/>
      </rPr>
      <t>1.25</t>
    </r>
    <r>
      <rPr>
        <b/>
        <sz val="11"/>
        <color rgb="FF000000"/>
        <rFont val="Consolas"/>
        <family val="3"/>
      </rPr>
      <t>&lt;/pCredSN&gt;</t>
    </r>
  </si>
  <si>
    <r>
      <t xml:space="preserve">       </t>
    </r>
    <r>
      <rPr>
        <b/>
        <sz val="11"/>
        <color rgb="FF000000"/>
        <rFont val="Consolas"/>
        <family val="3"/>
      </rPr>
      <t>&lt;vCredICMSSN&gt;</t>
    </r>
    <r>
      <rPr>
        <sz val="11"/>
        <color rgb="FF000000"/>
        <rFont val="Consolas"/>
        <family val="3"/>
      </rPr>
      <t>12.96</t>
    </r>
    <r>
      <rPr>
        <b/>
        <sz val="11"/>
        <color rgb="FF000000"/>
        <rFont val="Consolas"/>
        <family val="3"/>
      </rPr>
      <t>&lt;/vCredICMSSN&gt;</t>
    </r>
  </si>
  <si>
    <r>
      <t xml:space="preserve">   </t>
    </r>
    <r>
      <rPr>
        <b/>
        <sz val="11"/>
        <color rgb="FF000000"/>
        <rFont val="Consolas"/>
        <family val="3"/>
      </rPr>
      <t>&lt;/ICMSSN101&gt;</t>
    </r>
  </si>
  <si>
    <t>* A SEFAZ só permite 0,01 centavo de diferença. Usar arredondamento ABNT NBR 5891:1977</t>
  </si>
  <si>
    <t>ALIQ. IPI</t>
  </si>
  <si>
    <t>BC cheia ICMS</t>
  </si>
  <si>
    <r>
      <t xml:space="preserve">      </t>
    </r>
    <r>
      <rPr>
        <b/>
        <sz val="8"/>
        <color rgb="FF000000"/>
        <rFont val="Consolas"/>
        <family val="3"/>
      </rPr>
      <t>&lt;orig&gt;</t>
    </r>
    <r>
      <rPr>
        <sz val="8"/>
        <color rgb="FF000000"/>
        <rFont val="Consolas"/>
        <family val="3"/>
      </rPr>
      <t>0</t>
    </r>
    <r>
      <rPr>
        <b/>
        <sz val="8"/>
        <color rgb="FF000000"/>
        <rFont val="Consolas"/>
        <family val="3"/>
      </rPr>
      <t>&lt;/orig&gt;</t>
    </r>
  </si>
  <si>
    <r>
      <t xml:space="preserve">      </t>
    </r>
    <r>
      <rPr>
        <b/>
        <sz val="8"/>
        <color rgb="FF000000"/>
        <rFont val="Consolas"/>
        <family val="3"/>
      </rPr>
      <t>&lt;modBC&gt;</t>
    </r>
    <r>
      <rPr>
        <sz val="8"/>
        <color rgb="FF000000"/>
        <rFont val="Consolas"/>
        <family val="3"/>
      </rPr>
      <t>3</t>
    </r>
    <r>
      <rPr>
        <b/>
        <sz val="8"/>
        <color rgb="FF000000"/>
        <rFont val="Consolas"/>
        <family val="3"/>
      </rPr>
      <t>&lt;/modBC&gt;</t>
    </r>
  </si>
  <si>
    <r>
      <t xml:space="preserve">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100.00</t>
    </r>
    <r>
      <rPr>
        <b/>
        <sz val="8"/>
        <color rgb="FF000000"/>
        <rFont val="Consolas"/>
        <family val="3"/>
      </rPr>
      <t>&lt;/vBC&gt;</t>
    </r>
  </si>
  <si>
    <r>
      <t xml:space="preserve">      </t>
    </r>
    <r>
      <rPr>
        <b/>
        <sz val="8"/>
        <color rgb="FF000000"/>
        <rFont val="Consolas"/>
        <family val="3"/>
      </rPr>
      <t>&lt;pICMS&gt;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&lt;/pICMS&gt;</t>
    </r>
  </si>
  <si>
    <r>
      <t xml:space="preserve">      </t>
    </r>
    <r>
      <rPr>
        <b/>
        <sz val="8"/>
        <color rgb="FF000000"/>
        <rFont val="Consolas"/>
        <family val="3"/>
      </rPr>
      <t>&lt;vICMS&gt;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&lt;/vICMS&gt;</t>
    </r>
  </si>
  <si>
    <t xml:space="preserve">   &lt;ICMS00&gt;</t>
  </si>
  <si>
    <t xml:space="preserve">      &lt;orig&gt;0&lt;/orig&gt;</t>
  </si>
  <si>
    <t xml:space="preserve">      &lt;CST&gt;00&lt;/CST&gt;</t>
  </si>
  <si>
    <t xml:space="preserve">      &lt;modBC&gt;3&lt;/modBC&gt;</t>
  </si>
  <si>
    <t xml:space="preserve">      &lt;vBC&gt;100.00&lt;/vBC&gt;</t>
  </si>
  <si>
    <t xml:space="preserve">      &lt;pICMS&gt;18.00&lt;/pICMS&gt;</t>
  </si>
  <si>
    <t xml:space="preserve">      &lt;vICMS&gt;18.00&lt;/vICMS&gt;</t>
  </si>
  <si>
    <t xml:space="preserve">    &lt;/ICMS00&gt;</t>
  </si>
  <si>
    <t>BC ICMS &lt;vBC&gt;</t>
  </si>
  <si>
    <t>ALIQUOTA ICMS &lt;pICMS&gt;</t>
  </si>
  <si>
    <t>VALOR ICMS &lt;vICMS&gt;</t>
  </si>
  <si>
    <r>
      <t xml:space="preserve">   </t>
    </r>
    <r>
      <rPr>
        <b/>
        <sz val="8"/>
        <color rgb="FF000000"/>
        <rFont val="Consolas"/>
        <family val="3"/>
      </rPr>
      <t>&lt;ICMS20&gt;</t>
    </r>
  </si>
  <si>
    <r>
      <t xml:space="preserve">       </t>
    </r>
    <r>
      <rPr>
        <b/>
        <sz val="8"/>
        <color rgb="FF000000"/>
        <rFont val="Consolas"/>
        <family val="3"/>
      </rPr>
      <t>&lt;orig&gt;</t>
    </r>
    <r>
      <rPr>
        <sz val="8"/>
        <color rgb="FF000000"/>
        <rFont val="Consolas"/>
        <family val="3"/>
      </rPr>
      <t>0</t>
    </r>
    <r>
      <rPr>
        <b/>
        <sz val="8"/>
        <color rgb="FF000000"/>
        <rFont val="Consolas"/>
        <family val="3"/>
      </rPr>
      <t>&lt;/orig&gt;</t>
    </r>
  </si>
  <si>
    <r>
      <t xml:space="preserve"> 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20</t>
    </r>
    <r>
      <rPr>
        <b/>
        <sz val="8"/>
        <color rgb="FF000000"/>
        <rFont val="Consolas"/>
        <family val="3"/>
      </rPr>
      <t>&lt;/CST&gt;</t>
    </r>
  </si>
  <si>
    <r>
      <t xml:space="preserve">       </t>
    </r>
    <r>
      <rPr>
        <b/>
        <sz val="8"/>
        <color rgb="FF000000"/>
        <rFont val="Consolas"/>
        <family val="3"/>
      </rPr>
      <t>&lt;modBC&gt;</t>
    </r>
    <r>
      <rPr>
        <sz val="8"/>
        <color rgb="FF000000"/>
        <rFont val="Consolas"/>
        <family val="3"/>
      </rPr>
      <t>3</t>
    </r>
    <r>
      <rPr>
        <b/>
        <sz val="8"/>
        <color rgb="FF000000"/>
        <rFont val="Consolas"/>
        <family val="3"/>
      </rPr>
      <t>&lt;/modBC&gt;</t>
    </r>
  </si>
  <si>
    <r>
      <t xml:space="preserve">       </t>
    </r>
    <r>
      <rPr>
        <b/>
        <sz val="8"/>
        <color rgb="FF000000"/>
        <rFont val="Consolas"/>
        <family val="3"/>
      </rPr>
      <t>&lt;pRedBC&gt;</t>
    </r>
    <r>
      <rPr>
        <sz val="8"/>
        <color rgb="FF000000"/>
        <rFont val="Consolas"/>
        <family val="3"/>
      </rPr>
      <t>10.00</t>
    </r>
    <r>
      <rPr>
        <b/>
        <sz val="8"/>
        <color rgb="FF000000"/>
        <rFont val="Consolas"/>
        <family val="3"/>
      </rPr>
      <t>&lt;/pRedBC&gt;</t>
    </r>
  </si>
  <si>
    <r>
      <t xml:space="preserve"> 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90.00</t>
    </r>
    <r>
      <rPr>
        <b/>
        <sz val="8"/>
        <color rgb="FF000000"/>
        <rFont val="Consolas"/>
        <family val="3"/>
      </rPr>
      <t>&lt;/vBC&gt;</t>
    </r>
  </si>
  <si>
    <r>
      <t xml:space="preserve">       </t>
    </r>
    <r>
      <rPr>
        <b/>
        <sz val="8"/>
        <color rgb="FF000000"/>
        <rFont val="Consolas"/>
        <family val="3"/>
      </rPr>
      <t>&lt;pICMS&gt;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&lt;/pICMS&gt;</t>
    </r>
  </si>
  <si>
    <r>
      <t xml:space="preserve">       </t>
    </r>
    <r>
      <rPr>
        <b/>
        <sz val="8"/>
        <color rgb="FF000000"/>
        <rFont val="Consolas"/>
        <family val="3"/>
      </rPr>
      <t>&lt;vICMS&gt;</t>
    </r>
    <r>
      <rPr>
        <sz val="8"/>
        <color rgb="FF000000"/>
        <rFont val="Consolas"/>
        <family val="3"/>
      </rPr>
      <t>16.20</t>
    </r>
    <r>
      <rPr>
        <b/>
        <sz val="8"/>
        <color rgb="FF000000"/>
        <rFont val="Consolas"/>
        <family val="3"/>
      </rPr>
      <t>&lt;/vICMS&gt;</t>
    </r>
  </si>
  <si>
    <r>
      <t xml:space="preserve">   </t>
    </r>
    <r>
      <rPr>
        <b/>
        <sz val="8"/>
        <color rgb="FF000000"/>
        <rFont val="Consolas"/>
        <family val="3"/>
      </rPr>
      <t>&lt;/ICMS20&gt;</t>
    </r>
  </si>
  <si>
    <t>BASE REDUZIDA&lt;vBC&gt;</t>
  </si>
  <si>
    <r>
      <t xml:space="preserve">   </t>
    </r>
    <r>
      <rPr>
        <b/>
        <sz val="8"/>
        <color rgb="FF000000"/>
        <rFont val="Consolas"/>
        <family val="3"/>
      </rPr>
      <t>&lt;ICMS51&gt;</t>
    </r>
  </si>
  <si>
    <r>
      <t xml:space="preserve">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51</t>
    </r>
    <r>
      <rPr>
        <b/>
        <sz val="8"/>
        <color rgb="FF000000"/>
        <rFont val="Consolas"/>
        <family val="3"/>
      </rPr>
      <t>&lt;/CST&gt;</t>
    </r>
  </si>
  <si>
    <r>
      <t xml:space="preserve">      </t>
    </r>
    <r>
      <rPr>
        <b/>
        <sz val="8"/>
        <color rgb="FF000000"/>
        <rFont val="Consolas"/>
        <family val="3"/>
      </rPr>
      <t>&lt;pRedBC&gt;</t>
    </r>
    <r>
      <rPr>
        <sz val="8"/>
        <color rgb="FF000000"/>
        <rFont val="Consolas"/>
        <family val="3"/>
      </rPr>
      <t>20.00</t>
    </r>
    <r>
      <rPr>
        <b/>
        <sz val="8"/>
        <color rgb="FF000000"/>
        <rFont val="Consolas"/>
        <family val="3"/>
      </rPr>
      <t>&lt;/pRedBC&gt;</t>
    </r>
  </si>
  <si>
    <r>
      <t xml:space="preserve">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80.00</t>
    </r>
    <r>
      <rPr>
        <b/>
        <sz val="8"/>
        <color rgb="FF000000"/>
        <rFont val="Consolas"/>
        <family val="3"/>
      </rPr>
      <t>&lt;/vBC&gt;</t>
    </r>
  </si>
  <si>
    <r>
      <t xml:space="preserve">      </t>
    </r>
    <r>
      <rPr>
        <b/>
        <sz val="8"/>
        <color rgb="FF000000"/>
        <rFont val="Consolas"/>
        <family val="3"/>
      </rPr>
      <t>&lt;vICMSOp&gt;</t>
    </r>
    <r>
      <rPr>
        <sz val="8"/>
        <color rgb="FF000000"/>
        <rFont val="Consolas"/>
        <family val="3"/>
      </rPr>
      <t>9.60</t>
    </r>
    <r>
      <rPr>
        <b/>
        <sz val="8"/>
        <color rgb="FF000000"/>
        <rFont val="Consolas"/>
        <family val="3"/>
      </rPr>
      <t>&lt;/vICMSOp&gt;</t>
    </r>
  </si>
  <si>
    <r>
      <t xml:space="preserve">      </t>
    </r>
    <r>
      <rPr>
        <b/>
        <sz val="8"/>
        <color rgb="FF000000"/>
        <rFont val="Consolas"/>
        <family val="3"/>
      </rPr>
      <t>&lt;pDif&gt;</t>
    </r>
    <r>
      <rPr>
        <sz val="8"/>
        <color rgb="FF000000"/>
        <rFont val="Consolas"/>
        <family val="3"/>
      </rPr>
      <t>100.00</t>
    </r>
    <r>
      <rPr>
        <b/>
        <sz val="8"/>
        <color rgb="FF000000"/>
        <rFont val="Consolas"/>
        <family val="3"/>
      </rPr>
      <t>&lt;/pDif</t>
    </r>
    <r>
      <rPr>
        <sz val="8"/>
        <color rgb="FF009900"/>
        <rFont val="Consolas"/>
        <family val="3"/>
      </rPr>
      <t xml:space="preserve"> </t>
    </r>
    <r>
      <rPr>
        <b/>
        <sz val="8"/>
        <color rgb="FF000000"/>
        <rFont val="Consolas"/>
        <family val="3"/>
      </rPr>
      <t>&gt;</t>
    </r>
  </si>
  <si>
    <r>
      <t xml:space="preserve">      </t>
    </r>
    <r>
      <rPr>
        <b/>
        <sz val="8"/>
        <color rgb="FF000000"/>
        <rFont val="Consolas"/>
        <family val="3"/>
      </rPr>
      <t>&lt;vICMSDif&gt;</t>
    </r>
    <r>
      <rPr>
        <sz val="8"/>
        <color rgb="FF000000"/>
        <rFont val="Consolas"/>
        <family val="3"/>
      </rPr>
      <t>9.60</t>
    </r>
    <r>
      <rPr>
        <b/>
        <sz val="8"/>
        <color rgb="FF000000"/>
        <rFont val="Consolas"/>
        <family val="3"/>
      </rPr>
      <t>&lt;/vICMSDif&gt;</t>
    </r>
  </si>
  <si>
    <r>
      <t xml:space="preserve">   </t>
    </r>
    <r>
      <rPr>
        <b/>
        <sz val="8"/>
        <color rgb="FF000000"/>
        <rFont val="Consolas"/>
        <family val="3"/>
      </rPr>
      <t>&lt;/ICMS51&gt;</t>
    </r>
  </si>
  <si>
    <t>% DIFERIMENTO&lt;pDif&gt;</t>
  </si>
  <si>
    <t>ICMS DIFERIDO &lt;vICMSDif&gt;</t>
  </si>
  <si>
    <r>
      <t xml:space="preserve">   </t>
    </r>
    <r>
      <rPr>
        <b/>
        <sz val="8"/>
        <color rgb="FF000000"/>
        <rFont val="Consolas"/>
        <family val="3"/>
      </rPr>
      <t>&lt;ICMS10&gt;</t>
    </r>
  </si>
  <si>
    <r>
      <t xml:space="preserve">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10</t>
    </r>
    <r>
      <rPr>
        <b/>
        <sz val="8"/>
        <color rgb="FF000000"/>
        <rFont val="Consolas"/>
        <family val="3"/>
      </rPr>
      <t>&lt;/CST&gt;</t>
    </r>
  </si>
  <si>
    <r>
      <t xml:space="preserve">      </t>
    </r>
    <r>
      <rPr>
        <b/>
        <sz val="8"/>
        <color rgb="FF000000"/>
        <rFont val="Consolas"/>
        <family val="3"/>
      </rPr>
      <t>&lt;modBCST&gt;</t>
    </r>
    <r>
      <rPr>
        <sz val="8"/>
        <color rgb="FF000000"/>
        <rFont val="Consolas"/>
        <family val="3"/>
      </rPr>
      <t>4</t>
    </r>
    <r>
      <rPr>
        <b/>
        <sz val="8"/>
        <color rgb="FF000000"/>
        <rFont val="Consolas"/>
        <family val="3"/>
      </rPr>
      <t>&lt;/modBCST&gt;</t>
    </r>
  </si>
  <si>
    <r>
      <t xml:space="preserve">      </t>
    </r>
    <r>
      <rPr>
        <b/>
        <sz val="8"/>
        <color rgb="FF000000"/>
        <rFont val="Consolas"/>
        <family val="3"/>
      </rPr>
      <t>&lt;pMVAST&gt;</t>
    </r>
    <r>
      <rPr>
        <sz val="8"/>
        <color rgb="FF000000"/>
        <rFont val="Consolas"/>
        <family val="3"/>
      </rPr>
      <t>50.00</t>
    </r>
    <r>
      <rPr>
        <b/>
        <sz val="8"/>
        <color rgb="FF000000"/>
        <rFont val="Consolas"/>
        <family val="3"/>
      </rPr>
      <t>&lt;/pMVAST&gt;</t>
    </r>
  </si>
  <si>
    <r>
      <t xml:space="preserve">      </t>
    </r>
    <r>
      <rPr>
        <b/>
        <sz val="8"/>
        <color rgb="FF000000"/>
        <rFont val="Consolas"/>
        <family val="3"/>
      </rPr>
      <t>&lt;vBCST&gt;</t>
    </r>
    <r>
      <rPr>
        <sz val="8"/>
        <color rgb="FF000000"/>
        <rFont val="Consolas"/>
        <family val="3"/>
      </rPr>
      <t>135.00</t>
    </r>
    <r>
      <rPr>
        <b/>
        <sz val="8"/>
        <color rgb="FF000000"/>
        <rFont val="Consolas"/>
        <family val="3"/>
      </rPr>
      <t>&lt;/vBCST&gt;</t>
    </r>
  </si>
  <si>
    <r>
      <t xml:space="preserve">      </t>
    </r>
    <r>
      <rPr>
        <b/>
        <sz val="8"/>
        <color rgb="FF000000"/>
        <rFont val="Consolas"/>
        <family val="3"/>
      </rPr>
      <t>&lt;pICMSST&gt;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&lt;/pICMSST&gt;</t>
    </r>
  </si>
  <si>
    <r>
      <t xml:space="preserve">      </t>
    </r>
    <r>
      <rPr>
        <b/>
        <sz val="8"/>
        <color rgb="FF000000"/>
        <rFont val="Consolas"/>
        <family val="3"/>
      </rPr>
      <t>&lt;vICMSST&gt;</t>
    </r>
    <r>
      <rPr>
        <sz val="8"/>
        <color rgb="FF000000"/>
        <rFont val="Consolas"/>
        <family val="3"/>
      </rPr>
      <t>6.30</t>
    </r>
    <r>
      <rPr>
        <b/>
        <sz val="8"/>
        <color rgb="FF000000"/>
        <rFont val="Consolas"/>
        <family val="3"/>
      </rPr>
      <t>&lt;/vICMSST&gt;</t>
    </r>
  </si>
  <si>
    <r>
      <t xml:space="preserve">    </t>
    </r>
    <r>
      <rPr>
        <b/>
        <sz val="8"/>
        <color rgb="FF000000"/>
        <rFont val="Consolas"/>
        <family val="3"/>
      </rPr>
      <t>&lt;/ICMS10&gt;</t>
    </r>
  </si>
  <si>
    <t>VALOR ICMS ST&lt;vICMSST&gt;</t>
  </si>
  <si>
    <r>
      <t xml:space="preserve">   </t>
    </r>
    <r>
      <rPr>
        <b/>
        <sz val="8"/>
        <color rgb="FF000000"/>
        <rFont val="Consolas"/>
        <family val="3"/>
      </rPr>
      <t>&lt;ICMS30&gt;</t>
    </r>
  </si>
  <si>
    <r>
      <t xml:space="preserve"> 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30</t>
    </r>
    <r>
      <rPr>
        <b/>
        <sz val="8"/>
        <color rgb="FF000000"/>
        <rFont val="Consolas"/>
        <family val="3"/>
      </rPr>
      <t>&lt;/CST&gt;</t>
    </r>
  </si>
  <si>
    <r>
      <t xml:space="preserve">       </t>
    </r>
    <r>
      <rPr>
        <b/>
        <sz val="8"/>
        <color rgb="FF000000"/>
        <rFont val="Consolas"/>
        <family val="3"/>
      </rPr>
      <t>&lt;modBCST&gt;</t>
    </r>
    <r>
      <rPr>
        <sz val="8"/>
        <color rgb="FF000000"/>
        <rFont val="Consolas"/>
        <family val="3"/>
      </rPr>
      <t>4</t>
    </r>
    <r>
      <rPr>
        <b/>
        <sz val="8"/>
        <color rgb="FF000000"/>
        <rFont val="Consolas"/>
        <family val="3"/>
      </rPr>
      <t>&lt;/modBCST&gt;</t>
    </r>
  </si>
  <si>
    <r>
      <t xml:space="preserve">       </t>
    </r>
    <r>
      <rPr>
        <b/>
        <sz val="8"/>
        <color rgb="FF000000"/>
        <rFont val="Consolas"/>
        <family val="3"/>
      </rPr>
      <t>&lt;pMVAST&gt;</t>
    </r>
    <r>
      <rPr>
        <sz val="8"/>
        <color rgb="FF000000"/>
        <rFont val="Consolas"/>
        <family val="3"/>
      </rPr>
      <t>50.00</t>
    </r>
    <r>
      <rPr>
        <b/>
        <sz val="8"/>
        <color rgb="FF000000"/>
        <rFont val="Consolas"/>
        <family val="3"/>
      </rPr>
      <t>&lt;/pMVAST&gt;</t>
    </r>
  </si>
  <si>
    <r>
      <t xml:space="preserve">       </t>
    </r>
    <r>
      <rPr>
        <b/>
        <sz val="8"/>
        <color rgb="FF000000"/>
        <rFont val="Consolas"/>
        <family val="3"/>
      </rPr>
      <t>&lt;pRedBCST&gt;</t>
    </r>
    <r>
      <rPr>
        <sz val="8"/>
        <color rgb="FF000000"/>
        <rFont val="Consolas"/>
        <family val="3"/>
      </rPr>
      <t>10.00</t>
    </r>
    <r>
      <rPr>
        <b/>
        <sz val="8"/>
        <color rgb="FF000000"/>
        <rFont val="Consolas"/>
        <family val="3"/>
      </rPr>
      <t>&lt;/pRedBCST&gt;</t>
    </r>
  </si>
  <si>
    <r>
      <t xml:space="preserve">       </t>
    </r>
    <r>
      <rPr>
        <b/>
        <sz val="8"/>
        <color rgb="FF000000"/>
        <rFont val="Consolas"/>
        <family val="3"/>
      </rPr>
      <t>&lt;vBCST&gt;</t>
    </r>
    <r>
      <rPr>
        <sz val="8"/>
        <color rgb="FF000000"/>
        <rFont val="Consolas"/>
        <family val="3"/>
      </rPr>
      <t>135.00</t>
    </r>
    <r>
      <rPr>
        <b/>
        <sz val="8"/>
        <color rgb="FF000000"/>
        <rFont val="Consolas"/>
        <family val="3"/>
      </rPr>
      <t>&lt;/vBCST&gt;</t>
    </r>
  </si>
  <si>
    <r>
      <t xml:space="preserve">       </t>
    </r>
    <r>
      <rPr>
        <b/>
        <sz val="8"/>
        <color rgb="FF000000"/>
        <rFont val="Consolas"/>
        <family val="3"/>
      </rPr>
      <t>&lt;pICMSST&gt;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&lt;/pICMSST&gt;</t>
    </r>
  </si>
  <si>
    <r>
      <t xml:space="preserve">       </t>
    </r>
    <r>
      <rPr>
        <b/>
        <sz val="8"/>
        <color rgb="FF000000"/>
        <rFont val="Consolas"/>
        <family val="3"/>
      </rPr>
      <t>&lt;vICMSST&gt;</t>
    </r>
    <r>
      <rPr>
        <sz val="8"/>
        <color rgb="FF000000"/>
        <rFont val="Consolas"/>
        <family val="3"/>
      </rPr>
      <t>24.30</t>
    </r>
    <r>
      <rPr>
        <b/>
        <sz val="8"/>
        <color rgb="FF000000"/>
        <rFont val="Consolas"/>
        <family val="3"/>
      </rPr>
      <t>&lt;/vICMSST&gt;</t>
    </r>
  </si>
  <si>
    <r>
      <t xml:space="preserve">   </t>
    </r>
    <r>
      <rPr>
        <b/>
        <sz val="8"/>
        <color rgb="FF000000"/>
        <rFont val="Consolas"/>
        <family val="3"/>
      </rPr>
      <t>&lt;/ICMS30&gt;</t>
    </r>
  </si>
  <si>
    <r>
      <t xml:space="preserve">   </t>
    </r>
    <r>
      <rPr>
        <b/>
        <sz val="8"/>
        <color rgb="FF000000"/>
        <rFont val="Consolas"/>
        <family val="3"/>
      </rPr>
      <t>&lt;ICMS70&gt;</t>
    </r>
  </si>
  <si>
    <r>
      <t xml:space="preserve"> 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70</t>
    </r>
    <r>
      <rPr>
        <b/>
        <sz val="8"/>
        <color rgb="FF000000"/>
        <rFont val="Consolas"/>
        <family val="3"/>
      </rPr>
      <t>&lt;/CST&gt;</t>
    </r>
  </si>
  <si>
    <r>
      <t xml:space="preserve">       </t>
    </r>
    <r>
      <rPr>
        <b/>
        <sz val="8"/>
        <color rgb="FF000000"/>
        <rFont val="Consolas"/>
        <family val="3"/>
      </rPr>
      <t>&lt;pMVAST&gt;</t>
    </r>
    <r>
      <rPr>
        <sz val="8"/>
        <color rgb="FF000000"/>
        <rFont val="Consolas"/>
        <family val="3"/>
      </rPr>
      <t>100.00</t>
    </r>
    <r>
      <rPr>
        <b/>
        <sz val="8"/>
        <color rgb="FF000000"/>
        <rFont val="Consolas"/>
        <family val="3"/>
      </rPr>
      <t>&lt;/pMVAST&gt;</t>
    </r>
  </si>
  <si>
    <r>
      <t xml:space="preserve">       </t>
    </r>
    <r>
      <rPr>
        <b/>
        <sz val="8"/>
        <color rgb="FF000000"/>
        <rFont val="Consolas"/>
        <family val="3"/>
      </rPr>
      <t>&lt;vBCST&gt;</t>
    </r>
    <r>
      <rPr>
        <sz val="8"/>
        <color rgb="FF000000"/>
        <rFont val="Consolas"/>
        <family val="3"/>
      </rPr>
      <t>162.00</t>
    </r>
    <r>
      <rPr>
        <b/>
        <sz val="8"/>
        <color rgb="FF000000"/>
        <rFont val="Consolas"/>
        <family val="3"/>
      </rPr>
      <t>&lt;/vBCST&gt;</t>
    </r>
  </si>
  <si>
    <r>
      <t xml:space="preserve">       </t>
    </r>
    <r>
      <rPr>
        <b/>
        <sz val="8"/>
        <color rgb="FF000000"/>
        <rFont val="Consolas"/>
        <family val="3"/>
      </rPr>
      <t>&lt;vICMSST&gt;</t>
    </r>
    <r>
      <rPr>
        <sz val="8"/>
        <color rgb="FF000000"/>
        <rFont val="Consolas"/>
        <family val="3"/>
      </rPr>
      <t>12.96</t>
    </r>
    <r>
      <rPr>
        <b/>
        <sz val="8"/>
        <color rgb="FF000000"/>
        <rFont val="Consolas"/>
        <family val="3"/>
      </rPr>
      <t>&lt;/vICMSST&gt;</t>
    </r>
  </si>
  <si>
    <r>
      <t xml:space="preserve">   </t>
    </r>
    <r>
      <rPr>
        <b/>
        <sz val="8"/>
        <color rgb="FF000000"/>
        <rFont val="Consolas"/>
        <family val="3"/>
      </rPr>
      <t>&lt;/ICMS70&gt;</t>
    </r>
  </si>
  <si>
    <t>&lt;ICMS&gt;
   &lt;ICMS60&gt;
       &lt;orig&gt;0&lt;/orig&gt;
       &lt;CST&gt;60&lt;/CST&gt;
       &lt;vBCSTRet&gt;135.00&lt;/vBCSTRet&gt;
       &lt;pST&gt;18.00&lt;/pST&gt;
       &lt;vICMSSTRet&gt;24.30&lt;/vICMSSTRet&gt;
   &lt;/ICMS60&gt;
&lt;/ICMS&gt;</t>
  </si>
  <si>
    <t>CST 60 – ICMS cobrado anteriormente por substituição tributária</t>
  </si>
  <si>
    <t>VALOR ICMS OPERACAO &lt;vICMSOp&gt;</t>
  </si>
  <si>
    <t>% REDUCAO BC &lt;pRedBc&gt;</t>
  </si>
  <si>
    <t>MVA (%) &lt;pMVAST&gt;</t>
  </si>
  <si>
    <t>BC ICMS ST &lt;vBCST&gt;</t>
  </si>
  <si>
    <t>% ICMS ST (UF DE DESTINO) &lt;pICMSST&gt;</t>
  </si>
  <si>
    <t>VALOR ICMS ST &lt;vICMSST&gt;</t>
  </si>
  <si>
    <t>1 - Base do ICMS Proprio = (Valor do produto + Frete + Seguro + Outras Despesas Acessórias – Descontos)</t>
  </si>
  <si>
    <t>1 - Base do ICMS Proprio = (Valor do produto  + Frete + Seguro + Outras Despesas Acessórias – Descontos)</t>
  </si>
  <si>
    <t>2 - Valor do ICMS Proprio = Base ICMS Próprio * (Alíquota ICMS Próprio / 100)</t>
  </si>
  <si>
    <t>3 - Base do ICMS ST = (Base ICMS Próprio + IPI) * (1+(%MVA / 100))</t>
  </si>
  <si>
    <t>4 - Valor do ICMS ST = (Base do ICMS ST * (Alíquota do ICMS ST / 100)) – Valor do ICMS Proprio</t>
  </si>
  <si>
    <r>
      <t xml:space="preserve">   </t>
    </r>
    <r>
      <rPr>
        <b/>
        <sz val="11"/>
        <color theme="7" tint="0.39997558519241921"/>
        <rFont val="Consolas"/>
        <family val="3"/>
      </rPr>
      <t>&lt;ICMS40&gt;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</si>
  <si>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&lt;orig&gt;</t>
    </r>
    <r>
      <rPr>
        <sz val="11"/>
        <color theme="7" tint="0.39997558519241921"/>
        <rFont val="Consolas"/>
        <family val="3"/>
      </rPr>
      <t>0</t>
    </r>
    <r>
      <rPr>
        <b/>
        <sz val="11"/>
        <color theme="7" tint="0.39997558519241921"/>
        <rFont val="Consolas"/>
        <family val="3"/>
      </rPr>
      <t>&lt;/orig&gt;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</si>
  <si>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&lt;CST&gt;</t>
    </r>
    <r>
      <rPr>
        <sz val="11"/>
        <color theme="7" tint="0.39997558519241921"/>
        <rFont val="Consolas"/>
        <family val="3"/>
      </rPr>
      <t>40</t>
    </r>
    <r>
      <rPr>
        <b/>
        <sz val="11"/>
        <color theme="7" tint="0.39997558519241921"/>
        <rFont val="Consolas"/>
        <family val="3"/>
      </rPr>
      <t>&lt;/CST&gt;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</si>
  <si>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&lt;/ICMS40&gt;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</si>
  <si>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&lt;CST&gt;</t>
    </r>
    <r>
      <rPr>
        <sz val="11"/>
        <color theme="7" tint="0.39997558519241921"/>
        <rFont val="Consolas"/>
        <family val="3"/>
      </rPr>
      <t>41</t>
    </r>
    <r>
      <rPr>
        <b/>
        <sz val="11"/>
        <color theme="7" tint="0.39997558519241921"/>
        <rFont val="Consolas"/>
        <family val="3"/>
      </rPr>
      <t>&lt;/CST&gt;</t>
    </r>
    <r>
      <rPr>
        <sz val="11"/>
        <color theme="7" tint="0.39997558519241921"/>
        <rFont val="Consolas"/>
        <family val="3"/>
      </rPr>
      <t xml:space="preserve">   </t>
    </r>
  </si>
  <si>
    <r>
      <t xml:space="preserve">      </t>
    </r>
    <r>
      <rPr>
        <b/>
        <sz val="11"/>
        <color theme="7" tint="0.39997558519241921"/>
        <rFont val="Consolas"/>
        <family val="3"/>
      </rPr>
      <t>&lt;orig&gt;</t>
    </r>
    <r>
      <rPr>
        <sz val="11"/>
        <color theme="7" tint="0.39997558519241921"/>
        <rFont val="Consolas"/>
        <family val="3"/>
      </rPr>
      <t>0</t>
    </r>
    <r>
      <rPr>
        <b/>
        <sz val="11"/>
        <color theme="7" tint="0.39997558519241921"/>
        <rFont val="Consolas"/>
        <family val="3"/>
      </rPr>
      <t>&lt;/orig&gt;</t>
    </r>
  </si>
  <si>
    <r>
      <t xml:space="preserve">      </t>
    </r>
    <r>
      <rPr>
        <b/>
        <sz val="11"/>
        <color theme="7" tint="0.39997558519241921"/>
        <rFont val="Consolas"/>
        <family val="3"/>
      </rPr>
      <t>&lt;CST&gt;</t>
    </r>
    <r>
      <rPr>
        <sz val="11"/>
        <color theme="7" tint="0.39997558519241921"/>
        <rFont val="Consolas"/>
        <family val="3"/>
      </rPr>
      <t>50</t>
    </r>
    <r>
      <rPr>
        <b/>
        <sz val="11"/>
        <color theme="7" tint="0.39997558519241921"/>
        <rFont val="Consolas"/>
        <family val="3"/>
      </rPr>
      <t>&lt;/CST&gt;</t>
    </r>
    <r>
      <rPr>
        <sz val="11"/>
        <color theme="7" tint="0.39997558519241921"/>
        <rFont val="Consolas"/>
        <family val="3"/>
      </rPr>
      <t xml:space="preserve">   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</si>
  <si>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&lt;ICMS41&gt;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</si>
  <si>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&lt;/ICMS41&gt;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</si>
  <si>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&lt;ICMS50&gt;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</si>
  <si>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&lt;/ICMS50&gt;</t>
    </r>
  </si>
  <si>
    <t>ICMS 101 - TRIBUTADO PELO SIMPLES NACIONAL COM PERMISSÃO DE CRÉDITO</t>
  </si>
  <si>
    <t>ALIQUOTA SN &lt;pCredSN&gt;</t>
  </si>
  <si>
    <t>VALOR Cred. SN &lt;vCredSN&gt;</t>
  </si>
  <si>
    <t>CSOSN 102_103_300_400_500</t>
  </si>
  <si>
    <r>
      <t>102 - Tributada pelo Simples Nacional sem permissão de crédito</t>
    </r>
    <r>
      <rPr>
        <sz val="10"/>
        <color theme="7" tint="0.39997558519241921"/>
        <rFont val="Arial"/>
        <family val="2"/>
      </rPr>
      <t> - Classificam-se neste código as operações que não permitem a indicação da alíquota do ICMS devido pelo Simples Nacional e do valor do crédito, e não estejam abrangidas nas hipóteses dos códigos 103, 203, 300, 400, 500 e 900.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</si>
  <si>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&lt;ICMSSN102&gt;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</si>
  <si>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&lt;CSOSN&gt;</t>
    </r>
    <r>
      <rPr>
        <sz val="11"/>
        <color theme="7" tint="0.39997558519241921"/>
        <rFont val="Consolas"/>
        <family val="3"/>
      </rPr>
      <t>102</t>
    </r>
    <r>
      <rPr>
        <b/>
        <sz val="11"/>
        <color theme="7" tint="0.39997558519241921"/>
        <rFont val="Consolas"/>
        <family val="3"/>
      </rPr>
      <t>&lt;/CSOSN&gt;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</si>
  <si>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&lt;/ICMSSN102&gt;</t>
    </r>
  </si>
  <si>
    <r>
      <t>103 - Isenção do ICMS no Simples Nacional para faixa de receita bruta</t>
    </r>
    <r>
      <rPr>
        <sz val="10"/>
        <color theme="7" tint="0.39997558519241921"/>
        <rFont val="Arial"/>
        <family val="2"/>
      </rPr>
      <t> - Classificam-se neste código as operações praticadas por optantes pelo Simples Nacional contemplados com isenção concedida para faixa de receita bruta nos termos da Lei Complementar nº 123, de 2006.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</si>
  <si>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&lt;ICMSSN103&gt;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</si>
  <si>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&lt;CSOSN&gt;</t>
    </r>
    <r>
      <rPr>
        <sz val="11"/>
        <color theme="7" tint="0.39997558519241921"/>
        <rFont val="Consolas"/>
        <family val="3"/>
      </rPr>
      <t>103</t>
    </r>
    <r>
      <rPr>
        <b/>
        <sz val="11"/>
        <color theme="7" tint="0.39997558519241921"/>
        <rFont val="Consolas"/>
        <family val="3"/>
      </rPr>
      <t>&lt;/CSOSN&gt;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</si>
  <si>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&lt;/ICMSSN103&gt;</t>
    </r>
  </si>
  <si>
    <r>
      <t>300 - Imune</t>
    </r>
    <r>
      <rPr>
        <sz val="10"/>
        <color theme="7" tint="0.39997558519241921"/>
        <rFont val="Arial"/>
        <family val="2"/>
      </rPr>
      <t> - Classificam-se neste código as operações praticadas por optantes pelo Simples Nacional contempladas com imunidade do ICMS.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</si>
  <si>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&lt;ICMSSN300&gt;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</si>
  <si>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&lt;CSOSN&gt;300&lt;/CSOSN&gt;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</si>
  <si>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&lt;/ICMSSN300&gt;</t>
    </r>
  </si>
  <si>
    <r>
      <t>400 - Não tributada pelo Simples Nacional</t>
    </r>
    <r>
      <rPr>
        <sz val="10"/>
        <color theme="7" tint="0.39997558519241921"/>
        <rFont val="Arial"/>
        <family val="2"/>
      </rPr>
      <t> - Classificam-se neste código as operações praticadas por optantes pelo Simples Nacional não sujeitas à tributação pelo ICMS dentro do Simples Nacional.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</si>
  <si>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&lt;ICMSSN400&gt;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</si>
  <si>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&lt;CSOSN&gt;400&lt;/CSOSN&gt;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</si>
  <si>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&lt;/ICMSSN400&gt;</t>
    </r>
  </si>
  <si>
    <r>
      <t>500 - ICMS cobrado anteriormente por substituição tributária (substituído) ou por antecipação</t>
    </r>
    <r>
      <rPr>
        <sz val="10"/>
        <color theme="7" tint="0.39997558519241921"/>
        <rFont val="Arial"/>
        <family val="2"/>
      </rPr>
      <t> - Classificam-se neste código as operações sujeitas exclusivamente ao regime de substituição tributária na condição de substituído tributário ou no caso de antecipações.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</si>
  <si>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&lt;ICMSSN500&gt;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</si>
  <si>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&lt;CSOSN&gt;</t>
    </r>
    <r>
      <rPr>
        <sz val="11"/>
        <color theme="7" tint="0.39997558519241921"/>
        <rFont val="Consolas"/>
        <family val="3"/>
      </rPr>
      <t>500</t>
    </r>
    <r>
      <rPr>
        <b/>
        <sz val="11"/>
        <color theme="7" tint="0.39997558519241921"/>
        <rFont val="Consolas"/>
        <family val="3"/>
      </rPr>
      <t>&lt;/CSOSN&gt;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</si>
  <si>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&lt;/ICMSSN500&gt;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</si>
</sst>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R$-416]0.00"/>
  </numFmts>
  <fonts count="21">
    <font>
      <sz val="10"/>
      <color indexed="8"/>
      <name val="Helvetica Neue"/>
    </font>
    <font>
      <b/>
      <sz val="10"/>
      <color indexed="8"/>
      <name val="Helvetica Neue"/>
    </font>
    <font>
      <b/>
      <i/>
      <sz val="10"/>
      <color indexed="8"/>
      <name val="Helvetica Neue"/>
    </font>
    <font>
      <sz val="10"/>
      <color indexed="8"/>
      <name val="Helvetica Neue"/>
    </font>
    <font>
      <sz val="11"/>
      <color rgb="FF000000"/>
      <name val="Consolas"/>
      <family val="3"/>
    </font>
    <font>
      <b/>
      <sz val="11"/>
      <color rgb="FF000000"/>
      <name val="Consolas"/>
      <family val="3"/>
    </font>
    <font>
      <sz val="8"/>
      <color rgb="FF000000"/>
      <name val="Consolas"/>
      <family val="3"/>
    </font>
    <font>
      <sz val="8"/>
      <color rgb="FF009900"/>
      <name val="Consolas"/>
      <family val="3"/>
    </font>
    <font>
      <b/>
      <sz val="8"/>
      <color rgb="FF000000"/>
      <name val="Consolas"/>
      <family val="3"/>
    </font>
    <font>
      <b/>
      <sz val="10"/>
      <color theme="7" tint="0.39997558519241921"/>
      <name val="Helvetica Neue"/>
    </font>
    <font>
      <sz val="10"/>
      <color rgb="FFFF0000"/>
      <name val="Helvetica Neue"/>
    </font>
    <font>
      <sz val="10"/>
      <color theme="4" tint="-0.499984740745262"/>
      <name val="Helvetica Neue"/>
    </font>
    <font>
      <b/>
      <sz val="12"/>
      <color theme="7" tint="0.39997558519241921"/>
      <name val="Helvetica Neue"/>
    </font>
    <font>
      <sz val="10"/>
      <color theme="4" tint="-0.249977111117893"/>
      <name val="Helvetica Neue"/>
    </font>
    <font>
      <b/>
      <sz val="10"/>
      <color rgb="FF7030A0"/>
      <name val="Helvetica Neue"/>
    </font>
    <font>
      <sz val="10"/>
      <color theme="7" tint="0.39997558519241921"/>
      <name val="Helvetica Neue"/>
    </font>
    <font>
      <sz val="10"/>
      <color theme="7" tint="0.39997558519241921"/>
      <name val="Arial"/>
      <family val="2"/>
    </font>
    <font>
      <b/>
      <sz val="11"/>
      <color theme="7" tint="0.39997558519241921"/>
      <name val="Consolas"/>
      <family val="3"/>
    </font>
    <font>
      <sz val="11"/>
      <color theme="7" tint="0.39997558519241921"/>
      <name val="Signika"/>
    </font>
    <font>
      <sz val="11"/>
      <color theme="7" tint="0.39997558519241921"/>
      <name val="Consolas"/>
      <family val="3"/>
    </font>
    <font>
      <b/>
      <sz val="10"/>
      <color theme="7" tint="0.3999755851924192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</fills>
  <borders count="2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64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1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43" fontId="3" fillId="0" borderId="0" applyFont="0" applyFill="0" applyBorder="0" applyAlignment="0" applyProtection="0"/>
  </cellStyleXfs>
  <cellXfs count="15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164" fontId="0" fillId="0" borderId="4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2" fillId="0" borderId="6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4" fontId="0" fillId="0" borderId="11" xfId="0" applyNumberFormat="1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164" fontId="0" fillId="0" borderId="8" xfId="0" applyNumberFormat="1" applyFont="1" applyBorder="1" applyAlignment="1">
      <alignment vertical="top" wrapText="1"/>
    </xf>
    <xf numFmtId="0" fontId="1" fillId="0" borderId="10" xfId="0" applyNumberFormat="1" applyFont="1" applyBorder="1" applyAlignment="1">
      <alignment vertical="top" wrapText="1"/>
    </xf>
    <xf numFmtId="164" fontId="1" fillId="0" borderId="11" xfId="0" applyNumberFormat="1" applyFont="1" applyBorder="1" applyAlignment="1">
      <alignment vertical="top" wrapText="1"/>
    </xf>
    <xf numFmtId="2" fontId="1" fillId="0" borderId="11" xfId="0" applyNumberFormat="1" applyFont="1" applyBorder="1" applyAlignment="1">
      <alignment vertical="top" wrapText="1"/>
    </xf>
    <xf numFmtId="0" fontId="0" fillId="2" borderId="4" xfId="0" applyNumberFormat="1" applyFont="1" applyFill="1" applyBorder="1" applyAlignment="1">
      <alignment vertical="top" wrapText="1"/>
    </xf>
    <xf numFmtId="164" fontId="0" fillId="2" borderId="4" xfId="0" applyNumberFormat="1" applyFont="1" applyFill="1" applyBorder="1" applyAlignment="1">
      <alignment vertical="top" wrapText="1"/>
    </xf>
    <xf numFmtId="0" fontId="0" fillId="2" borderId="7" xfId="0" applyNumberFormat="1" applyFont="1" applyFill="1" applyBorder="1" applyAlignment="1">
      <alignment vertical="top" wrapText="1"/>
    </xf>
    <xf numFmtId="164" fontId="0" fillId="2" borderId="7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 applyAlignment="1">
      <alignment vertical="top" wrapText="1"/>
    </xf>
    <xf numFmtId="164" fontId="0" fillId="2" borderId="8" xfId="0" applyNumberFormat="1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164" fontId="1" fillId="2" borderId="11" xfId="0" applyNumberFormat="1" applyFont="1" applyFill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18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43" fontId="0" fillId="4" borderId="4" xfId="1" applyFont="1" applyFill="1" applyBorder="1" applyAlignment="1">
      <alignment vertical="top" wrapText="1"/>
    </xf>
    <xf numFmtId="43" fontId="0" fillId="4" borderId="7" xfId="1" applyFont="1" applyFill="1" applyBorder="1" applyAlignment="1">
      <alignment vertical="top" wrapText="1"/>
    </xf>
    <xf numFmtId="43" fontId="0" fillId="4" borderId="8" xfId="1" applyFont="1" applyFill="1" applyBorder="1" applyAlignment="1">
      <alignment vertical="top" wrapText="1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14" xfId="0" applyNumberFormat="1" applyFont="1" applyBorder="1" applyAlignment="1">
      <alignment horizontal="left" vertical="top" wrapText="1"/>
    </xf>
    <xf numFmtId="0" fontId="2" fillId="0" borderId="16" xfId="0" applyNumberFormat="1" applyFont="1" applyBorder="1" applyAlignment="1">
      <alignment horizontal="left" vertical="top" wrapText="1"/>
    </xf>
    <xf numFmtId="0" fontId="2" fillId="0" borderId="15" xfId="0" applyNumberFormat="1" applyFont="1" applyBorder="1" applyAlignment="1">
      <alignment horizontal="left" vertical="top" wrapText="1"/>
    </xf>
    <xf numFmtId="49" fontId="9" fillId="8" borderId="1" xfId="0" applyNumberFormat="1" applyFont="1" applyFill="1" applyBorder="1" applyAlignment="1">
      <alignment horizontal="center" vertical="top" wrapText="1"/>
    </xf>
    <xf numFmtId="49" fontId="9" fillId="8" borderId="2" xfId="0" applyNumberFormat="1" applyFont="1" applyFill="1" applyBorder="1" applyAlignment="1">
      <alignment vertical="top" wrapText="1"/>
    </xf>
    <xf numFmtId="49" fontId="9" fillId="8" borderId="5" xfId="0" applyNumberFormat="1" applyFont="1" applyFill="1" applyBorder="1" applyAlignment="1">
      <alignment vertical="top" wrapText="1"/>
    </xf>
    <xf numFmtId="49" fontId="9" fillId="8" borderId="12" xfId="0" applyNumberFormat="1" applyFont="1" applyFill="1" applyBorder="1" applyAlignment="1">
      <alignment vertical="top" wrapText="1"/>
    </xf>
    <xf numFmtId="0" fontId="9" fillId="8" borderId="9" xfId="0" applyFont="1" applyFill="1" applyBorder="1" applyAlignment="1">
      <alignment vertical="top" wrapText="1"/>
    </xf>
    <xf numFmtId="0" fontId="9" fillId="8" borderId="5" xfId="0" applyFont="1" applyFill="1" applyBorder="1" applyAlignment="1">
      <alignment vertical="top" wrapText="1"/>
    </xf>
    <xf numFmtId="2" fontId="10" fillId="0" borderId="4" xfId="0" applyNumberFormat="1" applyFont="1" applyBorder="1" applyAlignment="1">
      <alignment vertical="top" wrapText="1"/>
    </xf>
    <xf numFmtId="2" fontId="10" fillId="0" borderId="7" xfId="0" applyNumberFormat="1" applyFont="1" applyBorder="1" applyAlignment="1">
      <alignment vertical="top" wrapText="1"/>
    </xf>
    <xf numFmtId="2" fontId="10" fillId="0" borderId="8" xfId="0" applyNumberFormat="1" applyFont="1" applyBorder="1" applyAlignment="1">
      <alignment vertical="top" wrapText="1"/>
    </xf>
    <xf numFmtId="164" fontId="10" fillId="0" borderId="7" xfId="0" applyNumberFormat="1" applyFont="1" applyBorder="1" applyAlignment="1">
      <alignment vertical="top" wrapText="1"/>
    </xf>
    <xf numFmtId="164" fontId="11" fillId="0" borderId="4" xfId="0" applyNumberFormat="1" applyFont="1" applyBorder="1" applyAlignment="1">
      <alignment vertical="top" wrapText="1"/>
    </xf>
    <xf numFmtId="164" fontId="11" fillId="0" borderId="7" xfId="0" applyNumberFormat="1" applyFont="1" applyBorder="1" applyAlignment="1">
      <alignment vertical="top" wrapText="1"/>
    </xf>
    <xf numFmtId="164" fontId="11" fillId="0" borderId="8" xfId="0" applyNumberFormat="1" applyFont="1" applyBorder="1" applyAlignment="1">
      <alignment vertical="top" wrapText="1"/>
    </xf>
    <xf numFmtId="0" fontId="12" fillId="8" borderId="0" xfId="0" applyFont="1" applyFill="1" applyAlignment="1">
      <alignment horizontal="center" vertical="center"/>
    </xf>
    <xf numFmtId="164" fontId="13" fillId="0" borderId="4" xfId="0" applyNumberFormat="1" applyFont="1" applyBorder="1" applyAlignment="1">
      <alignment vertical="top" wrapText="1"/>
    </xf>
    <xf numFmtId="164" fontId="13" fillId="0" borderId="7" xfId="0" applyNumberFormat="1" applyFont="1" applyBorder="1" applyAlignment="1">
      <alignment vertical="top" wrapText="1"/>
    </xf>
    <xf numFmtId="164" fontId="13" fillId="0" borderId="8" xfId="0" applyNumberFormat="1" applyFont="1" applyBorder="1" applyAlignment="1">
      <alignment vertical="top" wrapText="1"/>
    </xf>
    <xf numFmtId="164" fontId="14" fillId="0" borderId="4" xfId="0" applyNumberFormat="1" applyFont="1" applyBorder="1" applyAlignment="1">
      <alignment vertical="top" wrapText="1"/>
    </xf>
    <xf numFmtId="0" fontId="14" fillId="0" borderId="4" xfId="0" applyNumberFormat="1" applyFont="1" applyBorder="1" applyAlignment="1">
      <alignment vertical="top" wrapText="1"/>
    </xf>
    <xf numFmtId="0" fontId="14" fillId="0" borderId="7" xfId="0" applyNumberFormat="1" applyFont="1" applyBorder="1" applyAlignment="1">
      <alignment vertical="top" wrapText="1"/>
    </xf>
    <xf numFmtId="164" fontId="14" fillId="0" borderId="7" xfId="0" applyNumberFormat="1" applyFont="1" applyBorder="1" applyAlignment="1">
      <alignment vertical="top" wrapText="1"/>
    </xf>
    <xf numFmtId="0" fontId="14" fillId="0" borderId="8" xfId="0" applyNumberFormat="1" applyFont="1" applyBorder="1" applyAlignment="1">
      <alignment vertical="top" wrapText="1"/>
    </xf>
    <xf numFmtId="164" fontId="14" fillId="0" borderId="8" xfId="0" applyNumberFormat="1" applyFont="1" applyBorder="1" applyAlignment="1">
      <alignment vertical="top" wrapText="1"/>
    </xf>
    <xf numFmtId="49" fontId="9" fillId="8" borderId="1" xfId="0" applyNumberFormat="1" applyFont="1" applyFill="1" applyBorder="1" applyAlignment="1">
      <alignment vertical="top" wrapText="1"/>
    </xf>
    <xf numFmtId="0" fontId="0" fillId="0" borderId="0" xfId="0" applyNumberFormat="1">
      <alignment vertical="top" wrapText="1"/>
    </xf>
    <xf numFmtId="0" fontId="0" fillId="0" borderId="0" xfId="0">
      <alignment vertical="top" wrapText="1"/>
    </xf>
    <xf numFmtId="0" fontId="0" fillId="0" borderId="3" xfId="0" applyNumberFormat="1" applyBorder="1">
      <alignment vertical="top" wrapText="1"/>
    </xf>
    <xf numFmtId="164" fontId="0" fillId="0" borderId="4" xfId="0" applyNumberFormat="1" applyBorder="1">
      <alignment vertical="top" wrapText="1"/>
    </xf>
    <xf numFmtId="2" fontId="0" fillId="5" borderId="4" xfId="0" applyNumberFormat="1" applyFill="1" applyBorder="1">
      <alignment vertical="top" wrapText="1"/>
    </xf>
    <xf numFmtId="2" fontId="0" fillId="0" borderId="4" xfId="0" applyNumberFormat="1" applyBorder="1">
      <alignment vertical="top" wrapText="1"/>
    </xf>
    <xf numFmtId="164" fontId="0" fillId="6" borderId="4" xfId="0" applyNumberFormat="1" applyFill="1" applyBorder="1">
      <alignment vertical="top" wrapText="1"/>
    </xf>
    <xf numFmtId="0" fontId="0" fillId="6" borderId="4" xfId="0" applyNumberFormat="1" applyFill="1" applyBorder="1">
      <alignment vertical="top" wrapText="1"/>
    </xf>
    <xf numFmtId="164" fontId="0" fillId="7" borderId="4" xfId="0" applyNumberFormat="1" applyFill="1" applyBorder="1">
      <alignment vertical="top" wrapText="1"/>
    </xf>
    <xf numFmtId="0" fontId="0" fillId="7" borderId="4" xfId="0" applyNumberFormat="1" applyFill="1" applyBorder="1">
      <alignment vertical="top" wrapText="1"/>
    </xf>
    <xf numFmtId="0" fontId="0" fillId="0" borderId="6" xfId="0" applyNumberFormat="1" applyBorder="1">
      <alignment vertical="top" wrapText="1"/>
    </xf>
    <xf numFmtId="164" fontId="0" fillId="0" borderId="7" xfId="0" applyNumberFormat="1" applyBorder="1">
      <alignment vertical="top" wrapText="1"/>
    </xf>
    <xf numFmtId="2" fontId="0" fillId="5" borderId="7" xfId="0" applyNumberFormat="1" applyFill="1" applyBorder="1">
      <alignment vertical="top" wrapText="1"/>
    </xf>
    <xf numFmtId="2" fontId="0" fillId="0" borderId="7" xfId="0" applyNumberFormat="1" applyBorder="1">
      <alignment vertical="top" wrapText="1"/>
    </xf>
    <xf numFmtId="164" fontId="0" fillId="6" borderId="7" xfId="0" applyNumberFormat="1" applyFill="1" applyBorder="1">
      <alignment vertical="top" wrapText="1"/>
    </xf>
    <xf numFmtId="0" fontId="0" fillId="6" borderId="7" xfId="0" applyNumberFormat="1" applyFill="1" applyBorder="1">
      <alignment vertical="top" wrapText="1"/>
    </xf>
    <xf numFmtId="164" fontId="0" fillId="7" borderId="7" xfId="0" applyNumberFormat="1" applyFill="1" applyBorder="1">
      <alignment vertical="top" wrapText="1"/>
    </xf>
    <xf numFmtId="0" fontId="0" fillId="7" borderId="7" xfId="0" applyNumberFormat="1" applyFill="1" applyBorder="1">
      <alignment vertical="top" wrapText="1"/>
    </xf>
    <xf numFmtId="0" fontId="0" fillId="0" borderId="13" xfId="0" applyNumberFormat="1" applyBorder="1">
      <alignment vertical="top" wrapText="1"/>
    </xf>
    <xf numFmtId="164" fontId="0" fillId="0" borderId="8" xfId="0" applyNumberFormat="1" applyBorder="1">
      <alignment vertical="top" wrapText="1"/>
    </xf>
    <xf numFmtId="2" fontId="0" fillId="5" borderId="8" xfId="0" applyNumberFormat="1" applyFill="1" applyBorder="1">
      <alignment vertical="top" wrapText="1"/>
    </xf>
    <xf numFmtId="2" fontId="0" fillId="0" borderId="8" xfId="0" applyNumberFormat="1" applyBorder="1">
      <alignment vertical="top" wrapText="1"/>
    </xf>
    <xf numFmtId="164" fontId="0" fillId="6" borderId="8" xfId="0" applyNumberFormat="1" applyFill="1" applyBorder="1">
      <alignment vertical="top" wrapText="1"/>
    </xf>
    <xf numFmtId="0" fontId="0" fillId="6" borderId="8" xfId="0" applyNumberFormat="1" applyFill="1" applyBorder="1">
      <alignment vertical="top" wrapText="1"/>
    </xf>
    <xf numFmtId="164" fontId="0" fillId="7" borderId="8" xfId="0" applyNumberFormat="1" applyFill="1" applyBorder="1">
      <alignment vertical="top" wrapText="1"/>
    </xf>
    <xf numFmtId="0" fontId="0" fillId="7" borderId="8" xfId="0" applyNumberFormat="1" applyFill="1" applyBorder="1">
      <alignment vertical="top" wrapText="1"/>
    </xf>
    <xf numFmtId="0" fontId="1" fillId="0" borderId="10" xfId="0" applyNumberFormat="1" applyFont="1" applyBorder="1">
      <alignment vertical="top" wrapText="1"/>
    </xf>
    <xf numFmtId="164" fontId="0" fillId="0" borderId="11" xfId="0" applyNumberFormat="1" applyBorder="1">
      <alignment vertical="top" wrapText="1"/>
    </xf>
    <xf numFmtId="164" fontId="1" fillId="0" borderId="11" xfId="0" applyNumberFormat="1" applyFont="1" applyBorder="1">
      <alignment vertical="top" wrapText="1"/>
    </xf>
    <xf numFmtId="2" fontId="0" fillId="0" borderId="11" xfId="0" applyNumberFormat="1" applyBorder="1">
      <alignment vertical="top" wrapText="1"/>
    </xf>
    <xf numFmtId="2" fontId="1" fillId="0" borderId="11" xfId="0" applyNumberFormat="1" applyFont="1" applyBorder="1">
      <alignment vertical="top" wrapText="1"/>
    </xf>
    <xf numFmtId="164" fontId="1" fillId="6" borderId="11" xfId="0" applyNumberFormat="1" applyFont="1" applyFill="1" applyBorder="1">
      <alignment vertical="top" wrapText="1"/>
    </xf>
    <xf numFmtId="0" fontId="0" fillId="6" borderId="11" xfId="0" applyFill="1" applyBorder="1">
      <alignment vertical="top" wrapText="1"/>
    </xf>
    <xf numFmtId="164" fontId="1" fillId="7" borderId="11" xfId="0" applyNumberFormat="1" applyFont="1" applyFill="1" applyBorder="1">
      <alignment vertical="top" wrapText="1"/>
    </xf>
    <xf numFmtId="0" fontId="0" fillId="7" borderId="11" xfId="0" applyFill="1" applyBorder="1">
      <alignment vertical="top" wrapText="1"/>
    </xf>
    <xf numFmtId="0" fontId="0" fillId="0" borderId="7" xfId="0" applyBorder="1">
      <alignment vertical="top" wrapText="1"/>
    </xf>
    <xf numFmtId="49" fontId="0" fillId="0" borderId="6" xfId="0" applyNumberFormat="1" applyBorder="1">
      <alignment vertical="top" wrapText="1"/>
    </xf>
    <xf numFmtId="164" fontId="0" fillId="0" borderId="7" xfId="0" applyNumberFormat="1" applyBorder="1" applyAlignment="1">
      <alignment vertical="top"/>
    </xf>
    <xf numFmtId="2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49" fontId="0" fillId="3" borderId="14" xfId="0" applyNumberFormat="1" applyFill="1" applyBorder="1" applyAlignment="1">
      <alignment horizontal="left" vertical="top" wrapText="1"/>
    </xf>
    <xf numFmtId="49" fontId="0" fillId="3" borderId="16" xfId="0" applyNumberFormat="1" applyFill="1" applyBorder="1" applyAlignment="1">
      <alignment horizontal="left" vertical="top" wrapText="1"/>
    </xf>
    <xf numFmtId="49" fontId="0" fillId="3" borderId="15" xfId="0" applyNumberFormat="1" applyFill="1" applyBorder="1" applyAlignment="1">
      <alignment horizontal="left" vertical="top" wrapText="1"/>
    </xf>
    <xf numFmtId="2" fontId="0" fillId="7" borderId="4" xfId="0" applyNumberFormat="1" applyFill="1" applyBorder="1">
      <alignment vertical="top" wrapText="1"/>
    </xf>
    <xf numFmtId="0" fontId="0" fillId="0" borderId="4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0" fontId="0" fillId="0" borderId="8" xfId="0" applyNumberFormat="1" applyBorder="1">
      <alignment vertical="top" wrapText="1"/>
    </xf>
    <xf numFmtId="0" fontId="0" fillId="0" borderId="11" xfId="0" applyBorder="1">
      <alignment vertical="top" wrapText="1"/>
    </xf>
    <xf numFmtId="49" fontId="9" fillId="8" borderId="2" xfId="0" applyNumberFormat="1" applyFont="1" applyFill="1" applyBorder="1">
      <alignment vertical="top" wrapText="1"/>
    </xf>
    <xf numFmtId="49" fontId="9" fillId="8" borderId="5" xfId="0" applyNumberFormat="1" applyFont="1" applyFill="1" applyBorder="1">
      <alignment vertical="top" wrapText="1"/>
    </xf>
    <xf numFmtId="49" fontId="9" fillId="8" borderId="12" xfId="0" applyNumberFormat="1" applyFont="1" applyFill="1" applyBorder="1">
      <alignment vertical="top" wrapText="1"/>
    </xf>
    <xf numFmtId="0" fontId="9" fillId="8" borderId="9" xfId="0" applyFont="1" applyFill="1" applyBorder="1">
      <alignment vertical="top" wrapText="1"/>
    </xf>
    <xf numFmtId="0" fontId="9" fillId="8" borderId="5" xfId="0" applyFont="1" applyFill="1" applyBorder="1">
      <alignment vertical="top" wrapText="1"/>
    </xf>
    <xf numFmtId="164" fontId="10" fillId="0" borderId="7" xfId="0" applyNumberFormat="1" applyFont="1" applyBorder="1">
      <alignment vertical="top" wrapText="1"/>
    </xf>
    <xf numFmtId="0" fontId="15" fillId="8" borderId="0" xfId="0" applyNumberFormat="1" applyFont="1" applyFill="1">
      <alignment vertical="top" wrapText="1"/>
    </xf>
    <xf numFmtId="49" fontId="15" fillId="8" borderId="14" xfId="0" applyNumberFormat="1" applyFont="1" applyFill="1" applyBorder="1" applyAlignment="1">
      <alignment horizontal="left" vertical="top" wrapText="1"/>
    </xf>
    <xf numFmtId="49" fontId="15" fillId="8" borderId="16" xfId="0" applyNumberFormat="1" applyFont="1" applyFill="1" applyBorder="1" applyAlignment="1">
      <alignment horizontal="left" vertical="top" wrapText="1"/>
    </xf>
    <xf numFmtId="49" fontId="15" fillId="8" borderId="15" xfId="0" applyNumberFormat="1" applyFont="1" applyFill="1" applyBorder="1" applyAlignment="1">
      <alignment horizontal="left" vertical="top" wrapText="1"/>
    </xf>
    <xf numFmtId="0" fontId="0" fillId="0" borderId="0" xfId="0" applyBorder="1">
      <alignment vertical="top" wrapText="1"/>
    </xf>
    <xf numFmtId="0" fontId="16" fillId="8" borderId="17" xfId="0" applyFont="1" applyFill="1" applyBorder="1" applyAlignment="1">
      <alignment horizontal="left" vertical="top" wrapText="1"/>
    </xf>
    <xf numFmtId="0" fontId="16" fillId="8" borderId="18" xfId="0" applyFont="1" applyFill="1" applyBorder="1" applyAlignment="1">
      <alignment horizontal="left" vertical="top" wrapText="1"/>
    </xf>
    <xf numFmtId="0" fontId="17" fillId="8" borderId="19" xfId="0" applyFont="1" applyFill="1" applyBorder="1" applyAlignment="1">
      <alignment horizontal="left" vertical="center"/>
    </xf>
    <xf numFmtId="0" fontId="18" fillId="8" borderId="20" xfId="0" applyFont="1" applyFill="1" applyBorder="1">
      <alignment vertical="top" wrapText="1"/>
    </xf>
    <xf numFmtId="0" fontId="15" fillId="8" borderId="0" xfId="0" applyFont="1" applyFill="1" applyBorder="1">
      <alignment vertical="top" wrapText="1"/>
    </xf>
    <xf numFmtId="0" fontId="19" fillId="8" borderId="21" xfId="0" applyFont="1" applyFill="1" applyBorder="1" applyAlignment="1">
      <alignment horizontal="left" vertical="center"/>
    </xf>
    <xf numFmtId="0" fontId="15" fillId="8" borderId="20" xfId="0" applyFont="1" applyFill="1" applyBorder="1">
      <alignment vertical="top" wrapText="1"/>
    </xf>
    <xf numFmtId="0" fontId="15" fillId="8" borderId="22" xfId="0" applyFont="1" applyFill="1" applyBorder="1">
      <alignment vertical="top" wrapText="1"/>
    </xf>
    <xf numFmtId="0" fontId="15" fillId="8" borderId="23" xfId="0" applyFont="1" applyFill="1" applyBorder="1">
      <alignment vertical="top" wrapText="1"/>
    </xf>
    <xf numFmtId="0" fontId="17" fillId="8" borderId="24" xfId="0" applyFont="1" applyFill="1" applyBorder="1" applyAlignment="1">
      <alignment horizontal="left" vertical="center"/>
    </xf>
    <xf numFmtId="0" fontId="16" fillId="8" borderId="25" xfId="0" applyFont="1" applyFill="1" applyBorder="1">
      <alignment vertical="top" wrapText="1"/>
    </xf>
    <xf numFmtId="0" fontId="16" fillId="8" borderId="26" xfId="0" applyFont="1" applyFill="1" applyBorder="1">
      <alignment vertical="top" wrapText="1"/>
    </xf>
    <xf numFmtId="0" fontId="17" fillId="8" borderId="19" xfId="0" applyFont="1" applyFill="1" applyBorder="1" applyAlignment="1">
      <alignment horizontal="left" vertical="center" wrapText="1"/>
    </xf>
    <xf numFmtId="0" fontId="0" fillId="0" borderId="0" xfId="0" applyNumberFormat="1" applyBorder="1">
      <alignment vertical="top" wrapText="1"/>
    </xf>
    <xf numFmtId="0" fontId="19" fillId="8" borderId="0" xfId="0" applyFont="1" applyFill="1" applyBorder="1" applyAlignment="1">
      <alignment horizontal="left" vertical="center"/>
    </xf>
    <xf numFmtId="0" fontId="15" fillId="8" borderId="0" xfId="0" applyNumberFormat="1" applyFont="1" applyFill="1" applyBorder="1">
      <alignment vertical="top" wrapText="1"/>
    </xf>
    <xf numFmtId="164" fontId="0" fillId="0" borderId="0" xfId="0" applyNumberFormat="1" applyBorder="1">
      <alignment vertical="top" wrapText="1"/>
    </xf>
    <xf numFmtId="2" fontId="0" fillId="0" borderId="0" xfId="0" applyNumberFormat="1" applyBorder="1">
      <alignment vertical="top" wrapText="1"/>
    </xf>
    <xf numFmtId="49" fontId="0" fillId="0" borderId="0" xfId="0" applyNumberFormat="1" applyBorder="1">
      <alignment vertical="top" wrapText="1"/>
    </xf>
    <xf numFmtId="0" fontId="20" fillId="8" borderId="0" xfId="0" applyFont="1" applyFill="1" applyBorder="1" applyAlignment="1">
      <alignment horizontal="left" vertical="top" wrapText="1"/>
    </xf>
    <xf numFmtId="0" fontId="17" fillId="8" borderId="0" xfId="0" applyFont="1" applyFill="1" applyBorder="1" applyAlignment="1">
      <alignment horizontal="left" vertical="center"/>
    </xf>
    <xf numFmtId="164" fontId="15" fillId="8" borderId="0" xfId="0" applyNumberFormat="1" applyFont="1" applyFill="1" applyBorder="1">
      <alignment vertical="top" wrapText="1"/>
    </xf>
    <xf numFmtId="2" fontId="15" fillId="8" borderId="0" xfId="0" applyNumberFormat="1" applyFont="1" applyFill="1" applyBorder="1">
      <alignment vertical="top" wrapText="1"/>
    </xf>
  </cellXfs>
  <cellStyles count="2">
    <cellStyle name="Normal" xfId="0" builtinId="0"/>
    <cellStyle name="Vírgula" xfId="1" builtinId="3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5"/>
  <sheetViews>
    <sheetView showGridLines="0" workbookViewId="0">
      <pane xSplit="1" ySplit="2" topLeftCell="B3" activePane="bottomRight" state="frozen"/>
      <selection pane="topRight"/>
      <selection pane="bottomLeft"/>
      <selection pane="bottomRight" sqref="A1:XFD1048576"/>
    </sheetView>
  </sheetViews>
  <sheetFormatPr defaultColWidth="16.33203125" defaultRowHeight="19.95" customHeight="1"/>
  <cols>
    <col min="1" max="1" width="16.33203125" style="1" customWidth="1"/>
    <col min="2" max="2" width="13.88671875" style="1" customWidth="1"/>
    <col min="3" max="3" width="15.5546875" style="1" customWidth="1"/>
    <col min="4" max="4" width="11.44140625" style="1" customWidth="1"/>
    <col min="5" max="5" width="16.33203125" style="1" customWidth="1"/>
    <col min="6" max="6" width="8.44140625" style="15" bestFit="1" customWidth="1"/>
    <col min="7" max="7" width="10" style="15" bestFit="1" customWidth="1"/>
    <col min="8" max="8" width="16.33203125" style="1" customWidth="1"/>
    <col min="9" max="9" width="13.44140625" style="1" customWidth="1"/>
    <col min="10" max="10" width="15.33203125" style="1" customWidth="1"/>
    <col min="11" max="11" width="14" style="1" customWidth="1"/>
    <col min="12" max="12" width="18.109375" style="1" customWidth="1"/>
    <col min="13" max="13" width="11.88671875" style="1" customWidth="1"/>
    <col min="14" max="14" width="11.6640625" style="1" customWidth="1"/>
    <col min="15" max="15" width="13.33203125" style="1" customWidth="1"/>
    <col min="16" max="257" width="16.33203125" style="1" customWidth="1"/>
  </cols>
  <sheetData>
    <row r="1" spans="1:15" ht="27.6" customHeight="1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 ht="39" customHeight="1">
      <c r="A2" s="46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56</v>
      </c>
      <c r="G2" s="46" t="s">
        <v>43</v>
      </c>
      <c r="H2" s="46" t="s">
        <v>6</v>
      </c>
      <c r="I2" s="46" t="s">
        <v>7</v>
      </c>
      <c r="J2" s="46" t="s">
        <v>8</v>
      </c>
      <c r="K2" s="46" t="s">
        <v>9</v>
      </c>
      <c r="L2" s="46" t="s">
        <v>10</v>
      </c>
      <c r="M2" s="46" t="s">
        <v>71</v>
      </c>
      <c r="N2" s="46" t="s">
        <v>72</v>
      </c>
      <c r="O2" s="46" t="s">
        <v>73</v>
      </c>
    </row>
    <row r="3" spans="1:15" ht="20.25" customHeight="1">
      <c r="A3" s="47" t="s">
        <v>14</v>
      </c>
      <c r="B3" s="2">
        <v>15</v>
      </c>
      <c r="C3" s="3">
        <v>10</v>
      </c>
      <c r="D3" s="3">
        <v>1</v>
      </c>
      <c r="E3" s="3">
        <f>B3*(C3-D3)</f>
        <v>135</v>
      </c>
      <c r="F3" s="38">
        <v>0</v>
      </c>
      <c r="G3" s="38">
        <f>F3/100*(B3*C3)</f>
        <v>0</v>
      </c>
      <c r="H3" s="52">
        <f>E3/$E$6*100</f>
        <v>75</v>
      </c>
      <c r="I3" s="56">
        <f>(H3/100)*$C$8</f>
        <v>7.5</v>
      </c>
      <c r="J3" s="56">
        <f>(H3/100)*$C$9</f>
        <v>3</v>
      </c>
      <c r="K3" s="56">
        <f>(H3/100)*$C$10</f>
        <v>1.5</v>
      </c>
      <c r="L3" s="56">
        <f>(H3/100)*$C$11</f>
        <v>13.5</v>
      </c>
      <c r="M3" s="63">
        <f>E3+I3+J3+K3-L3+G3</f>
        <v>133.5</v>
      </c>
      <c r="N3" s="64">
        <v>18</v>
      </c>
      <c r="O3" s="63">
        <f>N3/100*M3</f>
        <v>24.029999999999998</v>
      </c>
    </row>
    <row r="4" spans="1:15" ht="20.100000000000001" customHeight="1">
      <c r="A4" s="48" t="s">
        <v>15</v>
      </c>
      <c r="B4" s="4">
        <v>3</v>
      </c>
      <c r="C4" s="5">
        <v>7</v>
      </c>
      <c r="D4" s="5">
        <v>0</v>
      </c>
      <c r="E4" s="5">
        <f>B4*(C4-D4)</f>
        <v>21</v>
      </c>
      <c r="F4" s="39">
        <v>0</v>
      </c>
      <c r="G4" s="38">
        <f t="shared" ref="G4:G5" si="0">F4/100*(B4*C4)</f>
        <v>0</v>
      </c>
      <c r="H4" s="53">
        <f>E4/$E$6*100</f>
        <v>11.666666666666666</v>
      </c>
      <c r="I4" s="57">
        <f>(H4/100)*$C$8</f>
        <v>1.1666666666666665</v>
      </c>
      <c r="J4" s="57">
        <f>(H4/100)*$C$9</f>
        <v>0.46666666666666662</v>
      </c>
      <c r="K4" s="57">
        <f>(H4/100)*$C$10</f>
        <v>0.23333333333333331</v>
      </c>
      <c r="L4" s="57">
        <f>(H4/100)*$C$11</f>
        <v>2.0999999999999996</v>
      </c>
      <c r="M4" s="63">
        <f t="shared" ref="M4:M5" si="1">E4+I4+J4+K4-L4+G4</f>
        <v>20.766666666666666</v>
      </c>
      <c r="N4" s="65">
        <v>18</v>
      </c>
      <c r="O4" s="66">
        <f>N4/100*M4</f>
        <v>3.7379999999999995</v>
      </c>
    </row>
    <row r="5" spans="1:15" ht="20.100000000000001" customHeight="1">
      <c r="A5" s="49" t="s">
        <v>16</v>
      </c>
      <c r="B5" s="18">
        <v>6</v>
      </c>
      <c r="C5" s="19">
        <v>4</v>
      </c>
      <c r="D5" s="19">
        <v>0</v>
      </c>
      <c r="E5" s="19">
        <f>B5*(C5-D5)</f>
        <v>24</v>
      </c>
      <c r="F5" s="40">
        <v>0</v>
      </c>
      <c r="G5" s="38">
        <f t="shared" si="0"/>
        <v>0</v>
      </c>
      <c r="H5" s="54">
        <f>E5/$E$6*100</f>
        <v>13.333333333333334</v>
      </c>
      <c r="I5" s="58">
        <f>(H5/100)*$C$8</f>
        <v>1.3333333333333333</v>
      </c>
      <c r="J5" s="58">
        <f>(H5/100)*$C$9</f>
        <v>0.53333333333333333</v>
      </c>
      <c r="K5" s="58">
        <f>(H5/100)*$C$10</f>
        <v>0.26666666666666666</v>
      </c>
      <c r="L5" s="58">
        <f>(H5/100)*$C$11</f>
        <v>2.4</v>
      </c>
      <c r="M5" s="63">
        <f t="shared" si="1"/>
        <v>23.733333333333334</v>
      </c>
      <c r="N5" s="67">
        <v>18</v>
      </c>
      <c r="O5" s="68">
        <f>N5/100*M5</f>
        <v>4.2720000000000002</v>
      </c>
    </row>
    <row r="6" spans="1:15" ht="20.100000000000001" customHeight="1">
      <c r="A6" s="50"/>
      <c r="B6" s="20">
        <f>SUM(B3:B5)</f>
        <v>24</v>
      </c>
      <c r="C6" s="16"/>
      <c r="D6" s="16"/>
      <c r="E6" s="21">
        <f t="shared" ref="E6:M6" si="2">SUM(E3:E5)</f>
        <v>180</v>
      </c>
      <c r="F6" s="21"/>
      <c r="G6" s="21">
        <f>SUM(G3:G5)</f>
        <v>0</v>
      </c>
      <c r="H6" s="22">
        <f t="shared" si="2"/>
        <v>100</v>
      </c>
      <c r="I6" s="21">
        <f t="shared" si="2"/>
        <v>10</v>
      </c>
      <c r="J6" s="21">
        <f t="shared" si="2"/>
        <v>4</v>
      </c>
      <c r="K6" s="21">
        <f t="shared" si="2"/>
        <v>2</v>
      </c>
      <c r="L6" s="21">
        <f t="shared" si="2"/>
        <v>18</v>
      </c>
      <c r="M6" s="21">
        <f t="shared" si="2"/>
        <v>178</v>
      </c>
      <c r="N6" s="17"/>
      <c r="O6" s="21">
        <f>SUM(O3:O5)</f>
        <v>32.04</v>
      </c>
    </row>
    <row r="7" spans="1:15" ht="20.100000000000001" customHeight="1">
      <c r="A7" s="51"/>
      <c r="B7" s="4"/>
      <c r="C7" s="5"/>
      <c r="D7" s="5"/>
      <c r="E7" s="5"/>
      <c r="F7" s="5"/>
      <c r="G7" s="5"/>
      <c r="H7" s="6"/>
      <c r="I7" s="7"/>
      <c r="J7" s="7"/>
      <c r="K7" s="7"/>
      <c r="L7" s="7"/>
      <c r="M7" s="7"/>
      <c r="N7" s="7"/>
      <c r="O7" s="7"/>
    </row>
    <row r="8" spans="1:15" ht="20.100000000000001" customHeight="1">
      <c r="A8" s="51"/>
      <c r="B8" s="8" t="s">
        <v>17</v>
      </c>
      <c r="C8" s="55">
        <v>10</v>
      </c>
      <c r="D8" s="5"/>
      <c r="E8" s="5"/>
      <c r="F8" s="5"/>
      <c r="G8" s="5"/>
      <c r="H8" s="6"/>
      <c r="I8" s="7"/>
      <c r="J8" s="7"/>
      <c r="K8" s="7"/>
      <c r="L8" s="7"/>
      <c r="M8" s="7"/>
      <c r="N8" s="7"/>
      <c r="O8" s="7"/>
    </row>
    <row r="9" spans="1:15" ht="20.100000000000001" customHeight="1">
      <c r="A9" s="51"/>
      <c r="B9" s="8" t="s">
        <v>18</v>
      </c>
      <c r="C9" s="55">
        <v>4</v>
      </c>
      <c r="D9" s="5"/>
      <c r="E9" s="5"/>
      <c r="F9" s="5"/>
      <c r="G9" s="5"/>
      <c r="H9" s="6"/>
      <c r="I9" s="7"/>
      <c r="J9" s="7"/>
      <c r="K9" s="7"/>
      <c r="L9" s="7"/>
      <c r="M9" s="7"/>
      <c r="N9" s="7"/>
      <c r="O9" s="7"/>
    </row>
    <row r="10" spans="1:15" ht="20.100000000000001" customHeight="1">
      <c r="A10" s="51"/>
      <c r="B10" s="8" t="s">
        <v>19</v>
      </c>
      <c r="C10" s="55">
        <v>2</v>
      </c>
      <c r="D10" s="5"/>
      <c r="E10" s="5"/>
      <c r="F10" s="5"/>
      <c r="G10" s="5"/>
      <c r="H10" s="6"/>
      <c r="I10" s="7"/>
      <c r="J10" s="7"/>
      <c r="K10" s="7"/>
      <c r="L10" s="7"/>
      <c r="M10" s="7"/>
      <c r="N10" s="7"/>
      <c r="O10" s="7"/>
    </row>
    <row r="11" spans="1:15" ht="28.5" customHeight="1">
      <c r="A11" s="51"/>
      <c r="B11" s="8" t="s">
        <v>20</v>
      </c>
      <c r="C11" s="55">
        <v>18</v>
      </c>
      <c r="D11" s="5"/>
      <c r="E11" s="5"/>
      <c r="F11" s="5"/>
      <c r="G11" s="5"/>
      <c r="H11" s="6"/>
      <c r="I11" s="7"/>
      <c r="J11" s="7"/>
      <c r="K11" s="7"/>
      <c r="L11" s="7"/>
      <c r="M11" s="7"/>
      <c r="N11" s="7"/>
      <c r="O11" s="7"/>
    </row>
    <row r="12" spans="1:15" ht="20.100000000000001" customHeight="1">
      <c r="A12" s="51"/>
      <c r="B12" s="4"/>
      <c r="C12" s="5"/>
      <c r="D12" s="5"/>
      <c r="E12" s="5"/>
      <c r="F12" s="5"/>
      <c r="G12" s="5"/>
      <c r="H12" s="6"/>
      <c r="I12" s="7"/>
      <c r="J12" s="7"/>
      <c r="K12" s="7"/>
      <c r="L12" s="7"/>
      <c r="M12" s="7"/>
      <c r="N12" s="7"/>
      <c r="O12" s="7"/>
    </row>
    <row r="13" spans="1:15" ht="20.100000000000001" customHeight="1">
      <c r="A13" s="51"/>
      <c r="B13" s="9" t="s">
        <v>21</v>
      </c>
      <c r="C13" s="10"/>
      <c r="D13" s="10"/>
      <c r="E13" s="10"/>
      <c r="F13" s="10"/>
      <c r="G13" s="10"/>
      <c r="H13" s="11"/>
      <c r="I13" s="12"/>
      <c r="J13" s="12"/>
      <c r="K13" s="12"/>
      <c r="L13" s="12"/>
      <c r="M13" s="12"/>
      <c r="N13" s="12"/>
      <c r="O13" s="7"/>
    </row>
    <row r="14" spans="1:15" ht="20.100000000000001" customHeight="1">
      <c r="A14" s="51"/>
      <c r="B14" s="9" t="s">
        <v>22</v>
      </c>
      <c r="C14" s="5"/>
      <c r="D14" s="5"/>
      <c r="E14" s="5"/>
      <c r="F14" s="5"/>
      <c r="G14" s="5"/>
      <c r="H14" s="6"/>
      <c r="I14" s="7"/>
      <c r="J14" s="7"/>
      <c r="K14" s="7"/>
      <c r="L14" s="7"/>
      <c r="M14" s="7"/>
      <c r="N14" s="7"/>
      <c r="O14" s="7"/>
    </row>
    <row r="15" spans="1:15" ht="20.100000000000001" customHeight="1">
      <c r="A15" s="51"/>
      <c r="B15" s="43" t="s">
        <v>55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5"/>
      <c r="O15" s="7"/>
    </row>
    <row r="16" spans="1:15" ht="20.100000000000001" customHeight="1">
      <c r="A16" s="51"/>
      <c r="B16" s="4"/>
      <c r="C16" s="5"/>
      <c r="D16" s="5"/>
      <c r="E16" s="5"/>
      <c r="F16" s="5"/>
      <c r="G16" s="5"/>
      <c r="H16" s="6"/>
      <c r="I16" s="7"/>
      <c r="J16" s="7"/>
      <c r="K16" s="7"/>
      <c r="L16" s="7"/>
      <c r="M16" s="7"/>
      <c r="N16" s="7"/>
      <c r="O16" s="7"/>
    </row>
    <row r="17" spans="1:15" ht="20.100000000000001" customHeight="1">
      <c r="A17" s="51"/>
      <c r="B17" s="41" t="s">
        <v>45</v>
      </c>
      <c r="C17" s="5"/>
      <c r="D17" s="5"/>
      <c r="E17" s="5"/>
      <c r="F17" s="5"/>
      <c r="G17" s="5"/>
      <c r="H17" s="6"/>
      <c r="I17" s="7"/>
      <c r="J17" s="7"/>
      <c r="K17" s="7"/>
      <c r="L17" s="7"/>
      <c r="M17" s="7"/>
      <c r="N17" s="7"/>
      <c r="O17" s="7"/>
    </row>
    <row r="18" spans="1:15" ht="20.100000000000001" customHeight="1">
      <c r="A18" s="51"/>
      <c r="B18" s="41" t="s">
        <v>63</v>
      </c>
      <c r="C18" s="5"/>
      <c r="D18" s="5"/>
      <c r="E18" s="5"/>
      <c r="F18" s="5"/>
      <c r="G18" s="5"/>
      <c r="H18" s="6"/>
      <c r="I18" s="7"/>
      <c r="J18" s="7"/>
      <c r="K18" s="7"/>
      <c r="L18" s="7"/>
      <c r="M18" s="7"/>
      <c r="N18" s="7"/>
      <c r="O18" s="7"/>
    </row>
    <row r="19" spans="1:15" ht="20.100000000000001" customHeight="1">
      <c r="A19" s="51"/>
      <c r="B19" s="41" t="s">
        <v>64</v>
      </c>
      <c r="C19" s="5"/>
      <c r="D19" s="5"/>
      <c r="E19" s="5"/>
      <c r="F19" s="5"/>
      <c r="G19" s="5"/>
      <c r="H19" s="6"/>
      <c r="I19" s="7"/>
      <c r="J19" s="7"/>
      <c r="K19" s="7"/>
      <c r="L19" s="7"/>
      <c r="M19" s="7"/>
      <c r="N19" s="7"/>
      <c r="O19" s="7"/>
    </row>
    <row r="20" spans="1:15" ht="20.100000000000001" customHeight="1">
      <c r="A20" s="51"/>
      <c r="B20" s="41" t="s">
        <v>65</v>
      </c>
      <c r="C20" s="5"/>
      <c r="D20" s="5"/>
      <c r="E20" s="5"/>
      <c r="F20" s="5"/>
      <c r="G20" s="5"/>
      <c r="H20" s="6"/>
      <c r="I20" s="7"/>
      <c r="J20" s="7"/>
      <c r="K20" s="7"/>
      <c r="L20" s="7"/>
      <c r="M20" s="7"/>
      <c r="N20" s="7"/>
      <c r="O20" s="7"/>
    </row>
    <row r="21" spans="1:15" ht="20.100000000000001" customHeight="1">
      <c r="A21" s="51"/>
      <c r="B21" s="41" t="s">
        <v>66</v>
      </c>
      <c r="C21" s="5"/>
      <c r="D21" s="5"/>
      <c r="E21" s="5"/>
      <c r="F21" s="5"/>
      <c r="G21" s="5"/>
      <c r="H21" s="6"/>
      <c r="I21" s="7"/>
      <c r="J21" s="7"/>
      <c r="K21" s="7"/>
      <c r="L21" s="7"/>
      <c r="M21" s="7"/>
      <c r="N21" s="7"/>
      <c r="O21" s="7"/>
    </row>
    <row r="22" spans="1:15" ht="20.100000000000001" customHeight="1">
      <c r="A22" s="51"/>
      <c r="B22" s="41" t="s">
        <v>67</v>
      </c>
      <c r="C22" s="5"/>
      <c r="D22" s="5"/>
      <c r="E22" s="5"/>
      <c r="F22" s="5"/>
      <c r="G22" s="5"/>
      <c r="H22" s="6"/>
      <c r="I22" s="7"/>
      <c r="J22" s="7"/>
      <c r="K22" s="7"/>
      <c r="L22" s="7"/>
      <c r="M22" s="7"/>
      <c r="N22" s="7"/>
      <c r="O22" s="7"/>
    </row>
    <row r="23" spans="1:15" ht="20.100000000000001" customHeight="1">
      <c r="A23" s="51"/>
      <c r="B23" s="41" t="s">
        <v>68</v>
      </c>
      <c r="C23" s="5"/>
      <c r="D23" s="5"/>
      <c r="E23" s="5"/>
      <c r="F23" s="5"/>
      <c r="G23" s="5"/>
      <c r="H23" s="6"/>
      <c r="I23" s="7"/>
      <c r="J23" s="7"/>
      <c r="K23" s="7"/>
      <c r="L23" s="7"/>
      <c r="M23" s="7"/>
      <c r="N23" s="7"/>
      <c r="O23" s="7"/>
    </row>
    <row r="24" spans="1:15" ht="20.100000000000001" customHeight="1">
      <c r="A24" s="51"/>
      <c r="B24" s="41" t="s">
        <v>69</v>
      </c>
      <c r="C24" s="5"/>
      <c r="D24" s="5"/>
      <c r="E24" s="5"/>
      <c r="F24" s="5"/>
      <c r="G24" s="5"/>
      <c r="H24" s="6"/>
      <c r="I24" s="7"/>
      <c r="J24" s="7"/>
      <c r="K24" s="7"/>
      <c r="L24" s="7"/>
      <c r="M24" s="7"/>
      <c r="N24" s="7"/>
      <c r="O24" s="7"/>
    </row>
    <row r="25" spans="1:15" ht="20.100000000000001" customHeight="1">
      <c r="A25" s="51"/>
      <c r="B25" s="41" t="s">
        <v>70</v>
      </c>
      <c r="C25" s="5"/>
      <c r="D25" s="5"/>
      <c r="E25" s="5"/>
      <c r="F25" s="5"/>
      <c r="G25" s="5"/>
      <c r="H25" s="6"/>
      <c r="I25" s="7"/>
      <c r="J25" s="7"/>
      <c r="K25" s="7"/>
      <c r="L25" s="7"/>
      <c r="M25" s="7"/>
      <c r="N25" s="7"/>
      <c r="O25" s="7"/>
    </row>
    <row r="26" spans="1:15" ht="20.100000000000001" customHeight="1">
      <c r="A26" s="51"/>
      <c r="B26" s="41" t="s">
        <v>47</v>
      </c>
      <c r="C26" s="5"/>
      <c r="D26" s="5"/>
      <c r="E26" s="5"/>
      <c r="F26" s="5"/>
      <c r="G26" s="5"/>
      <c r="H26" s="6"/>
      <c r="I26" s="7"/>
      <c r="J26" s="7"/>
      <c r="K26" s="7"/>
      <c r="L26" s="7"/>
      <c r="M26" s="7"/>
      <c r="N26" s="7"/>
      <c r="O26" s="7"/>
    </row>
    <row r="27" spans="1:15" ht="20.100000000000001" customHeight="1">
      <c r="A27" s="51"/>
      <c r="B27" s="4"/>
      <c r="C27" s="5"/>
      <c r="D27" s="5"/>
      <c r="E27" s="5"/>
      <c r="F27" s="5"/>
      <c r="G27" s="5"/>
      <c r="H27" s="6"/>
      <c r="I27" s="7"/>
      <c r="J27" s="7"/>
      <c r="K27" s="7"/>
      <c r="L27" s="7"/>
      <c r="M27" s="7"/>
      <c r="N27" s="7"/>
      <c r="O27" s="7"/>
    </row>
    <row r="28" spans="1:15" ht="20.100000000000001" customHeight="1">
      <c r="A28" s="51"/>
      <c r="B28" s="4"/>
      <c r="C28" s="5"/>
      <c r="D28" s="5"/>
      <c r="E28" s="5"/>
      <c r="F28" s="5"/>
      <c r="G28" s="5"/>
      <c r="H28" s="6"/>
      <c r="I28" s="7"/>
      <c r="J28" s="7"/>
      <c r="K28" s="7"/>
      <c r="L28" s="7"/>
      <c r="M28" s="7"/>
      <c r="N28" s="7"/>
      <c r="O28" s="7"/>
    </row>
    <row r="29" spans="1:15" ht="20.100000000000001" customHeight="1">
      <c r="A29" s="51"/>
      <c r="B29" s="4"/>
      <c r="C29" s="5"/>
      <c r="D29" s="5"/>
      <c r="E29" s="5"/>
      <c r="F29" s="5"/>
      <c r="G29" s="5"/>
      <c r="H29" s="6"/>
      <c r="I29" s="7"/>
      <c r="J29" s="7"/>
      <c r="K29" s="7"/>
      <c r="L29" s="7"/>
      <c r="M29" s="7"/>
      <c r="N29" s="7"/>
      <c r="O29" s="7"/>
    </row>
    <row r="30" spans="1:15" ht="20.100000000000001" customHeight="1">
      <c r="A30" s="51"/>
      <c r="B30" s="4"/>
      <c r="C30" s="5"/>
      <c r="D30" s="5"/>
      <c r="E30" s="5"/>
      <c r="F30" s="5"/>
      <c r="G30" s="5"/>
      <c r="H30" s="6"/>
      <c r="I30" s="7"/>
      <c r="J30" s="7"/>
      <c r="K30" s="7"/>
      <c r="L30" s="7"/>
      <c r="M30" s="7"/>
      <c r="N30" s="7"/>
      <c r="O30" s="7"/>
    </row>
    <row r="31" spans="1:15" ht="20.100000000000001" customHeight="1">
      <c r="A31" s="51"/>
      <c r="B31" s="4"/>
      <c r="C31" s="5"/>
      <c r="D31" s="5"/>
      <c r="E31" s="5"/>
      <c r="F31" s="5"/>
      <c r="G31" s="5"/>
      <c r="H31" s="6"/>
      <c r="I31" s="7"/>
      <c r="J31" s="7"/>
      <c r="K31" s="7"/>
      <c r="L31" s="7"/>
      <c r="M31" s="7"/>
      <c r="N31" s="7"/>
      <c r="O31" s="7"/>
    </row>
    <row r="32" spans="1:15" ht="20.100000000000001" customHeight="1">
      <c r="A32" s="51"/>
      <c r="B32" s="4"/>
      <c r="C32" s="5"/>
      <c r="D32" s="5"/>
      <c r="E32" s="5"/>
      <c r="F32" s="5"/>
      <c r="G32" s="5"/>
      <c r="H32" s="6"/>
      <c r="I32" s="7"/>
      <c r="J32" s="7"/>
      <c r="K32" s="7"/>
      <c r="L32" s="7"/>
      <c r="M32" s="7"/>
      <c r="N32" s="7"/>
      <c r="O32" s="7"/>
    </row>
    <row r="33" spans="1:15" ht="20.100000000000001" customHeight="1">
      <c r="A33" s="51"/>
      <c r="B33" s="4"/>
      <c r="C33" s="5"/>
      <c r="D33" s="5"/>
      <c r="E33" s="5"/>
      <c r="F33" s="5"/>
      <c r="G33" s="5"/>
      <c r="H33" s="6"/>
      <c r="I33" s="7"/>
      <c r="J33" s="7"/>
      <c r="K33" s="7"/>
      <c r="L33" s="7"/>
      <c r="M33" s="7"/>
      <c r="N33" s="7"/>
      <c r="O33" s="7"/>
    </row>
    <row r="34" spans="1:15" ht="20.100000000000001" customHeight="1">
      <c r="A34" s="51"/>
      <c r="B34" s="4"/>
      <c r="C34" s="5"/>
      <c r="D34" s="5"/>
      <c r="E34" s="5"/>
      <c r="F34" s="5"/>
      <c r="G34" s="5"/>
      <c r="H34" s="6"/>
      <c r="I34" s="7"/>
      <c r="J34" s="7"/>
      <c r="K34" s="7"/>
      <c r="L34" s="7"/>
      <c r="M34" s="7"/>
      <c r="N34" s="7"/>
      <c r="O34" s="7"/>
    </row>
    <row r="35" spans="1:15" ht="20.100000000000001" customHeight="1">
      <c r="A35" s="51"/>
      <c r="B35" s="4"/>
      <c r="C35" s="5"/>
      <c r="D35" s="5"/>
      <c r="E35" s="5"/>
      <c r="F35" s="5"/>
      <c r="G35" s="5"/>
      <c r="H35" s="6"/>
      <c r="I35" s="7"/>
      <c r="J35" s="7"/>
      <c r="K35" s="7"/>
      <c r="L35" s="7"/>
      <c r="M35" s="7"/>
      <c r="N35" s="7"/>
      <c r="O35" s="7"/>
    </row>
  </sheetData>
  <mergeCells count="2">
    <mergeCell ref="A1:O1"/>
    <mergeCell ref="B15:N15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U35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C8" sqref="C8:C11"/>
    </sheetView>
  </sheetViews>
  <sheetFormatPr defaultColWidth="16.33203125" defaultRowHeight="19.95" customHeight="1"/>
  <cols>
    <col min="1" max="1" width="16.33203125" style="13" customWidth="1"/>
    <col min="2" max="2" width="13.5546875" style="13" customWidth="1"/>
    <col min="3" max="3" width="15.5546875" style="13" customWidth="1"/>
    <col min="4" max="4" width="11.44140625" style="13" customWidth="1"/>
    <col min="5" max="5" width="11.6640625" style="13" customWidth="1"/>
    <col min="6" max="6" width="16.33203125" style="13" bestFit="1" customWidth="1"/>
    <col min="7" max="7" width="10.5546875" style="13" customWidth="1"/>
    <col min="8" max="8" width="11.33203125" style="13" customWidth="1"/>
    <col min="9" max="9" width="11.88671875" style="13" customWidth="1"/>
    <col min="10" max="10" width="18.109375" style="13" customWidth="1"/>
    <col min="11" max="11" width="11.88671875" style="13" customWidth="1"/>
    <col min="12" max="12" width="16.88671875" style="13" customWidth="1"/>
    <col min="13" max="13" width="10.44140625" style="13" customWidth="1"/>
    <col min="14" max="14" width="14.21875" style="13" customWidth="1"/>
    <col min="15" max="15" width="13.33203125" style="13" customWidth="1"/>
    <col min="16" max="255" width="16.33203125" style="13" customWidth="1"/>
  </cols>
  <sheetData>
    <row r="1" spans="1:15" ht="27.6" customHeight="1">
      <c r="A1" s="59" t="s">
        <v>23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 ht="39.75" customHeight="1">
      <c r="A2" s="46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8</v>
      </c>
      <c r="I2" s="46" t="s">
        <v>9</v>
      </c>
      <c r="J2" s="46" t="s">
        <v>10</v>
      </c>
      <c r="K2" s="46" t="s">
        <v>57</v>
      </c>
      <c r="L2" s="46" t="s">
        <v>121</v>
      </c>
      <c r="M2" s="46" t="s">
        <v>83</v>
      </c>
      <c r="N2" s="46" t="s">
        <v>72</v>
      </c>
      <c r="O2" s="46" t="s">
        <v>73</v>
      </c>
    </row>
    <row r="3" spans="1:15" ht="20.25" customHeight="1">
      <c r="A3" s="47" t="s">
        <v>14</v>
      </c>
      <c r="B3" s="2">
        <f>'(1) ICMS 00'!B3</f>
        <v>15</v>
      </c>
      <c r="C3" s="3">
        <f>'(1) ICMS 00'!C3</f>
        <v>10</v>
      </c>
      <c r="D3" s="3">
        <f>'(1) ICMS 00'!D3</f>
        <v>1</v>
      </c>
      <c r="E3" s="3">
        <f>B3*(C3-D3)</f>
        <v>135</v>
      </c>
      <c r="F3" s="52">
        <f>E3/$E$6*100</f>
        <v>75</v>
      </c>
      <c r="G3" s="60">
        <f>(F3/100)*$C$8</f>
        <v>7.5</v>
      </c>
      <c r="H3" s="60">
        <f>(F3/100)*$C$9</f>
        <v>3</v>
      </c>
      <c r="I3" s="60">
        <f>(F3/100)*$C$10</f>
        <v>1.5</v>
      </c>
      <c r="J3" s="60">
        <f>(F3/100)*$C$11</f>
        <v>13.5</v>
      </c>
      <c r="K3" s="63">
        <f>E3+G3+H3+I3-J3</f>
        <v>133.5</v>
      </c>
      <c r="L3" s="23">
        <v>10</v>
      </c>
      <c r="M3" s="24">
        <f>K3-(L3/100*K3)</f>
        <v>120.15</v>
      </c>
      <c r="N3" s="64">
        <v>18</v>
      </c>
      <c r="O3" s="63">
        <f>N3/100*M3</f>
        <v>21.626999999999999</v>
      </c>
    </row>
    <row r="4" spans="1:15" ht="20.100000000000001" customHeight="1">
      <c r="A4" s="48" t="s">
        <v>15</v>
      </c>
      <c r="B4" s="4">
        <f>'(1) ICMS 00'!B4</f>
        <v>3</v>
      </c>
      <c r="C4" s="5">
        <f>'(1) ICMS 00'!C4</f>
        <v>7</v>
      </c>
      <c r="D4" s="5">
        <f>'(1) ICMS 00'!D4</f>
        <v>0</v>
      </c>
      <c r="E4" s="5">
        <f>B4*(C4-D4)</f>
        <v>21</v>
      </c>
      <c r="F4" s="53">
        <f>E4/$E$6*100</f>
        <v>11.666666666666666</v>
      </c>
      <c r="G4" s="61">
        <f>(F4/100)*$C$8</f>
        <v>1.1666666666666665</v>
      </c>
      <c r="H4" s="61">
        <f>(F4/100)*$C$9</f>
        <v>0.46666666666666662</v>
      </c>
      <c r="I4" s="61">
        <f>(F4/100)*$C$10</f>
        <v>0.23333333333333331</v>
      </c>
      <c r="J4" s="61">
        <f>(F4/100)*$C$11</f>
        <v>2.0999999999999996</v>
      </c>
      <c r="K4" s="66">
        <f>E4+G4+H4+I4-J4</f>
        <v>20.766666666666666</v>
      </c>
      <c r="L4" s="25">
        <v>20</v>
      </c>
      <c r="M4" s="26">
        <f>K4-(L4/100*K4)</f>
        <v>16.613333333333333</v>
      </c>
      <c r="N4" s="65">
        <v>18</v>
      </c>
      <c r="O4" s="66">
        <f>N4/100*M4</f>
        <v>2.9903999999999997</v>
      </c>
    </row>
    <row r="5" spans="1:15" ht="20.100000000000001" customHeight="1">
      <c r="A5" s="49" t="s">
        <v>16</v>
      </c>
      <c r="B5" s="18">
        <f>'(1) ICMS 00'!B5</f>
        <v>6</v>
      </c>
      <c r="C5" s="19">
        <f>'(1) ICMS 00'!C5</f>
        <v>4</v>
      </c>
      <c r="D5" s="19">
        <f>'(1) ICMS 00'!D5</f>
        <v>0</v>
      </c>
      <c r="E5" s="19">
        <f>B5*(C5-D5)</f>
        <v>24</v>
      </c>
      <c r="F5" s="54">
        <f>E5/$E$6*100</f>
        <v>13.333333333333334</v>
      </c>
      <c r="G5" s="62">
        <f>(F5/100)*$C$8</f>
        <v>1.3333333333333333</v>
      </c>
      <c r="H5" s="62">
        <f>(F5/100)*$C$9</f>
        <v>0.53333333333333333</v>
      </c>
      <c r="I5" s="62">
        <f>(F5/100)*$C$10</f>
        <v>0.26666666666666666</v>
      </c>
      <c r="J5" s="62">
        <f>(F5/100)*$C$11</f>
        <v>2.4</v>
      </c>
      <c r="K5" s="68">
        <f>E5+G5+H5+I5-J5</f>
        <v>23.733333333333334</v>
      </c>
      <c r="L5" s="27">
        <v>5</v>
      </c>
      <c r="M5" s="28">
        <f>K5-(L5/100*K5)</f>
        <v>22.546666666666667</v>
      </c>
      <c r="N5" s="67">
        <v>18</v>
      </c>
      <c r="O5" s="68">
        <f>N5/100*M5</f>
        <v>4.0583999999999998</v>
      </c>
    </row>
    <row r="6" spans="1:15" ht="20.100000000000001" customHeight="1">
      <c r="A6" s="50"/>
      <c r="B6" s="20">
        <f>SUM(B3:B5)</f>
        <v>24</v>
      </c>
      <c r="C6" s="16"/>
      <c r="D6" s="16"/>
      <c r="E6" s="21">
        <f t="shared" ref="E6:K6" si="0">SUM(E3:E5)</f>
        <v>180</v>
      </c>
      <c r="F6" s="22">
        <f t="shared" si="0"/>
        <v>100</v>
      </c>
      <c r="G6" s="21">
        <f t="shared" si="0"/>
        <v>10</v>
      </c>
      <c r="H6" s="21">
        <f t="shared" si="0"/>
        <v>4</v>
      </c>
      <c r="I6" s="21">
        <f t="shared" si="0"/>
        <v>2</v>
      </c>
      <c r="J6" s="21">
        <f t="shared" si="0"/>
        <v>18</v>
      </c>
      <c r="K6" s="21">
        <f t="shared" si="0"/>
        <v>178</v>
      </c>
      <c r="L6" s="29"/>
      <c r="M6" s="30">
        <f>SUM(M3:M5)</f>
        <v>159.31</v>
      </c>
      <c r="N6" s="17"/>
      <c r="O6" s="21">
        <f>SUM(O3:O5)</f>
        <v>28.675799999999999</v>
      </c>
    </row>
    <row r="7" spans="1:15" ht="20.100000000000001" customHeight="1">
      <c r="A7" s="51"/>
      <c r="B7" s="4"/>
      <c r="C7" s="5"/>
      <c r="D7" s="5"/>
      <c r="E7" s="5"/>
      <c r="F7" s="6"/>
      <c r="G7" s="7"/>
      <c r="H7" s="7"/>
      <c r="I7" s="7"/>
      <c r="J7" s="7"/>
      <c r="K7" s="7"/>
      <c r="L7" s="7"/>
      <c r="M7" s="7"/>
      <c r="N7" s="7"/>
      <c r="O7" s="7"/>
    </row>
    <row r="8" spans="1:15" ht="20.100000000000001" customHeight="1">
      <c r="A8" s="51"/>
      <c r="B8" s="8" t="s">
        <v>17</v>
      </c>
      <c r="C8" s="55">
        <f>'(1) ICMS 00'!C8</f>
        <v>10</v>
      </c>
      <c r="D8" s="5"/>
      <c r="E8" s="5"/>
      <c r="F8" s="6"/>
      <c r="G8" s="7"/>
      <c r="H8" s="7"/>
      <c r="I8" s="7"/>
      <c r="J8" s="7"/>
      <c r="K8" s="7"/>
      <c r="L8" s="7"/>
      <c r="M8" s="7"/>
      <c r="N8" s="7"/>
      <c r="O8" s="7"/>
    </row>
    <row r="9" spans="1:15" ht="20.100000000000001" customHeight="1">
      <c r="A9" s="51"/>
      <c r="B9" s="8" t="s">
        <v>18</v>
      </c>
      <c r="C9" s="55">
        <f>'(1) ICMS 00'!C9</f>
        <v>4</v>
      </c>
      <c r="D9" s="5"/>
      <c r="E9" s="5"/>
      <c r="F9" s="6"/>
      <c r="G9" s="7"/>
      <c r="H9" s="7"/>
      <c r="I9" s="7"/>
      <c r="J9" s="7"/>
      <c r="K9" s="7"/>
      <c r="L9" s="7"/>
      <c r="M9" s="7"/>
      <c r="N9" s="7"/>
      <c r="O9" s="7"/>
    </row>
    <row r="10" spans="1:15" ht="20.100000000000001" customHeight="1">
      <c r="A10" s="51"/>
      <c r="B10" s="8" t="s">
        <v>19</v>
      </c>
      <c r="C10" s="55">
        <f>'(1) ICMS 00'!C10</f>
        <v>2</v>
      </c>
      <c r="D10" s="5"/>
      <c r="E10" s="5"/>
      <c r="F10" s="6"/>
      <c r="G10" s="7"/>
      <c r="H10" s="7"/>
      <c r="I10" s="7"/>
      <c r="J10" s="7"/>
      <c r="K10" s="7"/>
      <c r="L10" s="7"/>
      <c r="M10" s="7"/>
      <c r="N10" s="7"/>
      <c r="O10" s="7"/>
    </row>
    <row r="11" spans="1:15" ht="27.75" customHeight="1">
      <c r="A11" s="51"/>
      <c r="B11" s="8" t="s">
        <v>20</v>
      </c>
      <c r="C11" s="55">
        <f>'(1) ICMS 00'!C11</f>
        <v>18</v>
      </c>
      <c r="D11" s="5"/>
      <c r="E11" s="5"/>
      <c r="F11" s="6"/>
      <c r="G11" s="7"/>
      <c r="H11" s="7"/>
      <c r="I11" s="7"/>
      <c r="J11" s="7"/>
      <c r="K11" s="7"/>
      <c r="L11" s="7"/>
      <c r="M11" s="7"/>
      <c r="N11" s="7"/>
      <c r="O11" s="7"/>
    </row>
    <row r="12" spans="1:15" ht="20.100000000000001" customHeight="1">
      <c r="A12" s="51"/>
      <c r="B12" s="4"/>
      <c r="C12" s="5"/>
      <c r="D12" s="5"/>
      <c r="E12" s="5"/>
      <c r="F12" s="6"/>
      <c r="G12" s="7"/>
      <c r="H12" s="7"/>
      <c r="I12" s="7"/>
      <c r="J12" s="7"/>
      <c r="K12" s="7"/>
      <c r="L12" s="7"/>
      <c r="M12" s="7"/>
      <c r="N12" s="7"/>
      <c r="O12" s="7"/>
    </row>
    <row r="13" spans="1:15" ht="20.100000000000001" customHeight="1">
      <c r="A13" s="51"/>
      <c r="B13" s="9" t="s">
        <v>21</v>
      </c>
      <c r="C13" s="10"/>
      <c r="D13" s="10"/>
      <c r="E13" s="10"/>
      <c r="F13" s="11"/>
      <c r="G13" s="12"/>
      <c r="H13" s="12"/>
      <c r="I13" s="12"/>
      <c r="J13" s="12"/>
      <c r="K13" s="12"/>
      <c r="L13" s="12"/>
      <c r="M13" s="12"/>
      <c r="N13" s="12"/>
      <c r="O13" s="7"/>
    </row>
    <row r="14" spans="1:15" ht="20.100000000000001" customHeight="1">
      <c r="A14" s="51"/>
      <c r="B14" s="9" t="s">
        <v>22</v>
      </c>
      <c r="C14" s="5"/>
      <c r="D14" s="5"/>
      <c r="E14" s="5"/>
      <c r="F14" s="6"/>
      <c r="G14" s="7"/>
      <c r="H14" s="7"/>
      <c r="I14" s="7"/>
      <c r="J14" s="7"/>
      <c r="K14" s="7"/>
      <c r="L14" s="7"/>
      <c r="M14" s="7"/>
      <c r="N14" s="7"/>
      <c r="O14" s="7"/>
    </row>
    <row r="15" spans="1:15" ht="20.100000000000001" customHeight="1">
      <c r="A15" s="51"/>
      <c r="B15" s="4"/>
      <c r="C15" s="5"/>
      <c r="D15" s="5"/>
      <c r="E15" s="5"/>
      <c r="F15" s="6"/>
      <c r="G15" s="7"/>
      <c r="H15" s="7"/>
      <c r="I15" s="7"/>
      <c r="J15" s="7"/>
      <c r="K15" s="7"/>
      <c r="L15" s="7"/>
      <c r="M15" s="7"/>
      <c r="N15" s="7"/>
      <c r="O15" s="7"/>
    </row>
    <row r="16" spans="1:15" ht="20.100000000000001" customHeight="1">
      <c r="A16" s="51"/>
      <c r="B16" s="41" t="s">
        <v>45</v>
      </c>
      <c r="C16" s="5"/>
      <c r="D16" s="5"/>
      <c r="E16" s="5"/>
      <c r="F16" s="6"/>
      <c r="G16" s="7"/>
      <c r="H16" s="7"/>
      <c r="I16" s="7"/>
      <c r="J16" s="7"/>
      <c r="K16" s="7"/>
      <c r="L16" s="7"/>
      <c r="M16" s="7"/>
      <c r="N16" s="7"/>
      <c r="O16" s="7"/>
    </row>
    <row r="17" spans="1:15" ht="20.100000000000001" customHeight="1">
      <c r="A17" s="51"/>
      <c r="B17" s="42" t="s">
        <v>74</v>
      </c>
      <c r="C17" s="5"/>
      <c r="D17" s="5"/>
      <c r="E17" s="5"/>
      <c r="F17" s="6"/>
      <c r="G17" s="7"/>
      <c r="H17" s="7"/>
      <c r="I17" s="7"/>
      <c r="J17" s="7"/>
      <c r="K17" s="7"/>
      <c r="L17" s="7"/>
      <c r="M17" s="7"/>
      <c r="N17" s="7"/>
      <c r="O17" s="7"/>
    </row>
    <row r="18" spans="1:15" ht="20.100000000000001" customHeight="1">
      <c r="A18" s="51"/>
      <c r="B18" s="42" t="s">
        <v>75</v>
      </c>
      <c r="C18" s="5"/>
      <c r="D18" s="5"/>
      <c r="E18" s="5"/>
      <c r="F18" s="6"/>
      <c r="G18" s="7"/>
      <c r="H18" s="7"/>
      <c r="I18" s="7"/>
      <c r="J18" s="7"/>
      <c r="K18" s="7"/>
      <c r="L18" s="7"/>
      <c r="M18" s="7"/>
      <c r="N18" s="7"/>
      <c r="O18" s="7"/>
    </row>
    <row r="19" spans="1:15" ht="20.100000000000001" customHeight="1">
      <c r="A19" s="51"/>
      <c r="B19" s="42" t="s">
        <v>76</v>
      </c>
      <c r="C19" s="5"/>
      <c r="D19" s="5"/>
      <c r="E19" s="5"/>
      <c r="F19" s="6"/>
      <c r="G19" s="7"/>
      <c r="H19" s="7"/>
      <c r="I19" s="7"/>
      <c r="J19" s="7"/>
      <c r="K19" s="7"/>
      <c r="L19" s="7"/>
      <c r="M19" s="7"/>
      <c r="N19" s="7"/>
      <c r="O19" s="7"/>
    </row>
    <row r="20" spans="1:15" ht="20.100000000000001" customHeight="1">
      <c r="A20" s="51"/>
      <c r="B20" s="42" t="s">
        <v>77</v>
      </c>
      <c r="C20" s="5"/>
      <c r="D20" s="5"/>
      <c r="E20" s="5"/>
      <c r="F20" s="6"/>
      <c r="G20" s="7"/>
      <c r="H20" s="7"/>
      <c r="I20" s="7"/>
      <c r="J20" s="7"/>
      <c r="K20" s="7"/>
      <c r="L20" s="7"/>
      <c r="M20" s="7"/>
      <c r="N20" s="7"/>
      <c r="O20" s="7"/>
    </row>
    <row r="21" spans="1:15" ht="20.100000000000001" customHeight="1">
      <c r="A21" s="51"/>
      <c r="B21" s="42" t="s">
        <v>78</v>
      </c>
      <c r="C21" s="5"/>
      <c r="D21" s="5"/>
      <c r="E21" s="5"/>
      <c r="F21" s="6"/>
      <c r="G21" s="7"/>
      <c r="H21" s="7"/>
      <c r="I21" s="7"/>
      <c r="J21" s="7"/>
      <c r="K21" s="7"/>
      <c r="L21" s="7"/>
      <c r="M21" s="7"/>
      <c r="N21" s="7"/>
      <c r="O21" s="7"/>
    </row>
    <row r="22" spans="1:15" ht="20.100000000000001" customHeight="1">
      <c r="A22" s="51"/>
      <c r="B22" s="42" t="s">
        <v>79</v>
      </c>
      <c r="C22" s="5"/>
      <c r="D22" s="5"/>
      <c r="E22" s="5"/>
      <c r="F22" s="6"/>
      <c r="G22" s="7"/>
      <c r="H22" s="7"/>
      <c r="I22" s="7"/>
      <c r="J22" s="7"/>
      <c r="K22" s="7"/>
      <c r="L22" s="7"/>
      <c r="M22" s="7"/>
      <c r="N22" s="7"/>
      <c r="O22" s="7"/>
    </row>
    <row r="23" spans="1:15" ht="20.100000000000001" customHeight="1">
      <c r="A23" s="51"/>
      <c r="B23" s="42" t="s">
        <v>80</v>
      </c>
      <c r="C23" s="5"/>
      <c r="D23" s="5"/>
      <c r="E23" s="5"/>
      <c r="F23" s="6"/>
      <c r="G23" s="7"/>
      <c r="H23" s="7"/>
      <c r="I23" s="7"/>
      <c r="J23" s="7"/>
      <c r="K23" s="7"/>
      <c r="L23" s="7"/>
      <c r="M23" s="7"/>
      <c r="N23" s="7"/>
      <c r="O23" s="7"/>
    </row>
    <row r="24" spans="1:15" ht="20.100000000000001" customHeight="1">
      <c r="A24" s="51"/>
      <c r="B24" s="42" t="s">
        <v>81</v>
      </c>
      <c r="C24" s="5"/>
      <c r="D24" s="5"/>
      <c r="E24" s="5"/>
      <c r="F24" s="6"/>
      <c r="G24" s="7"/>
      <c r="H24" s="7"/>
      <c r="I24" s="7"/>
      <c r="J24" s="7"/>
      <c r="K24" s="7"/>
      <c r="L24" s="7"/>
      <c r="M24" s="7"/>
      <c r="N24" s="7"/>
      <c r="O24" s="7"/>
    </row>
    <row r="25" spans="1:15" ht="20.100000000000001" customHeight="1">
      <c r="A25" s="51"/>
      <c r="B25" s="42" t="s">
        <v>82</v>
      </c>
      <c r="C25" s="5"/>
      <c r="D25" s="5"/>
      <c r="E25" s="5"/>
      <c r="F25" s="6"/>
      <c r="G25" s="7"/>
      <c r="H25" s="7"/>
      <c r="I25" s="7"/>
      <c r="J25" s="7"/>
      <c r="K25" s="7"/>
      <c r="L25" s="7"/>
      <c r="M25" s="7"/>
      <c r="N25" s="7"/>
      <c r="O25" s="7"/>
    </row>
    <row r="26" spans="1:15" ht="20.100000000000001" customHeight="1">
      <c r="A26" s="51"/>
      <c r="B26" s="41" t="s">
        <v>47</v>
      </c>
      <c r="C26" s="5"/>
      <c r="D26" s="5"/>
      <c r="E26" s="5"/>
      <c r="F26" s="6"/>
      <c r="G26" s="7"/>
      <c r="H26" s="7"/>
      <c r="I26" s="7"/>
      <c r="J26" s="7"/>
      <c r="K26" s="7"/>
      <c r="L26" s="7"/>
      <c r="M26" s="7"/>
      <c r="N26" s="7"/>
      <c r="O26" s="7"/>
    </row>
    <row r="27" spans="1:15" ht="20.100000000000001" customHeight="1">
      <c r="A27" s="51"/>
      <c r="B27" s="4"/>
      <c r="C27" s="5"/>
      <c r="D27" s="5"/>
      <c r="E27" s="5"/>
      <c r="F27" s="6"/>
      <c r="G27" s="7"/>
      <c r="H27" s="7"/>
      <c r="I27" s="7"/>
      <c r="J27" s="7"/>
      <c r="K27" s="7"/>
      <c r="L27" s="7"/>
      <c r="M27" s="7"/>
      <c r="N27" s="7"/>
      <c r="O27" s="7"/>
    </row>
    <row r="28" spans="1:15" ht="20.100000000000001" customHeight="1">
      <c r="A28" s="51"/>
      <c r="B28" s="4"/>
      <c r="C28" s="5"/>
      <c r="D28" s="5"/>
      <c r="E28" s="5"/>
      <c r="F28" s="6"/>
      <c r="G28" s="7"/>
      <c r="H28" s="7"/>
      <c r="I28" s="7"/>
      <c r="J28" s="7"/>
      <c r="K28" s="7"/>
      <c r="L28" s="7"/>
      <c r="M28" s="7"/>
      <c r="N28" s="7"/>
      <c r="O28" s="7"/>
    </row>
    <row r="29" spans="1:15" ht="20.100000000000001" customHeight="1">
      <c r="A29" s="51"/>
      <c r="B29" s="4"/>
      <c r="C29" s="5"/>
      <c r="D29" s="5"/>
      <c r="E29" s="5"/>
      <c r="F29" s="6"/>
      <c r="G29" s="7"/>
      <c r="H29" s="7"/>
      <c r="I29" s="7"/>
      <c r="J29" s="7"/>
      <c r="K29" s="7"/>
      <c r="L29" s="7"/>
      <c r="M29" s="7"/>
      <c r="N29" s="7"/>
      <c r="O29" s="7"/>
    </row>
    <row r="30" spans="1:15" ht="20.100000000000001" customHeight="1">
      <c r="A30" s="51"/>
      <c r="B30" s="4"/>
      <c r="C30" s="5"/>
      <c r="D30" s="5"/>
      <c r="E30" s="5"/>
      <c r="F30" s="6"/>
      <c r="G30" s="7"/>
      <c r="H30" s="7"/>
      <c r="I30" s="7"/>
      <c r="J30" s="7"/>
      <c r="K30" s="7"/>
      <c r="L30" s="7"/>
      <c r="M30" s="7"/>
      <c r="N30" s="7"/>
      <c r="O30" s="7"/>
    </row>
    <row r="31" spans="1:15" ht="20.100000000000001" customHeight="1">
      <c r="A31" s="51"/>
      <c r="B31" s="4"/>
      <c r="C31" s="5"/>
      <c r="D31" s="5"/>
      <c r="E31" s="5"/>
      <c r="F31" s="6"/>
      <c r="G31" s="7"/>
      <c r="H31" s="7"/>
      <c r="I31" s="7"/>
      <c r="J31" s="7"/>
      <c r="K31" s="7"/>
      <c r="L31" s="7"/>
      <c r="M31" s="7"/>
      <c r="N31" s="7"/>
      <c r="O31" s="7"/>
    </row>
    <row r="32" spans="1:15" ht="20.100000000000001" customHeight="1">
      <c r="A32" s="51"/>
      <c r="B32" s="4"/>
      <c r="C32" s="5"/>
      <c r="D32" s="5"/>
      <c r="E32" s="5"/>
      <c r="F32" s="6"/>
      <c r="G32" s="7"/>
      <c r="H32" s="7"/>
      <c r="I32" s="7"/>
      <c r="J32" s="7"/>
      <c r="K32" s="7"/>
      <c r="L32" s="7"/>
      <c r="M32" s="7"/>
      <c r="N32" s="7"/>
      <c r="O32" s="7"/>
    </row>
    <row r="33" spans="1:15" ht="20.100000000000001" customHeight="1">
      <c r="A33" s="51"/>
      <c r="B33" s="4"/>
      <c r="C33" s="5"/>
      <c r="D33" s="5"/>
      <c r="E33" s="5"/>
      <c r="F33" s="6"/>
      <c r="G33" s="7"/>
      <c r="H33" s="7"/>
      <c r="I33" s="7"/>
      <c r="J33" s="7"/>
      <c r="K33" s="7"/>
      <c r="L33" s="7"/>
      <c r="M33" s="7"/>
      <c r="N33" s="7"/>
      <c r="O33" s="7"/>
    </row>
    <row r="34" spans="1:15" ht="20.100000000000001" customHeight="1">
      <c r="A34" s="51"/>
      <c r="B34" s="4"/>
      <c r="C34" s="5"/>
      <c r="D34" s="5"/>
      <c r="E34" s="5"/>
      <c r="F34" s="6"/>
      <c r="G34" s="7"/>
      <c r="H34" s="7"/>
      <c r="I34" s="7"/>
      <c r="J34" s="7"/>
      <c r="K34" s="7"/>
      <c r="L34" s="7"/>
      <c r="M34" s="7"/>
      <c r="N34" s="7"/>
      <c r="O34" s="7"/>
    </row>
    <row r="35" spans="1:15" ht="20.100000000000001" customHeight="1">
      <c r="A35" s="51"/>
      <c r="B35" s="4"/>
      <c r="C35" s="5"/>
      <c r="D35" s="5"/>
      <c r="E35" s="5"/>
      <c r="F35" s="6"/>
      <c r="G35" s="7"/>
      <c r="H35" s="7"/>
      <c r="I35" s="7"/>
      <c r="J35" s="7"/>
      <c r="K35" s="7"/>
      <c r="L35" s="7"/>
      <c r="M35" s="7"/>
      <c r="N35" s="7"/>
      <c r="O35" s="7"/>
    </row>
  </sheetData>
  <mergeCells count="1">
    <mergeCell ref="A1:O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U35"/>
  <sheetViews>
    <sheetView showGridLines="0" zoomScale="90" zoomScaleNormal="90" workbookViewId="0">
      <pane xSplit="1" ySplit="2" topLeftCell="B3" activePane="bottomRight" state="frozen"/>
      <selection pane="topRight"/>
      <selection pane="bottomLeft"/>
      <selection pane="bottomRight" activeCell="D3" sqref="D3"/>
    </sheetView>
  </sheetViews>
  <sheetFormatPr defaultColWidth="16.33203125" defaultRowHeight="19.95" customHeight="1"/>
  <cols>
    <col min="1" max="1" width="16.33203125" style="14" customWidth="1"/>
    <col min="2" max="2" width="13" style="14" customWidth="1"/>
    <col min="3" max="3" width="15.5546875" style="14" customWidth="1"/>
    <col min="4" max="4" width="11.44140625" style="14" customWidth="1"/>
    <col min="5" max="6" width="16.33203125" style="14" customWidth="1"/>
    <col min="7" max="7" width="13.44140625" style="14" customWidth="1"/>
    <col min="8" max="8" width="15.33203125" style="14" customWidth="1"/>
    <col min="9" max="9" width="14" style="14" customWidth="1"/>
    <col min="10" max="10" width="18.109375" style="14" customWidth="1"/>
    <col min="11" max="11" width="11.88671875" style="14" customWidth="1"/>
    <col min="12" max="12" width="13.33203125" style="14" customWidth="1"/>
    <col min="13" max="13" width="12.21875" style="14" customWidth="1"/>
    <col min="14" max="14" width="13.77734375" style="14" customWidth="1"/>
    <col min="15" max="16" width="13.33203125" style="14" customWidth="1"/>
    <col min="17" max="255" width="16.33203125" style="14" customWidth="1"/>
  </cols>
  <sheetData>
    <row r="1" spans="1:255" ht="27.6" customHeight="1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55" ht="40.5" customHeight="1">
      <c r="A2" s="69" t="s">
        <v>1</v>
      </c>
      <c r="B2" s="69" t="s">
        <v>2</v>
      </c>
      <c r="C2" s="69" t="s">
        <v>3</v>
      </c>
      <c r="D2" s="69" t="s">
        <v>4</v>
      </c>
      <c r="E2" s="69" t="s">
        <v>5</v>
      </c>
      <c r="F2" s="69" t="s">
        <v>6</v>
      </c>
      <c r="G2" s="69" t="s">
        <v>7</v>
      </c>
      <c r="H2" s="69" t="s">
        <v>8</v>
      </c>
      <c r="I2" s="69" t="s">
        <v>9</v>
      </c>
      <c r="J2" s="69" t="s">
        <v>10</v>
      </c>
      <c r="K2" s="46" t="s">
        <v>71</v>
      </c>
      <c r="L2" s="46" t="s">
        <v>72</v>
      </c>
      <c r="M2" s="69" t="s">
        <v>120</v>
      </c>
      <c r="N2" s="46" t="s">
        <v>92</v>
      </c>
      <c r="O2" s="46" t="s">
        <v>93</v>
      </c>
      <c r="P2" s="46" t="s">
        <v>73</v>
      </c>
    </row>
    <row r="3" spans="1:255" ht="20.25" customHeight="1">
      <c r="A3" s="47" t="s">
        <v>14</v>
      </c>
      <c r="B3" s="2">
        <f>'(1) ICMS 20'!B3</f>
        <v>15</v>
      </c>
      <c r="C3" s="3">
        <f>'(1) ICMS 20'!C3</f>
        <v>10</v>
      </c>
      <c r="D3" s="3">
        <f>'(1) ICMS 20'!D3</f>
        <v>1</v>
      </c>
      <c r="E3" s="3">
        <f>B3*(C3-D3)</f>
        <v>135</v>
      </c>
      <c r="F3" s="52">
        <f>E3/$E$6*100</f>
        <v>75</v>
      </c>
      <c r="G3" s="60">
        <f>(F3/100)*$C$8</f>
        <v>7.5</v>
      </c>
      <c r="H3" s="60">
        <f>(F3/100)*$C$9</f>
        <v>3</v>
      </c>
      <c r="I3" s="60">
        <f>(F3/100)*$C$10</f>
        <v>1.5</v>
      </c>
      <c r="J3" s="60">
        <f>(F3/100)*$C$11</f>
        <v>13.5</v>
      </c>
      <c r="K3" s="63">
        <f>E3+G3+H3+I3-J3</f>
        <v>133.5</v>
      </c>
      <c r="L3" s="64">
        <v>18</v>
      </c>
      <c r="M3" s="24">
        <f>L3/100*K3</f>
        <v>24.029999999999998</v>
      </c>
      <c r="N3" s="23">
        <v>10</v>
      </c>
      <c r="O3" s="24">
        <f>N3/100*M3</f>
        <v>2.403</v>
      </c>
      <c r="P3" s="63">
        <f>M3-O3</f>
        <v>21.626999999999999</v>
      </c>
    </row>
    <row r="4" spans="1:255" ht="20.100000000000001" customHeight="1">
      <c r="A4" s="48" t="s">
        <v>15</v>
      </c>
      <c r="B4" s="4">
        <f>'(1) ICMS 20'!B4</f>
        <v>3</v>
      </c>
      <c r="C4" s="5">
        <f>'(1) ICMS 20'!C4</f>
        <v>7</v>
      </c>
      <c r="D4" s="5">
        <f>'(1) ICMS 20'!D4</f>
        <v>0</v>
      </c>
      <c r="E4" s="5">
        <f>B4*(C4-D4)</f>
        <v>21</v>
      </c>
      <c r="F4" s="53">
        <f>E4/$E$6*100</f>
        <v>11.666666666666666</v>
      </c>
      <c r="G4" s="61">
        <f>(F4/100)*$C$8</f>
        <v>1.1666666666666665</v>
      </c>
      <c r="H4" s="61">
        <f>(F4/100)*$C$9</f>
        <v>0.46666666666666662</v>
      </c>
      <c r="I4" s="61">
        <f>(F4/100)*$C$10</f>
        <v>0.23333333333333331</v>
      </c>
      <c r="J4" s="61">
        <f>(F4/100)*$C$11</f>
        <v>2.0999999999999996</v>
      </c>
      <c r="K4" s="66">
        <f>E4+G4+H4+I4-J4</f>
        <v>20.766666666666666</v>
      </c>
      <c r="L4" s="65">
        <v>18</v>
      </c>
      <c r="M4" s="26">
        <f>L4/100*K4</f>
        <v>3.7379999999999995</v>
      </c>
      <c r="N4" s="25">
        <v>20</v>
      </c>
      <c r="O4" s="26">
        <f>N4/100*M4</f>
        <v>0.74759999999999993</v>
      </c>
      <c r="P4" s="66">
        <f>M4-O4</f>
        <v>2.9903999999999997</v>
      </c>
    </row>
    <row r="5" spans="1:255" ht="20.100000000000001" customHeight="1">
      <c r="A5" s="49" t="s">
        <v>16</v>
      </c>
      <c r="B5" s="18">
        <f>'(1) ICMS 20'!B5</f>
        <v>6</v>
      </c>
      <c r="C5" s="19">
        <f>'(1) ICMS 20'!C5</f>
        <v>4</v>
      </c>
      <c r="D5" s="19">
        <f>'(1) ICMS 20'!D5</f>
        <v>0</v>
      </c>
      <c r="E5" s="19">
        <f>B5*(C5-D5)</f>
        <v>24</v>
      </c>
      <c r="F5" s="54">
        <f>E5/$E$6*100</f>
        <v>13.333333333333334</v>
      </c>
      <c r="G5" s="62">
        <f>(F5/100)*$C$8</f>
        <v>1.3333333333333333</v>
      </c>
      <c r="H5" s="62">
        <f>(F5/100)*$C$9</f>
        <v>0.53333333333333333</v>
      </c>
      <c r="I5" s="62">
        <f>(F5/100)*$C$10</f>
        <v>0.26666666666666666</v>
      </c>
      <c r="J5" s="62">
        <f>(F5/100)*$C$11</f>
        <v>2.4</v>
      </c>
      <c r="K5" s="68">
        <f>E5+G5+H5+I5-J5</f>
        <v>23.733333333333334</v>
      </c>
      <c r="L5" s="67">
        <v>18</v>
      </c>
      <c r="M5" s="28">
        <f>L5/100*K5</f>
        <v>4.2720000000000002</v>
      </c>
      <c r="N5" s="27">
        <v>5</v>
      </c>
      <c r="O5" s="28">
        <f>N5/100*M5</f>
        <v>0.21360000000000001</v>
      </c>
      <c r="P5" s="68">
        <f>M5-O5</f>
        <v>4.0584000000000007</v>
      </c>
    </row>
    <row r="6" spans="1:255" s="34" customFormat="1" ht="20.100000000000001" customHeight="1">
      <c r="A6" s="50"/>
      <c r="B6" s="20">
        <f>SUM(B3:B5)</f>
        <v>24</v>
      </c>
      <c r="C6" s="21"/>
      <c r="D6" s="21"/>
      <c r="E6" s="21">
        <f t="shared" ref="E6:K6" si="0">SUM(E3:E5)</f>
        <v>180</v>
      </c>
      <c r="F6" s="22">
        <f t="shared" si="0"/>
        <v>100</v>
      </c>
      <c r="G6" s="21">
        <f t="shared" si="0"/>
        <v>10</v>
      </c>
      <c r="H6" s="21">
        <f t="shared" si="0"/>
        <v>4</v>
      </c>
      <c r="I6" s="21">
        <f t="shared" si="0"/>
        <v>2</v>
      </c>
      <c r="J6" s="21">
        <f t="shared" si="0"/>
        <v>18</v>
      </c>
      <c r="K6" s="21">
        <f t="shared" si="0"/>
        <v>178</v>
      </c>
      <c r="L6" s="31"/>
      <c r="M6" s="30">
        <f>SUM(M3:M5)</f>
        <v>32.04</v>
      </c>
      <c r="N6" s="32"/>
      <c r="O6" s="30">
        <f>SUM(O3:O5)</f>
        <v>3.3641999999999999</v>
      </c>
      <c r="P6" s="21">
        <f>SUM(P3:P5)</f>
        <v>28.675800000000002</v>
      </c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</row>
    <row r="7" spans="1:255" ht="20.100000000000001" customHeight="1">
      <c r="A7" s="51"/>
      <c r="B7" s="4"/>
      <c r="C7" s="5"/>
      <c r="D7" s="5"/>
      <c r="E7" s="5"/>
      <c r="F7" s="6"/>
      <c r="G7" s="7"/>
      <c r="H7" s="7"/>
      <c r="I7" s="7"/>
      <c r="J7" s="7"/>
      <c r="K7" s="7"/>
      <c r="L7" s="7"/>
      <c r="M7" s="7"/>
      <c r="N7" s="7"/>
      <c r="O7" s="7"/>
      <c r="P7" s="7"/>
    </row>
    <row r="8" spans="1:255" ht="20.100000000000001" customHeight="1">
      <c r="A8" s="51"/>
      <c r="B8" s="8" t="s">
        <v>17</v>
      </c>
      <c r="C8" s="55">
        <f>'(1) ICMS 20'!C8</f>
        <v>10</v>
      </c>
      <c r="D8" s="5"/>
      <c r="E8" s="5"/>
      <c r="F8" s="6"/>
      <c r="G8" s="7"/>
      <c r="H8" s="7"/>
      <c r="I8" s="7"/>
      <c r="J8" s="7"/>
      <c r="K8" s="7"/>
      <c r="L8" s="7"/>
      <c r="M8" s="7"/>
      <c r="N8" s="7"/>
      <c r="O8" s="7"/>
      <c r="P8" s="7"/>
    </row>
    <row r="9" spans="1:255" ht="20.100000000000001" customHeight="1">
      <c r="A9" s="51"/>
      <c r="B9" s="8" t="s">
        <v>18</v>
      </c>
      <c r="C9" s="55">
        <f>'(1) ICMS 20'!C9</f>
        <v>4</v>
      </c>
      <c r="D9" s="5"/>
      <c r="E9" s="5"/>
      <c r="F9" s="6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55" ht="20.100000000000001" customHeight="1">
      <c r="A10" s="51"/>
      <c r="B10" s="8" t="s">
        <v>19</v>
      </c>
      <c r="C10" s="55">
        <f>'(1) ICMS 20'!C10</f>
        <v>2</v>
      </c>
      <c r="D10" s="5"/>
      <c r="E10" s="5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255" ht="30" customHeight="1">
      <c r="A11" s="51"/>
      <c r="B11" s="8" t="s">
        <v>20</v>
      </c>
      <c r="C11" s="55">
        <f>'(1) ICMS 20'!C11</f>
        <v>18</v>
      </c>
      <c r="D11" s="5"/>
      <c r="E11" s="5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255" ht="20.100000000000001" customHeight="1">
      <c r="A12" s="51"/>
      <c r="B12" s="4"/>
      <c r="C12" s="5"/>
      <c r="D12" s="5"/>
      <c r="E12" s="5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255" ht="20.100000000000001" customHeight="1">
      <c r="A13" s="51"/>
      <c r="B13" s="9" t="s">
        <v>21</v>
      </c>
      <c r="C13" s="10"/>
      <c r="D13" s="10"/>
      <c r="E13" s="10"/>
      <c r="F13" s="11"/>
      <c r="G13" s="12"/>
      <c r="H13" s="12"/>
      <c r="I13" s="12"/>
      <c r="J13" s="12"/>
      <c r="K13" s="12"/>
      <c r="L13" s="12"/>
      <c r="M13" s="7"/>
      <c r="N13" s="7"/>
      <c r="O13" s="7"/>
      <c r="P13" s="7"/>
    </row>
    <row r="14" spans="1:255" ht="20.100000000000001" customHeight="1">
      <c r="A14" s="51"/>
      <c r="B14" s="9" t="s">
        <v>22</v>
      </c>
      <c r="C14" s="5"/>
      <c r="D14" s="5"/>
      <c r="E14" s="5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255" ht="20.100000000000001" customHeight="1">
      <c r="A15" s="51"/>
      <c r="B15" s="9" t="s">
        <v>27</v>
      </c>
      <c r="C15" s="5"/>
      <c r="D15" s="5"/>
      <c r="E15" s="5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255" ht="20.100000000000001" customHeight="1">
      <c r="A16" s="51"/>
      <c r="B16" s="4"/>
      <c r="C16" s="5"/>
      <c r="D16" s="5"/>
      <c r="E16" s="5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ht="20.100000000000001" customHeight="1">
      <c r="A17" s="51"/>
      <c r="B17" s="41" t="s">
        <v>45</v>
      </c>
      <c r="C17" s="5"/>
      <c r="D17" s="5"/>
      <c r="E17" s="5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20.100000000000001" customHeight="1">
      <c r="A18" s="51"/>
      <c r="B18" s="42" t="s">
        <v>84</v>
      </c>
      <c r="C18" s="5"/>
      <c r="D18" s="5"/>
      <c r="E18" s="5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ht="20.100000000000001" customHeight="1">
      <c r="A19" s="51"/>
      <c r="B19" s="42" t="s">
        <v>58</v>
      </c>
      <c r="C19" s="5"/>
      <c r="D19" s="5"/>
      <c r="E19" s="5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20.100000000000001" customHeight="1">
      <c r="A20" s="51"/>
      <c r="B20" s="42" t="s">
        <v>85</v>
      </c>
      <c r="C20" s="5"/>
      <c r="D20" s="5"/>
      <c r="E20" s="5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20.100000000000001" customHeight="1">
      <c r="A21" s="51"/>
      <c r="B21" s="42" t="s">
        <v>59</v>
      </c>
      <c r="C21" s="5"/>
      <c r="D21" s="5"/>
      <c r="E21" s="5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20.100000000000001" customHeight="1">
      <c r="A22" s="51"/>
      <c r="B22" s="42" t="s">
        <v>86</v>
      </c>
      <c r="C22" s="5"/>
      <c r="D22" s="5"/>
      <c r="E22" s="5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20.100000000000001" customHeight="1">
      <c r="A23" s="51"/>
      <c r="B23" s="42" t="s">
        <v>87</v>
      </c>
      <c r="C23" s="5"/>
      <c r="D23" s="5"/>
      <c r="E23" s="5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ht="20.100000000000001" customHeight="1">
      <c r="A24" s="51"/>
      <c r="B24" s="42" t="s">
        <v>61</v>
      </c>
      <c r="C24" s="5"/>
      <c r="D24" s="5"/>
      <c r="E24" s="5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20.100000000000001" customHeight="1">
      <c r="A25" s="51"/>
      <c r="B25" s="42" t="s">
        <v>88</v>
      </c>
      <c r="C25" s="5"/>
      <c r="D25" s="5"/>
      <c r="E25" s="5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20.100000000000001" customHeight="1">
      <c r="A26" s="51"/>
      <c r="B26" s="42" t="s">
        <v>89</v>
      </c>
      <c r="C26" s="5"/>
      <c r="D26" s="5"/>
      <c r="E26" s="5"/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20.100000000000001" customHeight="1">
      <c r="A27" s="51"/>
      <c r="B27" s="42" t="s">
        <v>90</v>
      </c>
      <c r="C27" s="5"/>
      <c r="D27" s="5"/>
      <c r="E27" s="5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20.100000000000001" customHeight="1">
      <c r="A28" s="51"/>
      <c r="B28" s="42" t="s">
        <v>91</v>
      </c>
      <c r="C28" s="5"/>
      <c r="D28" s="5"/>
      <c r="E28" s="5"/>
      <c r="F28" s="6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20.100000000000001" customHeight="1">
      <c r="A29" s="51"/>
      <c r="B29" s="41" t="s">
        <v>47</v>
      </c>
      <c r="C29" s="5"/>
      <c r="D29" s="5"/>
      <c r="E29" s="5"/>
      <c r="F29" s="6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20.100000000000001" customHeight="1">
      <c r="A30" s="51"/>
      <c r="B30" s="4"/>
      <c r="C30" s="5"/>
      <c r="D30" s="5"/>
      <c r="E30" s="5"/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20.100000000000001" customHeight="1">
      <c r="A31" s="51"/>
      <c r="B31" s="4"/>
      <c r="C31" s="5"/>
      <c r="D31" s="5"/>
      <c r="E31" s="5"/>
      <c r="F31" s="6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20.100000000000001" customHeight="1">
      <c r="A32" s="51"/>
      <c r="B32" s="4"/>
      <c r="C32" s="5"/>
      <c r="D32" s="5"/>
      <c r="E32" s="5"/>
      <c r="F32" s="6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20.100000000000001" customHeight="1">
      <c r="A33" s="51"/>
      <c r="B33" s="4"/>
      <c r="C33" s="5"/>
      <c r="D33" s="5"/>
      <c r="E33" s="5"/>
      <c r="F33" s="6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20.100000000000001" customHeight="1">
      <c r="A34" s="51"/>
      <c r="B34" s="4"/>
      <c r="C34" s="5"/>
      <c r="D34" s="5"/>
      <c r="E34" s="5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20.100000000000001" customHeight="1">
      <c r="A35" s="51"/>
      <c r="B35" s="4"/>
      <c r="C35" s="5"/>
      <c r="D35" s="5"/>
      <c r="E35" s="5"/>
      <c r="F35" s="6"/>
      <c r="G35" s="7"/>
      <c r="H35" s="7"/>
      <c r="I35" s="7"/>
      <c r="J35" s="7"/>
      <c r="K35" s="7"/>
      <c r="L35" s="7"/>
      <c r="M35" s="7"/>
      <c r="N35" s="7"/>
      <c r="O35" s="7"/>
      <c r="P35" s="7"/>
    </row>
  </sheetData>
  <mergeCells count="1">
    <mergeCell ref="A1:P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84E0-9F06-441D-ABEC-63F515918583}">
  <dimension ref="A1:IU38"/>
  <sheetViews>
    <sheetView topLeftCell="D1" workbookViewId="0">
      <selection activeCell="F3" sqref="F3:F5"/>
    </sheetView>
  </sheetViews>
  <sheetFormatPr defaultColWidth="16.33203125" defaultRowHeight="13.2"/>
  <cols>
    <col min="1" max="1" width="16.33203125" style="70"/>
    <col min="2" max="2" width="14" style="70" customWidth="1"/>
    <col min="3" max="3" width="15.5546875" style="70" customWidth="1"/>
    <col min="4" max="4" width="11.44140625" style="70" customWidth="1"/>
    <col min="5" max="5" width="16.33203125" style="70"/>
    <col min="6" max="6" width="18" style="70" customWidth="1"/>
    <col min="7" max="7" width="16.33203125" style="70"/>
    <col min="8" max="8" width="13.44140625" style="70" customWidth="1"/>
    <col min="9" max="9" width="15.33203125" style="70" customWidth="1"/>
    <col min="10" max="10" width="14" style="70" customWidth="1"/>
    <col min="11" max="11" width="18.109375" style="70" customWidth="1"/>
    <col min="12" max="12" width="11.88671875" style="70" customWidth="1"/>
    <col min="13" max="13" width="11.6640625" style="70" customWidth="1"/>
    <col min="14" max="15" width="13.33203125" style="70" customWidth="1"/>
    <col min="16" max="16" width="14.33203125" style="70" customWidth="1"/>
    <col min="17" max="17" width="13.33203125" style="70" customWidth="1"/>
    <col min="18" max="255" width="16.33203125" style="70"/>
    <col min="256" max="16384" width="16.33203125" style="71"/>
  </cols>
  <sheetData>
    <row r="1" spans="1:17" ht="15.6">
      <c r="A1" s="59" t="s">
        <v>28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ht="52.8">
      <c r="A2" s="46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122</v>
      </c>
      <c r="G2" s="46" t="s">
        <v>6</v>
      </c>
      <c r="H2" s="46" t="s">
        <v>7</v>
      </c>
      <c r="I2" s="46" t="s">
        <v>8</v>
      </c>
      <c r="J2" s="46" t="s">
        <v>9</v>
      </c>
      <c r="K2" s="46" t="s">
        <v>10</v>
      </c>
      <c r="L2" s="46" t="s">
        <v>71</v>
      </c>
      <c r="M2" s="46" t="s">
        <v>72</v>
      </c>
      <c r="N2" s="46" t="s">
        <v>73</v>
      </c>
      <c r="O2" s="46" t="s">
        <v>123</v>
      </c>
      <c r="P2" s="46" t="s">
        <v>124</v>
      </c>
      <c r="Q2" s="46" t="s">
        <v>125</v>
      </c>
    </row>
    <row r="3" spans="1:17" ht="20.25" customHeight="1">
      <c r="A3" s="118" t="s">
        <v>14</v>
      </c>
      <c r="B3" s="72">
        <f>'(1) ICMS 51'!B3</f>
        <v>15</v>
      </c>
      <c r="C3" s="73">
        <f>'(1) ICMS 51'!C3</f>
        <v>10</v>
      </c>
      <c r="D3" s="73">
        <f>'(1) ICMS 51'!D3</f>
        <v>1</v>
      </c>
      <c r="E3" s="73">
        <f>B3*(C3-D3)</f>
        <v>135</v>
      </c>
      <c r="F3" s="74">
        <v>40.65</v>
      </c>
      <c r="G3" s="75">
        <f>E3/$E$6*100</f>
        <v>75</v>
      </c>
      <c r="H3" s="73">
        <f>(G3/100)*$C$8</f>
        <v>7.5</v>
      </c>
      <c r="I3" s="73">
        <f>(G3/100)*$C$9</f>
        <v>3</v>
      </c>
      <c r="J3" s="73">
        <f>(G3/100)*$C$10</f>
        <v>1.5</v>
      </c>
      <c r="K3" s="73">
        <f>(G3/100)*$C$11</f>
        <v>13.5</v>
      </c>
      <c r="L3" s="76">
        <f>E3+H3+I3+J3-K3</f>
        <v>133.5</v>
      </c>
      <c r="M3" s="77">
        <v>12</v>
      </c>
      <c r="N3" s="76">
        <f>M3/100*L3</f>
        <v>16.02</v>
      </c>
      <c r="O3" s="78">
        <f>L3*(1+F3/100)</f>
        <v>187.76774999999998</v>
      </c>
      <c r="P3" s="79">
        <v>18</v>
      </c>
      <c r="Q3" s="78">
        <f>(O3*(P3/100))-N3</f>
        <v>17.778194999999993</v>
      </c>
    </row>
    <row r="4" spans="1:17" ht="20.100000000000001" customHeight="1">
      <c r="A4" s="119" t="s">
        <v>15</v>
      </c>
      <c r="B4" s="80">
        <f>'(1) ICMS 51'!B4</f>
        <v>3</v>
      </c>
      <c r="C4" s="73">
        <f>'(1) ICMS 51'!C4</f>
        <v>7</v>
      </c>
      <c r="D4" s="73">
        <f>'(1) ICMS 51'!D4</f>
        <v>0</v>
      </c>
      <c r="E4" s="81">
        <f>B4*(C4-D4)</f>
        <v>21</v>
      </c>
      <c r="F4" s="82">
        <v>39.799999999999997</v>
      </c>
      <c r="G4" s="83">
        <f>E4/$E$6*100</f>
        <v>11.666666666666666</v>
      </c>
      <c r="H4" s="81">
        <f>(G4/100)*$C$8</f>
        <v>1.1666666666666665</v>
      </c>
      <c r="I4" s="81">
        <f>(G4/100)*$C$9</f>
        <v>0.46666666666666662</v>
      </c>
      <c r="J4" s="81">
        <f>(G4/100)*$C$10</f>
        <v>0.23333333333333331</v>
      </c>
      <c r="K4" s="81">
        <f>(G4/100)*$C$11</f>
        <v>2.0999999999999996</v>
      </c>
      <c r="L4" s="84">
        <f>E4+H4+I4+J4-K4</f>
        <v>20.766666666666666</v>
      </c>
      <c r="M4" s="85">
        <v>12</v>
      </c>
      <c r="N4" s="84">
        <f>M4/100*L4</f>
        <v>2.492</v>
      </c>
      <c r="O4" s="86">
        <f>L4*(1+F4/100)</f>
        <v>29.031799999999997</v>
      </c>
      <c r="P4" s="87">
        <v>18</v>
      </c>
      <c r="Q4" s="86">
        <f>(O4*(P4/100))-N4</f>
        <v>2.7337239999999996</v>
      </c>
    </row>
    <row r="5" spans="1:17" ht="20.100000000000001" customHeight="1">
      <c r="A5" s="120" t="s">
        <v>16</v>
      </c>
      <c r="B5" s="88">
        <f>'(1) ICMS 51'!B5</f>
        <v>6</v>
      </c>
      <c r="C5" s="73">
        <f>'(1) ICMS 51'!C5</f>
        <v>4</v>
      </c>
      <c r="D5" s="73">
        <f>'(1) ICMS 51'!D5</f>
        <v>0</v>
      </c>
      <c r="E5" s="89">
        <f>B5*(C5-D5)</f>
        <v>24</v>
      </c>
      <c r="F5" s="90">
        <v>50.7</v>
      </c>
      <c r="G5" s="91">
        <f>E5/$E$6*100</f>
        <v>13.333333333333334</v>
      </c>
      <c r="H5" s="89">
        <f>(G5/100)*$C$8</f>
        <v>1.3333333333333333</v>
      </c>
      <c r="I5" s="89">
        <f>(G5/100)*$C$9</f>
        <v>0.53333333333333333</v>
      </c>
      <c r="J5" s="89">
        <f>(G5/100)*$C$10</f>
        <v>0.26666666666666666</v>
      </c>
      <c r="K5" s="89">
        <f>(G5/100)*$C$11</f>
        <v>2.4</v>
      </c>
      <c r="L5" s="92">
        <f>E5+H5+I5+J5-K5</f>
        <v>23.733333333333334</v>
      </c>
      <c r="M5" s="93">
        <v>12</v>
      </c>
      <c r="N5" s="92">
        <f>M5/100*L5</f>
        <v>2.8479999999999999</v>
      </c>
      <c r="O5" s="94">
        <f>L5*(1+F5/100)</f>
        <v>35.766133333333336</v>
      </c>
      <c r="P5" s="95">
        <v>18</v>
      </c>
      <c r="Q5" s="94">
        <f>(O5*(P5/100))-N5</f>
        <v>3.5899040000000007</v>
      </c>
    </row>
    <row r="6" spans="1:17" ht="20.100000000000001" customHeight="1">
      <c r="A6" s="121"/>
      <c r="B6" s="96">
        <f>SUM(B3:B5)</f>
        <v>24</v>
      </c>
      <c r="C6" s="97"/>
      <c r="D6" s="97"/>
      <c r="E6" s="98">
        <f>SUM(E3:E5)</f>
        <v>180</v>
      </c>
      <c r="F6" s="99"/>
      <c r="G6" s="100">
        <f t="shared" ref="G6:L6" si="0">SUM(G3:G5)</f>
        <v>100</v>
      </c>
      <c r="H6" s="98">
        <f t="shared" si="0"/>
        <v>10</v>
      </c>
      <c r="I6" s="98">
        <f t="shared" si="0"/>
        <v>4</v>
      </c>
      <c r="J6" s="98">
        <f t="shared" si="0"/>
        <v>2</v>
      </c>
      <c r="K6" s="98">
        <f t="shared" si="0"/>
        <v>18</v>
      </c>
      <c r="L6" s="101">
        <f t="shared" si="0"/>
        <v>178</v>
      </c>
      <c r="M6" s="102"/>
      <c r="N6" s="101">
        <f>SUM(N3:N5)</f>
        <v>21.36</v>
      </c>
      <c r="O6" s="103">
        <f>SUM(O3:O5)</f>
        <v>252.56568333333331</v>
      </c>
      <c r="P6" s="104"/>
      <c r="Q6" s="103">
        <f>SUM(Q3:Q5)</f>
        <v>24.101822999999992</v>
      </c>
    </row>
    <row r="7" spans="1:17" ht="20.100000000000001" customHeight="1">
      <c r="A7" s="122"/>
      <c r="B7" s="80"/>
      <c r="C7" s="81"/>
      <c r="D7" s="81"/>
      <c r="E7" s="81"/>
      <c r="F7" s="83"/>
      <c r="G7" s="83"/>
      <c r="H7" s="105"/>
      <c r="I7" s="105"/>
      <c r="J7" s="105"/>
      <c r="K7" s="105"/>
      <c r="L7" s="105"/>
      <c r="M7" s="105"/>
      <c r="N7" s="105"/>
      <c r="O7" s="105"/>
      <c r="P7" s="105"/>
      <c r="Q7" s="105"/>
    </row>
    <row r="8" spans="1:17" ht="20.100000000000001" customHeight="1">
      <c r="A8" s="122"/>
      <c r="B8" s="106" t="s">
        <v>17</v>
      </c>
      <c r="C8" s="123">
        <f>'(1) ICMS 51'!C8</f>
        <v>10</v>
      </c>
      <c r="D8" s="81"/>
      <c r="E8" s="81"/>
      <c r="F8" s="83"/>
      <c r="G8" s="83"/>
      <c r="H8" s="105"/>
      <c r="I8" s="105"/>
      <c r="J8" s="105"/>
      <c r="K8" s="105"/>
      <c r="L8" s="105"/>
      <c r="M8" s="105"/>
      <c r="N8" s="105"/>
      <c r="O8" s="105"/>
      <c r="P8" s="105"/>
      <c r="Q8" s="105"/>
    </row>
    <row r="9" spans="1:17" ht="20.100000000000001" customHeight="1">
      <c r="A9" s="122"/>
      <c r="B9" s="106" t="s">
        <v>18</v>
      </c>
      <c r="C9" s="123">
        <f>'(1) ICMS 51'!C9</f>
        <v>4</v>
      </c>
      <c r="D9" s="81"/>
      <c r="E9" s="81"/>
      <c r="F9" s="83"/>
      <c r="G9" s="83"/>
      <c r="H9" s="105"/>
      <c r="I9" s="105"/>
      <c r="J9" s="105"/>
      <c r="K9" s="105"/>
      <c r="L9" s="105"/>
      <c r="M9" s="105"/>
      <c r="N9" s="105"/>
      <c r="O9" s="105"/>
      <c r="P9" s="105"/>
      <c r="Q9" s="105"/>
    </row>
    <row r="10" spans="1:17">
      <c r="A10" s="122"/>
      <c r="B10" s="106" t="s">
        <v>19</v>
      </c>
      <c r="C10" s="123">
        <f>'(1) ICMS 51'!C10</f>
        <v>2</v>
      </c>
      <c r="D10" s="81"/>
      <c r="E10" s="81"/>
      <c r="F10" s="83"/>
      <c r="G10" s="83"/>
      <c r="H10" s="105"/>
      <c r="I10" s="105"/>
      <c r="J10" s="105"/>
      <c r="K10" s="105"/>
      <c r="L10" s="105"/>
      <c r="M10" s="105"/>
      <c r="N10" s="105"/>
      <c r="O10" s="105"/>
      <c r="P10" s="105"/>
      <c r="Q10" s="105"/>
    </row>
    <row r="11" spans="1:17" ht="26.4">
      <c r="A11" s="122"/>
      <c r="B11" s="106" t="s">
        <v>20</v>
      </c>
      <c r="C11" s="123">
        <f>'(1) ICMS 51'!C11</f>
        <v>18</v>
      </c>
      <c r="D11" s="81"/>
      <c r="E11" s="81"/>
      <c r="F11" s="83"/>
      <c r="G11" s="83"/>
      <c r="H11" s="105"/>
      <c r="I11" s="105"/>
      <c r="J11" s="105"/>
      <c r="K11" s="105"/>
      <c r="L11" s="105"/>
      <c r="M11" s="105"/>
      <c r="N11" s="105"/>
      <c r="O11" s="105"/>
      <c r="P11" s="105"/>
      <c r="Q11" s="105"/>
    </row>
    <row r="12" spans="1:17" ht="20.100000000000001" customHeight="1">
      <c r="A12" s="122"/>
      <c r="B12" s="80"/>
      <c r="C12" s="81"/>
      <c r="D12" s="81"/>
      <c r="E12" s="81"/>
      <c r="F12" s="83"/>
      <c r="G12" s="83"/>
      <c r="H12" s="105"/>
      <c r="I12" s="105"/>
      <c r="J12" s="105"/>
      <c r="K12" s="105"/>
      <c r="L12" s="105"/>
      <c r="M12" s="105"/>
      <c r="N12" s="105"/>
      <c r="O12" s="105"/>
      <c r="P12" s="105"/>
      <c r="Q12" s="105"/>
    </row>
    <row r="13" spans="1:17" ht="20.100000000000001" customHeight="1">
      <c r="A13" s="122"/>
      <c r="B13" s="9" t="s">
        <v>21</v>
      </c>
      <c r="C13" s="107"/>
      <c r="D13" s="107"/>
      <c r="E13" s="107"/>
      <c r="F13" s="108"/>
      <c r="G13" s="108"/>
      <c r="H13" s="109"/>
      <c r="I13" s="109"/>
      <c r="J13" s="109"/>
      <c r="K13" s="109"/>
      <c r="L13" s="109"/>
      <c r="M13" s="109"/>
      <c r="N13" s="105"/>
      <c r="O13" s="105"/>
      <c r="P13" s="105"/>
      <c r="Q13" s="105"/>
    </row>
    <row r="14" spans="1:17" ht="20.100000000000001" customHeight="1">
      <c r="A14" s="122"/>
      <c r="B14" s="9" t="s">
        <v>22</v>
      </c>
      <c r="C14" s="81"/>
      <c r="D14" s="81"/>
      <c r="E14" s="81"/>
      <c r="F14" s="83"/>
      <c r="G14" s="83"/>
      <c r="H14" s="105"/>
      <c r="I14" s="105"/>
      <c r="J14" s="105"/>
      <c r="K14" s="105"/>
      <c r="L14" s="105"/>
      <c r="M14" s="105"/>
      <c r="N14" s="105"/>
      <c r="O14" s="105"/>
      <c r="P14" s="105"/>
      <c r="Q14" s="105"/>
    </row>
    <row r="15" spans="1:17" ht="20.100000000000001" customHeight="1">
      <c r="A15" s="122"/>
      <c r="B15" s="9" t="s">
        <v>33</v>
      </c>
      <c r="C15" s="81"/>
      <c r="D15" s="81"/>
      <c r="E15" s="81"/>
      <c r="F15" s="83"/>
      <c r="G15" s="83"/>
      <c r="H15" s="105"/>
      <c r="I15" s="105"/>
      <c r="J15" s="105"/>
      <c r="K15" s="105"/>
      <c r="L15" s="105"/>
      <c r="M15" s="105"/>
      <c r="N15" s="105"/>
      <c r="O15" s="105"/>
      <c r="P15" s="105"/>
      <c r="Q15" s="105"/>
    </row>
    <row r="16" spans="1:17" ht="21" customHeight="1">
      <c r="A16" s="122"/>
      <c r="B16" s="125" t="s">
        <v>126</v>
      </c>
      <c r="C16" s="126"/>
      <c r="D16" s="126"/>
      <c r="E16" s="126"/>
      <c r="F16" s="126"/>
      <c r="G16" s="126"/>
      <c r="H16" s="126"/>
      <c r="I16" s="126"/>
      <c r="J16" s="126"/>
      <c r="K16" s="127"/>
      <c r="L16" s="105"/>
      <c r="M16" s="105"/>
      <c r="N16" s="105"/>
      <c r="O16" s="105"/>
      <c r="P16" s="105"/>
      <c r="Q16" s="105"/>
    </row>
    <row r="17" spans="1:17" ht="20.100000000000001" customHeight="1">
      <c r="A17" s="122"/>
      <c r="B17" s="80"/>
      <c r="C17" s="81"/>
      <c r="D17" s="81"/>
      <c r="E17" s="81"/>
      <c r="F17" s="83"/>
      <c r="G17" s="83"/>
      <c r="H17" s="105"/>
      <c r="I17" s="105"/>
      <c r="J17" s="105"/>
      <c r="K17" s="105"/>
      <c r="L17" s="105"/>
      <c r="M17" s="105"/>
      <c r="N17" s="105"/>
      <c r="O17" s="105"/>
      <c r="P17" s="105"/>
      <c r="Q17" s="105"/>
    </row>
    <row r="18" spans="1:17" ht="16.5" customHeight="1">
      <c r="A18" s="122"/>
      <c r="B18" s="125" t="s">
        <v>128</v>
      </c>
      <c r="C18" s="126"/>
      <c r="D18" s="126"/>
      <c r="E18" s="126"/>
      <c r="F18" s="126"/>
      <c r="G18" s="126"/>
      <c r="H18" s="126"/>
      <c r="I18" s="126"/>
      <c r="J18" s="126"/>
      <c r="K18" s="127"/>
      <c r="L18" s="105"/>
      <c r="M18" s="105"/>
      <c r="N18" s="105"/>
      <c r="O18" s="105"/>
      <c r="P18" s="105"/>
      <c r="Q18" s="105"/>
    </row>
    <row r="19" spans="1:17" ht="20.100000000000001" customHeight="1">
      <c r="A19" s="122"/>
      <c r="B19" s="80"/>
      <c r="C19" s="81"/>
      <c r="D19" s="81"/>
      <c r="E19" s="81"/>
      <c r="F19" s="83"/>
      <c r="G19" s="83"/>
      <c r="H19" s="105"/>
      <c r="I19" s="105"/>
      <c r="J19" s="105"/>
      <c r="K19" s="105"/>
      <c r="L19" s="105"/>
      <c r="M19" s="105"/>
      <c r="N19" s="105"/>
      <c r="O19" s="105"/>
      <c r="P19" s="105"/>
      <c r="Q19" s="105"/>
    </row>
    <row r="20" spans="1:17" ht="19.5" customHeight="1">
      <c r="A20" s="122"/>
      <c r="B20" s="125" t="s">
        <v>129</v>
      </c>
      <c r="C20" s="126"/>
      <c r="D20" s="126"/>
      <c r="E20" s="126"/>
      <c r="F20" s="126"/>
      <c r="G20" s="126"/>
      <c r="H20" s="126"/>
      <c r="I20" s="126"/>
      <c r="J20" s="126"/>
      <c r="K20" s="127"/>
      <c r="L20" s="105"/>
      <c r="M20" s="105"/>
      <c r="N20" s="105"/>
      <c r="O20" s="105"/>
      <c r="P20" s="105"/>
      <c r="Q20" s="105"/>
    </row>
    <row r="21" spans="1:17" ht="20.100000000000001" customHeight="1">
      <c r="A21" s="122"/>
      <c r="B21" s="80"/>
      <c r="C21" s="81"/>
      <c r="D21" s="81"/>
      <c r="E21" s="81"/>
      <c r="F21" s="83"/>
      <c r="G21" s="83"/>
      <c r="H21" s="105"/>
      <c r="I21" s="105"/>
      <c r="J21" s="105"/>
      <c r="K21" s="105"/>
      <c r="L21" s="105"/>
      <c r="M21" s="105"/>
      <c r="N21" s="105"/>
      <c r="O21" s="105"/>
      <c r="P21" s="105"/>
      <c r="Q21" s="105"/>
    </row>
    <row r="22" spans="1:17" ht="18" customHeight="1">
      <c r="A22" s="122"/>
      <c r="B22" s="125" t="s">
        <v>130</v>
      </c>
      <c r="C22" s="126"/>
      <c r="D22" s="126"/>
      <c r="E22" s="126"/>
      <c r="F22" s="126"/>
      <c r="G22" s="126"/>
      <c r="H22" s="126"/>
      <c r="I22" s="126"/>
      <c r="J22" s="126"/>
      <c r="K22" s="127"/>
      <c r="L22" s="105"/>
      <c r="M22" s="105"/>
      <c r="N22" s="105"/>
      <c r="O22" s="105"/>
      <c r="P22" s="105"/>
      <c r="Q22" s="105"/>
    </row>
    <row r="23" spans="1:17" ht="20.100000000000001" customHeight="1">
      <c r="A23" s="122"/>
      <c r="B23" s="80"/>
      <c r="C23" s="81"/>
      <c r="D23" s="81"/>
      <c r="E23" s="81"/>
      <c r="F23" s="83"/>
      <c r="G23" s="83"/>
      <c r="H23" s="105"/>
      <c r="I23" s="105"/>
      <c r="J23" s="105"/>
      <c r="K23" s="105"/>
      <c r="L23" s="105"/>
      <c r="M23" s="105"/>
      <c r="N23" s="105"/>
      <c r="O23" s="105"/>
      <c r="P23" s="105"/>
      <c r="Q23" s="105"/>
    </row>
    <row r="24" spans="1:17" ht="20.100000000000001" customHeight="1">
      <c r="A24" s="122"/>
      <c r="B24" s="41" t="s">
        <v>45</v>
      </c>
      <c r="C24" s="81"/>
      <c r="D24" s="81"/>
      <c r="E24" s="81"/>
      <c r="F24" s="83"/>
      <c r="G24" s="83"/>
      <c r="H24" s="105"/>
      <c r="I24" s="105"/>
      <c r="J24" s="105"/>
      <c r="K24" s="105"/>
      <c r="L24" s="105"/>
      <c r="M24" s="105"/>
      <c r="N24" s="105"/>
      <c r="O24" s="105"/>
      <c r="P24" s="105"/>
      <c r="Q24" s="105"/>
    </row>
    <row r="25" spans="1:17" ht="20.100000000000001" customHeight="1">
      <c r="A25" s="122"/>
      <c r="B25" s="42" t="s">
        <v>94</v>
      </c>
      <c r="C25" s="81"/>
      <c r="D25" s="81"/>
      <c r="E25" s="81"/>
      <c r="F25" s="83"/>
      <c r="G25" s="83"/>
      <c r="H25" s="105"/>
      <c r="I25" s="105"/>
      <c r="J25" s="105"/>
      <c r="K25" s="105"/>
      <c r="L25" s="105"/>
      <c r="M25" s="105"/>
      <c r="N25" s="105"/>
      <c r="O25" s="105"/>
      <c r="P25" s="105"/>
      <c r="Q25" s="105"/>
    </row>
    <row r="26" spans="1:17" ht="20.100000000000001" customHeight="1">
      <c r="A26" s="122"/>
      <c r="B26" s="42" t="s">
        <v>58</v>
      </c>
      <c r="C26" s="81"/>
      <c r="D26" s="81"/>
      <c r="E26" s="81"/>
      <c r="F26" s="83"/>
      <c r="G26" s="83"/>
      <c r="H26" s="105"/>
      <c r="I26" s="105"/>
      <c r="J26" s="105"/>
      <c r="K26" s="105"/>
      <c r="L26" s="105"/>
      <c r="M26" s="105"/>
      <c r="N26" s="105"/>
      <c r="O26" s="105"/>
      <c r="P26" s="105"/>
      <c r="Q26" s="105"/>
    </row>
    <row r="27" spans="1:17" ht="20.100000000000001" customHeight="1">
      <c r="A27" s="122"/>
      <c r="B27" s="42" t="s">
        <v>95</v>
      </c>
      <c r="C27" s="81"/>
      <c r="D27" s="81"/>
      <c r="E27" s="81"/>
      <c r="F27" s="83"/>
      <c r="G27" s="83"/>
      <c r="H27" s="105"/>
      <c r="I27" s="105"/>
      <c r="J27" s="105"/>
      <c r="K27" s="105"/>
      <c r="L27" s="105"/>
      <c r="M27" s="105"/>
      <c r="N27" s="105"/>
      <c r="O27" s="105"/>
      <c r="P27" s="105"/>
      <c r="Q27" s="105"/>
    </row>
    <row r="28" spans="1:17" ht="20.100000000000001" customHeight="1">
      <c r="A28" s="122"/>
      <c r="B28" s="42" t="s">
        <v>59</v>
      </c>
      <c r="C28" s="81"/>
      <c r="D28" s="81"/>
      <c r="E28" s="81"/>
      <c r="F28" s="83"/>
      <c r="G28" s="83"/>
      <c r="H28" s="105"/>
      <c r="I28" s="105"/>
      <c r="J28" s="105"/>
      <c r="K28" s="105"/>
      <c r="L28" s="105"/>
      <c r="M28" s="105"/>
      <c r="N28" s="105"/>
      <c r="O28" s="105"/>
      <c r="P28" s="105"/>
      <c r="Q28" s="105"/>
    </row>
    <row r="29" spans="1:17" ht="20.100000000000001" customHeight="1">
      <c r="A29" s="122"/>
      <c r="B29" s="42" t="s">
        <v>60</v>
      </c>
      <c r="C29" s="81"/>
      <c r="D29" s="81"/>
      <c r="E29" s="81"/>
      <c r="F29" s="83"/>
      <c r="G29" s="83"/>
      <c r="H29" s="105"/>
      <c r="I29" s="105"/>
      <c r="J29" s="105"/>
      <c r="K29" s="105"/>
      <c r="L29" s="105"/>
      <c r="M29" s="105"/>
      <c r="N29" s="105"/>
      <c r="O29" s="105"/>
      <c r="P29" s="105"/>
      <c r="Q29" s="105"/>
    </row>
    <row r="30" spans="1:17" ht="20.100000000000001" customHeight="1">
      <c r="A30" s="122"/>
      <c r="B30" s="42" t="s">
        <v>61</v>
      </c>
      <c r="C30" s="81"/>
      <c r="D30" s="81"/>
      <c r="E30" s="81"/>
      <c r="F30" s="83"/>
      <c r="G30" s="83"/>
      <c r="H30" s="105"/>
      <c r="I30" s="105"/>
      <c r="J30" s="105"/>
      <c r="K30" s="105"/>
      <c r="L30" s="105"/>
      <c r="M30" s="105"/>
      <c r="N30" s="105"/>
      <c r="O30" s="105"/>
      <c r="P30" s="105"/>
      <c r="Q30" s="105"/>
    </row>
    <row r="31" spans="1:17" ht="20.100000000000001" customHeight="1">
      <c r="A31" s="122"/>
      <c r="B31" s="42" t="s">
        <v>62</v>
      </c>
      <c r="C31" s="81"/>
      <c r="D31" s="81"/>
      <c r="E31" s="81"/>
      <c r="F31" s="83"/>
      <c r="G31" s="83"/>
      <c r="H31" s="105"/>
      <c r="I31" s="105"/>
      <c r="J31" s="105"/>
      <c r="K31" s="105"/>
      <c r="L31" s="105"/>
      <c r="M31" s="105"/>
      <c r="N31" s="105"/>
      <c r="O31" s="105"/>
      <c r="P31" s="105"/>
      <c r="Q31" s="105"/>
    </row>
    <row r="32" spans="1:17" ht="20.100000000000001" customHeight="1">
      <c r="A32" s="122"/>
      <c r="B32" s="42" t="s">
        <v>96</v>
      </c>
      <c r="C32" s="81"/>
      <c r="D32" s="81"/>
      <c r="E32" s="81"/>
      <c r="F32" s="83"/>
      <c r="G32" s="83"/>
      <c r="H32" s="105"/>
      <c r="I32" s="105"/>
      <c r="J32" s="105"/>
      <c r="K32" s="105"/>
      <c r="L32" s="105"/>
      <c r="M32" s="105"/>
      <c r="N32" s="105"/>
      <c r="O32" s="105"/>
      <c r="P32" s="105"/>
      <c r="Q32" s="105"/>
    </row>
    <row r="33" spans="1:17" ht="20.100000000000001" customHeight="1">
      <c r="A33" s="122"/>
      <c r="B33" s="42" t="s">
        <v>97</v>
      </c>
      <c r="C33" s="81"/>
      <c r="D33" s="81"/>
      <c r="E33" s="81"/>
      <c r="F33" s="83"/>
      <c r="G33" s="83"/>
      <c r="H33" s="105"/>
      <c r="I33" s="105"/>
      <c r="J33" s="105"/>
      <c r="K33" s="105"/>
      <c r="L33" s="105"/>
      <c r="M33" s="105"/>
      <c r="N33" s="105"/>
      <c r="O33" s="105"/>
      <c r="P33" s="105"/>
      <c r="Q33" s="105"/>
    </row>
    <row r="34" spans="1:17" ht="20.100000000000001" customHeight="1">
      <c r="A34" s="122"/>
      <c r="B34" s="42" t="s">
        <v>98</v>
      </c>
      <c r="C34" s="81"/>
      <c r="D34" s="81"/>
      <c r="E34" s="81"/>
      <c r="F34" s="83"/>
      <c r="G34" s="83"/>
      <c r="H34" s="105"/>
      <c r="I34" s="105"/>
      <c r="J34" s="105"/>
      <c r="K34" s="105"/>
      <c r="L34" s="105"/>
      <c r="M34" s="105"/>
      <c r="N34" s="105"/>
      <c r="O34" s="105"/>
      <c r="P34" s="105"/>
      <c r="Q34" s="105"/>
    </row>
    <row r="35" spans="1:17" ht="19.95" customHeight="1">
      <c r="B35" s="42" t="s">
        <v>99</v>
      </c>
    </row>
    <row r="36" spans="1:17" ht="19.95" customHeight="1">
      <c r="B36" s="42" t="s">
        <v>100</v>
      </c>
    </row>
    <row r="37" spans="1:17" ht="19.95" customHeight="1">
      <c r="B37" s="42" t="s">
        <v>101</v>
      </c>
    </row>
    <row r="38" spans="1:17" ht="19.95" customHeight="1">
      <c r="B38" s="41" t="s">
        <v>47</v>
      </c>
    </row>
  </sheetData>
  <mergeCells count="5">
    <mergeCell ref="A1:Q1"/>
    <mergeCell ref="B16:K16"/>
    <mergeCell ref="B18:K18"/>
    <mergeCell ref="B20:K20"/>
    <mergeCell ref="B22:K2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846B-04F6-4993-9116-6685FC5DC8F3}">
  <dimension ref="A1:IU35"/>
  <sheetViews>
    <sheetView workbookViewId="0">
      <selection activeCell="O2" sqref="O2:Q6"/>
    </sheetView>
  </sheetViews>
  <sheetFormatPr defaultColWidth="16.33203125" defaultRowHeight="13.2"/>
  <cols>
    <col min="1" max="1" width="16.33203125" style="70"/>
    <col min="2" max="2" width="13.44140625" style="70" customWidth="1"/>
    <col min="3" max="3" width="15.5546875" style="70" customWidth="1"/>
    <col min="4" max="4" width="11.44140625" style="70" customWidth="1"/>
    <col min="5" max="5" width="16.33203125" style="70"/>
    <col min="6" max="6" width="10.77734375" style="70" customWidth="1"/>
    <col min="7" max="7" width="16.33203125" style="70"/>
    <col min="8" max="8" width="13.44140625" style="70" customWidth="1"/>
    <col min="9" max="9" width="15.33203125" style="70" customWidth="1"/>
    <col min="10" max="10" width="14" style="70" customWidth="1"/>
    <col min="11" max="11" width="18.109375" style="70" customWidth="1"/>
    <col min="12" max="12" width="11.88671875" style="70" customWidth="1"/>
    <col min="13" max="13" width="11.6640625" style="70" customWidth="1"/>
    <col min="14" max="15" width="13.33203125" style="70" customWidth="1"/>
    <col min="16" max="16" width="14.33203125" style="70" customWidth="1"/>
    <col min="17" max="17" width="13.33203125" style="70" customWidth="1"/>
    <col min="18" max="255" width="16.33203125" style="70"/>
    <col min="256" max="16384" width="16.33203125" style="71"/>
  </cols>
  <sheetData>
    <row r="1" spans="1:17" ht="15.6">
      <c r="A1" s="59" t="s">
        <v>37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ht="52.8">
      <c r="A2" s="46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122</v>
      </c>
      <c r="G2" s="46" t="s">
        <v>6</v>
      </c>
      <c r="H2" s="46" t="s">
        <v>7</v>
      </c>
      <c r="I2" s="46" t="s">
        <v>8</v>
      </c>
      <c r="J2" s="46" t="s">
        <v>9</v>
      </c>
      <c r="K2" s="46" t="s">
        <v>10</v>
      </c>
      <c r="L2" s="46" t="s">
        <v>71</v>
      </c>
      <c r="M2" s="46" t="s">
        <v>72</v>
      </c>
      <c r="N2" s="46" t="s">
        <v>73</v>
      </c>
      <c r="O2" s="46" t="s">
        <v>123</v>
      </c>
      <c r="P2" s="46" t="s">
        <v>124</v>
      </c>
      <c r="Q2" s="46" t="s">
        <v>102</v>
      </c>
    </row>
    <row r="3" spans="1:17" ht="20.25" customHeight="1">
      <c r="A3" s="118" t="s">
        <v>14</v>
      </c>
      <c r="B3" s="72">
        <f>'(2) ICMS 10'!B3</f>
        <v>15</v>
      </c>
      <c r="C3" s="73">
        <f>'(2) ICMS 10'!C3</f>
        <v>10</v>
      </c>
      <c r="D3" s="73">
        <f>'(2) ICMS 10'!D3</f>
        <v>1</v>
      </c>
      <c r="E3" s="73">
        <f>B3*(C3-D3)</f>
        <v>135</v>
      </c>
      <c r="F3" s="113">
        <f>'(2) ICMS 10'!F3</f>
        <v>40.65</v>
      </c>
      <c r="G3" s="75">
        <f>E3/$E$6*100</f>
        <v>75</v>
      </c>
      <c r="H3" s="73">
        <f>(G3/100)*$C$8</f>
        <v>7.5</v>
      </c>
      <c r="I3" s="73">
        <f>(G3/100)*$C$9</f>
        <v>3</v>
      </c>
      <c r="J3" s="73">
        <f>(G3/100)*$C$10</f>
        <v>1.5</v>
      </c>
      <c r="K3" s="73">
        <f>(G3/100)*$C$11</f>
        <v>13.5</v>
      </c>
      <c r="L3" s="73">
        <f>E3+H3+I3+J3-K3</f>
        <v>133.5</v>
      </c>
      <c r="M3" s="114">
        <v>18</v>
      </c>
      <c r="N3" s="73">
        <f>M3/100*L3</f>
        <v>24.029999999999998</v>
      </c>
      <c r="O3" s="78">
        <f>L3*(1+F3/100)</f>
        <v>187.76774999999998</v>
      </c>
      <c r="P3" s="79">
        <v>18</v>
      </c>
      <c r="Q3" s="78">
        <f>(O3*(P3/100))-N3</f>
        <v>9.7681949999999951</v>
      </c>
    </row>
    <row r="4" spans="1:17" ht="20.100000000000001" customHeight="1">
      <c r="A4" s="119" t="s">
        <v>15</v>
      </c>
      <c r="B4" s="72">
        <f>'(2) ICMS 10'!B4</f>
        <v>3</v>
      </c>
      <c r="C4" s="73">
        <f>'(2) ICMS 10'!C4</f>
        <v>7</v>
      </c>
      <c r="D4" s="73">
        <f>'(2) ICMS 10'!D4</f>
        <v>0</v>
      </c>
      <c r="E4" s="81">
        <f>B4*(C4-D4)</f>
        <v>21</v>
      </c>
      <c r="F4" s="113">
        <f>'(2) ICMS 10'!F4</f>
        <v>39.799999999999997</v>
      </c>
      <c r="G4" s="83">
        <f>E4/$E$6*100</f>
        <v>11.666666666666666</v>
      </c>
      <c r="H4" s="81">
        <f>(G4/100)*$C$8</f>
        <v>1.1666666666666665</v>
      </c>
      <c r="I4" s="81">
        <f>(G4/100)*$C$9</f>
        <v>0.46666666666666662</v>
      </c>
      <c r="J4" s="81">
        <f>(G4/100)*$C$10</f>
        <v>0.23333333333333331</v>
      </c>
      <c r="K4" s="81">
        <f>(G4/100)*$C$11</f>
        <v>2.0999999999999996</v>
      </c>
      <c r="L4" s="81">
        <f>E4+H4+I4+J4-K4</f>
        <v>20.766666666666666</v>
      </c>
      <c r="M4" s="115">
        <v>18</v>
      </c>
      <c r="N4" s="81">
        <f>M4/100*L4</f>
        <v>3.7379999999999995</v>
      </c>
      <c r="O4" s="86">
        <f>L4*(1+F4/100)</f>
        <v>29.031799999999997</v>
      </c>
      <c r="P4" s="87">
        <v>18</v>
      </c>
      <c r="Q4" s="86">
        <f>(O4*(P4/100))-N4</f>
        <v>1.487724</v>
      </c>
    </row>
    <row r="5" spans="1:17" ht="20.100000000000001" customHeight="1">
      <c r="A5" s="120" t="s">
        <v>16</v>
      </c>
      <c r="B5" s="72">
        <f>'(2) ICMS 10'!B5</f>
        <v>6</v>
      </c>
      <c r="C5" s="73">
        <f>'(2) ICMS 10'!C5</f>
        <v>4</v>
      </c>
      <c r="D5" s="73">
        <f>'(2) ICMS 10'!D5</f>
        <v>0</v>
      </c>
      <c r="E5" s="89">
        <f>B5*(C5-D5)</f>
        <v>24</v>
      </c>
      <c r="F5" s="113">
        <f>'(2) ICMS 10'!F5</f>
        <v>50.7</v>
      </c>
      <c r="G5" s="91">
        <f>E5/$E$6*100</f>
        <v>13.333333333333334</v>
      </c>
      <c r="H5" s="89">
        <f>(G5/100)*$C$8</f>
        <v>1.3333333333333333</v>
      </c>
      <c r="I5" s="89">
        <f>(G5/100)*$C$9</f>
        <v>0.53333333333333333</v>
      </c>
      <c r="J5" s="89">
        <f>(G5/100)*$C$10</f>
        <v>0.26666666666666666</v>
      </c>
      <c r="K5" s="89">
        <f>(G5/100)*$C$11</f>
        <v>2.4</v>
      </c>
      <c r="L5" s="89">
        <f>E5+H5+I5+J5-K5</f>
        <v>23.733333333333334</v>
      </c>
      <c r="M5" s="116">
        <v>18</v>
      </c>
      <c r="N5" s="89">
        <f>M5/100*L5</f>
        <v>4.2720000000000002</v>
      </c>
      <c r="O5" s="94">
        <f>L5*(1+F5/100)</f>
        <v>35.766133333333336</v>
      </c>
      <c r="P5" s="95">
        <v>18</v>
      </c>
      <c r="Q5" s="94">
        <f>(O5*(P5/100))-N5</f>
        <v>2.1659040000000003</v>
      </c>
    </row>
    <row r="6" spans="1:17" ht="20.100000000000001" customHeight="1">
      <c r="A6" s="121"/>
      <c r="B6" s="96">
        <f>SUM(B3:B5)</f>
        <v>24</v>
      </c>
      <c r="C6" s="97"/>
      <c r="D6" s="97"/>
      <c r="E6" s="98">
        <f>SUM(E3:E5)</f>
        <v>180</v>
      </c>
      <c r="F6" s="99"/>
      <c r="G6" s="100">
        <f t="shared" ref="G6:L6" si="0">SUM(G3:G5)</f>
        <v>100</v>
      </c>
      <c r="H6" s="98">
        <f t="shared" si="0"/>
        <v>10</v>
      </c>
      <c r="I6" s="98">
        <f t="shared" si="0"/>
        <v>4</v>
      </c>
      <c r="J6" s="98">
        <f t="shared" si="0"/>
        <v>2</v>
      </c>
      <c r="K6" s="98">
        <f t="shared" si="0"/>
        <v>18</v>
      </c>
      <c r="L6" s="98">
        <f t="shared" si="0"/>
        <v>178</v>
      </c>
      <c r="M6" s="117"/>
      <c r="N6" s="98">
        <f>SUM(N3:N5)</f>
        <v>32.04</v>
      </c>
      <c r="O6" s="103">
        <f>SUM(O3:O5)</f>
        <v>252.56568333333331</v>
      </c>
      <c r="P6" s="104"/>
      <c r="Q6" s="103">
        <f>SUM(Q3:Q5)</f>
        <v>13.421822999999996</v>
      </c>
    </row>
    <row r="7" spans="1:17" ht="20.100000000000001" customHeight="1">
      <c r="A7" s="122"/>
      <c r="B7" s="80"/>
      <c r="C7" s="81"/>
      <c r="D7" s="81"/>
      <c r="E7" s="81"/>
      <c r="F7" s="83"/>
      <c r="G7" s="83"/>
      <c r="H7" s="105"/>
      <c r="I7" s="105"/>
      <c r="J7" s="105"/>
      <c r="K7" s="105"/>
      <c r="L7" s="105"/>
      <c r="M7" s="105"/>
      <c r="N7" s="105"/>
      <c r="O7" s="105"/>
      <c r="P7" s="105"/>
      <c r="Q7" s="105"/>
    </row>
    <row r="8" spans="1:17" ht="20.100000000000001" customHeight="1">
      <c r="A8" s="122"/>
      <c r="B8" s="106" t="s">
        <v>17</v>
      </c>
      <c r="C8" s="123">
        <f>'(2) ICMS 10'!C8</f>
        <v>10</v>
      </c>
      <c r="D8" s="81"/>
      <c r="E8" s="81"/>
      <c r="F8" s="83"/>
      <c r="G8" s="83"/>
      <c r="H8" s="105"/>
      <c r="I8" s="105"/>
      <c r="J8" s="105"/>
      <c r="K8" s="105"/>
      <c r="L8" s="105"/>
      <c r="M8" s="105"/>
      <c r="N8" s="105"/>
      <c r="O8" s="105"/>
      <c r="P8" s="105"/>
      <c r="Q8" s="105"/>
    </row>
    <row r="9" spans="1:17" ht="20.100000000000001" customHeight="1">
      <c r="A9" s="122"/>
      <c r="B9" s="106" t="s">
        <v>18</v>
      </c>
      <c r="C9" s="123">
        <f>'(2) ICMS 10'!C9</f>
        <v>4</v>
      </c>
      <c r="D9" s="81"/>
      <c r="E9" s="81"/>
      <c r="F9" s="83"/>
      <c r="G9" s="83"/>
      <c r="H9" s="105"/>
      <c r="I9" s="105"/>
      <c r="J9" s="105"/>
      <c r="K9" s="105"/>
      <c r="L9" s="105"/>
      <c r="M9" s="105"/>
      <c r="N9" s="105"/>
      <c r="O9" s="105"/>
      <c r="P9" s="105"/>
      <c r="Q9" s="105"/>
    </row>
    <row r="10" spans="1:17">
      <c r="A10" s="122"/>
      <c r="B10" s="106" t="s">
        <v>19</v>
      </c>
      <c r="C10" s="123">
        <f>'(2) ICMS 10'!C10</f>
        <v>2</v>
      </c>
      <c r="D10" s="81"/>
      <c r="E10" s="81"/>
      <c r="F10" s="83"/>
      <c r="G10" s="83"/>
      <c r="H10" s="105"/>
      <c r="I10" s="105"/>
      <c r="J10" s="105"/>
      <c r="K10" s="105"/>
      <c r="L10" s="105"/>
      <c r="M10" s="105"/>
      <c r="N10" s="105"/>
      <c r="O10" s="105"/>
      <c r="P10" s="105"/>
      <c r="Q10" s="105"/>
    </row>
    <row r="11" spans="1:17" ht="26.4">
      <c r="A11" s="122"/>
      <c r="B11" s="106" t="s">
        <v>20</v>
      </c>
      <c r="C11" s="123">
        <f>'(2) ICMS 10'!C11</f>
        <v>18</v>
      </c>
      <c r="D11" s="81"/>
      <c r="E11" s="81"/>
      <c r="F11" s="83"/>
      <c r="G11" s="83"/>
      <c r="H11" s="105"/>
      <c r="I11" s="105"/>
      <c r="J11" s="105"/>
      <c r="K11" s="105"/>
      <c r="L11" s="105"/>
      <c r="M11" s="105"/>
      <c r="N11" s="105"/>
      <c r="O11" s="105"/>
      <c r="P11" s="105"/>
      <c r="Q11" s="105"/>
    </row>
    <row r="12" spans="1:17" ht="20.100000000000001" customHeight="1">
      <c r="A12" s="122"/>
      <c r="B12" s="80"/>
      <c r="C12" s="81"/>
      <c r="D12" s="81"/>
      <c r="E12" s="81"/>
      <c r="F12" s="83"/>
      <c r="G12" s="83"/>
      <c r="H12" s="105"/>
      <c r="I12" s="105"/>
      <c r="J12" s="105"/>
      <c r="K12" s="105"/>
      <c r="L12" s="105"/>
      <c r="M12" s="105"/>
      <c r="N12" s="105"/>
      <c r="O12" s="105"/>
      <c r="P12" s="105"/>
      <c r="Q12" s="105"/>
    </row>
    <row r="13" spans="1:17" ht="20.100000000000001" customHeight="1">
      <c r="A13" s="122"/>
      <c r="B13" s="9" t="s">
        <v>21</v>
      </c>
      <c r="C13" s="107"/>
      <c r="D13" s="107"/>
      <c r="E13" s="107"/>
      <c r="F13" s="108"/>
      <c r="G13" s="108"/>
      <c r="H13" s="109"/>
      <c r="I13" s="109"/>
      <c r="J13" s="109"/>
      <c r="K13" s="109"/>
      <c r="L13" s="109"/>
      <c r="M13" s="109"/>
      <c r="N13" s="105"/>
      <c r="O13" s="105"/>
      <c r="P13" s="105"/>
      <c r="Q13" s="105"/>
    </row>
    <row r="14" spans="1:17" ht="20.100000000000001" customHeight="1">
      <c r="A14" s="122"/>
      <c r="B14" s="9" t="s">
        <v>22</v>
      </c>
      <c r="C14" s="81"/>
      <c r="D14" s="81"/>
      <c r="E14" s="81"/>
      <c r="F14" s="83"/>
      <c r="G14" s="83"/>
      <c r="H14" s="105"/>
      <c r="I14" s="105"/>
      <c r="J14" s="105"/>
      <c r="K14" s="105"/>
      <c r="L14" s="105"/>
      <c r="M14" s="105"/>
      <c r="N14" s="105"/>
      <c r="O14" s="105"/>
      <c r="P14" s="105"/>
      <c r="Q14" s="105"/>
    </row>
    <row r="15" spans="1:17" ht="20.100000000000001" customHeight="1">
      <c r="A15" s="122"/>
      <c r="B15" s="9" t="s">
        <v>33</v>
      </c>
      <c r="C15" s="81"/>
      <c r="D15" s="81"/>
      <c r="E15" s="81"/>
      <c r="F15" s="83"/>
      <c r="G15" s="83"/>
      <c r="H15" s="105"/>
      <c r="I15" s="105"/>
      <c r="J15" s="105"/>
      <c r="K15" s="105"/>
      <c r="L15" s="105"/>
      <c r="M15" s="105"/>
      <c r="N15" s="105"/>
      <c r="O15" s="105"/>
      <c r="P15" s="105"/>
      <c r="Q15" s="105"/>
    </row>
    <row r="16" spans="1:17" ht="20.100000000000001" customHeight="1">
      <c r="A16" s="122"/>
      <c r="B16" s="9" t="s">
        <v>38</v>
      </c>
      <c r="C16" s="81"/>
      <c r="D16" s="81"/>
      <c r="E16" s="81"/>
      <c r="F16" s="83"/>
      <c r="G16" s="83"/>
      <c r="H16" s="105"/>
      <c r="I16" s="105"/>
      <c r="J16" s="105"/>
      <c r="K16" s="105"/>
      <c r="L16" s="105"/>
      <c r="M16" s="105"/>
      <c r="N16" s="105"/>
      <c r="O16" s="105"/>
      <c r="P16" s="105"/>
      <c r="Q16" s="105"/>
    </row>
    <row r="17" spans="1:17" ht="16.5" customHeight="1">
      <c r="A17" s="122"/>
      <c r="B17" s="110" t="s">
        <v>126</v>
      </c>
      <c r="C17" s="111"/>
      <c r="D17" s="111"/>
      <c r="E17" s="111"/>
      <c r="F17" s="111"/>
      <c r="G17" s="111"/>
      <c r="H17" s="111"/>
      <c r="I17" s="111"/>
      <c r="J17" s="111"/>
      <c r="K17" s="112"/>
      <c r="L17" s="105"/>
      <c r="M17" s="105"/>
      <c r="N17" s="105"/>
      <c r="O17" s="105"/>
      <c r="P17" s="105"/>
      <c r="Q17" s="105"/>
    </row>
    <row r="18" spans="1:17" ht="20.100000000000001" customHeight="1">
      <c r="A18" s="122"/>
      <c r="B18" s="80"/>
      <c r="C18" s="81"/>
      <c r="D18" s="81"/>
      <c r="E18" s="81"/>
      <c r="F18" s="83"/>
      <c r="G18" s="83"/>
      <c r="H18" s="105"/>
      <c r="I18" s="105"/>
      <c r="J18" s="105"/>
      <c r="K18" s="105"/>
      <c r="L18" s="105"/>
      <c r="M18" s="105"/>
      <c r="N18" s="105"/>
      <c r="O18" s="105"/>
      <c r="P18" s="105"/>
      <c r="Q18" s="105"/>
    </row>
    <row r="19" spans="1:17" ht="18" customHeight="1">
      <c r="A19" s="122"/>
      <c r="B19" s="110" t="s">
        <v>34</v>
      </c>
      <c r="C19" s="111"/>
      <c r="D19" s="111"/>
      <c r="E19" s="111"/>
      <c r="F19" s="111"/>
      <c r="G19" s="111"/>
      <c r="H19" s="111"/>
      <c r="I19" s="111"/>
      <c r="J19" s="111"/>
      <c r="K19" s="112"/>
      <c r="L19" s="105"/>
      <c r="M19" s="105"/>
      <c r="N19" s="105"/>
      <c r="O19" s="105"/>
      <c r="P19" s="105"/>
      <c r="Q19" s="105"/>
    </row>
    <row r="20" spans="1:17" ht="20.100000000000001" customHeight="1">
      <c r="A20" s="122"/>
      <c r="B20" s="80"/>
      <c r="C20" s="81"/>
      <c r="D20" s="81"/>
      <c r="E20" s="81"/>
      <c r="F20" s="83"/>
      <c r="G20" s="83"/>
      <c r="H20" s="105"/>
      <c r="I20" s="105"/>
      <c r="J20" s="105"/>
      <c r="K20" s="105"/>
      <c r="L20" s="105"/>
      <c r="M20" s="105"/>
      <c r="N20" s="105"/>
      <c r="O20" s="105"/>
      <c r="P20" s="105"/>
      <c r="Q20" s="105"/>
    </row>
    <row r="21" spans="1:17" ht="17.25" customHeight="1">
      <c r="A21" s="122"/>
      <c r="B21" s="110" t="s">
        <v>35</v>
      </c>
      <c r="C21" s="111"/>
      <c r="D21" s="111"/>
      <c r="E21" s="111"/>
      <c r="F21" s="111"/>
      <c r="G21" s="111"/>
      <c r="H21" s="111"/>
      <c r="I21" s="111"/>
      <c r="J21" s="111"/>
      <c r="K21" s="112"/>
      <c r="L21" s="105"/>
      <c r="M21" s="105"/>
      <c r="N21" s="105"/>
      <c r="O21" s="105"/>
      <c r="P21" s="105"/>
      <c r="Q21" s="105"/>
    </row>
    <row r="22" spans="1:17" ht="20.100000000000001" customHeight="1">
      <c r="A22" s="122"/>
      <c r="B22" s="80"/>
      <c r="C22" s="81"/>
      <c r="D22" s="81"/>
      <c r="E22" s="81"/>
      <c r="F22" s="83"/>
      <c r="G22" s="83"/>
      <c r="H22" s="105"/>
      <c r="I22" s="105"/>
      <c r="J22" s="105"/>
      <c r="K22" s="105"/>
      <c r="L22" s="105"/>
      <c r="M22" s="105"/>
      <c r="N22" s="105"/>
      <c r="O22" s="105"/>
      <c r="P22" s="105"/>
      <c r="Q22" s="105"/>
    </row>
    <row r="23" spans="1:17" ht="15.75" customHeight="1">
      <c r="A23" s="122"/>
      <c r="B23" s="110" t="s">
        <v>36</v>
      </c>
      <c r="C23" s="111"/>
      <c r="D23" s="111"/>
      <c r="E23" s="111"/>
      <c r="F23" s="111"/>
      <c r="G23" s="111"/>
      <c r="H23" s="111"/>
      <c r="I23" s="111"/>
      <c r="J23" s="111"/>
      <c r="K23" s="112"/>
      <c r="L23" s="105"/>
      <c r="M23" s="105"/>
      <c r="N23" s="105"/>
      <c r="O23" s="105"/>
      <c r="P23" s="105"/>
      <c r="Q23" s="105"/>
    </row>
    <row r="24" spans="1:17" ht="20.100000000000001" customHeight="1">
      <c r="A24" s="122"/>
      <c r="B24" s="80"/>
      <c r="C24" s="81"/>
      <c r="D24" s="81"/>
      <c r="E24" s="81"/>
      <c r="F24" s="83"/>
      <c r="G24" s="83"/>
      <c r="H24" s="105"/>
      <c r="I24" s="105"/>
      <c r="J24" s="105"/>
      <c r="K24" s="105"/>
      <c r="L24" s="105"/>
      <c r="M24" s="105"/>
      <c r="N24" s="105"/>
      <c r="O24" s="105"/>
      <c r="P24" s="105"/>
      <c r="Q24" s="105"/>
    </row>
    <row r="25" spans="1:17" ht="20.100000000000001" customHeight="1">
      <c r="A25" s="122"/>
      <c r="B25" s="41" t="s">
        <v>45</v>
      </c>
      <c r="C25" s="81"/>
      <c r="D25" s="81"/>
      <c r="E25" s="81"/>
      <c r="F25" s="83"/>
      <c r="G25" s="83"/>
      <c r="H25" s="105"/>
      <c r="I25" s="105"/>
      <c r="J25" s="105"/>
      <c r="K25" s="105"/>
      <c r="L25" s="105"/>
      <c r="M25" s="105"/>
      <c r="N25" s="105"/>
      <c r="O25" s="105"/>
      <c r="P25" s="105"/>
      <c r="Q25" s="105"/>
    </row>
    <row r="26" spans="1:17" ht="20.100000000000001" customHeight="1">
      <c r="A26" s="122"/>
      <c r="B26" s="42" t="s">
        <v>103</v>
      </c>
      <c r="C26" s="81"/>
      <c r="D26" s="81"/>
      <c r="E26" s="81"/>
      <c r="F26" s="83"/>
      <c r="G26" s="83"/>
      <c r="H26" s="105"/>
      <c r="I26" s="105"/>
      <c r="J26" s="105"/>
      <c r="K26" s="105"/>
      <c r="L26" s="105"/>
      <c r="M26" s="105"/>
      <c r="N26" s="105"/>
      <c r="O26" s="105"/>
      <c r="P26" s="105"/>
      <c r="Q26" s="105"/>
    </row>
    <row r="27" spans="1:17" ht="20.100000000000001" customHeight="1">
      <c r="A27" s="122"/>
      <c r="B27" s="42" t="s">
        <v>75</v>
      </c>
      <c r="C27" s="81"/>
      <c r="D27" s="81"/>
      <c r="E27" s="81"/>
      <c r="F27" s="83"/>
      <c r="G27" s="83"/>
      <c r="H27" s="105"/>
      <c r="I27" s="105"/>
      <c r="J27" s="105"/>
      <c r="K27" s="105"/>
      <c r="L27" s="105"/>
      <c r="M27" s="105"/>
      <c r="N27" s="105"/>
      <c r="O27" s="105"/>
      <c r="P27" s="105"/>
      <c r="Q27" s="105"/>
    </row>
    <row r="28" spans="1:17" ht="20.100000000000001" customHeight="1">
      <c r="A28" s="122"/>
      <c r="B28" s="42" t="s">
        <v>104</v>
      </c>
      <c r="C28" s="81"/>
      <c r="D28" s="81"/>
      <c r="E28" s="81"/>
      <c r="F28" s="83"/>
      <c r="G28" s="83"/>
      <c r="H28" s="105"/>
      <c r="I28" s="105"/>
      <c r="J28" s="105"/>
      <c r="K28" s="105"/>
      <c r="L28" s="105"/>
      <c r="M28" s="105"/>
      <c r="N28" s="105"/>
      <c r="O28" s="105"/>
      <c r="P28" s="105"/>
      <c r="Q28" s="105"/>
    </row>
    <row r="29" spans="1:17" ht="20.100000000000001" customHeight="1">
      <c r="A29" s="122"/>
      <c r="B29" s="42" t="s">
        <v>105</v>
      </c>
      <c r="C29" s="81"/>
      <c r="D29" s="81"/>
      <c r="E29" s="81"/>
      <c r="F29" s="83"/>
      <c r="G29" s="83"/>
      <c r="H29" s="105"/>
      <c r="I29" s="105"/>
      <c r="J29" s="105"/>
      <c r="K29" s="105"/>
      <c r="L29" s="105"/>
      <c r="M29" s="105"/>
      <c r="N29" s="105"/>
      <c r="O29" s="105"/>
      <c r="P29" s="105"/>
      <c r="Q29" s="105"/>
    </row>
    <row r="30" spans="1:17" ht="20.100000000000001" customHeight="1">
      <c r="A30" s="122"/>
      <c r="B30" s="42" t="s">
        <v>106</v>
      </c>
      <c r="C30" s="81"/>
      <c r="D30" s="81"/>
      <c r="E30" s="81"/>
      <c r="F30" s="83"/>
      <c r="G30" s="83"/>
      <c r="H30" s="105"/>
      <c r="I30" s="105"/>
      <c r="J30" s="105"/>
      <c r="K30" s="105"/>
      <c r="L30" s="105"/>
      <c r="M30" s="105"/>
      <c r="N30" s="105"/>
      <c r="O30" s="105"/>
      <c r="P30" s="105"/>
      <c r="Q30" s="105"/>
    </row>
    <row r="31" spans="1:17" ht="20.100000000000001" customHeight="1">
      <c r="A31" s="122"/>
      <c r="B31" s="42" t="s">
        <v>108</v>
      </c>
      <c r="C31" s="81"/>
      <c r="D31" s="81"/>
      <c r="E31" s="81"/>
      <c r="F31" s="83"/>
      <c r="G31" s="83"/>
      <c r="H31" s="105"/>
      <c r="I31" s="105"/>
      <c r="J31" s="105"/>
      <c r="K31" s="105"/>
      <c r="L31" s="105"/>
      <c r="M31" s="105"/>
      <c r="N31" s="105"/>
      <c r="O31" s="105"/>
      <c r="P31" s="105"/>
      <c r="Q31" s="105"/>
    </row>
    <row r="32" spans="1:17" ht="20.100000000000001" customHeight="1">
      <c r="A32" s="122"/>
      <c r="B32" s="42" t="s">
        <v>109</v>
      </c>
      <c r="C32" s="81"/>
      <c r="D32" s="81"/>
      <c r="E32" s="81"/>
      <c r="F32" s="83"/>
      <c r="G32" s="83"/>
      <c r="H32" s="105"/>
      <c r="I32" s="105"/>
      <c r="J32" s="105"/>
      <c r="K32" s="105"/>
      <c r="L32" s="105"/>
      <c r="M32" s="105"/>
      <c r="N32" s="105"/>
      <c r="O32" s="105"/>
      <c r="P32" s="105"/>
      <c r="Q32" s="105"/>
    </row>
    <row r="33" spans="1:17" ht="20.100000000000001" customHeight="1">
      <c r="A33" s="122"/>
      <c r="B33" s="42" t="s">
        <v>110</v>
      </c>
      <c r="C33" s="81"/>
      <c r="D33" s="81"/>
      <c r="E33" s="81"/>
      <c r="F33" s="83"/>
      <c r="G33" s="83"/>
      <c r="H33" s="105"/>
      <c r="I33" s="105"/>
      <c r="J33" s="105"/>
      <c r="K33" s="105"/>
      <c r="L33" s="105"/>
      <c r="M33" s="105"/>
      <c r="N33" s="105"/>
      <c r="O33" s="105"/>
      <c r="P33" s="105"/>
      <c r="Q33" s="105"/>
    </row>
    <row r="34" spans="1:17" ht="20.100000000000001" customHeight="1">
      <c r="A34" s="122"/>
      <c r="B34" s="42" t="s">
        <v>111</v>
      </c>
      <c r="C34" s="81"/>
      <c r="D34" s="81"/>
      <c r="E34" s="81"/>
      <c r="F34" s="83"/>
      <c r="G34" s="83"/>
      <c r="H34" s="105"/>
      <c r="I34" s="105"/>
      <c r="J34" s="105"/>
      <c r="K34" s="105"/>
      <c r="L34" s="105"/>
      <c r="M34" s="105"/>
      <c r="N34" s="105"/>
      <c r="O34" s="105"/>
      <c r="P34" s="105"/>
      <c r="Q34" s="105"/>
    </row>
    <row r="35" spans="1:17" ht="20.100000000000001" customHeight="1">
      <c r="A35" s="122"/>
      <c r="B35" s="41" t="s">
        <v>47</v>
      </c>
      <c r="C35" s="81"/>
      <c r="D35" s="81"/>
      <c r="E35" s="81"/>
      <c r="F35" s="83"/>
      <c r="G35" s="83"/>
      <c r="H35" s="105"/>
      <c r="I35" s="105"/>
      <c r="J35" s="105"/>
      <c r="K35" s="105"/>
      <c r="L35" s="105"/>
      <c r="M35" s="105"/>
      <c r="N35" s="105"/>
      <c r="O35" s="105"/>
      <c r="P35" s="105"/>
      <c r="Q35" s="105"/>
    </row>
  </sheetData>
  <mergeCells count="5">
    <mergeCell ref="A1:Q1"/>
    <mergeCell ref="B17:K17"/>
    <mergeCell ref="B19:K19"/>
    <mergeCell ref="B21:K21"/>
    <mergeCell ref="B23:K2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ECE1-AC50-45E6-8CF1-6A071C2DA5FF}">
  <dimension ref="A1:IU41"/>
  <sheetViews>
    <sheetView workbookViewId="0">
      <selection activeCell="B23" sqref="B23:K23"/>
    </sheetView>
  </sheetViews>
  <sheetFormatPr defaultColWidth="16.33203125" defaultRowHeight="13.2"/>
  <cols>
    <col min="1" max="1" width="16.33203125" style="70"/>
    <col min="2" max="2" width="13.44140625" style="70" customWidth="1"/>
    <col min="3" max="3" width="15.5546875" style="70" customWidth="1"/>
    <col min="4" max="4" width="11.44140625" style="70" customWidth="1"/>
    <col min="5" max="5" width="16.33203125" style="70"/>
    <col min="6" max="6" width="9.6640625" style="70" customWidth="1"/>
    <col min="7" max="7" width="16.33203125" style="70"/>
    <col min="8" max="8" width="13.44140625" style="70" customWidth="1"/>
    <col min="9" max="9" width="15.33203125" style="70" customWidth="1"/>
    <col min="10" max="10" width="14" style="70" customWidth="1"/>
    <col min="11" max="11" width="18.109375" style="70" customWidth="1"/>
    <col min="12" max="12" width="11.88671875" style="70" customWidth="1"/>
    <col min="13" max="15" width="11.6640625" style="70" customWidth="1"/>
    <col min="16" max="17" width="13.33203125" style="70" customWidth="1"/>
    <col min="18" max="20" width="14.33203125" style="70" customWidth="1"/>
    <col min="21" max="21" width="13.33203125" style="70" customWidth="1"/>
    <col min="22" max="255" width="16.33203125" style="70"/>
    <col min="256" max="16384" width="16.33203125" style="71"/>
  </cols>
  <sheetData>
    <row r="1" spans="1:21" ht="15.6">
      <c r="A1" s="59" t="s">
        <v>39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</row>
    <row r="2" spans="1:21" ht="39.6">
      <c r="A2" s="46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29</v>
      </c>
      <c r="G2" s="46" t="s">
        <v>6</v>
      </c>
      <c r="H2" s="46" t="s">
        <v>7</v>
      </c>
      <c r="I2" s="46" t="s">
        <v>8</v>
      </c>
      <c r="J2" s="46" t="s">
        <v>9</v>
      </c>
      <c r="K2" s="46" t="s">
        <v>10</v>
      </c>
      <c r="L2" s="46" t="s">
        <v>11</v>
      </c>
      <c r="M2" s="46" t="s">
        <v>24</v>
      </c>
      <c r="N2" s="46" t="s">
        <v>25</v>
      </c>
      <c r="O2" s="46" t="s">
        <v>12</v>
      </c>
      <c r="P2" s="46" t="s">
        <v>13</v>
      </c>
      <c r="Q2" s="46" t="s">
        <v>30</v>
      </c>
      <c r="R2" s="46" t="s">
        <v>40</v>
      </c>
      <c r="S2" s="46" t="s">
        <v>41</v>
      </c>
      <c r="T2" s="46" t="s">
        <v>31</v>
      </c>
      <c r="U2" s="46" t="s">
        <v>32</v>
      </c>
    </row>
    <row r="3" spans="1:21" ht="20.25" customHeight="1">
      <c r="A3" s="118" t="s">
        <v>14</v>
      </c>
      <c r="B3" s="72">
        <f>'(2) ICMS 30'!B3</f>
        <v>15</v>
      </c>
      <c r="C3" s="73">
        <f>'(2) ICMS 30'!C3</f>
        <v>10</v>
      </c>
      <c r="D3" s="73">
        <f>'(2) ICMS 30'!D3</f>
        <v>1</v>
      </c>
      <c r="E3" s="73">
        <f>B3*(C3-D3)</f>
        <v>135</v>
      </c>
      <c r="F3" s="74">
        <f>'(2) ICMS 30'!F3</f>
        <v>40.65</v>
      </c>
      <c r="G3" s="75">
        <f>E3/$E$6*100</f>
        <v>75</v>
      </c>
      <c r="H3" s="73">
        <f>(G3/100)*$C$8</f>
        <v>7.5</v>
      </c>
      <c r="I3" s="73">
        <f>(G3/100)*$C$9</f>
        <v>0.75</v>
      </c>
      <c r="J3" s="73">
        <f>(G3/100)*$C$10</f>
        <v>2.25</v>
      </c>
      <c r="K3" s="73">
        <f>(G3/100)*$C$11</f>
        <v>15</v>
      </c>
      <c r="L3" s="73">
        <f>E3+H3+I3+J3-K3</f>
        <v>130.5</v>
      </c>
      <c r="M3" s="79">
        <v>10</v>
      </c>
      <c r="N3" s="73">
        <f>L3-(M3/100*L3)</f>
        <v>117.45</v>
      </c>
      <c r="O3" s="114">
        <v>0</v>
      </c>
      <c r="P3" s="73">
        <f>O3/100*N3</f>
        <v>0</v>
      </c>
      <c r="Q3" s="73">
        <f>L3*(1+F3/100)</f>
        <v>183.54825</v>
      </c>
      <c r="R3" s="79">
        <v>0</v>
      </c>
      <c r="S3" s="73">
        <f>Q3-(R3/100*Q3)</f>
        <v>183.54825</v>
      </c>
      <c r="T3" s="114">
        <v>0</v>
      </c>
      <c r="U3" s="73">
        <f>(S3*(T3/100))-P3</f>
        <v>0</v>
      </c>
    </row>
    <row r="4" spans="1:21" ht="20.100000000000001" customHeight="1">
      <c r="A4" s="119" t="s">
        <v>15</v>
      </c>
      <c r="B4" s="72">
        <f>'(2) ICMS 30'!B4</f>
        <v>3</v>
      </c>
      <c r="C4" s="73">
        <f>'(2) ICMS 30'!C4</f>
        <v>7</v>
      </c>
      <c r="D4" s="73">
        <f>'(2) ICMS 30'!D4</f>
        <v>0</v>
      </c>
      <c r="E4" s="81">
        <f>B4*(C4-D4)</f>
        <v>21</v>
      </c>
      <c r="F4" s="74">
        <f>'(2) ICMS 30'!F4</f>
        <v>39.799999999999997</v>
      </c>
      <c r="G4" s="83">
        <f>E4/$E$6*100</f>
        <v>11.666666666666666</v>
      </c>
      <c r="H4" s="81">
        <f>(G4/100)*$C$8</f>
        <v>1.1666666666666665</v>
      </c>
      <c r="I4" s="81">
        <f>(G4/100)*$C$9</f>
        <v>0.11666666666666665</v>
      </c>
      <c r="J4" s="81">
        <f>(G4/100)*$C$10</f>
        <v>0.35</v>
      </c>
      <c r="K4" s="81">
        <f>(G4/100)*$C$11</f>
        <v>2.333333333333333</v>
      </c>
      <c r="L4" s="81">
        <f>E4+H4+I4+J4-K4</f>
        <v>20.300000000000004</v>
      </c>
      <c r="M4" s="87">
        <v>10</v>
      </c>
      <c r="N4" s="81">
        <f>L4-(M4/100*L4)</f>
        <v>18.270000000000003</v>
      </c>
      <c r="O4" s="115">
        <v>0</v>
      </c>
      <c r="P4" s="81">
        <f>O4/100*N4</f>
        <v>0</v>
      </c>
      <c r="Q4" s="81">
        <f>L4*(1+F4/100)</f>
        <v>28.379400000000004</v>
      </c>
      <c r="R4" s="87">
        <v>0</v>
      </c>
      <c r="S4" s="81">
        <f>Q4-(R4/100*Q4)</f>
        <v>28.379400000000004</v>
      </c>
      <c r="T4" s="115">
        <v>0</v>
      </c>
      <c r="U4" s="81">
        <f>(S4*(T4/100))-P4</f>
        <v>0</v>
      </c>
    </row>
    <row r="5" spans="1:21" ht="20.100000000000001" customHeight="1">
      <c r="A5" s="120" t="s">
        <v>16</v>
      </c>
      <c r="B5" s="72">
        <f>'(2) ICMS 30'!B5</f>
        <v>6</v>
      </c>
      <c r="C5" s="73">
        <f>'(2) ICMS 30'!C5</f>
        <v>4</v>
      </c>
      <c r="D5" s="73">
        <f>'(2) ICMS 30'!D5</f>
        <v>0</v>
      </c>
      <c r="E5" s="89">
        <f>B5*(C5-D5)</f>
        <v>24</v>
      </c>
      <c r="F5" s="74">
        <f>'(2) ICMS 30'!F5</f>
        <v>50.7</v>
      </c>
      <c r="G5" s="91">
        <f>E5/$E$6*100</f>
        <v>13.333333333333334</v>
      </c>
      <c r="H5" s="89">
        <f>(G5/100)*$C$8</f>
        <v>1.3333333333333333</v>
      </c>
      <c r="I5" s="89">
        <f>(G5/100)*$C$9</f>
        <v>0.13333333333333333</v>
      </c>
      <c r="J5" s="89">
        <f>(G5/100)*$C$10</f>
        <v>0.4</v>
      </c>
      <c r="K5" s="89">
        <f>(G5/100)*$C$11</f>
        <v>2.6666666666666665</v>
      </c>
      <c r="L5" s="89">
        <f>E5+H5+I5+J5-K5</f>
        <v>23.199999999999996</v>
      </c>
      <c r="M5" s="95">
        <v>10</v>
      </c>
      <c r="N5" s="89">
        <f>L5-(M5/100*L5)</f>
        <v>20.879999999999995</v>
      </c>
      <c r="O5" s="116">
        <v>0</v>
      </c>
      <c r="P5" s="89">
        <f>O5/100*N5</f>
        <v>0</v>
      </c>
      <c r="Q5" s="89">
        <f>L5*(1+F5/100)</f>
        <v>34.962399999999995</v>
      </c>
      <c r="R5" s="95">
        <v>0</v>
      </c>
      <c r="S5" s="89">
        <f>Q5-(R5/100*Q5)</f>
        <v>34.962399999999995</v>
      </c>
      <c r="T5" s="116">
        <v>0</v>
      </c>
      <c r="U5" s="89">
        <f>(S5*(T5/100))-P5</f>
        <v>0</v>
      </c>
    </row>
    <row r="6" spans="1:21" ht="20.100000000000001" customHeight="1">
      <c r="A6" s="121"/>
      <c r="B6" s="96">
        <f>SUM(B3:B5)</f>
        <v>24</v>
      </c>
      <c r="C6" s="97"/>
      <c r="D6" s="97"/>
      <c r="E6" s="98">
        <f>SUM(E3:E5)</f>
        <v>180</v>
      </c>
      <c r="F6" s="99"/>
      <c r="G6" s="100">
        <f t="shared" ref="G6:L6" si="0">SUM(G3:G5)</f>
        <v>100</v>
      </c>
      <c r="H6" s="98">
        <f t="shared" si="0"/>
        <v>10</v>
      </c>
      <c r="I6" s="98">
        <f t="shared" si="0"/>
        <v>1</v>
      </c>
      <c r="J6" s="98">
        <f t="shared" si="0"/>
        <v>3</v>
      </c>
      <c r="K6" s="98">
        <f t="shared" si="0"/>
        <v>20</v>
      </c>
      <c r="L6" s="98">
        <f t="shared" si="0"/>
        <v>174</v>
      </c>
      <c r="M6" s="117"/>
      <c r="N6" s="98">
        <f>SUM(N3:N5)</f>
        <v>156.6</v>
      </c>
      <c r="O6" s="117"/>
      <c r="P6" s="98">
        <f>SUM(P3:P5)</f>
        <v>0</v>
      </c>
      <c r="Q6" s="98">
        <f>SUM(Q3:Q5)</f>
        <v>246.89005</v>
      </c>
      <c r="R6" s="117"/>
      <c r="S6" s="98">
        <f>SUM(S3:S5)</f>
        <v>246.89005</v>
      </c>
      <c r="T6" s="117"/>
      <c r="U6" s="98">
        <f>SUM(U3:U5)</f>
        <v>0</v>
      </c>
    </row>
    <row r="7" spans="1:21" ht="20.100000000000001" customHeight="1">
      <c r="A7" s="122"/>
      <c r="B7" s="80"/>
      <c r="C7" s="81"/>
      <c r="D7" s="81"/>
      <c r="E7" s="81"/>
      <c r="F7" s="83"/>
      <c r="G7" s="83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</row>
    <row r="8" spans="1:21" ht="20.100000000000001" customHeight="1">
      <c r="A8" s="122"/>
      <c r="B8" s="106" t="s">
        <v>17</v>
      </c>
      <c r="C8" s="123">
        <v>10</v>
      </c>
      <c r="D8" s="81"/>
      <c r="E8" s="81"/>
      <c r="F8" s="83"/>
      <c r="G8" s="83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</row>
    <row r="9" spans="1:21" ht="20.100000000000001" customHeight="1">
      <c r="A9" s="122"/>
      <c r="B9" s="106" t="s">
        <v>18</v>
      </c>
      <c r="C9" s="123">
        <v>1</v>
      </c>
      <c r="D9" s="81"/>
      <c r="E9" s="81"/>
      <c r="F9" s="83"/>
      <c r="G9" s="83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</row>
    <row r="10" spans="1:21">
      <c r="A10" s="122"/>
      <c r="B10" s="106" t="s">
        <v>19</v>
      </c>
      <c r="C10" s="123">
        <v>3</v>
      </c>
      <c r="D10" s="81"/>
      <c r="E10" s="81"/>
      <c r="F10" s="83"/>
      <c r="G10" s="83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</row>
    <row r="11" spans="1:21" ht="26.4">
      <c r="A11" s="122"/>
      <c r="B11" s="106" t="s">
        <v>20</v>
      </c>
      <c r="C11" s="123">
        <v>20</v>
      </c>
      <c r="D11" s="81"/>
      <c r="E11" s="81"/>
      <c r="F11" s="83"/>
      <c r="G11" s="83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</row>
    <row r="12" spans="1:21" ht="20.100000000000001" customHeight="1">
      <c r="A12" s="122"/>
      <c r="B12" s="80"/>
      <c r="C12" s="81"/>
      <c r="D12" s="81"/>
      <c r="E12" s="81"/>
      <c r="F12" s="83"/>
      <c r="G12" s="83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</row>
    <row r="13" spans="1:21" ht="20.100000000000001" customHeight="1">
      <c r="A13" s="122"/>
      <c r="B13" s="9" t="s">
        <v>21</v>
      </c>
      <c r="C13" s="107"/>
      <c r="D13" s="107"/>
      <c r="E13" s="107"/>
      <c r="F13" s="108"/>
      <c r="G13" s="108"/>
      <c r="H13" s="109"/>
      <c r="I13" s="109"/>
      <c r="J13" s="109"/>
      <c r="K13" s="109"/>
      <c r="L13" s="109"/>
      <c r="M13" s="109"/>
      <c r="N13" s="109"/>
      <c r="O13" s="109"/>
      <c r="P13" s="105"/>
      <c r="Q13" s="105"/>
      <c r="R13" s="109"/>
      <c r="S13" s="109"/>
      <c r="T13" s="105"/>
      <c r="U13" s="105"/>
    </row>
    <row r="14" spans="1:21" ht="20.100000000000001" customHeight="1">
      <c r="A14" s="122"/>
      <c r="B14" s="9" t="s">
        <v>22</v>
      </c>
      <c r="C14" s="81"/>
      <c r="D14" s="81"/>
      <c r="E14" s="81"/>
      <c r="F14" s="83"/>
      <c r="G14" s="83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</row>
    <row r="15" spans="1:21" ht="20.100000000000001" customHeight="1">
      <c r="A15" s="122"/>
      <c r="B15" s="9" t="s">
        <v>33</v>
      </c>
      <c r="C15" s="81"/>
      <c r="D15" s="81"/>
      <c r="E15" s="81"/>
      <c r="F15" s="83"/>
      <c r="G15" s="83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</row>
    <row r="16" spans="1:21" ht="20.100000000000001" customHeight="1">
      <c r="A16" s="122"/>
      <c r="B16" s="9" t="s">
        <v>42</v>
      </c>
      <c r="C16" s="81"/>
      <c r="D16" s="81"/>
      <c r="E16" s="81"/>
      <c r="F16" s="83"/>
      <c r="G16" s="83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</row>
    <row r="17" spans="1:21">
      <c r="A17" s="122"/>
      <c r="B17" s="110" t="s">
        <v>127</v>
      </c>
      <c r="C17" s="111"/>
      <c r="D17" s="111"/>
      <c r="E17" s="111"/>
      <c r="F17" s="111"/>
      <c r="G17" s="111"/>
      <c r="H17" s="111"/>
      <c r="I17" s="111"/>
      <c r="J17" s="111"/>
      <c r="K17" s="112"/>
      <c r="L17" s="105"/>
      <c r="M17" s="105"/>
      <c r="N17" s="105"/>
      <c r="O17" s="105"/>
      <c r="P17" s="105"/>
      <c r="Q17" s="105"/>
      <c r="R17" s="105"/>
      <c r="S17" s="105"/>
      <c r="T17" s="105"/>
      <c r="U17" s="105"/>
    </row>
    <row r="18" spans="1:21" ht="20.100000000000001" customHeight="1">
      <c r="A18" s="122"/>
      <c r="B18" s="80"/>
      <c r="C18" s="81"/>
      <c r="D18" s="81"/>
      <c r="E18" s="81"/>
      <c r="F18" s="83"/>
      <c r="G18" s="83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</row>
    <row r="19" spans="1:21">
      <c r="A19" s="122"/>
      <c r="B19" s="110" t="s">
        <v>34</v>
      </c>
      <c r="C19" s="111"/>
      <c r="D19" s="111"/>
      <c r="E19" s="111"/>
      <c r="F19" s="111"/>
      <c r="G19" s="111"/>
      <c r="H19" s="111"/>
      <c r="I19" s="111"/>
      <c r="J19" s="111"/>
      <c r="K19" s="112"/>
      <c r="L19" s="105"/>
      <c r="M19" s="105"/>
      <c r="N19" s="105"/>
      <c r="O19" s="105"/>
      <c r="P19" s="105"/>
      <c r="Q19" s="105"/>
      <c r="R19" s="105"/>
      <c r="S19" s="105"/>
      <c r="T19" s="105"/>
      <c r="U19" s="105"/>
    </row>
    <row r="20" spans="1:21" ht="20.100000000000001" customHeight="1">
      <c r="A20" s="122"/>
      <c r="B20" s="80"/>
      <c r="C20" s="81"/>
      <c r="D20" s="81"/>
      <c r="E20" s="81"/>
      <c r="F20" s="83"/>
      <c r="G20" s="83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</row>
    <row r="21" spans="1:21">
      <c r="A21" s="122"/>
      <c r="B21" s="110" t="s">
        <v>35</v>
      </c>
      <c r="C21" s="111"/>
      <c r="D21" s="111"/>
      <c r="E21" s="111"/>
      <c r="F21" s="111"/>
      <c r="G21" s="111"/>
      <c r="H21" s="111"/>
      <c r="I21" s="111"/>
      <c r="J21" s="111"/>
      <c r="K21" s="112"/>
      <c r="L21" s="105"/>
      <c r="M21" s="105"/>
      <c r="N21" s="105"/>
      <c r="O21" s="105"/>
      <c r="P21" s="105"/>
      <c r="Q21" s="105"/>
      <c r="R21" s="105"/>
      <c r="S21" s="105"/>
      <c r="T21" s="105"/>
      <c r="U21" s="105"/>
    </row>
    <row r="22" spans="1:21" ht="20.100000000000001" customHeight="1">
      <c r="A22" s="122"/>
      <c r="B22" s="80"/>
      <c r="C22" s="81"/>
      <c r="D22" s="81"/>
      <c r="E22" s="81"/>
      <c r="F22" s="83"/>
      <c r="G22" s="83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</row>
    <row r="23" spans="1:21">
      <c r="A23" s="122"/>
      <c r="B23" s="110" t="s">
        <v>36</v>
      </c>
      <c r="C23" s="111"/>
      <c r="D23" s="111"/>
      <c r="E23" s="111"/>
      <c r="F23" s="111"/>
      <c r="G23" s="111"/>
      <c r="H23" s="111"/>
      <c r="I23" s="111"/>
      <c r="J23" s="111"/>
      <c r="K23" s="112"/>
      <c r="L23" s="105"/>
      <c r="M23" s="105"/>
      <c r="N23" s="105"/>
      <c r="O23" s="105"/>
      <c r="P23" s="105"/>
      <c r="Q23" s="105"/>
      <c r="R23" s="105"/>
      <c r="S23" s="105"/>
      <c r="T23" s="105"/>
      <c r="U23" s="105"/>
    </row>
    <row r="24" spans="1:21" ht="20.100000000000001" customHeight="1">
      <c r="A24" s="122"/>
      <c r="B24" s="80"/>
      <c r="C24" s="81"/>
      <c r="D24" s="81"/>
      <c r="E24" s="81"/>
      <c r="F24" s="83"/>
      <c r="G24" s="83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</row>
    <row r="25" spans="1:21" ht="20.100000000000001" customHeight="1">
      <c r="A25" s="122"/>
      <c r="B25" s="41" t="s">
        <v>45</v>
      </c>
      <c r="C25" s="81"/>
      <c r="D25" s="81"/>
      <c r="E25" s="81"/>
      <c r="F25" s="83"/>
      <c r="G25" s="83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</row>
    <row r="26" spans="1:21" ht="20.100000000000001" customHeight="1">
      <c r="A26" s="122"/>
      <c r="B26" s="42" t="s">
        <v>112</v>
      </c>
      <c r="C26" s="81"/>
      <c r="D26" s="81"/>
      <c r="E26" s="81"/>
      <c r="F26" s="83"/>
      <c r="G26" s="83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</row>
    <row r="27" spans="1:21" ht="20.100000000000001" customHeight="1">
      <c r="A27" s="122"/>
      <c r="B27" s="42" t="s">
        <v>75</v>
      </c>
      <c r="C27" s="81"/>
      <c r="D27" s="81"/>
      <c r="E27" s="81"/>
      <c r="F27" s="83"/>
      <c r="G27" s="83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</row>
    <row r="28" spans="1:21" ht="20.100000000000001" customHeight="1">
      <c r="A28" s="122"/>
      <c r="B28" s="42" t="s">
        <v>113</v>
      </c>
      <c r="C28" s="81"/>
      <c r="D28" s="81"/>
      <c r="E28" s="81"/>
      <c r="F28" s="83"/>
      <c r="G28" s="83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</row>
    <row r="29" spans="1:21" ht="20.100000000000001" customHeight="1">
      <c r="A29" s="122"/>
      <c r="B29" s="42" t="s">
        <v>77</v>
      </c>
      <c r="C29" s="81"/>
      <c r="D29" s="81"/>
      <c r="E29" s="81"/>
      <c r="F29" s="83"/>
      <c r="G29" s="83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</row>
    <row r="30" spans="1:21" ht="20.100000000000001" customHeight="1">
      <c r="A30" s="122"/>
      <c r="B30" s="42" t="s">
        <v>78</v>
      </c>
      <c r="C30" s="81"/>
      <c r="D30" s="81"/>
      <c r="E30" s="81"/>
      <c r="F30" s="83"/>
      <c r="G30" s="83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</row>
    <row r="31" spans="1:21" ht="20.100000000000001" customHeight="1">
      <c r="A31" s="122"/>
      <c r="B31" s="42" t="s">
        <v>79</v>
      </c>
      <c r="C31" s="81"/>
      <c r="D31" s="81"/>
      <c r="E31" s="81"/>
      <c r="F31" s="83"/>
      <c r="G31" s="83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</row>
    <row r="32" spans="1:21" ht="20.100000000000001" customHeight="1">
      <c r="A32" s="122"/>
      <c r="B32" s="42" t="s">
        <v>80</v>
      </c>
      <c r="C32" s="81"/>
      <c r="D32" s="81"/>
      <c r="E32" s="81"/>
      <c r="F32" s="83"/>
      <c r="G32" s="83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</row>
    <row r="33" spans="1:21" ht="20.100000000000001" customHeight="1">
      <c r="A33" s="122"/>
      <c r="B33" s="42" t="s">
        <v>81</v>
      </c>
      <c r="C33" s="81"/>
      <c r="D33" s="81"/>
      <c r="E33" s="81"/>
      <c r="F33" s="83"/>
      <c r="G33" s="83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</row>
    <row r="34" spans="1:21" ht="20.100000000000001" customHeight="1">
      <c r="A34" s="122"/>
      <c r="B34" s="42" t="s">
        <v>105</v>
      </c>
      <c r="C34" s="81"/>
      <c r="D34" s="81"/>
      <c r="E34" s="81"/>
      <c r="F34" s="83"/>
      <c r="G34" s="83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</row>
    <row r="35" spans="1:21" ht="20.100000000000001" customHeight="1">
      <c r="A35" s="122"/>
      <c r="B35" s="42" t="s">
        <v>114</v>
      </c>
      <c r="C35" s="81"/>
      <c r="D35" s="81"/>
      <c r="E35" s="81"/>
      <c r="F35" s="83"/>
      <c r="G35" s="83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</row>
    <row r="36" spans="1:21" ht="20.100000000000001" customHeight="1">
      <c r="A36" s="122"/>
      <c r="B36" s="42" t="s">
        <v>107</v>
      </c>
      <c r="C36" s="81"/>
      <c r="D36" s="81"/>
      <c r="E36" s="81"/>
      <c r="F36" s="83"/>
      <c r="G36" s="83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</row>
    <row r="37" spans="1:21" ht="19.95" customHeight="1">
      <c r="A37" s="124"/>
      <c r="B37" s="42" t="s">
        <v>115</v>
      </c>
    </row>
    <row r="38" spans="1:21" ht="19.95" customHeight="1">
      <c r="A38" s="124"/>
      <c r="B38" s="42" t="s">
        <v>109</v>
      </c>
    </row>
    <row r="39" spans="1:21" ht="19.95" customHeight="1">
      <c r="A39" s="124"/>
      <c r="B39" s="42" t="s">
        <v>116</v>
      </c>
    </row>
    <row r="40" spans="1:21" ht="19.95" customHeight="1">
      <c r="A40" s="124"/>
      <c r="B40" s="42" t="s">
        <v>117</v>
      </c>
    </row>
    <row r="41" spans="1:21" ht="19.95" customHeight="1">
      <c r="B41" s="41" t="s">
        <v>47</v>
      </c>
    </row>
  </sheetData>
  <mergeCells count="5">
    <mergeCell ref="A1:U1"/>
    <mergeCell ref="B17:K17"/>
    <mergeCell ref="B19:K19"/>
    <mergeCell ref="B21:K21"/>
    <mergeCell ref="B23:K2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596B8-1B96-4C6A-833A-3350A98D8163}">
  <dimension ref="A1:M28"/>
  <sheetViews>
    <sheetView workbookViewId="0">
      <selection activeCell="M19" sqref="M19"/>
    </sheetView>
  </sheetViews>
  <sheetFormatPr defaultRowHeight="13.2"/>
  <cols>
    <col min="1" max="1" width="13.88671875" style="71" bestFit="1" customWidth="1"/>
    <col min="2" max="12" width="8.88671875" style="71"/>
    <col min="13" max="13" width="46.88671875" style="71" bestFit="1" customWidth="1"/>
    <col min="14" max="16384" width="8.88671875" style="71"/>
  </cols>
  <sheetData>
    <row r="1" spans="1:13" ht="37.799999999999997" customHeight="1">
      <c r="A1" s="129" t="s">
        <v>49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1" t="s">
        <v>45</v>
      </c>
    </row>
    <row r="2" spans="1:13" ht="14.4">
      <c r="A2" s="132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4" t="s">
        <v>131</v>
      </c>
    </row>
    <row r="3" spans="1:13" ht="14.4">
      <c r="A3" s="135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4" t="s">
        <v>132</v>
      </c>
    </row>
    <row r="4" spans="1:13" ht="14.4">
      <c r="A4" s="135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4" t="s">
        <v>133</v>
      </c>
    </row>
    <row r="5" spans="1:13" ht="14.4">
      <c r="A5" s="135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4" t="s">
        <v>134</v>
      </c>
    </row>
    <row r="6" spans="1:13" ht="14.4">
      <c r="A6" s="136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 t="s">
        <v>47</v>
      </c>
    </row>
    <row r="10" spans="1:13" ht="39" customHeight="1">
      <c r="A10" s="129" t="s">
        <v>44</v>
      </c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1" t="s">
        <v>45</v>
      </c>
    </row>
    <row r="11" spans="1:13" ht="14.4">
      <c r="A11" s="135"/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4" t="s">
        <v>138</v>
      </c>
    </row>
    <row r="12" spans="1:13" ht="14.4">
      <c r="A12" s="135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4" t="s">
        <v>132</v>
      </c>
    </row>
    <row r="13" spans="1:13" ht="14.4">
      <c r="A13" s="135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4" t="s">
        <v>135</v>
      </c>
    </row>
    <row r="14" spans="1:13" ht="14.4">
      <c r="A14" s="135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4" t="s">
        <v>139</v>
      </c>
    </row>
    <row r="15" spans="1:13" ht="14.4">
      <c r="A15" s="136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8" t="s">
        <v>47</v>
      </c>
    </row>
    <row r="19" spans="1:13" ht="64.8" customHeight="1">
      <c r="A19" s="129" t="s">
        <v>48</v>
      </c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1" t="s">
        <v>45</v>
      </c>
    </row>
    <row r="20" spans="1:13" ht="14.4">
      <c r="A20" s="135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4" t="s">
        <v>140</v>
      </c>
    </row>
    <row r="21" spans="1:13" ht="14.4">
      <c r="A21" s="135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4" t="s">
        <v>136</v>
      </c>
    </row>
    <row r="22" spans="1:13" ht="14.4">
      <c r="A22" s="135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4" t="s">
        <v>137</v>
      </c>
    </row>
    <row r="23" spans="1:13" ht="14.4">
      <c r="A23" s="135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4" t="s">
        <v>141</v>
      </c>
    </row>
    <row r="24" spans="1:13" ht="14.4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8" t="s">
        <v>47</v>
      </c>
    </row>
    <row r="28" spans="1:13" ht="129.6">
      <c r="A28" s="139" t="s">
        <v>119</v>
      </c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1" t="s">
        <v>118</v>
      </c>
    </row>
  </sheetData>
  <mergeCells count="4">
    <mergeCell ref="A1:L1"/>
    <mergeCell ref="A10:L10"/>
    <mergeCell ref="A19:L19"/>
    <mergeCell ref="A28:L28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B8D1-4C4A-4F88-8F0E-1D6603A5B7E1}">
  <dimension ref="A1:IU23"/>
  <sheetViews>
    <sheetView workbookViewId="0">
      <selection activeCell="G9" sqref="G9"/>
    </sheetView>
  </sheetViews>
  <sheetFormatPr defaultColWidth="16.33203125" defaultRowHeight="13.2"/>
  <cols>
    <col min="1" max="1" width="16.33203125" style="15"/>
    <col min="2" max="2" width="13.88671875" style="15" customWidth="1"/>
    <col min="3" max="3" width="15.5546875" style="15" customWidth="1"/>
    <col min="4" max="4" width="11.44140625" style="15" customWidth="1"/>
    <col min="5" max="6" width="16.33203125" style="15"/>
    <col min="7" max="7" width="13.44140625" style="15" customWidth="1"/>
    <col min="8" max="8" width="15.33203125" style="15" customWidth="1"/>
    <col min="9" max="9" width="14" style="15" customWidth="1"/>
    <col min="10" max="10" width="18.109375" style="15" customWidth="1"/>
    <col min="11" max="11" width="11.88671875" style="15" customWidth="1"/>
    <col min="12" max="12" width="11.6640625" style="15" customWidth="1"/>
    <col min="13" max="13" width="13.33203125" style="15" customWidth="1"/>
    <col min="14" max="255" width="16.33203125" style="15"/>
  </cols>
  <sheetData>
    <row r="1" spans="1:13" ht="27.6" customHeight="1">
      <c r="A1" s="59" t="s">
        <v>142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ht="39" customHeight="1">
      <c r="A2" s="46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8</v>
      </c>
      <c r="I2" s="46" t="s">
        <v>9</v>
      </c>
      <c r="J2" s="46" t="s">
        <v>10</v>
      </c>
      <c r="K2" s="46" t="s">
        <v>71</v>
      </c>
      <c r="L2" s="46" t="s">
        <v>143</v>
      </c>
      <c r="M2" s="46" t="s">
        <v>144</v>
      </c>
    </row>
    <row r="3" spans="1:13" ht="20.25" customHeight="1">
      <c r="A3" s="47" t="s">
        <v>14</v>
      </c>
      <c r="B3" s="2">
        <f>'(2) ICMS 70'!B3</f>
        <v>15</v>
      </c>
      <c r="C3" s="3">
        <f>'(2) ICMS 70'!C3</f>
        <v>10</v>
      </c>
      <c r="D3" s="3">
        <f>'(2) ICMS 70'!D3</f>
        <v>1</v>
      </c>
      <c r="E3" s="3">
        <f>B3*(C3-D3)</f>
        <v>135</v>
      </c>
      <c r="F3" s="52">
        <f>E3/$E$6*100</f>
        <v>75</v>
      </c>
      <c r="G3" s="56">
        <f>(F3/100)*$C$8</f>
        <v>7.5</v>
      </c>
      <c r="H3" s="56">
        <f>(F3/100)*$C$9</f>
        <v>0.75</v>
      </c>
      <c r="I3" s="56">
        <f>(F3/100)*$C$10</f>
        <v>2.25</v>
      </c>
      <c r="J3" s="56">
        <f>(F3/100)*$C$11</f>
        <v>15</v>
      </c>
      <c r="K3" s="63">
        <f>E3+G3+H3+I3-J3</f>
        <v>130.5</v>
      </c>
      <c r="L3" s="64">
        <v>1.25</v>
      </c>
      <c r="M3" s="63">
        <f>L3/100*K3</f>
        <v>1.6312500000000001</v>
      </c>
    </row>
    <row r="4" spans="1:13" ht="20.100000000000001" customHeight="1">
      <c r="A4" s="48" t="s">
        <v>15</v>
      </c>
      <c r="B4" s="2">
        <f>'(2) ICMS 70'!B4</f>
        <v>3</v>
      </c>
      <c r="C4" s="3">
        <f>'(2) ICMS 70'!C4</f>
        <v>7</v>
      </c>
      <c r="D4" s="3">
        <f>'(2) ICMS 70'!D4</f>
        <v>0</v>
      </c>
      <c r="E4" s="5">
        <f>B4*(C4-D4)</f>
        <v>21</v>
      </c>
      <c r="F4" s="53">
        <f>E4/$E$6*100</f>
        <v>11.666666666666666</v>
      </c>
      <c r="G4" s="57">
        <f>(F4/100)*$C$8</f>
        <v>1.1666666666666665</v>
      </c>
      <c r="H4" s="57">
        <f>(F4/100)*$C$9</f>
        <v>0.11666666666666665</v>
      </c>
      <c r="I4" s="57">
        <f>(F4/100)*$C$10</f>
        <v>0.35</v>
      </c>
      <c r="J4" s="57">
        <f>(F4/100)*$C$11</f>
        <v>2.333333333333333</v>
      </c>
      <c r="K4" s="63">
        <f>E4+G4+H4+I4-J4</f>
        <v>20.300000000000004</v>
      </c>
      <c r="L4" s="65">
        <v>1.25</v>
      </c>
      <c r="M4" s="66">
        <f>L4/100*K4</f>
        <v>0.25375000000000009</v>
      </c>
    </row>
    <row r="5" spans="1:13" ht="20.100000000000001" customHeight="1">
      <c r="A5" s="49" t="s">
        <v>16</v>
      </c>
      <c r="B5" s="2">
        <f>'(2) ICMS 70'!B5</f>
        <v>6</v>
      </c>
      <c r="C5" s="3">
        <f>'(2) ICMS 70'!C5</f>
        <v>4</v>
      </c>
      <c r="D5" s="3">
        <f>'(2) ICMS 70'!D5</f>
        <v>0</v>
      </c>
      <c r="E5" s="19">
        <f>B5*(C5-D5)</f>
        <v>24</v>
      </c>
      <c r="F5" s="54">
        <f>E5/$E$6*100</f>
        <v>13.333333333333334</v>
      </c>
      <c r="G5" s="58">
        <f>(F5/100)*$C$8</f>
        <v>1.3333333333333333</v>
      </c>
      <c r="H5" s="58">
        <f>(F5/100)*$C$9</f>
        <v>0.13333333333333333</v>
      </c>
      <c r="I5" s="58">
        <f>(F5/100)*$C$10</f>
        <v>0.4</v>
      </c>
      <c r="J5" s="58">
        <f>(F5/100)*$C$11</f>
        <v>2.6666666666666665</v>
      </c>
      <c r="K5" s="63">
        <f>E5+G5+H5+I5-J5</f>
        <v>23.199999999999996</v>
      </c>
      <c r="L5" s="67">
        <v>1.25</v>
      </c>
      <c r="M5" s="68">
        <f>L5/100*K5</f>
        <v>0.28999999999999998</v>
      </c>
    </row>
    <row r="6" spans="1:13" ht="20.100000000000001" customHeight="1">
      <c r="A6" s="50"/>
      <c r="B6" s="20">
        <f>SUM(B3:B5)</f>
        <v>24</v>
      </c>
      <c r="C6" s="16"/>
      <c r="D6" s="16"/>
      <c r="E6" s="21">
        <f t="shared" ref="E6:K6" si="0">SUM(E3:E5)</f>
        <v>180</v>
      </c>
      <c r="F6" s="22">
        <f t="shared" si="0"/>
        <v>100</v>
      </c>
      <c r="G6" s="21">
        <f t="shared" si="0"/>
        <v>10</v>
      </c>
      <c r="H6" s="21">
        <f t="shared" si="0"/>
        <v>1</v>
      </c>
      <c r="I6" s="21">
        <f t="shared" si="0"/>
        <v>3</v>
      </c>
      <c r="J6" s="21">
        <f t="shared" si="0"/>
        <v>20</v>
      </c>
      <c r="K6" s="21">
        <f t="shared" si="0"/>
        <v>174</v>
      </c>
      <c r="L6" s="17"/>
      <c r="M6" s="21">
        <f>SUM(M3:M5)</f>
        <v>2.1750000000000003</v>
      </c>
    </row>
    <row r="7" spans="1:13" ht="20.100000000000001" customHeight="1">
      <c r="A7" s="51"/>
      <c r="B7" s="4"/>
      <c r="C7" s="5"/>
      <c r="D7" s="5"/>
      <c r="E7" s="5"/>
      <c r="F7" s="6"/>
      <c r="G7" s="7"/>
      <c r="H7" s="7"/>
      <c r="I7" s="7"/>
      <c r="J7" s="7"/>
      <c r="K7" s="7"/>
      <c r="L7" s="7"/>
      <c r="M7" s="7"/>
    </row>
    <row r="8" spans="1:13" ht="20.100000000000001" customHeight="1">
      <c r="A8" s="51"/>
      <c r="B8" s="8" t="s">
        <v>17</v>
      </c>
      <c r="C8" s="55">
        <f>'(2) ICMS 70'!C8</f>
        <v>10</v>
      </c>
      <c r="D8" s="5"/>
      <c r="E8" s="5"/>
      <c r="F8" s="6"/>
      <c r="G8" s="7"/>
      <c r="H8" s="7"/>
      <c r="I8" s="7"/>
      <c r="J8" s="7"/>
      <c r="K8" s="7"/>
      <c r="L8" s="7"/>
      <c r="M8" s="7"/>
    </row>
    <row r="9" spans="1:13" ht="20.100000000000001" customHeight="1">
      <c r="A9" s="51"/>
      <c r="B9" s="8" t="s">
        <v>18</v>
      </c>
      <c r="C9" s="55">
        <f>'(2) ICMS 70'!C9</f>
        <v>1</v>
      </c>
      <c r="D9" s="5"/>
      <c r="E9" s="5"/>
      <c r="F9" s="6"/>
      <c r="G9" s="7"/>
      <c r="H9" s="7"/>
      <c r="I9" s="7"/>
      <c r="J9" s="7"/>
      <c r="K9" s="7"/>
      <c r="L9" s="7"/>
      <c r="M9" s="7"/>
    </row>
    <row r="10" spans="1:13" ht="20.100000000000001" customHeight="1">
      <c r="A10" s="51"/>
      <c r="B10" s="8" t="s">
        <v>19</v>
      </c>
      <c r="C10" s="55">
        <f>'(2) ICMS 70'!C10</f>
        <v>3</v>
      </c>
      <c r="D10" s="5"/>
      <c r="E10" s="5"/>
      <c r="F10" s="6"/>
      <c r="G10" s="7"/>
      <c r="H10" s="7"/>
      <c r="I10" s="7"/>
      <c r="J10" s="7"/>
      <c r="K10" s="7"/>
      <c r="L10" s="7"/>
      <c r="M10" s="7"/>
    </row>
    <row r="11" spans="1:13" ht="28.5" customHeight="1">
      <c r="A11" s="51"/>
      <c r="B11" s="8" t="s">
        <v>20</v>
      </c>
      <c r="C11" s="55">
        <f>'(2) ICMS 70'!C11</f>
        <v>20</v>
      </c>
      <c r="D11" s="5"/>
      <c r="E11" s="5"/>
      <c r="F11" s="6"/>
      <c r="G11" s="7"/>
      <c r="H11" s="7"/>
      <c r="I11" s="7"/>
      <c r="J11" s="7"/>
      <c r="K11" s="7"/>
      <c r="L11" s="7"/>
      <c r="M11" s="7"/>
    </row>
    <row r="12" spans="1:13" ht="20.100000000000001" customHeight="1">
      <c r="A12" s="51"/>
      <c r="B12" s="4"/>
      <c r="C12" s="5"/>
      <c r="D12" s="5"/>
      <c r="E12" s="5"/>
      <c r="F12" s="6"/>
      <c r="G12" s="7"/>
      <c r="H12" s="7"/>
      <c r="I12" s="7"/>
      <c r="J12" s="7"/>
      <c r="K12" s="7"/>
      <c r="L12" s="7"/>
      <c r="M12" s="7"/>
    </row>
    <row r="13" spans="1:13" ht="20.100000000000001" customHeight="1">
      <c r="A13" s="51"/>
      <c r="B13" s="43" t="s">
        <v>55</v>
      </c>
      <c r="C13" s="44"/>
      <c r="D13" s="44"/>
      <c r="E13" s="44"/>
      <c r="F13" s="44"/>
      <c r="G13" s="44"/>
      <c r="H13" s="44"/>
      <c r="I13" s="44"/>
      <c r="J13" s="44"/>
      <c r="K13" s="44"/>
      <c r="L13" s="45"/>
      <c r="M13" s="7"/>
    </row>
    <row r="14" spans="1:13" ht="20.100000000000001" customHeight="1">
      <c r="A14" s="51"/>
      <c r="B14" s="4"/>
      <c r="C14" s="5"/>
      <c r="D14" s="5"/>
      <c r="E14" s="5"/>
      <c r="F14" s="6"/>
      <c r="G14" s="7"/>
      <c r="H14" s="7"/>
      <c r="I14" s="7"/>
      <c r="J14" s="7"/>
      <c r="K14" s="7"/>
      <c r="L14" s="7"/>
      <c r="M14" s="7"/>
    </row>
    <row r="15" spans="1:13" ht="20.100000000000001" customHeight="1">
      <c r="A15" s="51"/>
      <c r="B15" s="35" t="s">
        <v>45</v>
      </c>
      <c r="C15" s="5"/>
      <c r="D15" s="5"/>
      <c r="E15" s="5"/>
      <c r="F15" s="6"/>
      <c r="G15" s="7"/>
      <c r="H15" s="7"/>
      <c r="I15" s="7"/>
      <c r="J15" s="7"/>
      <c r="K15" s="7"/>
      <c r="L15" s="7"/>
      <c r="M15" s="7"/>
    </row>
    <row r="16" spans="1:13" ht="20.100000000000001" customHeight="1">
      <c r="A16" s="51"/>
      <c r="B16" s="36" t="s">
        <v>50</v>
      </c>
      <c r="C16" s="5"/>
      <c r="D16" s="5"/>
      <c r="E16" s="5"/>
      <c r="F16" s="6"/>
      <c r="G16" s="7"/>
      <c r="H16" s="7"/>
      <c r="I16" s="7"/>
      <c r="J16" s="7"/>
      <c r="K16" s="7"/>
      <c r="L16" s="7"/>
      <c r="M16" s="7"/>
    </row>
    <row r="17" spans="1:13" ht="20.100000000000001" customHeight="1">
      <c r="A17" s="51"/>
      <c r="B17" s="36" t="s">
        <v>46</v>
      </c>
      <c r="C17" s="5"/>
      <c r="D17" s="5"/>
      <c r="E17" s="5"/>
      <c r="F17" s="6"/>
      <c r="G17" s="7"/>
      <c r="H17" s="7"/>
      <c r="I17" s="7"/>
      <c r="J17" s="7"/>
      <c r="K17" s="7"/>
      <c r="L17" s="7"/>
      <c r="M17" s="7"/>
    </row>
    <row r="18" spans="1:13" ht="20.100000000000001" customHeight="1">
      <c r="A18" s="51"/>
      <c r="B18" s="36" t="s">
        <v>51</v>
      </c>
      <c r="C18" s="5"/>
      <c r="D18" s="5"/>
      <c r="E18" s="5"/>
      <c r="F18" s="6"/>
      <c r="G18" s="7"/>
      <c r="H18" s="7"/>
      <c r="I18" s="7"/>
      <c r="J18" s="7"/>
      <c r="K18" s="7"/>
      <c r="L18" s="7"/>
      <c r="M18" s="7"/>
    </row>
    <row r="19" spans="1:13" ht="20.100000000000001" customHeight="1">
      <c r="A19" s="51"/>
      <c r="B19" s="36" t="s">
        <v>52</v>
      </c>
      <c r="C19" s="5"/>
      <c r="D19" s="5"/>
      <c r="E19" s="5"/>
      <c r="F19" s="6"/>
      <c r="G19" s="7"/>
      <c r="H19" s="7"/>
      <c r="I19" s="7"/>
      <c r="J19" s="7"/>
      <c r="K19" s="7"/>
      <c r="L19" s="7"/>
      <c r="M19" s="7"/>
    </row>
    <row r="20" spans="1:13" ht="20.100000000000001" customHeight="1">
      <c r="A20" s="51"/>
      <c r="B20" s="36" t="s">
        <v>53</v>
      </c>
      <c r="C20" s="5"/>
      <c r="D20" s="5"/>
      <c r="E20" s="5"/>
      <c r="F20" s="6"/>
      <c r="G20" s="7"/>
      <c r="H20" s="7"/>
      <c r="I20" s="7"/>
      <c r="J20" s="7"/>
      <c r="K20" s="7"/>
      <c r="L20" s="7"/>
      <c r="M20" s="7"/>
    </row>
    <row r="21" spans="1:13" ht="20.100000000000001" customHeight="1">
      <c r="A21" s="51"/>
      <c r="B21" s="36" t="s">
        <v>54</v>
      </c>
      <c r="C21" s="5"/>
      <c r="D21" s="5"/>
      <c r="E21" s="5"/>
      <c r="F21" s="6"/>
      <c r="G21" s="7"/>
      <c r="H21" s="7"/>
      <c r="I21" s="7"/>
      <c r="J21" s="7"/>
      <c r="K21" s="7"/>
      <c r="L21" s="7"/>
      <c r="M21" s="7"/>
    </row>
    <row r="22" spans="1:13" ht="20.100000000000001" customHeight="1">
      <c r="A22" s="51"/>
      <c r="B22" s="37" t="s">
        <v>47</v>
      </c>
      <c r="C22" s="5"/>
      <c r="D22" s="5"/>
      <c r="E22" s="5"/>
      <c r="F22" s="6"/>
      <c r="G22" s="7"/>
      <c r="H22" s="7"/>
      <c r="I22" s="7"/>
      <c r="J22" s="7"/>
      <c r="K22" s="7"/>
      <c r="L22" s="7"/>
      <c r="M22" s="7"/>
    </row>
    <row r="23" spans="1:13" ht="20.100000000000001" customHeight="1">
      <c r="A23" s="51"/>
      <c r="B23" s="4"/>
      <c r="C23" s="5"/>
      <c r="D23" s="5"/>
      <c r="E23" s="5"/>
      <c r="F23" s="6"/>
      <c r="G23" s="7"/>
      <c r="H23" s="7"/>
      <c r="I23" s="7"/>
      <c r="J23" s="7"/>
      <c r="K23" s="7"/>
      <c r="L23" s="7"/>
      <c r="M23" s="7"/>
    </row>
  </sheetData>
  <mergeCells count="2">
    <mergeCell ref="A1:M1"/>
    <mergeCell ref="B13:L1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DF26-43A1-4071-88BE-443F1840E0EE}">
  <dimension ref="A1:IU42"/>
  <sheetViews>
    <sheetView tabSelected="1" workbookViewId="0">
      <selection activeCell="E7" sqref="E7"/>
    </sheetView>
  </sheetViews>
  <sheetFormatPr defaultColWidth="16.33203125" defaultRowHeight="13.2"/>
  <cols>
    <col min="1" max="1" width="20.33203125" style="70" customWidth="1"/>
    <col min="2" max="2" width="15.5546875" style="70" customWidth="1"/>
    <col min="3" max="3" width="11.44140625" style="70" customWidth="1"/>
    <col min="4" max="5" width="16.33203125" style="70"/>
    <col min="6" max="6" width="13.44140625" style="70" customWidth="1"/>
    <col min="7" max="7" width="15.33203125" style="70" customWidth="1"/>
    <col min="8" max="8" width="14" style="70" customWidth="1"/>
    <col min="9" max="9" width="18.109375" style="70" customWidth="1"/>
    <col min="10" max="10" width="14.6640625" style="70" customWidth="1"/>
    <col min="11" max="11" width="13" style="70" customWidth="1"/>
    <col min="12" max="12" width="11.6640625" style="70" customWidth="1"/>
    <col min="13" max="13" width="13.33203125" style="70" customWidth="1"/>
    <col min="14" max="255" width="16.33203125" style="70"/>
    <col min="256" max="16384" width="16.33203125" style="71"/>
  </cols>
  <sheetData>
    <row r="1" spans="1:14" ht="15.6">
      <c r="A1" s="59" t="s">
        <v>145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>
      <c r="A2" s="142"/>
      <c r="B2" s="145"/>
      <c r="C2" s="145"/>
      <c r="D2" s="145"/>
      <c r="E2" s="146"/>
      <c r="F2" s="128"/>
      <c r="G2" s="128"/>
      <c r="H2" s="128"/>
      <c r="I2" s="128"/>
      <c r="J2" s="128"/>
      <c r="K2" s="128"/>
      <c r="L2" s="128"/>
      <c r="M2" s="128"/>
    </row>
    <row r="3" spans="1:14">
      <c r="A3" s="147"/>
      <c r="B3" s="145"/>
      <c r="C3" s="145"/>
      <c r="D3" s="145"/>
      <c r="E3" s="146"/>
      <c r="F3" s="128"/>
      <c r="G3" s="128"/>
      <c r="H3" s="128"/>
      <c r="I3" s="128"/>
      <c r="J3" s="128"/>
      <c r="K3" s="128"/>
      <c r="L3" s="128"/>
      <c r="M3" s="128"/>
    </row>
    <row r="4" spans="1:14">
      <c r="A4" s="142"/>
      <c r="B4" s="145"/>
      <c r="C4" s="145"/>
      <c r="D4" s="145"/>
      <c r="E4" s="146"/>
      <c r="F4" s="128"/>
      <c r="G4" s="128"/>
      <c r="H4" s="128"/>
      <c r="I4" s="128"/>
      <c r="J4" s="128"/>
      <c r="K4" s="128"/>
      <c r="L4" s="128"/>
      <c r="M4" s="128"/>
    </row>
    <row r="5" spans="1:14" ht="46.5" customHeight="1">
      <c r="A5" s="148" t="s">
        <v>146</v>
      </c>
      <c r="B5" s="148"/>
      <c r="C5" s="148"/>
      <c r="D5" s="148"/>
      <c r="E5" s="148"/>
      <c r="F5" s="148"/>
      <c r="G5" s="148"/>
      <c r="H5" s="148"/>
      <c r="I5" s="149" t="s">
        <v>45</v>
      </c>
      <c r="J5" s="133"/>
      <c r="K5" s="128"/>
      <c r="L5" s="128"/>
      <c r="M5" s="128"/>
    </row>
    <row r="6" spans="1:14" ht="14.4">
      <c r="A6" s="144"/>
      <c r="B6" s="150"/>
      <c r="C6" s="150"/>
      <c r="D6" s="150"/>
      <c r="E6" s="151"/>
      <c r="F6" s="133"/>
      <c r="G6" s="133"/>
      <c r="H6" s="133"/>
      <c r="I6" s="143" t="s">
        <v>147</v>
      </c>
      <c r="J6" s="133"/>
      <c r="K6" s="128"/>
      <c r="L6" s="128"/>
      <c r="M6" s="128"/>
    </row>
    <row r="7" spans="1:14" ht="14.4">
      <c r="A7" s="144"/>
      <c r="B7" s="150"/>
      <c r="C7" s="150"/>
      <c r="D7" s="150"/>
      <c r="E7" s="151"/>
      <c r="F7" s="133"/>
      <c r="G7" s="133"/>
      <c r="H7" s="133"/>
      <c r="I7" s="143" t="s">
        <v>132</v>
      </c>
      <c r="J7" s="133"/>
      <c r="K7" s="128"/>
      <c r="L7" s="128"/>
      <c r="M7" s="128"/>
    </row>
    <row r="8" spans="1:14" ht="14.4">
      <c r="A8" s="144"/>
      <c r="B8" s="150"/>
      <c r="C8" s="150"/>
      <c r="D8" s="150"/>
      <c r="E8" s="151"/>
      <c r="F8" s="133"/>
      <c r="G8" s="133"/>
      <c r="H8" s="133"/>
      <c r="I8" s="143" t="s">
        <v>148</v>
      </c>
      <c r="J8" s="133"/>
      <c r="K8" s="128"/>
      <c r="L8" s="128"/>
      <c r="M8" s="128"/>
    </row>
    <row r="9" spans="1:14" ht="14.4">
      <c r="A9" s="144"/>
      <c r="B9" s="150"/>
      <c r="C9" s="150"/>
      <c r="D9" s="150"/>
      <c r="E9" s="151"/>
      <c r="F9" s="133"/>
      <c r="G9" s="133"/>
      <c r="H9" s="133"/>
      <c r="I9" s="143" t="s">
        <v>149</v>
      </c>
      <c r="J9" s="133"/>
      <c r="K9" s="128"/>
      <c r="L9" s="128"/>
      <c r="M9" s="128"/>
    </row>
    <row r="10" spans="1:14" ht="14.4">
      <c r="A10" s="144"/>
      <c r="B10" s="150"/>
      <c r="C10" s="150"/>
      <c r="D10" s="150"/>
      <c r="E10" s="151"/>
      <c r="F10" s="133"/>
      <c r="G10" s="133"/>
      <c r="H10" s="133"/>
      <c r="I10" s="149" t="s">
        <v>47</v>
      </c>
      <c r="J10" s="133"/>
      <c r="K10" s="128"/>
      <c r="L10" s="128"/>
      <c r="M10" s="128"/>
    </row>
    <row r="11" spans="1:14">
      <c r="A11" s="142"/>
      <c r="B11" s="145"/>
      <c r="C11" s="145"/>
      <c r="D11" s="145"/>
      <c r="E11" s="146"/>
      <c r="F11" s="128"/>
      <c r="G11" s="128"/>
      <c r="H11" s="128"/>
      <c r="I11" s="128"/>
      <c r="J11" s="128"/>
      <c r="K11" s="128"/>
      <c r="L11" s="128"/>
      <c r="M11" s="128"/>
    </row>
    <row r="12" spans="1:14" ht="32.25" customHeight="1">
      <c r="A12" s="148" t="s">
        <v>150</v>
      </c>
      <c r="B12" s="148"/>
      <c r="C12" s="148"/>
      <c r="D12" s="148"/>
      <c r="E12" s="148"/>
      <c r="F12" s="148"/>
      <c r="G12" s="148"/>
      <c r="H12" s="148"/>
      <c r="I12" s="149" t="s">
        <v>45</v>
      </c>
      <c r="J12" s="133"/>
      <c r="K12" s="128"/>
      <c r="L12" s="128"/>
      <c r="M12" s="128"/>
    </row>
    <row r="13" spans="1:14" ht="14.4">
      <c r="A13" s="144"/>
      <c r="B13" s="150"/>
      <c r="C13" s="150"/>
      <c r="D13" s="150"/>
      <c r="E13" s="151"/>
      <c r="F13" s="133"/>
      <c r="G13" s="133"/>
      <c r="H13" s="133"/>
      <c r="I13" s="143" t="s">
        <v>151</v>
      </c>
      <c r="J13" s="133"/>
      <c r="K13" s="128"/>
      <c r="L13" s="128"/>
      <c r="M13" s="128"/>
    </row>
    <row r="14" spans="1:14" ht="14.4">
      <c r="A14" s="144"/>
      <c r="B14" s="150"/>
      <c r="C14" s="150"/>
      <c r="D14" s="150"/>
      <c r="E14" s="151"/>
      <c r="F14" s="133"/>
      <c r="G14" s="133"/>
      <c r="H14" s="133"/>
      <c r="I14" s="143" t="s">
        <v>132</v>
      </c>
      <c r="J14" s="133"/>
      <c r="K14" s="128"/>
      <c r="L14" s="128"/>
      <c r="M14" s="128"/>
    </row>
    <row r="15" spans="1:14" ht="14.4">
      <c r="A15" s="144"/>
      <c r="B15" s="150"/>
      <c r="C15" s="150"/>
      <c r="D15" s="150"/>
      <c r="E15" s="151"/>
      <c r="F15" s="133"/>
      <c r="G15" s="133"/>
      <c r="H15" s="133"/>
      <c r="I15" s="143" t="s">
        <v>152</v>
      </c>
      <c r="J15" s="133"/>
      <c r="K15" s="128"/>
      <c r="L15" s="128"/>
      <c r="M15" s="128"/>
    </row>
    <row r="16" spans="1:14" ht="14.4">
      <c r="A16" s="144"/>
      <c r="B16" s="150"/>
      <c r="C16" s="150"/>
      <c r="D16" s="150"/>
      <c r="E16" s="151"/>
      <c r="F16" s="133"/>
      <c r="G16" s="133"/>
      <c r="H16" s="133"/>
      <c r="I16" s="143" t="s">
        <v>153</v>
      </c>
      <c r="J16" s="133"/>
      <c r="K16" s="128"/>
      <c r="L16" s="128"/>
      <c r="M16" s="128"/>
    </row>
    <row r="17" spans="1:13" ht="14.4">
      <c r="A17" s="144"/>
      <c r="B17" s="150"/>
      <c r="C17" s="150"/>
      <c r="D17" s="150"/>
      <c r="E17" s="151"/>
      <c r="F17" s="133"/>
      <c r="G17" s="133"/>
      <c r="H17" s="133"/>
      <c r="I17" s="149" t="s">
        <v>47</v>
      </c>
      <c r="J17" s="133"/>
      <c r="K17" s="128"/>
      <c r="L17" s="128"/>
      <c r="M17" s="128"/>
    </row>
    <row r="18" spans="1:13">
      <c r="A18" s="142"/>
      <c r="B18" s="145"/>
      <c r="C18" s="145"/>
      <c r="D18" s="145"/>
      <c r="E18" s="146"/>
      <c r="F18" s="128"/>
      <c r="G18" s="128"/>
      <c r="H18" s="128"/>
      <c r="I18" s="128"/>
      <c r="J18" s="128"/>
      <c r="K18" s="128"/>
      <c r="L18" s="128"/>
      <c r="M18" s="128"/>
    </row>
    <row r="19" spans="1:13" ht="20.25" customHeight="1">
      <c r="A19" s="148" t="s">
        <v>154</v>
      </c>
      <c r="B19" s="148"/>
      <c r="C19" s="148"/>
      <c r="D19" s="148"/>
      <c r="E19" s="148"/>
      <c r="F19" s="148"/>
      <c r="G19" s="148"/>
      <c r="H19" s="148"/>
      <c r="I19" s="149" t="s">
        <v>45</v>
      </c>
      <c r="J19" s="133"/>
      <c r="K19" s="128"/>
      <c r="L19" s="128"/>
      <c r="M19" s="128"/>
    </row>
    <row r="20" spans="1:13" ht="14.4">
      <c r="A20" s="144"/>
      <c r="B20" s="150"/>
      <c r="C20" s="150"/>
      <c r="D20" s="150"/>
      <c r="E20" s="151"/>
      <c r="F20" s="133"/>
      <c r="G20" s="133"/>
      <c r="H20" s="133"/>
      <c r="I20" s="143" t="s">
        <v>155</v>
      </c>
      <c r="J20" s="133"/>
      <c r="K20" s="128"/>
      <c r="L20" s="128"/>
      <c r="M20" s="128"/>
    </row>
    <row r="21" spans="1:13" ht="14.4">
      <c r="A21" s="144"/>
      <c r="B21" s="144"/>
      <c r="C21" s="144"/>
      <c r="D21" s="144"/>
      <c r="E21" s="144"/>
      <c r="F21" s="144"/>
      <c r="G21" s="144"/>
      <c r="H21" s="144"/>
      <c r="I21" s="143" t="s">
        <v>132</v>
      </c>
      <c r="J21" s="144"/>
      <c r="K21" s="142"/>
      <c r="L21" s="142"/>
      <c r="M21" s="142"/>
    </row>
    <row r="22" spans="1:13" ht="14.4">
      <c r="A22" s="144"/>
      <c r="B22" s="144"/>
      <c r="C22" s="144"/>
      <c r="D22" s="144"/>
      <c r="E22" s="144"/>
      <c r="F22" s="144"/>
      <c r="G22" s="144"/>
      <c r="H22" s="144"/>
      <c r="I22" s="143" t="s">
        <v>156</v>
      </c>
      <c r="J22" s="144"/>
      <c r="K22" s="142"/>
      <c r="L22" s="142"/>
      <c r="M22" s="142"/>
    </row>
    <row r="23" spans="1:13" ht="14.4">
      <c r="A23" s="144"/>
      <c r="B23" s="144"/>
      <c r="C23" s="144"/>
      <c r="D23" s="144"/>
      <c r="E23" s="144"/>
      <c r="F23" s="144"/>
      <c r="G23" s="144"/>
      <c r="H23" s="144"/>
      <c r="I23" s="143" t="s">
        <v>157</v>
      </c>
      <c r="J23" s="144"/>
      <c r="K23" s="142"/>
      <c r="L23" s="142"/>
      <c r="M23" s="142"/>
    </row>
    <row r="24" spans="1:13" ht="14.4">
      <c r="A24" s="144"/>
      <c r="B24" s="144"/>
      <c r="C24" s="144"/>
      <c r="D24" s="144"/>
      <c r="E24" s="144"/>
      <c r="F24" s="144"/>
      <c r="G24" s="144"/>
      <c r="H24" s="144"/>
      <c r="I24" s="149" t="s">
        <v>47</v>
      </c>
      <c r="J24" s="144"/>
      <c r="K24" s="142"/>
      <c r="L24" s="142"/>
      <c r="M24" s="142"/>
    </row>
    <row r="25" spans="1:13">
      <c r="A25" s="142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</row>
    <row r="26" spans="1:13" ht="36" customHeight="1">
      <c r="A26" s="148" t="s">
        <v>158</v>
      </c>
      <c r="B26" s="148"/>
      <c r="C26" s="148"/>
      <c r="D26" s="148"/>
      <c r="E26" s="148"/>
      <c r="F26" s="148"/>
      <c r="G26" s="148"/>
      <c r="H26" s="148"/>
      <c r="I26" s="149" t="s">
        <v>45</v>
      </c>
      <c r="J26" s="144"/>
      <c r="K26" s="142"/>
      <c r="L26" s="142"/>
      <c r="M26" s="142"/>
    </row>
    <row r="27" spans="1:13" ht="14.4">
      <c r="A27" s="144"/>
      <c r="B27" s="144"/>
      <c r="C27" s="144"/>
      <c r="D27" s="144"/>
      <c r="E27" s="144"/>
      <c r="F27" s="144"/>
      <c r="G27" s="144"/>
      <c r="H27" s="144"/>
      <c r="I27" s="143" t="s">
        <v>159</v>
      </c>
      <c r="J27" s="144"/>
      <c r="K27" s="142"/>
      <c r="L27" s="142"/>
      <c r="M27" s="142"/>
    </row>
    <row r="28" spans="1:13" ht="14.4">
      <c r="A28" s="144"/>
      <c r="B28" s="144"/>
      <c r="C28" s="144"/>
      <c r="D28" s="144"/>
      <c r="E28" s="144"/>
      <c r="F28" s="144"/>
      <c r="G28" s="144"/>
      <c r="H28" s="144"/>
      <c r="I28" s="143" t="s">
        <v>132</v>
      </c>
      <c r="J28" s="144"/>
      <c r="K28" s="142"/>
      <c r="L28" s="142"/>
      <c r="M28" s="142"/>
    </row>
    <row r="29" spans="1:13" ht="14.4">
      <c r="A29" s="144"/>
      <c r="B29" s="144"/>
      <c r="C29" s="144"/>
      <c r="D29" s="144"/>
      <c r="E29" s="144"/>
      <c r="F29" s="144"/>
      <c r="G29" s="144"/>
      <c r="H29" s="144"/>
      <c r="I29" s="143" t="s">
        <v>160</v>
      </c>
      <c r="J29" s="144"/>
      <c r="K29" s="142"/>
      <c r="L29" s="142"/>
      <c r="M29" s="142"/>
    </row>
    <row r="30" spans="1:13" ht="14.4">
      <c r="A30" s="144"/>
      <c r="B30" s="144"/>
      <c r="C30" s="144"/>
      <c r="D30" s="144"/>
      <c r="E30" s="144"/>
      <c r="F30" s="144"/>
      <c r="G30" s="144"/>
      <c r="H30" s="144"/>
      <c r="I30" s="143" t="s">
        <v>161</v>
      </c>
      <c r="J30" s="144"/>
      <c r="K30" s="142"/>
      <c r="L30" s="142"/>
      <c r="M30" s="142"/>
    </row>
    <row r="31" spans="1:13" ht="14.4">
      <c r="A31" s="144"/>
      <c r="B31" s="144"/>
      <c r="C31" s="144"/>
      <c r="D31" s="144"/>
      <c r="E31" s="144"/>
      <c r="F31" s="144"/>
      <c r="G31" s="144"/>
      <c r="H31" s="144"/>
      <c r="I31" s="149" t="s">
        <v>47</v>
      </c>
      <c r="J31" s="144"/>
      <c r="K31" s="142"/>
      <c r="L31" s="142"/>
      <c r="M31" s="142"/>
    </row>
    <row r="32" spans="1:13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</row>
    <row r="33" spans="1:13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</row>
    <row r="34" spans="1:13" ht="30" customHeight="1">
      <c r="A34" s="148" t="s">
        <v>162</v>
      </c>
      <c r="B34" s="148"/>
      <c r="C34" s="148"/>
      <c r="D34" s="148"/>
      <c r="E34" s="148"/>
      <c r="F34" s="148"/>
      <c r="G34" s="148"/>
      <c r="H34" s="148"/>
      <c r="I34" s="149" t="s">
        <v>45</v>
      </c>
      <c r="J34" s="144"/>
      <c r="K34" s="142"/>
      <c r="L34" s="142"/>
      <c r="M34" s="142"/>
    </row>
    <row r="35" spans="1:13" ht="14.4">
      <c r="A35" s="144"/>
      <c r="B35" s="144"/>
      <c r="C35" s="144"/>
      <c r="D35" s="144"/>
      <c r="E35" s="144"/>
      <c r="F35" s="144"/>
      <c r="G35" s="144"/>
      <c r="H35" s="144"/>
      <c r="I35" s="143" t="s">
        <v>163</v>
      </c>
      <c r="J35" s="144"/>
      <c r="K35" s="142"/>
      <c r="L35" s="142"/>
      <c r="M35" s="142"/>
    </row>
    <row r="36" spans="1:13" ht="14.4">
      <c r="A36" s="144"/>
      <c r="B36" s="144"/>
      <c r="C36" s="144"/>
      <c r="D36" s="144"/>
      <c r="E36" s="144"/>
      <c r="F36" s="144"/>
      <c r="G36" s="144"/>
      <c r="H36" s="144"/>
      <c r="I36" s="143" t="s">
        <v>132</v>
      </c>
      <c r="J36" s="144"/>
      <c r="K36" s="142"/>
      <c r="L36" s="142"/>
      <c r="M36" s="142"/>
    </row>
    <row r="37" spans="1:13" ht="14.4">
      <c r="A37" s="144"/>
      <c r="B37" s="144"/>
      <c r="C37" s="144"/>
      <c r="D37" s="144"/>
      <c r="E37" s="144"/>
      <c r="F37" s="144"/>
      <c r="G37" s="144"/>
      <c r="H37" s="144"/>
      <c r="I37" s="143" t="s">
        <v>164</v>
      </c>
      <c r="J37" s="144"/>
      <c r="K37" s="142"/>
      <c r="L37" s="142"/>
      <c r="M37" s="142"/>
    </row>
    <row r="38" spans="1:13" ht="14.4">
      <c r="A38" s="144"/>
      <c r="B38" s="144"/>
      <c r="C38" s="144"/>
      <c r="D38" s="144"/>
      <c r="E38" s="144"/>
      <c r="F38" s="144"/>
      <c r="G38" s="144"/>
      <c r="H38" s="144"/>
      <c r="I38" s="143" t="s">
        <v>165</v>
      </c>
      <c r="J38" s="144"/>
      <c r="K38" s="142"/>
      <c r="L38" s="142"/>
      <c r="M38" s="142"/>
    </row>
    <row r="39" spans="1:13" ht="14.4">
      <c r="A39" s="144"/>
      <c r="B39" s="144"/>
      <c r="C39" s="144"/>
      <c r="D39" s="144"/>
      <c r="E39" s="144"/>
      <c r="F39" s="144"/>
      <c r="G39" s="144"/>
      <c r="H39" s="144"/>
      <c r="I39" s="149" t="s">
        <v>47</v>
      </c>
      <c r="J39" s="144"/>
      <c r="K39" s="142"/>
      <c r="L39" s="142"/>
      <c r="M39" s="142"/>
    </row>
    <row r="40" spans="1:13">
      <c r="A40" s="142"/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</row>
    <row r="41" spans="1:13">
      <c r="A41" s="142"/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</row>
    <row r="42" spans="1:13">
      <c r="A42" s="142"/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</row>
  </sheetData>
  <mergeCells count="6">
    <mergeCell ref="A34:H34"/>
    <mergeCell ref="A1:N1"/>
    <mergeCell ref="A5:H5"/>
    <mergeCell ref="A12:H12"/>
    <mergeCell ref="A19:H19"/>
    <mergeCell ref="A26:H2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(1) ICMS 00</vt:lpstr>
      <vt:lpstr>(1) ICMS 20</vt:lpstr>
      <vt:lpstr>(1) ICMS 51</vt:lpstr>
      <vt:lpstr>(2) ICMS 10</vt:lpstr>
      <vt:lpstr>(2) ICMS 30</vt:lpstr>
      <vt:lpstr>(2) ICMS 70</vt:lpstr>
      <vt:lpstr>(3) ICMS 40 41 50 60</vt:lpstr>
      <vt:lpstr>(4) CSOSN 101</vt:lpstr>
      <vt:lpstr>(4)CSOSN 102 103 300 400 500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hpdv7</dc:creator>
  <cp:lastModifiedBy>Marco Polo</cp:lastModifiedBy>
  <dcterms:created xsi:type="dcterms:W3CDTF">2018-03-29T18:11:14Z</dcterms:created>
  <dcterms:modified xsi:type="dcterms:W3CDTF">2021-10-01T23:15:53Z</dcterms:modified>
</cp:coreProperties>
</file>