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date1904="1"/>
  <mc:AlternateContent xmlns:mc="http://schemas.openxmlformats.org/markup-compatibility/2006">
    <mc:Choice Requires="x15">
      <x15ac:absPath xmlns:x15ac="http://schemas.microsoft.com/office/spreadsheetml/2010/11/ac" url="C:\Users\Marco Polo\Pictures\SACFiscal\ArquiteturaFiscal\Ementa\4 - Prática de Planilha Tributária\Aula20\"/>
    </mc:Choice>
  </mc:AlternateContent>
  <xr:revisionPtr revIDLastSave="0" documentId="8_{F02FBBAB-BD87-435A-94EC-307807B16798}" xr6:coauthVersionLast="47" xr6:coauthVersionMax="47" xr10:uidLastSave="{00000000-0000-0000-0000-000000000000}"/>
  <bookViews>
    <workbookView xWindow="-108" yWindow="-108" windowWidth="23256" windowHeight="12576" tabRatio="707" activeTab="6" xr2:uid="{00000000-000D-0000-FFFF-FFFF00000000}"/>
  </bookViews>
  <sheets>
    <sheet name="(1) ICMS 00" sheetId="1" r:id="rId1"/>
    <sheet name="(1) ICMS 20" sheetId="2" r:id="rId2"/>
    <sheet name="(1) ICMS 51" sheetId="3" r:id="rId3"/>
    <sheet name="(2) ICMS 10" sheetId="23" r:id="rId4"/>
    <sheet name="(2) ICMS 30" sheetId="24" r:id="rId5"/>
    <sheet name="(2) ICMS 70" sheetId="25" r:id="rId6"/>
    <sheet name="(3) ICMS 40 41 50 60" sheetId="2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23" l="1"/>
  <c r="D4" i="25" l="1"/>
  <c r="D5" i="25"/>
  <c r="D3" i="25"/>
  <c r="C4" i="25"/>
  <c r="C5" i="25"/>
  <c r="C3" i="25"/>
  <c r="B4" i="25"/>
  <c r="B5" i="25"/>
  <c r="B3" i="25"/>
  <c r="F4" i="24"/>
  <c r="F4" i="25" s="1"/>
  <c r="F5" i="24"/>
  <c r="F5" i="25" s="1"/>
  <c r="F3" i="24"/>
  <c r="F3" i="25" s="1"/>
  <c r="C9" i="24"/>
  <c r="C10" i="24"/>
  <c r="C11" i="24"/>
  <c r="C8" i="24"/>
  <c r="D4" i="24"/>
  <c r="D5" i="24"/>
  <c r="D3" i="24"/>
  <c r="E3" i="24" s="1"/>
  <c r="D4" i="23"/>
  <c r="D5" i="23"/>
  <c r="D3" i="23"/>
  <c r="C4" i="24"/>
  <c r="C5" i="24"/>
  <c r="C3" i="24"/>
  <c r="B4" i="24"/>
  <c r="B5" i="24"/>
  <c r="B3" i="24"/>
  <c r="C9" i="23"/>
  <c r="C10" i="23"/>
  <c r="C11" i="23"/>
  <c r="C8" i="23"/>
  <c r="C4" i="23"/>
  <c r="C5" i="23"/>
  <c r="C3" i="23"/>
  <c r="E3" i="23" s="1"/>
  <c r="B5" i="23"/>
  <c r="B4" i="23"/>
  <c r="B3" i="23"/>
  <c r="B6" i="23" s="1"/>
  <c r="B6" i="25"/>
  <c r="E5" i="25"/>
  <c r="E4" i="25"/>
  <c r="E3" i="25"/>
  <c r="B6" i="24"/>
  <c r="E5" i="24"/>
  <c r="E4" i="24"/>
  <c r="E5" i="23"/>
  <c r="E4" i="23"/>
  <c r="E6" i="25" l="1"/>
  <c r="E6" i="24"/>
  <c r="G3" i="24" s="1"/>
  <c r="I3" i="24" s="1"/>
  <c r="E6" i="23"/>
  <c r="G4" i="23" s="1"/>
  <c r="G5" i="25"/>
  <c r="G3" i="25"/>
  <c r="G4" i="25"/>
  <c r="G5" i="24"/>
  <c r="K3" i="24"/>
  <c r="J3" i="24"/>
  <c r="H3" i="24"/>
  <c r="G4" i="24"/>
  <c r="G3" i="23"/>
  <c r="G5" i="23" l="1"/>
  <c r="I5" i="23" s="1"/>
  <c r="G6" i="24"/>
  <c r="L3" i="24"/>
  <c r="N3" i="24" s="1"/>
  <c r="H4" i="23"/>
  <c r="K4" i="23"/>
  <c r="I4" i="23"/>
  <c r="J4" i="23"/>
  <c r="L4" i="23"/>
  <c r="N4" i="23" s="1"/>
  <c r="J5" i="23"/>
  <c r="K5" i="23"/>
  <c r="H5" i="23"/>
  <c r="J3" i="25"/>
  <c r="I3" i="25"/>
  <c r="H3" i="25"/>
  <c r="G6" i="25"/>
  <c r="K3" i="25"/>
  <c r="K6" i="25" s="1"/>
  <c r="J4" i="25"/>
  <c r="I4" i="25"/>
  <c r="H4" i="25"/>
  <c r="K4" i="25"/>
  <c r="J5" i="25"/>
  <c r="I5" i="25"/>
  <c r="K5" i="25"/>
  <c r="H5" i="25"/>
  <c r="L5" i="25" s="1"/>
  <c r="J5" i="24"/>
  <c r="I5" i="24"/>
  <c r="K5" i="24"/>
  <c r="H5" i="24"/>
  <c r="H4" i="24"/>
  <c r="K4" i="24"/>
  <c r="K6" i="24" s="1"/>
  <c r="I4" i="24"/>
  <c r="I6" i="24" s="1"/>
  <c r="J4" i="24"/>
  <c r="K3" i="23"/>
  <c r="J3" i="23"/>
  <c r="I3" i="23"/>
  <c r="H3" i="23"/>
  <c r="G6" i="23"/>
  <c r="L4" i="25" l="1"/>
  <c r="O3" i="24"/>
  <c r="Q3" i="24" s="1"/>
  <c r="J6" i="24"/>
  <c r="I6" i="23"/>
  <c r="O4" i="23"/>
  <c r="Q4" i="23" s="1"/>
  <c r="L5" i="23"/>
  <c r="J6" i="23"/>
  <c r="K6" i="23"/>
  <c r="I6" i="25"/>
  <c r="N4" i="25"/>
  <c r="P4" i="25" s="1"/>
  <c r="Q4" i="25"/>
  <c r="S4" i="25" s="1"/>
  <c r="N5" i="25"/>
  <c r="P5" i="25" s="1"/>
  <c r="Q5" i="25"/>
  <c r="S5" i="25" s="1"/>
  <c r="L3" i="25"/>
  <c r="H6" i="25"/>
  <c r="J6" i="25"/>
  <c r="L4" i="24"/>
  <c r="H6" i="24"/>
  <c r="L5" i="24"/>
  <c r="H6" i="23"/>
  <c r="L3" i="23"/>
  <c r="O5" i="23"/>
  <c r="N5" i="23"/>
  <c r="U4" i="25" l="1"/>
  <c r="U5" i="25"/>
  <c r="L6" i="25"/>
  <c r="Q3" i="25"/>
  <c r="N3" i="25"/>
  <c r="O5" i="24"/>
  <c r="N5" i="24"/>
  <c r="O4" i="24"/>
  <c r="N4" i="24"/>
  <c r="N6" i="24" s="1"/>
  <c r="L6" i="24"/>
  <c r="Q5" i="23"/>
  <c r="N3" i="23"/>
  <c r="N6" i="23" s="1"/>
  <c r="L6" i="23"/>
  <c r="P3" i="25" l="1"/>
  <c r="P6" i="25" s="1"/>
  <c r="N6" i="25"/>
  <c r="S3" i="25"/>
  <c r="Q6" i="25"/>
  <c r="Q4" i="24"/>
  <c r="O6" i="24"/>
  <c r="Q5" i="24"/>
  <c r="O6" i="23"/>
  <c r="Q3" i="23"/>
  <c r="Q6" i="23" s="1"/>
  <c r="U3" i="25" l="1"/>
  <c r="U6" i="25" s="1"/>
  <c r="S6" i="25"/>
  <c r="Q6" i="24"/>
  <c r="C11" i="2" l="1"/>
  <c r="C11" i="3" s="1"/>
  <c r="C10" i="2"/>
  <c r="C9" i="2"/>
  <c r="C9" i="3" s="1"/>
  <c r="C8" i="2"/>
  <c r="C10" i="3"/>
  <c r="C8" i="3"/>
  <c r="D5" i="3"/>
  <c r="D4" i="3"/>
  <c r="C3" i="3"/>
  <c r="D5" i="2"/>
  <c r="D4" i="2"/>
  <c r="D3" i="2"/>
  <c r="D3" i="3" s="1"/>
  <c r="C5" i="2"/>
  <c r="C5" i="3" s="1"/>
  <c r="C4" i="2"/>
  <c r="C4" i="3" s="1"/>
  <c r="C3" i="2"/>
  <c r="B5" i="2"/>
  <c r="B5" i="3" s="1"/>
  <c r="B4" i="2"/>
  <c r="B4" i="3" s="1"/>
  <c r="B3" i="2"/>
  <c r="B3" i="3" s="1"/>
  <c r="G4" i="1"/>
  <c r="G5" i="1"/>
  <c r="G3" i="1"/>
  <c r="M3" i="1" s="1"/>
  <c r="G6" i="1" l="1"/>
  <c r="B6" i="3" l="1"/>
  <c r="E5" i="3"/>
  <c r="E4" i="3"/>
  <c r="E3" i="3"/>
  <c r="B6" i="2"/>
  <c r="E5" i="2"/>
  <c r="E4" i="2"/>
  <c r="E3" i="2"/>
  <c r="B6" i="1"/>
  <c r="E5" i="1"/>
  <c r="E4" i="1"/>
  <c r="E3" i="1"/>
  <c r="E6" i="1" l="1"/>
  <c r="H5" i="1" s="1"/>
  <c r="E6" i="3"/>
  <c r="F4" i="3" s="1"/>
  <c r="E6" i="2"/>
  <c r="F4" i="2" s="1"/>
  <c r="J4" i="2" s="1"/>
  <c r="H4" i="1"/>
  <c r="F3" i="3"/>
  <c r="F5" i="3"/>
  <c r="H3" i="1" l="1"/>
  <c r="H6" i="1" s="1"/>
  <c r="I4" i="3"/>
  <c r="G4" i="3"/>
  <c r="G4" i="2"/>
  <c r="H4" i="3"/>
  <c r="J4" i="3"/>
  <c r="F3" i="2"/>
  <c r="H4" i="2"/>
  <c r="I4" i="2"/>
  <c r="F5" i="2"/>
  <c r="F6" i="3"/>
  <c r="J3" i="3"/>
  <c r="H3" i="3"/>
  <c r="I3" i="3"/>
  <c r="G3" i="3"/>
  <c r="L4" i="1"/>
  <c r="J4" i="1"/>
  <c r="K4" i="1"/>
  <c r="I4" i="1"/>
  <c r="L5" i="1"/>
  <c r="K5" i="1"/>
  <c r="I5" i="1"/>
  <c r="J5" i="1"/>
  <c r="J5" i="3"/>
  <c r="H5" i="3"/>
  <c r="I5" i="3"/>
  <c r="G5" i="3"/>
  <c r="K4" i="3" l="1"/>
  <c r="M4" i="3" s="1"/>
  <c r="O4" i="3" s="1"/>
  <c r="P4" i="3" s="1"/>
  <c r="M5" i="1"/>
  <c r="M4" i="1"/>
  <c r="K5" i="3"/>
  <c r="M5" i="3" s="1"/>
  <c r="O5" i="3" s="1"/>
  <c r="P5" i="3" s="1"/>
  <c r="J3" i="1"/>
  <c r="J6" i="1" s="1"/>
  <c r="L3" i="1"/>
  <c r="L6" i="1" s="1"/>
  <c r="I3" i="1"/>
  <c r="I6" i="1" s="1"/>
  <c r="K3" i="1"/>
  <c r="K6" i="1" s="1"/>
  <c r="K4" i="2"/>
  <c r="M4" i="2" s="1"/>
  <c r="O4" i="2" s="1"/>
  <c r="J5" i="2"/>
  <c r="G5" i="2"/>
  <c r="I5" i="2"/>
  <c r="H5" i="2"/>
  <c r="J3" i="2"/>
  <c r="F6" i="2"/>
  <c r="G3" i="2"/>
  <c r="I3" i="2"/>
  <c r="H3" i="2"/>
  <c r="O5" i="1"/>
  <c r="G6" i="3"/>
  <c r="K3" i="3"/>
  <c r="H6" i="3"/>
  <c r="O4" i="1"/>
  <c r="I6" i="3"/>
  <c r="J6" i="3"/>
  <c r="H6" i="2" l="1"/>
  <c r="O3" i="1"/>
  <c r="O6" i="1" s="1"/>
  <c r="J6" i="2"/>
  <c r="K3" i="2"/>
  <c r="G6" i="2"/>
  <c r="I6" i="2"/>
  <c r="K5" i="2"/>
  <c r="M5" i="2" s="1"/>
  <c r="O5" i="2" s="1"/>
  <c r="M6" i="1"/>
  <c r="K6" i="3"/>
  <c r="M3" i="3"/>
  <c r="K6" i="2" l="1"/>
  <c r="M3" i="2"/>
  <c r="O3" i="3"/>
  <c r="O6" i="3" s="1"/>
  <c r="M6" i="3"/>
  <c r="P3" i="3" l="1"/>
  <c r="P6" i="3" s="1"/>
  <c r="O3" i="2"/>
  <c r="O6" i="2" s="1"/>
  <c r="M6" i="2"/>
</calcChain>
</file>

<file path=xl/sharedStrings.xml><?xml version="1.0" encoding="utf-8"?>
<sst xmlns="http://schemas.openxmlformats.org/spreadsheetml/2006/main" count="280" uniqueCount="136">
  <si>
    <t>ICMS 00 - TRIBUTADO INTEGRALMENTE</t>
  </si>
  <si>
    <t>PRODUTO</t>
  </si>
  <si>
    <t>QUANTIDADE</t>
  </si>
  <si>
    <t>VALOR UNITARIO</t>
  </si>
  <si>
    <t>DESCONTO UNITARIO</t>
  </si>
  <si>
    <t>VALOR PRODUTO</t>
  </si>
  <si>
    <t>PROPORÇÃO (%)</t>
  </si>
  <si>
    <t>RATEIO FRETE</t>
  </si>
  <si>
    <t>RATEIO SEGURO</t>
  </si>
  <si>
    <t>RATEIO DESPESAS</t>
  </si>
  <si>
    <t>RATEIO DESCONTO GLOBAL</t>
  </si>
  <si>
    <t>BC ICMS</t>
  </si>
  <si>
    <t>ALIQUOTA ICMS</t>
  </si>
  <si>
    <t>VALOR ICMS</t>
  </si>
  <si>
    <t>ITEM A</t>
  </si>
  <si>
    <t>ITEM B</t>
  </si>
  <si>
    <t>ITEM C</t>
  </si>
  <si>
    <t>FRETE</t>
  </si>
  <si>
    <t>SEGURO</t>
  </si>
  <si>
    <t>DESPESAS</t>
  </si>
  <si>
    <t>DESCONTOS GLOBAIS</t>
  </si>
  <si>
    <t>*SE O EMITENTE FOR INDUSTRIA (CNAE) E O DESTINATARIO FOR NAO CONTRIBUINTE DE ICMS, OU ADQUIRIR PARA USO E CONSUMO O IPI SOMA NA BC DO ICMS</t>
  </si>
  <si>
    <t>*A BC DE IPI NÃO RECEBE DESCONTO</t>
  </si>
  <si>
    <t>ICMS 20 -  TRIBUTADO COM REDUCAO DE BC</t>
  </si>
  <si>
    <t>% REDUCAO BC</t>
  </si>
  <si>
    <t>BASE REDUZIDA</t>
  </si>
  <si>
    <t>ICMS 51 - TRIBUTADO COM DIFERIMENTO</t>
  </si>
  <si>
    <t>*PODE OCORRER REDUCAO DE BC NO CST 51</t>
  </si>
  <si>
    <t>ICMS 10 - TRIBUTADO COM SUBSTUICAO TRIBUTARIA</t>
  </si>
  <si>
    <t>MVA (%)</t>
  </si>
  <si>
    <t>BC ICMS ST</t>
  </si>
  <si>
    <t>% ICMS ST (UF DE DESTINO)</t>
  </si>
  <si>
    <t>VALOR ICMS ST</t>
  </si>
  <si>
    <t>*INTRA = ALIQUOTA ICMS NA UF DE DESTINO</t>
  </si>
  <si>
    <t>2 - Valor do ICMS Proprio = Base ICMS Inter * (Alíquota ICMS Inter / 100)</t>
  </si>
  <si>
    <t>3 - Base do ICMS ST = (Valor do produto + Valor do IPI + Frete + Seguro + Outras Despesas Acessórias – Descontos) * (1+(%MVA / 100))</t>
  </si>
  <si>
    <t>4 - Valor do ICMS ST = (Base do ICMS ST * (Alíquota do ICMS Intra / 100)) – Valor do ICMS Proprio</t>
  </si>
  <si>
    <t>ICMS 30 - ISENTA OU NAO TRIBUTADA COM SUBSTUICAO TRIBUTARIA</t>
  </si>
  <si>
    <t>**O CST 30 PARA EFEITO DE CALCULO SE IGUALA AO CST 10, POREM NAO DESTACAMOS BASE, ALIQUOTA, VALOR DO ICMS PROPRIO NA NOTA, APENAS O ICMS ST</t>
  </si>
  <si>
    <t>ICMS 70 - Com redução de base de cálculo e cobrança de ICMS por substituição tributária</t>
  </si>
  <si>
    <t>% REDUCAO BC ST</t>
  </si>
  <si>
    <t>BASE ST REDUZIDA</t>
  </si>
  <si>
    <t>*SE O VALOR DO ICMS ST FOR NEGATIVO, PREENCHER A TAG COM R$ 0,00</t>
  </si>
  <si>
    <t>VALOR IPI</t>
  </si>
  <si>
    <t>CST 41-Não tributada – É o tipo de operação onde não existe a incidência do ICMS, um exemplo é nas exportações de mercadorias (Constituição Federal, Art. 155 X, a).</t>
  </si>
  <si>
    <t>&lt;ICMS&gt;</t>
  </si>
  <si>
    <t>&lt;/ICMS&gt;</t>
  </si>
  <si>
    <t>CST 50 – Suspensão – A operação é passível de tributação, mas a legislação permite o não recolhimento do ICMS sobre certas circunstâncias, um exemplo disso é a Remessa para industrialização ou beneficiamento, caso o retorno da mercadoria demore mais que 180 dias, deverá ser recolhido o ICMS anteriormente suspenso. Existem situações de suspensão, entretanto, que não estabelecem restrições nem limites que obrigam o recolhimento do ICMS.</t>
  </si>
  <si>
    <t>CST 40 – Isenta – A operação é isenta de ICMS, isso quer dizer que em vias normais, esta operação seria tributada mas existe algum beneficio legal que isenta a mercadoria/operação de ser tributada pelo ICMS. O estado, no entanto, pode no futuro cancelar o benefício e voltar a tributar a operação.</t>
  </si>
  <si>
    <t>* A SEFAZ só permite 0,01 centavo de diferença. Usar arredondamento ABNT NBR 5891:1977</t>
  </si>
  <si>
    <t>ALIQ. IPI</t>
  </si>
  <si>
    <t>BC cheia ICMS</t>
  </si>
  <si>
    <r>
      <t xml:space="preserve">      </t>
    </r>
    <r>
      <rPr>
        <b/>
        <sz val="8"/>
        <color rgb="FF000000"/>
        <rFont val="Consolas"/>
        <family val="3"/>
      </rPr>
      <t>&lt;orig&gt;</t>
    </r>
    <r>
      <rPr>
        <sz val="8"/>
        <color rgb="FF000000"/>
        <rFont val="Consolas"/>
        <family val="3"/>
      </rPr>
      <t>0</t>
    </r>
    <r>
      <rPr>
        <b/>
        <sz val="8"/>
        <color rgb="FF000000"/>
        <rFont val="Consolas"/>
        <family val="3"/>
      </rPr>
      <t>&lt;/orig&gt;</t>
    </r>
  </si>
  <si>
    <r>
      <t xml:space="preserve">      </t>
    </r>
    <r>
      <rPr>
        <b/>
        <sz val="8"/>
        <color rgb="FF000000"/>
        <rFont val="Consolas"/>
        <family val="3"/>
      </rPr>
      <t>&lt;modBC&gt;</t>
    </r>
    <r>
      <rPr>
        <sz val="8"/>
        <color rgb="FF000000"/>
        <rFont val="Consolas"/>
        <family val="3"/>
      </rPr>
      <t>3</t>
    </r>
    <r>
      <rPr>
        <b/>
        <sz val="8"/>
        <color rgb="FF000000"/>
        <rFont val="Consolas"/>
        <family val="3"/>
      </rPr>
      <t>&lt;/modBC&gt;</t>
    </r>
  </si>
  <si>
    <r>
      <t xml:space="preserve">      </t>
    </r>
    <r>
      <rPr>
        <b/>
        <sz val="8"/>
        <color rgb="FF000000"/>
        <rFont val="Consolas"/>
        <family val="3"/>
      </rPr>
      <t>&lt;vBC&gt;</t>
    </r>
    <r>
      <rPr>
        <sz val="8"/>
        <color rgb="FF000000"/>
        <rFont val="Consolas"/>
        <family val="3"/>
      </rPr>
      <t>100.00</t>
    </r>
    <r>
      <rPr>
        <b/>
        <sz val="8"/>
        <color rgb="FF000000"/>
        <rFont val="Consolas"/>
        <family val="3"/>
      </rPr>
      <t>&lt;/vBC&gt;</t>
    </r>
  </si>
  <si>
    <r>
      <t xml:space="preserve">      </t>
    </r>
    <r>
      <rPr>
        <b/>
        <sz val="8"/>
        <color rgb="FF000000"/>
        <rFont val="Consolas"/>
        <family val="3"/>
      </rPr>
      <t>&lt;pICMS&gt;</t>
    </r>
    <r>
      <rPr>
        <sz val="8"/>
        <color rgb="FF000000"/>
        <rFont val="Consolas"/>
        <family val="3"/>
      </rPr>
      <t>18.00</t>
    </r>
    <r>
      <rPr>
        <b/>
        <sz val="8"/>
        <color rgb="FF000000"/>
        <rFont val="Consolas"/>
        <family val="3"/>
      </rPr>
      <t>&lt;/pICMS&gt;</t>
    </r>
  </si>
  <si>
    <r>
      <t xml:space="preserve">      </t>
    </r>
    <r>
      <rPr>
        <b/>
        <sz val="8"/>
        <color rgb="FF000000"/>
        <rFont val="Consolas"/>
        <family val="3"/>
      </rPr>
      <t>&lt;vICMS&gt;</t>
    </r>
    <r>
      <rPr>
        <sz val="8"/>
        <color rgb="FF000000"/>
        <rFont val="Consolas"/>
        <family val="3"/>
      </rPr>
      <t>18.00</t>
    </r>
    <r>
      <rPr>
        <b/>
        <sz val="8"/>
        <color rgb="FF000000"/>
        <rFont val="Consolas"/>
        <family val="3"/>
      </rPr>
      <t>&lt;/vICMS&gt;</t>
    </r>
  </si>
  <si>
    <t xml:space="preserve">   &lt;ICMS00&gt;</t>
  </si>
  <si>
    <t xml:space="preserve">      &lt;orig&gt;0&lt;/orig&gt;</t>
  </si>
  <si>
    <t xml:space="preserve">      &lt;CST&gt;00&lt;/CST&gt;</t>
  </si>
  <si>
    <t xml:space="preserve">      &lt;modBC&gt;3&lt;/modBC&gt;</t>
  </si>
  <si>
    <t xml:space="preserve">      &lt;vBC&gt;100.00&lt;/vBC&gt;</t>
  </si>
  <si>
    <t xml:space="preserve">      &lt;pICMS&gt;18.00&lt;/pICMS&gt;</t>
  </si>
  <si>
    <t xml:space="preserve">      &lt;vICMS&gt;18.00&lt;/vICMS&gt;</t>
  </si>
  <si>
    <t xml:space="preserve">    &lt;/ICMS00&gt;</t>
  </si>
  <si>
    <t>BC ICMS &lt;vBC&gt;</t>
  </si>
  <si>
    <t>ALIQUOTA ICMS &lt;pICMS&gt;</t>
  </si>
  <si>
    <t>VALOR ICMS &lt;vICMS&gt;</t>
  </si>
  <si>
    <r>
      <t xml:space="preserve">   </t>
    </r>
    <r>
      <rPr>
        <b/>
        <sz val="8"/>
        <color rgb="FF000000"/>
        <rFont val="Consolas"/>
        <family val="3"/>
      </rPr>
      <t>&lt;ICMS20&gt;</t>
    </r>
  </si>
  <si>
    <r>
      <t xml:space="preserve">       </t>
    </r>
    <r>
      <rPr>
        <b/>
        <sz val="8"/>
        <color rgb="FF000000"/>
        <rFont val="Consolas"/>
        <family val="3"/>
      </rPr>
      <t>&lt;orig&gt;</t>
    </r>
    <r>
      <rPr>
        <sz val="8"/>
        <color rgb="FF000000"/>
        <rFont val="Consolas"/>
        <family val="3"/>
      </rPr>
      <t>0</t>
    </r>
    <r>
      <rPr>
        <b/>
        <sz val="8"/>
        <color rgb="FF000000"/>
        <rFont val="Consolas"/>
        <family val="3"/>
      </rPr>
      <t>&lt;/orig&gt;</t>
    </r>
  </si>
  <si>
    <r>
      <t xml:space="preserve">       </t>
    </r>
    <r>
      <rPr>
        <b/>
        <sz val="8"/>
        <color rgb="FF000000"/>
        <rFont val="Consolas"/>
        <family val="3"/>
      </rPr>
      <t>&lt;CST&gt;</t>
    </r>
    <r>
      <rPr>
        <sz val="8"/>
        <color rgb="FF000000"/>
        <rFont val="Consolas"/>
        <family val="3"/>
      </rPr>
      <t>20</t>
    </r>
    <r>
      <rPr>
        <b/>
        <sz val="8"/>
        <color rgb="FF000000"/>
        <rFont val="Consolas"/>
        <family val="3"/>
      </rPr>
      <t>&lt;/CST&gt;</t>
    </r>
  </si>
  <si>
    <r>
      <t xml:space="preserve">       </t>
    </r>
    <r>
      <rPr>
        <b/>
        <sz val="8"/>
        <color rgb="FF000000"/>
        <rFont val="Consolas"/>
        <family val="3"/>
      </rPr>
      <t>&lt;modBC&gt;</t>
    </r>
    <r>
      <rPr>
        <sz val="8"/>
        <color rgb="FF000000"/>
        <rFont val="Consolas"/>
        <family val="3"/>
      </rPr>
      <t>3</t>
    </r>
    <r>
      <rPr>
        <b/>
        <sz val="8"/>
        <color rgb="FF000000"/>
        <rFont val="Consolas"/>
        <family val="3"/>
      </rPr>
      <t>&lt;/modBC&gt;</t>
    </r>
  </si>
  <si>
    <r>
      <t xml:space="preserve">       </t>
    </r>
    <r>
      <rPr>
        <b/>
        <sz val="8"/>
        <color rgb="FF000000"/>
        <rFont val="Consolas"/>
        <family val="3"/>
      </rPr>
      <t>&lt;pRedBC&gt;</t>
    </r>
    <r>
      <rPr>
        <sz val="8"/>
        <color rgb="FF000000"/>
        <rFont val="Consolas"/>
        <family val="3"/>
      </rPr>
      <t>10.00</t>
    </r>
    <r>
      <rPr>
        <b/>
        <sz val="8"/>
        <color rgb="FF000000"/>
        <rFont val="Consolas"/>
        <family val="3"/>
      </rPr>
      <t>&lt;/pRedBC&gt;</t>
    </r>
  </si>
  <si>
    <r>
      <t xml:space="preserve">       </t>
    </r>
    <r>
      <rPr>
        <b/>
        <sz val="8"/>
        <color rgb="FF000000"/>
        <rFont val="Consolas"/>
        <family val="3"/>
      </rPr>
      <t>&lt;vBC&gt;</t>
    </r>
    <r>
      <rPr>
        <sz val="8"/>
        <color rgb="FF000000"/>
        <rFont val="Consolas"/>
        <family val="3"/>
      </rPr>
      <t>90.00</t>
    </r>
    <r>
      <rPr>
        <b/>
        <sz val="8"/>
        <color rgb="FF000000"/>
        <rFont val="Consolas"/>
        <family val="3"/>
      </rPr>
      <t>&lt;/vBC&gt;</t>
    </r>
  </si>
  <si>
    <r>
      <t xml:space="preserve">       </t>
    </r>
    <r>
      <rPr>
        <b/>
        <sz val="8"/>
        <color rgb="FF000000"/>
        <rFont val="Consolas"/>
        <family val="3"/>
      </rPr>
      <t>&lt;pICMS&gt;</t>
    </r>
    <r>
      <rPr>
        <sz val="8"/>
        <color rgb="FF000000"/>
        <rFont val="Consolas"/>
        <family val="3"/>
      </rPr>
      <t>18.00</t>
    </r>
    <r>
      <rPr>
        <b/>
        <sz val="8"/>
        <color rgb="FF000000"/>
        <rFont val="Consolas"/>
        <family val="3"/>
      </rPr>
      <t>&lt;/pICMS&gt;</t>
    </r>
  </si>
  <si>
    <r>
      <t xml:space="preserve">       </t>
    </r>
    <r>
      <rPr>
        <b/>
        <sz val="8"/>
        <color rgb="FF000000"/>
        <rFont val="Consolas"/>
        <family val="3"/>
      </rPr>
      <t>&lt;vICMS&gt;</t>
    </r>
    <r>
      <rPr>
        <sz val="8"/>
        <color rgb="FF000000"/>
        <rFont val="Consolas"/>
        <family val="3"/>
      </rPr>
      <t>16.20</t>
    </r>
    <r>
      <rPr>
        <b/>
        <sz val="8"/>
        <color rgb="FF000000"/>
        <rFont val="Consolas"/>
        <family val="3"/>
      </rPr>
      <t>&lt;/vICMS&gt;</t>
    </r>
  </si>
  <si>
    <r>
      <t xml:space="preserve">   </t>
    </r>
    <r>
      <rPr>
        <b/>
        <sz val="8"/>
        <color rgb="FF000000"/>
        <rFont val="Consolas"/>
        <family val="3"/>
      </rPr>
      <t>&lt;/ICMS20&gt;</t>
    </r>
  </si>
  <si>
    <t>BASE REDUZIDA&lt;vBC&gt;</t>
  </si>
  <si>
    <r>
      <t xml:space="preserve">   </t>
    </r>
    <r>
      <rPr>
        <b/>
        <sz val="8"/>
        <color rgb="FF000000"/>
        <rFont val="Consolas"/>
        <family val="3"/>
      </rPr>
      <t>&lt;ICMS51&gt;</t>
    </r>
  </si>
  <si>
    <r>
      <t xml:space="preserve">      </t>
    </r>
    <r>
      <rPr>
        <b/>
        <sz val="8"/>
        <color rgb="FF000000"/>
        <rFont val="Consolas"/>
        <family val="3"/>
      </rPr>
      <t>&lt;CST&gt;</t>
    </r>
    <r>
      <rPr>
        <sz val="8"/>
        <color rgb="FF000000"/>
        <rFont val="Consolas"/>
        <family val="3"/>
      </rPr>
      <t>51</t>
    </r>
    <r>
      <rPr>
        <b/>
        <sz val="8"/>
        <color rgb="FF000000"/>
        <rFont val="Consolas"/>
        <family val="3"/>
      </rPr>
      <t>&lt;/CST&gt;</t>
    </r>
  </si>
  <si>
    <r>
      <t xml:space="preserve">      </t>
    </r>
    <r>
      <rPr>
        <b/>
        <sz val="8"/>
        <color rgb="FF000000"/>
        <rFont val="Consolas"/>
        <family val="3"/>
      </rPr>
      <t>&lt;pRedBC&gt;</t>
    </r>
    <r>
      <rPr>
        <sz val="8"/>
        <color rgb="FF000000"/>
        <rFont val="Consolas"/>
        <family val="3"/>
      </rPr>
      <t>20.00</t>
    </r>
    <r>
      <rPr>
        <b/>
        <sz val="8"/>
        <color rgb="FF000000"/>
        <rFont val="Consolas"/>
        <family val="3"/>
      </rPr>
      <t>&lt;/pRedBC&gt;</t>
    </r>
  </si>
  <si>
    <r>
      <t xml:space="preserve">      </t>
    </r>
    <r>
      <rPr>
        <b/>
        <sz val="8"/>
        <color rgb="FF000000"/>
        <rFont val="Consolas"/>
        <family val="3"/>
      </rPr>
      <t>&lt;vBC&gt;</t>
    </r>
    <r>
      <rPr>
        <sz val="8"/>
        <color rgb="FF000000"/>
        <rFont val="Consolas"/>
        <family val="3"/>
      </rPr>
      <t>80.00</t>
    </r>
    <r>
      <rPr>
        <b/>
        <sz val="8"/>
        <color rgb="FF000000"/>
        <rFont val="Consolas"/>
        <family val="3"/>
      </rPr>
      <t>&lt;/vBC&gt;</t>
    </r>
  </si>
  <si>
    <r>
      <t xml:space="preserve">      </t>
    </r>
    <r>
      <rPr>
        <b/>
        <sz val="8"/>
        <color rgb="FF000000"/>
        <rFont val="Consolas"/>
        <family val="3"/>
      </rPr>
      <t>&lt;vICMSOp&gt;</t>
    </r>
    <r>
      <rPr>
        <sz val="8"/>
        <color rgb="FF000000"/>
        <rFont val="Consolas"/>
        <family val="3"/>
      </rPr>
      <t>9.60</t>
    </r>
    <r>
      <rPr>
        <b/>
        <sz val="8"/>
        <color rgb="FF000000"/>
        <rFont val="Consolas"/>
        <family val="3"/>
      </rPr>
      <t>&lt;/vICMSOp&gt;</t>
    </r>
  </si>
  <si>
    <r>
      <t xml:space="preserve">      </t>
    </r>
    <r>
      <rPr>
        <b/>
        <sz val="8"/>
        <color rgb="FF000000"/>
        <rFont val="Consolas"/>
        <family val="3"/>
      </rPr>
      <t>&lt;pDif&gt;</t>
    </r>
    <r>
      <rPr>
        <sz val="8"/>
        <color rgb="FF000000"/>
        <rFont val="Consolas"/>
        <family val="3"/>
      </rPr>
      <t>100.00</t>
    </r>
    <r>
      <rPr>
        <b/>
        <sz val="8"/>
        <color rgb="FF000000"/>
        <rFont val="Consolas"/>
        <family val="3"/>
      </rPr>
      <t>&lt;/pDif</t>
    </r>
    <r>
      <rPr>
        <sz val="8"/>
        <color rgb="FF009900"/>
        <rFont val="Consolas"/>
        <family val="3"/>
      </rPr>
      <t xml:space="preserve"> </t>
    </r>
    <r>
      <rPr>
        <b/>
        <sz val="8"/>
        <color rgb="FF000000"/>
        <rFont val="Consolas"/>
        <family val="3"/>
      </rPr>
      <t>&gt;</t>
    </r>
  </si>
  <si>
    <r>
      <t xml:space="preserve">      </t>
    </r>
    <r>
      <rPr>
        <b/>
        <sz val="8"/>
        <color rgb="FF000000"/>
        <rFont val="Consolas"/>
        <family val="3"/>
      </rPr>
      <t>&lt;vICMSDif&gt;</t>
    </r>
    <r>
      <rPr>
        <sz val="8"/>
        <color rgb="FF000000"/>
        <rFont val="Consolas"/>
        <family val="3"/>
      </rPr>
      <t>9.60</t>
    </r>
    <r>
      <rPr>
        <b/>
        <sz val="8"/>
        <color rgb="FF000000"/>
        <rFont val="Consolas"/>
        <family val="3"/>
      </rPr>
      <t>&lt;/vICMSDif&gt;</t>
    </r>
  </si>
  <si>
    <r>
      <t xml:space="preserve">   </t>
    </r>
    <r>
      <rPr>
        <b/>
        <sz val="8"/>
        <color rgb="FF000000"/>
        <rFont val="Consolas"/>
        <family val="3"/>
      </rPr>
      <t>&lt;/ICMS51&gt;</t>
    </r>
  </si>
  <si>
    <t>% DIFERIMENTO&lt;pDif&gt;</t>
  </si>
  <si>
    <t>ICMS DIFERIDO &lt;vICMSDif&gt;</t>
  </si>
  <si>
    <r>
      <t xml:space="preserve">   </t>
    </r>
    <r>
      <rPr>
        <b/>
        <sz val="8"/>
        <color rgb="FF000000"/>
        <rFont val="Consolas"/>
        <family val="3"/>
      </rPr>
      <t>&lt;ICMS10&gt;</t>
    </r>
  </si>
  <si>
    <r>
      <t xml:space="preserve">      </t>
    </r>
    <r>
      <rPr>
        <b/>
        <sz val="8"/>
        <color rgb="FF000000"/>
        <rFont val="Consolas"/>
        <family val="3"/>
      </rPr>
      <t>&lt;CST&gt;</t>
    </r>
    <r>
      <rPr>
        <sz val="8"/>
        <color rgb="FF000000"/>
        <rFont val="Consolas"/>
        <family val="3"/>
      </rPr>
      <t>10</t>
    </r>
    <r>
      <rPr>
        <b/>
        <sz val="8"/>
        <color rgb="FF000000"/>
        <rFont val="Consolas"/>
        <family val="3"/>
      </rPr>
      <t>&lt;/CST&gt;</t>
    </r>
  </si>
  <si>
    <r>
      <t xml:space="preserve">      </t>
    </r>
    <r>
      <rPr>
        <b/>
        <sz val="8"/>
        <color rgb="FF000000"/>
        <rFont val="Consolas"/>
        <family val="3"/>
      </rPr>
      <t>&lt;modBCST&gt;</t>
    </r>
    <r>
      <rPr>
        <sz val="8"/>
        <color rgb="FF000000"/>
        <rFont val="Consolas"/>
        <family val="3"/>
      </rPr>
      <t>4</t>
    </r>
    <r>
      <rPr>
        <b/>
        <sz val="8"/>
        <color rgb="FF000000"/>
        <rFont val="Consolas"/>
        <family val="3"/>
      </rPr>
      <t>&lt;/modBCST&gt;</t>
    </r>
  </si>
  <si>
    <r>
      <t xml:space="preserve">      </t>
    </r>
    <r>
      <rPr>
        <b/>
        <sz val="8"/>
        <color rgb="FF000000"/>
        <rFont val="Consolas"/>
        <family val="3"/>
      </rPr>
      <t>&lt;pMVAST&gt;</t>
    </r>
    <r>
      <rPr>
        <sz val="8"/>
        <color rgb="FF000000"/>
        <rFont val="Consolas"/>
        <family val="3"/>
      </rPr>
      <t>50.00</t>
    </r>
    <r>
      <rPr>
        <b/>
        <sz val="8"/>
        <color rgb="FF000000"/>
        <rFont val="Consolas"/>
        <family val="3"/>
      </rPr>
      <t>&lt;/pMVAST&gt;</t>
    </r>
  </si>
  <si>
    <r>
      <t xml:space="preserve">      </t>
    </r>
    <r>
      <rPr>
        <b/>
        <sz val="8"/>
        <color rgb="FF000000"/>
        <rFont val="Consolas"/>
        <family val="3"/>
      </rPr>
      <t>&lt;vBCST&gt;</t>
    </r>
    <r>
      <rPr>
        <sz val="8"/>
        <color rgb="FF000000"/>
        <rFont val="Consolas"/>
        <family val="3"/>
      </rPr>
      <t>135.00</t>
    </r>
    <r>
      <rPr>
        <b/>
        <sz val="8"/>
        <color rgb="FF000000"/>
        <rFont val="Consolas"/>
        <family val="3"/>
      </rPr>
      <t>&lt;/vBCST&gt;</t>
    </r>
  </si>
  <si>
    <r>
      <t xml:space="preserve">      </t>
    </r>
    <r>
      <rPr>
        <b/>
        <sz val="8"/>
        <color rgb="FF000000"/>
        <rFont val="Consolas"/>
        <family val="3"/>
      </rPr>
      <t>&lt;pICMSST&gt;</t>
    </r>
    <r>
      <rPr>
        <sz val="8"/>
        <color rgb="FF000000"/>
        <rFont val="Consolas"/>
        <family val="3"/>
      </rPr>
      <t>18.00</t>
    </r>
    <r>
      <rPr>
        <b/>
        <sz val="8"/>
        <color rgb="FF000000"/>
        <rFont val="Consolas"/>
        <family val="3"/>
      </rPr>
      <t>&lt;/pICMSST&gt;</t>
    </r>
  </si>
  <si>
    <r>
      <t xml:space="preserve">      </t>
    </r>
    <r>
      <rPr>
        <b/>
        <sz val="8"/>
        <color rgb="FF000000"/>
        <rFont val="Consolas"/>
        <family val="3"/>
      </rPr>
      <t>&lt;vICMSST&gt;</t>
    </r>
    <r>
      <rPr>
        <sz val="8"/>
        <color rgb="FF000000"/>
        <rFont val="Consolas"/>
        <family val="3"/>
      </rPr>
      <t>6.30</t>
    </r>
    <r>
      <rPr>
        <b/>
        <sz val="8"/>
        <color rgb="FF000000"/>
        <rFont val="Consolas"/>
        <family val="3"/>
      </rPr>
      <t>&lt;/vICMSST&gt;</t>
    </r>
  </si>
  <si>
    <r>
      <t xml:space="preserve">    </t>
    </r>
    <r>
      <rPr>
        <b/>
        <sz val="8"/>
        <color rgb="FF000000"/>
        <rFont val="Consolas"/>
        <family val="3"/>
      </rPr>
      <t>&lt;/ICMS10&gt;</t>
    </r>
  </si>
  <si>
    <t>VALOR ICMS ST&lt;vICMSST&gt;</t>
  </si>
  <si>
    <r>
      <t xml:space="preserve">   </t>
    </r>
    <r>
      <rPr>
        <b/>
        <sz val="8"/>
        <color rgb="FF000000"/>
        <rFont val="Consolas"/>
        <family val="3"/>
      </rPr>
      <t>&lt;ICMS30&gt;</t>
    </r>
  </si>
  <si>
    <r>
      <t xml:space="preserve">       </t>
    </r>
    <r>
      <rPr>
        <b/>
        <sz val="8"/>
        <color rgb="FF000000"/>
        <rFont val="Consolas"/>
        <family val="3"/>
      </rPr>
      <t>&lt;CST&gt;</t>
    </r>
    <r>
      <rPr>
        <sz val="8"/>
        <color rgb="FF000000"/>
        <rFont val="Consolas"/>
        <family val="3"/>
      </rPr>
      <t>30</t>
    </r>
    <r>
      <rPr>
        <b/>
        <sz val="8"/>
        <color rgb="FF000000"/>
        <rFont val="Consolas"/>
        <family val="3"/>
      </rPr>
      <t>&lt;/CST&gt;</t>
    </r>
  </si>
  <si>
    <r>
      <t xml:space="preserve">       </t>
    </r>
    <r>
      <rPr>
        <b/>
        <sz val="8"/>
        <color rgb="FF000000"/>
        <rFont val="Consolas"/>
        <family val="3"/>
      </rPr>
      <t>&lt;modBCST&gt;</t>
    </r>
    <r>
      <rPr>
        <sz val="8"/>
        <color rgb="FF000000"/>
        <rFont val="Consolas"/>
        <family val="3"/>
      </rPr>
      <t>4</t>
    </r>
    <r>
      <rPr>
        <b/>
        <sz val="8"/>
        <color rgb="FF000000"/>
        <rFont val="Consolas"/>
        <family val="3"/>
      </rPr>
      <t>&lt;/modBCST&gt;</t>
    </r>
  </si>
  <si>
    <r>
      <t xml:space="preserve">       </t>
    </r>
    <r>
      <rPr>
        <b/>
        <sz val="8"/>
        <color rgb="FF000000"/>
        <rFont val="Consolas"/>
        <family val="3"/>
      </rPr>
      <t>&lt;pMVAST&gt;</t>
    </r>
    <r>
      <rPr>
        <sz val="8"/>
        <color rgb="FF000000"/>
        <rFont val="Consolas"/>
        <family val="3"/>
      </rPr>
      <t>50.00</t>
    </r>
    <r>
      <rPr>
        <b/>
        <sz val="8"/>
        <color rgb="FF000000"/>
        <rFont val="Consolas"/>
        <family val="3"/>
      </rPr>
      <t>&lt;/pMVAST&gt;</t>
    </r>
  </si>
  <si>
    <r>
      <t xml:space="preserve">       </t>
    </r>
    <r>
      <rPr>
        <b/>
        <sz val="8"/>
        <color rgb="FF000000"/>
        <rFont val="Consolas"/>
        <family val="3"/>
      </rPr>
      <t>&lt;pRedBCST&gt;</t>
    </r>
    <r>
      <rPr>
        <sz val="8"/>
        <color rgb="FF000000"/>
        <rFont val="Consolas"/>
        <family val="3"/>
      </rPr>
      <t>10.00</t>
    </r>
    <r>
      <rPr>
        <b/>
        <sz val="8"/>
        <color rgb="FF000000"/>
        <rFont val="Consolas"/>
        <family val="3"/>
      </rPr>
      <t>&lt;/pRedBCST&gt;</t>
    </r>
  </si>
  <si>
    <r>
      <t xml:space="preserve">       </t>
    </r>
    <r>
      <rPr>
        <b/>
        <sz val="8"/>
        <color rgb="FF000000"/>
        <rFont val="Consolas"/>
        <family val="3"/>
      </rPr>
      <t>&lt;vBCST&gt;</t>
    </r>
    <r>
      <rPr>
        <sz val="8"/>
        <color rgb="FF000000"/>
        <rFont val="Consolas"/>
        <family val="3"/>
      </rPr>
      <t>135.00</t>
    </r>
    <r>
      <rPr>
        <b/>
        <sz val="8"/>
        <color rgb="FF000000"/>
        <rFont val="Consolas"/>
        <family val="3"/>
      </rPr>
      <t>&lt;/vBCST&gt;</t>
    </r>
  </si>
  <si>
    <r>
      <t xml:space="preserve">       </t>
    </r>
    <r>
      <rPr>
        <b/>
        <sz val="8"/>
        <color rgb="FF000000"/>
        <rFont val="Consolas"/>
        <family val="3"/>
      </rPr>
      <t>&lt;pICMSST&gt;</t>
    </r>
    <r>
      <rPr>
        <sz val="8"/>
        <color rgb="FF000000"/>
        <rFont val="Consolas"/>
        <family val="3"/>
      </rPr>
      <t>18.00</t>
    </r>
    <r>
      <rPr>
        <b/>
        <sz val="8"/>
        <color rgb="FF000000"/>
        <rFont val="Consolas"/>
        <family val="3"/>
      </rPr>
      <t>&lt;/pICMSST&gt;</t>
    </r>
  </si>
  <si>
    <r>
      <t xml:space="preserve">       </t>
    </r>
    <r>
      <rPr>
        <b/>
        <sz val="8"/>
        <color rgb="FF000000"/>
        <rFont val="Consolas"/>
        <family val="3"/>
      </rPr>
      <t>&lt;vICMSST&gt;</t>
    </r>
    <r>
      <rPr>
        <sz val="8"/>
        <color rgb="FF000000"/>
        <rFont val="Consolas"/>
        <family val="3"/>
      </rPr>
      <t>24.30</t>
    </r>
    <r>
      <rPr>
        <b/>
        <sz val="8"/>
        <color rgb="FF000000"/>
        <rFont val="Consolas"/>
        <family val="3"/>
      </rPr>
      <t>&lt;/vICMSST&gt;</t>
    </r>
  </si>
  <si>
    <r>
      <t xml:space="preserve">   </t>
    </r>
    <r>
      <rPr>
        <b/>
        <sz val="8"/>
        <color rgb="FF000000"/>
        <rFont val="Consolas"/>
        <family val="3"/>
      </rPr>
      <t>&lt;/ICMS30&gt;</t>
    </r>
  </si>
  <si>
    <r>
      <t xml:space="preserve">   </t>
    </r>
    <r>
      <rPr>
        <b/>
        <sz val="8"/>
        <color rgb="FF000000"/>
        <rFont val="Consolas"/>
        <family val="3"/>
      </rPr>
      <t>&lt;ICMS70&gt;</t>
    </r>
  </si>
  <si>
    <r>
      <t xml:space="preserve">       </t>
    </r>
    <r>
      <rPr>
        <b/>
        <sz val="8"/>
        <color rgb="FF000000"/>
        <rFont val="Consolas"/>
        <family val="3"/>
      </rPr>
      <t>&lt;CST&gt;</t>
    </r>
    <r>
      <rPr>
        <sz val="8"/>
        <color rgb="FF000000"/>
        <rFont val="Consolas"/>
        <family val="3"/>
      </rPr>
      <t>70</t>
    </r>
    <r>
      <rPr>
        <b/>
        <sz val="8"/>
        <color rgb="FF000000"/>
        <rFont val="Consolas"/>
        <family val="3"/>
      </rPr>
      <t>&lt;/CST&gt;</t>
    </r>
  </si>
  <si>
    <r>
      <t xml:space="preserve">       </t>
    </r>
    <r>
      <rPr>
        <b/>
        <sz val="8"/>
        <color rgb="FF000000"/>
        <rFont val="Consolas"/>
        <family val="3"/>
      </rPr>
      <t>&lt;pMVAST&gt;</t>
    </r>
    <r>
      <rPr>
        <sz val="8"/>
        <color rgb="FF000000"/>
        <rFont val="Consolas"/>
        <family val="3"/>
      </rPr>
      <t>100.00</t>
    </r>
    <r>
      <rPr>
        <b/>
        <sz val="8"/>
        <color rgb="FF000000"/>
        <rFont val="Consolas"/>
        <family val="3"/>
      </rPr>
      <t>&lt;/pMVAST&gt;</t>
    </r>
  </si>
  <si>
    <r>
      <t xml:space="preserve">       </t>
    </r>
    <r>
      <rPr>
        <b/>
        <sz val="8"/>
        <color rgb="FF000000"/>
        <rFont val="Consolas"/>
        <family val="3"/>
      </rPr>
      <t>&lt;vBCST&gt;</t>
    </r>
    <r>
      <rPr>
        <sz val="8"/>
        <color rgb="FF000000"/>
        <rFont val="Consolas"/>
        <family val="3"/>
      </rPr>
      <t>162.00</t>
    </r>
    <r>
      <rPr>
        <b/>
        <sz val="8"/>
        <color rgb="FF000000"/>
        <rFont val="Consolas"/>
        <family val="3"/>
      </rPr>
      <t>&lt;/vBCST&gt;</t>
    </r>
  </si>
  <si>
    <r>
      <t xml:space="preserve">       </t>
    </r>
    <r>
      <rPr>
        <b/>
        <sz val="8"/>
        <color rgb="FF000000"/>
        <rFont val="Consolas"/>
        <family val="3"/>
      </rPr>
      <t>&lt;vICMSST&gt;</t>
    </r>
    <r>
      <rPr>
        <sz val="8"/>
        <color rgb="FF000000"/>
        <rFont val="Consolas"/>
        <family val="3"/>
      </rPr>
      <t>12.96</t>
    </r>
    <r>
      <rPr>
        <b/>
        <sz val="8"/>
        <color rgb="FF000000"/>
        <rFont val="Consolas"/>
        <family val="3"/>
      </rPr>
      <t>&lt;/vICMSST&gt;</t>
    </r>
  </si>
  <si>
    <r>
      <t xml:space="preserve">   </t>
    </r>
    <r>
      <rPr>
        <b/>
        <sz val="8"/>
        <color rgb="FF000000"/>
        <rFont val="Consolas"/>
        <family val="3"/>
      </rPr>
      <t>&lt;/ICMS70&gt;</t>
    </r>
  </si>
  <si>
    <t>&lt;ICMS&gt;
   &lt;ICMS60&gt;
       &lt;orig&gt;0&lt;/orig&gt;
       &lt;CST&gt;60&lt;/CST&gt;
       &lt;vBCSTRet&gt;135.00&lt;/vBCSTRet&gt;
       &lt;pST&gt;18.00&lt;/pST&gt;
       &lt;vICMSSTRet&gt;24.30&lt;/vICMSSTRet&gt;
   &lt;/ICMS60&gt;
&lt;/ICMS&gt;</t>
  </si>
  <si>
    <t>CST 60 – ICMS cobrado anteriormente por substituição tributária</t>
  </si>
  <si>
    <t>VALOR ICMS OPERACAO &lt;vICMSOp&gt;</t>
  </si>
  <si>
    <t>% REDUCAO BC &lt;pRedBc&gt;</t>
  </si>
  <si>
    <t>MVA (%) &lt;pMVAST&gt;</t>
  </si>
  <si>
    <t>BC ICMS ST &lt;vBCST&gt;</t>
  </si>
  <si>
    <t>% ICMS ST (UF DE DESTINO) &lt;pICMSST&gt;</t>
  </si>
  <si>
    <t>VALOR ICMS ST &lt;vICMSST&gt;</t>
  </si>
  <si>
    <t>1 - Base do ICMS Proprio = (Valor do produto + Frete + Seguro + Outras Despesas Acessórias – Descontos)</t>
  </si>
  <si>
    <t>1 - Base do ICMS Proprio = (Valor do produto  + Frete + Seguro + Outras Despesas Acessórias – Descontos)</t>
  </si>
  <si>
    <t>2 - Valor do ICMS Proprio = Base ICMS Próprio * (Alíquota ICMS Próprio / 100)</t>
  </si>
  <si>
    <t>3 - Base do ICMS ST = (Base ICMS Próprio + IPI) * (1+(%MVA / 100))</t>
  </si>
  <si>
    <t>4 - Valor do ICMS ST = (Base do ICMS ST * (Alíquota do ICMS ST / 100)) – Valor do ICMS Proprio</t>
  </si>
  <si>
    <r>
      <t xml:space="preserve">   </t>
    </r>
    <r>
      <rPr>
        <b/>
        <sz val="11"/>
        <color theme="7" tint="0.39997558519241921"/>
        <rFont val="Consolas"/>
        <family val="3"/>
      </rPr>
      <t>&lt;ICMS40&gt;</t>
    </r>
  </si>
  <si>
    <r>
      <t xml:space="preserve">       </t>
    </r>
    <r>
      <rPr>
        <b/>
        <sz val="11"/>
        <color theme="7" tint="0.39997558519241921"/>
        <rFont val="Consolas"/>
        <family val="3"/>
      </rPr>
      <t>&lt;orig&gt;</t>
    </r>
    <r>
      <rPr>
        <sz val="11"/>
        <color theme="7" tint="0.39997558519241921"/>
        <rFont val="Consolas"/>
        <family val="3"/>
      </rPr>
      <t>0</t>
    </r>
    <r>
      <rPr>
        <b/>
        <sz val="11"/>
        <color theme="7" tint="0.39997558519241921"/>
        <rFont val="Consolas"/>
        <family val="3"/>
      </rPr>
      <t>&lt;/orig&gt;</t>
    </r>
  </si>
  <si>
    <r>
      <t xml:space="preserve">       </t>
    </r>
    <r>
      <rPr>
        <b/>
        <sz val="11"/>
        <color theme="7" tint="0.39997558519241921"/>
        <rFont val="Consolas"/>
        <family val="3"/>
      </rPr>
      <t>&lt;CST&gt;</t>
    </r>
    <r>
      <rPr>
        <sz val="11"/>
        <color theme="7" tint="0.39997558519241921"/>
        <rFont val="Consolas"/>
        <family val="3"/>
      </rPr>
      <t>40</t>
    </r>
    <r>
      <rPr>
        <b/>
        <sz val="11"/>
        <color theme="7" tint="0.39997558519241921"/>
        <rFont val="Consolas"/>
        <family val="3"/>
      </rPr>
      <t>&lt;/CST&gt;</t>
    </r>
  </si>
  <si>
    <r>
      <t xml:space="preserve">   </t>
    </r>
    <r>
      <rPr>
        <b/>
        <sz val="11"/>
        <color theme="7" tint="0.39997558519241921"/>
        <rFont val="Consolas"/>
        <family val="3"/>
      </rPr>
      <t>&lt;/ICMS40&gt;</t>
    </r>
  </si>
  <si>
    <r>
      <t xml:space="preserve">       </t>
    </r>
    <r>
      <rPr>
        <b/>
        <sz val="11"/>
        <color theme="7" tint="0.39997558519241921"/>
        <rFont val="Consolas"/>
        <family val="3"/>
      </rPr>
      <t>&lt;CST&gt;</t>
    </r>
    <r>
      <rPr>
        <sz val="11"/>
        <color theme="7" tint="0.39997558519241921"/>
        <rFont val="Consolas"/>
        <family val="3"/>
      </rPr>
      <t>41</t>
    </r>
    <r>
      <rPr>
        <b/>
        <sz val="11"/>
        <color theme="7" tint="0.39997558519241921"/>
        <rFont val="Consolas"/>
        <family val="3"/>
      </rPr>
      <t>&lt;/CST&gt;</t>
    </r>
    <r>
      <rPr>
        <sz val="11"/>
        <color theme="7" tint="0.39997558519241921"/>
        <rFont val="Consolas"/>
        <family val="3"/>
      </rPr>
      <t xml:space="preserve">   </t>
    </r>
  </si>
  <si>
    <r>
      <t xml:space="preserve">      </t>
    </r>
    <r>
      <rPr>
        <b/>
        <sz val="11"/>
        <color theme="7" tint="0.39997558519241921"/>
        <rFont val="Consolas"/>
        <family val="3"/>
      </rPr>
      <t>&lt;orig&gt;</t>
    </r>
    <r>
      <rPr>
        <sz val="11"/>
        <color theme="7" tint="0.39997558519241921"/>
        <rFont val="Consolas"/>
        <family val="3"/>
      </rPr>
      <t>0</t>
    </r>
    <r>
      <rPr>
        <b/>
        <sz val="11"/>
        <color theme="7" tint="0.39997558519241921"/>
        <rFont val="Consolas"/>
        <family val="3"/>
      </rPr>
      <t>&lt;/orig&gt;</t>
    </r>
  </si>
  <si>
    <r>
      <t xml:space="preserve">      </t>
    </r>
    <r>
      <rPr>
        <b/>
        <sz val="11"/>
        <color theme="7" tint="0.39997558519241921"/>
        <rFont val="Consolas"/>
        <family val="3"/>
      </rPr>
      <t>&lt;CST&gt;</t>
    </r>
    <r>
      <rPr>
        <sz val="11"/>
        <color theme="7" tint="0.39997558519241921"/>
        <rFont val="Consolas"/>
        <family val="3"/>
      </rPr>
      <t>50</t>
    </r>
    <r>
      <rPr>
        <b/>
        <sz val="11"/>
        <color theme="7" tint="0.39997558519241921"/>
        <rFont val="Consolas"/>
        <family val="3"/>
      </rPr>
      <t>&lt;/CST&gt;</t>
    </r>
    <r>
      <rPr>
        <sz val="11"/>
        <color theme="7" tint="0.39997558519241921"/>
        <rFont val="Consolas"/>
        <family val="3"/>
      </rPr>
      <t xml:space="preserve">   </t>
    </r>
  </si>
  <si>
    <r>
      <t xml:space="preserve">   </t>
    </r>
    <r>
      <rPr>
        <b/>
        <sz val="11"/>
        <color theme="7" tint="0.39997558519241921"/>
        <rFont val="Consolas"/>
        <family val="3"/>
      </rPr>
      <t>&lt;ICMS41&gt;</t>
    </r>
  </si>
  <si>
    <r>
      <t xml:space="preserve">   </t>
    </r>
    <r>
      <rPr>
        <b/>
        <sz val="11"/>
        <color theme="7" tint="0.39997558519241921"/>
        <rFont val="Consolas"/>
        <family val="3"/>
      </rPr>
      <t>&lt;/ICMS41&gt;</t>
    </r>
  </si>
  <si>
    <r>
      <t xml:space="preserve">   </t>
    </r>
    <r>
      <rPr>
        <b/>
        <sz val="11"/>
        <color theme="7" tint="0.39997558519241921"/>
        <rFont val="Consolas"/>
        <family val="3"/>
      </rPr>
      <t>&lt;ICMS50&gt;</t>
    </r>
  </si>
  <si>
    <r>
      <t xml:space="preserve">   </t>
    </r>
    <r>
      <rPr>
        <b/>
        <sz val="11"/>
        <color theme="7" tint="0.39997558519241921"/>
        <rFont val="Consolas"/>
        <family val="3"/>
      </rPr>
      <t>&lt;/ICMS50&gt;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</si>
</sst>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[$R$-416]0.00"/>
  </numFmts>
  <fonts count="18">
    <font>
      <sz val="10"/>
      <color indexed="8"/>
      <name val="Helvetica Neue"/>
    </font>
    <font>
      <b/>
      <sz val="10"/>
      <color indexed="8"/>
      <name val="Helvetica Neue"/>
    </font>
    <font>
      <b/>
      <i/>
      <sz val="10"/>
      <color indexed="8"/>
      <name val="Helvetica Neue"/>
    </font>
    <font>
      <sz val="10"/>
      <color indexed="8"/>
      <name val="Helvetica Neue"/>
    </font>
    <font>
      <sz val="8"/>
      <color rgb="FF000000"/>
      <name val="Consolas"/>
      <family val="3"/>
    </font>
    <font>
      <sz val="8"/>
      <color rgb="FF009900"/>
      <name val="Consolas"/>
      <family val="3"/>
    </font>
    <font>
      <b/>
      <sz val="8"/>
      <color rgb="FF000000"/>
      <name val="Consolas"/>
      <family val="3"/>
    </font>
    <font>
      <b/>
      <sz val="10"/>
      <color theme="7" tint="0.39997558519241921"/>
      <name val="Helvetica Neue"/>
    </font>
    <font>
      <sz val="10"/>
      <color rgb="FFFF0000"/>
      <name val="Helvetica Neue"/>
    </font>
    <font>
      <sz val="10"/>
      <color theme="4" tint="-0.499984740745262"/>
      <name val="Helvetica Neue"/>
    </font>
    <font>
      <b/>
      <sz val="12"/>
      <color theme="7" tint="0.39997558519241921"/>
      <name val="Helvetica Neue"/>
    </font>
    <font>
      <sz val="10"/>
      <color theme="4" tint="-0.249977111117893"/>
      <name val="Helvetica Neue"/>
    </font>
    <font>
      <b/>
      <sz val="10"/>
      <color rgb="FF7030A0"/>
      <name val="Helvetica Neue"/>
    </font>
    <font>
      <sz val="10"/>
      <color theme="7" tint="0.39997558519241921"/>
      <name val="Helvetica Neue"/>
    </font>
    <font>
      <sz val="10"/>
      <color theme="7" tint="0.39997558519241921"/>
      <name val="Arial"/>
      <family val="2"/>
    </font>
    <font>
      <b/>
      <sz val="11"/>
      <color theme="7" tint="0.39997558519241921"/>
      <name val="Consolas"/>
      <family val="3"/>
    </font>
    <font>
      <sz val="11"/>
      <color theme="7" tint="0.39997558519241921"/>
      <name val="Signika"/>
    </font>
    <font>
      <sz val="11"/>
      <color theme="7" tint="0.39997558519241921"/>
      <name val="Consolas"/>
      <family val="3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002060"/>
        <bgColor indexed="64"/>
      </patternFill>
    </fill>
  </fills>
  <borders count="27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64"/>
      </bottom>
      <diagonal/>
    </border>
    <border>
      <left style="thin">
        <color indexed="10"/>
      </left>
      <right style="thin">
        <color indexed="11"/>
      </right>
      <top/>
      <bottom style="thin">
        <color indexed="10"/>
      </bottom>
      <diagonal/>
    </border>
    <border>
      <left style="thin">
        <color indexed="11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64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64"/>
      </bottom>
      <diagonal/>
    </border>
    <border>
      <left style="thin">
        <color indexed="11"/>
      </left>
      <right/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/>
      <top style="thin">
        <color indexed="10"/>
      </top>
      <bottom style="thin">
        <color indexed="1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10"/>
      </bottom>
      <diagonal/>
    </border>
    <border>
      <left/>
      <right/>
      <top style="thin">
        <color indexed="64"/>
      </top>
      <bottom style="thin">
        <color indexed="10"/>
      </bottom>
      <diagonal/>
    </border>
  </borders>
  <cellStyleXfs count="2">
    <xf numFmtId="0" fontId="0" fillId="0" borderId="0" applyNumberFormat="0" applyFill="0" applyBorder="0" applyProtection="0">
      <alignment vertical="top" wrapText="1"/>
    </xf>
    <xf numFmtId="43" fontId="3" fillId="0" borderId="0" applyFont="0" applyFill="0" applyBorder="0" applyAlignment="0" applyProtection="0"/>
  </cellStyleXfs>
  <cellXfs count="138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0" fillId="0" borderId="3" xfId="0" applyNumberFormat="1" applyFont="1" applyBorder="1" applyAlignment="1">
      <alignment vertical="top" wrapText="1"/>
    </xf>
    <xf numFmtId="164" fontId="0" fillId="0" borderId="4" xfId="0" applyNumberFormat="1" applyFont="1" applyBorder="1" applyAlignment="1">
      <alignment vertical="top" wrapText="1"/>
    </xf>
    <xf numFmtId="0" fontId="0" fillId="0" borderId="6" xfId="0" applyNumberFormat="1" applyFont="1" applyBorder="1" applyAlignment="1">
      <alignment vertical="top" wrapText="1"/>
    </xf>
    <xf numFmtId="164" fontId="0" fillId="0" borderId="7" xfId="0" applyNumberFormat="1" applyFont="1" applyBorder="1" applyAlignment="1">
      <alignment vertical="top" wrapText="1"/>
    </xf>
    <xf numFmtId="2" fontId="0" fillId="0" borderId="7" xfId="0" applyNumberFormat="1" applyFont="1" applyBorder="1" applyAlignment="1">
      <alignment vertical="top" wrapText="1"/>
    </xf>
    <xf numFmtId="0" fontId="0" fillId="0" borderId="7" xfId="0" applyFont="1" applyBorder="1" applyAlignment="1">
      <alignment vertical="top" wrapText="1"/>
    </xf>
    <xf numFmtId="49" fontId="0" fillId="0" borderId="6" xfId="0" applyNumberFormat="1" applyFont="1" applyBorder="1" applyAlignment="1">
      <alignment vertical="top" wrapText="1"/>
    </xf>
    <xf numFmtId="49" fontId="2" fillId="0" borderId="6" xfId="0" applyNumberFormat="1" applyFont="1" applyBorder="1" applyAlignment="1">
      <alignment vertical="top"/>
    </xf>
    <xf numFmtId="164" fontId="0" fillId="0" borderId="7" xfId="0" applyNumberFormat="1" applyFont="1" applyBorder="1" applyAlignment="1">
      <alignment vertical="top"/>
    </xf>
    <xf numFmtId="2" fontId="0" fillId="0" borderId="7" xfId="0" applyNumberFormat="1" applyFont="1" applyBorder="1" applyAlignment="1">
      <alignment vertical="top"/>
    </xf>
    <xf numFmtId="0" fontId="0" fillId="0" borderId="7" xfId="0" applyFont="1" applyBorder="1" applyAlignment="1">
      <alignment vertical="top"/>
    </xf>
    <xf numFmtId="0" fontId="0" fillId="0" borderId="0" xfId="0" applyNumberFormat="1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164" fontId="0" fillId="0" borderId="11" xfId="0" applyNumberFormat="1" applyFont="1" applyBorder="1" applyAlignment="1">
      <alignment vertical="top" wrapText="1"/>
    </xf>
    <xf numFmtId="0" fontId="0" fillId="0" borderId="11" xfId="0" applyFont="1" applyBorder="1" applyAlignment="1">
      <alignment vertical="top" wrapText="1"/>
    </xf>
    <xf numFmtId="0" fontId="0" fillId="0" borderId="13" xfId="0" applyNumberFormat="1" applyFont="1" applyBorder="1" applyAlignment="1">
      <alignment vertical="top" wrapText="1"/>
    </xf>
    <xf numFmtId="164" fontId="0" fillId="0" borderId="8" xfId="0" applyNumberFormat="1" applyFont="1" applyBorder="1" applyAlignment="1">
      <alignment vertical="top" wrapText="1"/>
    </xf>
    <xf numFmtId="0" fontId="1" fillId="0" borderId="10" xfId="0" applyNumberFormat="1" applyFont="1" applyBorder="1" applyAlignment="1">
      <alignment vertical="top" wrapText="1"/>
    </xf>
    <xf numFmtId="164" fontId="1" fillId="0" borderId="11" xfId="0" applyNumberFormat="1" applyFont="1" applyBorder="1" applyAlignment="1">
      <alignment vertical="top" wrapText="1"/>
    </xf>
    <xf numFmtId="2" fontId="1" fillId="0" borderId="11" xfId="0" applyNumberFormat="1" applyFont="1" applyBorder="1" applyAlignment="1">
      <alignment vertical="top" wrapText="1"/>
    </xf>
    <xf numFmtId="0" fontId="0" fillId="2" borderId="4" xfId="0" applyNumberFormat="1" applyFont="1" applyFill="1" applyBorder="1" applyAlignment="1">
      <alignment vertical="top" wrapText="1"/>
    </xf>
    <xf numFmtId="164" fontId="0" fillId="2" borderId="4" xfId="0" applyNumberFormat="1" applyFont="1" applyFill="1" applyBorder="1" applyAlignment="1">
      <alignment vertical="top" wrapText="1"/>
    </xf>
    <xf numFmtId="0" fontId="0" fillId="2" borderId="7" xfId="0" applyNumberFormat="1" applyFont="1" applyFill="1" applyBorder="1" applyAlignment="1">
      <alignment vertical="top" wrapText="1"/>
    </xf>
    <xf numFmtId="164" fontId="0" fillId="2" borderId="7" xfId="0" applyNumberFormat="1" applyFont="1" applyFill="1" applyBorder="1" applyAlignment="1">
      <alignment vertical="top" wrapText="1"/>
    </xf>
    <xf numFmtId="0" fontId="0" fillId="2" borderId="8" xfId="0" applyNumberFormat="1" applyFont="1" applyFill="1" applyBorder="1" applyAlignment="1">
      <alignment vertical="top" wrapText="1"/>
    </xf>
    <xf numFmtId="164" fontId="0" fillId="2" borderId="8" xfId="0" applyNumberFormat="1" applyFont="1" applyFill="1" applyBorder="1" applyAlignment="1">
      <alignment vertical="top" wrapText="1"/>
    </xf>
    <xf numFmtId="0" fontId="0" fillId="2" borderId="11" xfId="0" applyFont="1" applyFill="1" applyBorder="1" applyAlignment="1">
      <alignment vertical="top" wrapText="1"/>
    </xf>
    <xf numFmtId="164" fontId="1" fillId="2" borderId="11" xfId="0" applyNumberFormat="1" applyFont="1" applyFill="1" applyBorder="1" applyAlignment="1">
      <alignment vertical="top" wrapText="1"/>
    </xf>
    <xf numFmtId="0" fontId="1" fillId="0" borderId="11" xfId="0" applyFont="1" applyBorder="1" applyAlignment="1">
      <alignment vertical="top" wrapText="1"/>
    </xf>
    <xf numFmtId="0" fontId="1" fillId="2" borderId="11" xfId="0" applyFont="1" applyFill="1" applyBorder="1" applyAlignment="1">
      <alignment vertical="top" wrapText="1"/>
    </xf>
    <xf numFmtId="0" fontId="1" fillId="0" borderId="0" xfId="0" applyNumberFormat="1" applyFont="1" applyAlignment="1">
      <alignment vertical="top" wrapText="1"/>
    </xf>
    <xf numFmtId="0" fontId="1" fillId="0" borderId="0" xfId="0" applyFont="1" applyAlignment="1">
      <alignment vertical="top" wrapText="1"/>
    </xf>
    <xf numFmtId="43" fontId="0" fillId="4" borderId="4" xfId="1" applyFont="1" applyFill="1" applyBorder="1" applyAlignment="1">
      <alignment vertical="top" wrapText="1"/>
    </xf>
    <xf numFmtId="43" fontId="0" fillId="4" borderId="7" xfId="1" applyFont="1" applyFill="1" applyBorder="1" applyAlignment="1">
      <alignment vertical="top" wrapText="1"/>
    </xf>
    <xf numFmtId="43" fontId="0" fillId="4" borderId="8" xfId="1" applyFont="1" applyFill="1" applyBorder="1" applyAlignment="1">
      <alignment vertical="top" wrapText="1"/>
    </xf>
    <xf numFmtId="0" fontId="6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2" fillId="0" borderId="14" xfId="0" applyNumberFormat="1" applyFont="1" applyBorder="1" applyAlignment="1">
      <alignment horizontal="left" vertical="top" wrapText="1"/>
    </xf>
    <xf numFmtId="0" fontId="2" fillId="0" borderId="16" xfId="0" applyNumberFormat="1" applyFont="1" applyBorder="1" applyAlignment="1">
      <alignment horizontal="left" vertical="top" wrapText="1"/>
    </xf>
    <xf numFmtId="0" fontId="2" fillId="0" borderId="15" xfId="0" applyNumberFormat="1" applyFont="1" applyBorder="1" applyAlignment="1">
      <alignment horizontal="left" vertical="top" wrapText="1"/>
    </xf>
    <xf numFmtId="49" fontId="7" fillId="8" borderId="1" xfId="0" applyNumberFormat="1" applyFont="1" applyFill="1" applyBorder="1" applyAlignment="1">
      <alignment horizontal="center" vertical="top" wrapText="1"/>
    </xf>
    <xf numFmtId="49" fontId="7" fillId="8" borderId="2" xfId="0" applyNumberFormat="1" applyFont="1" applyFill="1" applyBorder="1" applyAlignment="1">
      <alignment vertical="top" wrapText="1"/>
    </xf>
    <xf numFmtId="49" fontId="7" fillId="8" borderId="5" xfId="0" applyNumberFormat="1" applyFont="1" applyFill="1" applyBorder="1" applyAlignment="1">
      <alignment vertical="top" wrapText="1"/>
    </xf>
    <xf numFmtId="49" fontId="7" fillId="8" borderId="12" xfId="0" applyNumberFormat="1" applyFont="1" applyFill="1" applyBorder="1" applyAlignment="1">
      <alignment vertical="top" wrapText="1"/>
    </xf>
    <xf numFmtId="0" fontId="7" fillId="8" borderId="9" xfId="0" applyFont="1" applyFill="1" applyBorder="1" applyAlignment="1">
      <alignment vertical="top" wrapText="1"/>
    </xf>
    <xf numFmtId="0" fontId="7" fillId="8" borderId="5" xfId="0" applyFont="1" applyFill="1" applyBorder="1" applyAlignment="1">
      <alignment vertical="top" wrapText="1"/>
    </xf>
    <xf numFmtId="2" fontId="8" fillId="0" borderId="4" xfId="0" applyNumberFormat="1" applyFont="1" applyBorder="1" applyAlignment="1">
      <alignment vertical="top" wrapText="1"/>
    </xf>
    <xf numFmtId="2" fontId="8" fillId="0" borderId="7" xfId="0" applyNumberFormat="1" applyFont="1" applyBorder="1" applyAlignment="1">
      <alignment vertical="top" wrapText="1"/>
    </xf>
    <xf numFmtId="2" fontId="8" fillId="0" borderId="8" xfId="0" applyNumberFormat="1" applyFont="1" applyBorder="1" applyAlignment="1">
      <alignment vertical="top" wrapText="1"/>
    </xf>
    <xf numFmtId="164" fontId="8" fillId="0" borderId="7" xfId="0" applyNumberFormat="1" applyFont="1" applyBorder="1" applyAlignment="1">
      <alignment vertical="top" wrapText="1"/>
    </xf>
    <xf numFmtId="164" fontId="9" fillId="0" borderId="4" xfId="0" applyNumberFormat="1" applyFont="1" applyBorder="1" applyAlignment="1">
      <alignment vertical="top" wrapText="1"/>
    </xf>
    <xf numFmtId="164" fontId="9" fillId="0" borderId="7" xfId="0" applyNumberFormat="1" applyFont="1" applyBorder="1" applyAlignment="1">
      <alignment vertical="top" wrapText="1"/>
    </xf>
    <xf numFmtId="164" fontId="9" fillId="0" borderId="8" xfId="0" applyNumberFormat="1" applyFont="1" applyBorder="1" applyAlignment="1">
      <alignment vertical="top" wrapText="1"/>
    </xf>
    <xf numFmtId="0" fontId="10" fillId="8" borderId="0" xfId="0" applyFont="1" applyFill="1" applyAlignment="1">
      <alignment horizontal="center" vertical="center"/>
    </xf>
    <xf numFmtId="164" fontId="11" fillId="0" borderId="4" xfId="0" applyNumberFormat="1" applyFont="1" applyBorder="1" applyAlignment="1">
      <alignment vertical="top" wrapText="1"/>
    </xf>
    <xf numFmtId="164" fontId="11" fillId="0" borderId="7" xfId="0" applyNumberFormat="1" applyFont="1" applyBorder="1" applyAlignment="1">
      <alignment vertical="top" wrapText="1"/>
    </xf>
    <xf numFmtId="164" fontId="11" fillId="0" borderId="8" xfId="0" applyNumberFormat="1" applyFont="1" applyBorder="1" applyAlignment="1">
      <alignment vertical="top" wrapText="1"/>
    </xf>
    <xf numFmtId="164" fontId="12" fillId="0" borderId="4" xfId="0" applyNumberFormat="1" applyFont="1" applyBorder="1" applyAlignment="1">
      <alignment vertical="top" wrapText="1"/>
    </xf>
    <xf numFmtId="0" fontId="12" fillId="0" borderId="4" xfId="0" applyNumberFormat="1" applyFont="1" applyBorder="1" applyAlignment="1">
      <alignment vertical="top" wrapText="1"/>
    </xf>
    <xf numFmtId="0" fontId="12" fillId="0" borderId="7" xfId="0" applyNumberFormat="1" applyFont="1" applyBorder="1" applyAlignment="1">
      <alignment vertical="top" wrapText="1"/>
    </xf>
    <xf numFmtId="164" fontId="12" fillId="0" borderId="7" xfId="0" applyNumberFormat="1" applyFont="1" applyBorder="1" applyAlignment="1">
      <alignment vertical="top" wrapText="1"/>
    </xf>
    <xf numFmtId="0" fontId="12" fillId="0" borderId="8" xfId="0" applyNumberFormat="1" applyFont="1" applyBorder="1" applyAlignment="1">
      <alignment vertical="top" wrapText="1"/>
    </xf>
    <xf numFmtId="164" fontId="12" fillId="0" borderId="8" xfId="0" applyNumberFormat="1" applyFont="1" applyBorder="1" applyAlignment="1">
      <alignment vertical="top" wrapText="1"/>
    </xf>
    <xf numFmtId="49" fontId="7" fillId="8" borderId="1" xfId="0" applyNumberFormat="1" applyFont="1" applyFill="1" applyBorder="1" applyAlignment="1">
      <alignment vertical="top" wrapText="1"/>
    </xf>
    <xf numFmtId="0" fontId="0" fillId="0" borderId="0" xfId="0" applyNumberFormat="1">
      <alignment vertical="top" wrapText="1"/>
    </xf>
    <xf numFmtId="0" fontId="0" fillId="0" borderId="0" xfId="0">
      <alignment vertical="top" wrapText="1"/>
    </xf>
    <xf numFmtId="0" fontId="0" fillId="0" borderId="3" xfId="0" applyNumberFormat="1" applyBorder="1">
      <alignment vertical="top" wrapText="1"/>
    </xf>
    <xf numFmtId="164" fontId="0" fillId="0" borderId="4" xfId="0" applyNumberFormat="1" applyBorder="1">
      <alignment vertical="top" wrapText="1"/>
    </xf>
    <xf numFmtId="2" fontId="0" fillId="5" borderId="4" xfId="0" applyNumberFormat="1" applyFill="1" applyBorder="1">
      <alignment vertical="top" wrapText="1"/>
    </xf>
    <xf numFmtId="2" fontId="0" fillId="0" borderId="4" xfId="0" applyNumberFormat="1" applyBorder="1">
      <alignment vertical="top" wrapText="1"/>
    </xf>
    <xf numFmtId="164" fontId="0" fillId="6" borderId="4" xfId="0" applyNumberFormat="1" applyFill="1" applyBorder="1">
      <alignment vertical="top" wrapText="1"/>
    </xf>
    <xf numFmtId="0" fontId="0" fillId="6" borderId="4" xfId="0" applyNumberFormat="1" applyFill="1" applyBorder="1">
      <alignment vertical="top" wrapText="1"/>
    </xf>
    <xf numFmtId="164" fontId="0" fillId="7" borderId="4" xfId="0" applyNumberFormat="1" applyFill="1" applyBorder="1">
      <alignment vertical="top" wrapText="1"/>
    </xf>
    <xf numFmtId="0" fontId="0" fillId="7" borderId="4" xfId="0" applyNumberFormat="1" applyFill="1" applyBorder="1">
      <alignment vertical="top" wrapText="1"/>
    </xf>
    <xf numFmtId="0" fontId="0" fillId="0" borderId="6" xfId="0" applyNumberFormat="1" applyBorder="1">
      <alignment vertical="top" wrapText="1"/>
    </xf>
    <xf numFmtId="164" fontId="0" fillId="0" borderId="7" xfId="0" applyNumberFormat="1" applyBorder="1">
      <alignment vertical="top" wrapText="1"/>
    </xf>
    <xf numFmtId="2" fontId="0" fillId="5" borderId="7" xfId="0" applyNumberFormat="1" applyFill="1" applyBorder="1">
      <alignment vertical="top" wrapText="1"/>
    </xf>
    <xf numFmtId="2" fontId="0" fillId="0" borderId="7" xfId="0" applyNumberFormat="1" applyBorder="1">
      <alignment vertical="top" wrapText="1"/>
    </xf>
    <xf numFmtId="164" fontId="0" fillId="6" borderId="7" xfId="0" applyNumberFormat="1" applyFill="1" applyBorder="1">
      <alignment vertical="top" wrapText="1"/>
    </xf>
    <xf numFmtId="0" fontId="0" fillId="6" borderId="7" xfId="0" applyNumberFormat="1" applyFill="1" applyBorder="1">
      <alignment vertical="top" wrapText="1"/>
    </xf>
    <xf numFmtId="164" fontId="0" fillId="7" borderId="7" xfId="0" applyNumberFormat="1" applyFill="1" applyBorder="1">
      <alignment vertical="top" wrapText="1"/>
    </xf>
    <xf numFmtId="0" fontId="0" fillId="7" borderId="7" xfId="0" applyNumberFormat="1" applyFill="1" applyBorder="1">
      <alignment vertical="top" wrapText="1"/>
    </xf>
    <xf numFmtId="0" fontId="0" fillId="0" borderId="13" xfId="0" applyNumberFormat="1" applyBorder="1">
      <alignment vertical="top" wrapText="1"/>
    </xf>
    <xf numFmtId="164" fontId="0" fillId="0" borderId="8" xfId="0" applyNumberFormat="1" applyBorder="1">
      <alignment vertical="top" wrapText="1"/>
    </xf>
    <xf numFmtId="2" fontId="0" fillId="5" borderId="8" xfId="0" applyNumberFormat="1" applyFill="1" applyBorder="1">
      <alignment vertical="top" wrapText="1"/>
    </xf>
    <xf numFmtId="2" fontId="0" fillId="0" borderId="8" xfId="0" applyNumberFormat="1" applyBorder="1">
      <alignment vertical="top" wrapText="1"/>
    </xf>
    <xf numFmtId="164" fontId="0" fillId="6" borderId="8" xfId="0" applyNumberFormat="1" applyFill="1" applyBorder="1">
      <alignment vertical="top" wrapText="1"/>
    </xf>
    <xf numFmtId="0" fontId="0" fillId="6" borderId="8" xfId="0" applyNumberFormat="1" applyFill="1" applyBorder="1">
      <alignment vertical="top" wrapText="1"/>
    </xf>
    <xf numFmtId="164" fontId="0" fillId="7" borderId="8" xfId="0" applyNumberFormat="1" applyFill="1" applyBorder="1">
      <alignment vertical="top" wrapText="1"/>
    </xf>
    <xf numFmtId="0" fontId="0" fillId="7" borderId="8" xfId="0" applyNumberFormat="1" applyFill="1" applyBorder="1">
      <alignment vertical="top" wrapText="1"/>
    </xf>
    <xf numFmtId="0" fontId="1" fillId="0" borderId="10" xfId="0" applyNumberFormat="1" applyFont="1" applyBorder="1">
      <alignment vertical="top" wrapText="1"/>
    </xf>
    <xf numFmtId="164" fontId="0" fillId="0" borderId="11" xfId="0" applyNumberFormat="1" applyBorder="1">
      <alignment vertical="top" wrapText="1"/>
    </xf>
    <xf numFmtId="164" fontId="1" fillId="0" borderId="11" xfId="0" applyNumberFormat="1" applyFont="1" applyBorder="1">
      <alignment vertical="top" wrapText="1"/>
    </xf>
    <xf numFmtId="2" fontId="0" fillId="0" borderId="11" xfId="0" applyNumberFormat="1" applyBorder="1">
      <alignment vertical="top" wrapText="1"/>
    </xf>
    <xf numFmtId="2" fontId="1" fillId="0" borderId="11" xfId="0" applyNumberFormat="1" applyFont="1" applyBorder="1">
      <alignment vertical="top" wrapText="1"/>
    </xf>
    <xf numFmtId="164" fontId="1" fillId="6" borderId="11" xfId="0" applyNumberFormat="1" applyFont="1" applyFill="1" applyBorder="1">
      <alignment vertical="top" wrapText="1"/>
    </xf>
    <xf numFmtId="0" fontId="0" fillId="6" borderId="11" xfId="0" applyFill="1" applyBorder="1">
      <alignment vertical="top" wrapText="1"/>
    </xf>
    <xf numFmtId="164" fontId="1" fillId="7" borderId="11" xfId="0" applyNumberFormat="1" applyFont="1" applyFill="1" applyBorder="1">
      <alignment vertical="top" wrapText="1"/>
    </xf>
    <xf numFmtId="0" fontId="0" fillId="7" borderId="11" xfId="0" applyFill="1" applyBorder="1">
      <alignment vertical="top" wrapText="1"/>
    </xf>
    <xf numFmtId="0" fontId="0" fillId="0" borderId="7" xfId="0" applyBorder="1">
      <alignment vertical="top" wrapText="1"/>
    </xf>
    <xf numFmtId="49" fontId="0" fillId="0" borderId="6" xfId="0" applyNumberFormat="1" applyBorder="1">
      <alignment vertical="top" wrapText="1"/>
    </xf>
    <xf numFmtId="164" fontId="0" fillId="0" borderId="7" xfId="0" applyNumberFormat="1" applyBorder="1" applyAlignment="1">
      <alignment vertical="top"/>
    </xf>
    <xf numFmtId="2" fontId="0" fillId="0" borderId="7" xfId="0" applyNumberFormat="1" applyBorder="1" applyAlignment="1">
      <alignment vertical="top"/>
    </xf>
    <xf numFmtId="0" fontId="0" fillId="0" borderId="7" xfId="0" applyBorder="1" applyAlignment="1">
      <alignment vertical="top"/>
    </xf>
    <xf numFmtId="49" fontId="0" fillId="3" borderId="14" xfId="0" applyNumberFormat="1" applyFill="1" applyBorder="1" applyAlignment="1">
      <alignment horizontal="left" vertical="top" wrapText="1"/>
    </xf>
    <xf numFmtId="49" fontId="0" fillId="3" borderId="16" xfId="0" applyNumberFormat="1" applyFill="1" applyBorder="1" applyAlignment="1">
      <alignment horizontal="left" vertical="top" wrapText="1"/>
    </xf>
    <xf numFmtId="49" fontId="0" fillId="3" borderId="15" xfId="0" applyNumberFormat="1" applyFill="1" applyBorder="1" applyAlignment="1">
      <alignment horizontal="left" vertical="top" wrapText="1"/>
    </xf>
    <xf numFmtId="2" fontId="0" fillId="7" borderId="4" xfId="0" applyNumberFormat="1" applyFill="1" applyBorder="1">
      <alignment vertical="top" wrapText="1"/>
    </xf>
    <xf numFmtId="0" fontId="0" fillId="0" borderId="4" xfId="0" applyNumberFormat="1" applyBorder="1">
      <alignment vertical="top" wrapText="1"/>
    </xf>
    <xf numFmtId="0" fontId="0" fillId="0" borderId="7" xfId="0" applyNumberFormat="1" applyBorder="1">
      <alignment vertical="top" wrapText="1"/>
    </xf>
    <xf numFmtId="0" fontId="0" fillId="0" borderId="8" xfId="0" applyNumberFormat="1" applyBorder="1">
      <alignment vertical="top" wrapText="1"/>
    </xf>
    <xf numFmtId="0" fontId="0" fillId="0" borderId="11" xfId="0" applyBorder="1">
      <alignment vertical="top" wrapText="1"/>
    </xf>
    <xf numFmtId="49" fontId="7" fillId="8" borderId="2" xfId="0" applyNumberFormat="1" applyFont="1" applyFill="1" applyBorder="1">
      <alignment vertical="top" wrapText="1"/>
    </xf>
    <xf numFmtId="49" fontId="7" fillId="8" borderId="5" xfId="0" applyNumberFormat="1" applyFont="1" applyFill="1" applyBorder="1">
      <alignment vertical="top" wrapText="1"/>
    </xf>
    <xf numFmtId="49" fontId="7" fillId="8" borderId="12" xfId="0" applyNumberFormat="1" applyFont="1" applyFill="1" applyBorder="1">
      <alignment vertical="top" wrapText="1"/>
    </xf>
    <xf numFmtId="0" fontId="7" fillId="8" borderId="9" xfId="0" applyFont="1" applyFill="1" applyBorder="1">
      <alignment vertical="top" wrapText="1"/>
    </xf>
    <xf numFmtId="0" fontId="7" fillId="8" borderId="5" xfId="0" applyFont="1" applyFill="1" applyBorder="1">
      <alignment vertical="top" wrapText="1"/>
    </xf>
    <xf numFmtId="164" fontId="8" fillId="0" borderId="7" xfId="0" applyNumberFormat="1" applyFont="1" applyBorder="1">
      <alignment vertical="top" wrapText="1"/>
    </xf>
    <xf numFmtId="0" fontId="13" fillId="8" borderId="0" xfId="0" applyNumberFormat="1" applyFont="1" applyFill="1">
      <alignment vertical="top" wrapText="1"/>
    </xf>
    <xf numFmtId="49" fontId="13" fillId="8" borderId="14" xfId="0" applyNumberFormat="1" applyFont="1" applyFill="1" applyBorder="1" applyAlignment="1">
      <alignment horizontal="left" vertical="top" wrapText="1"/>
    </xf>
    <xf numFmtId="49" fontId="13" fillId="8" borderId="16" xfId="0" applyNumberFormat="1" applyFont="1" applyFill="1" applyBorder="1" applyAlignment="1">
      <alignment horizontal="left" vertical="top" wrapText="1"/>
    </xf>
    <xf numFmtId="49" fontId="13" fillId="8" borderId="15" xfId="0" applyNumberFormat="1" applyFont="1" applyFill="1" applyBorder="1" applyAlignment="1">
      <alignment horizontal="left" vertical="top" wrapText="1"/>
    </xf>
    <xf numFmtId="0" fontId="14" fillId="8" borderId="17" xfId="0" applyFont="1" applyFill="1" applyBorder="1" applyAlignment="1">
      <alignment horizontal="left" vertical="top" wrapText="1"/>
    </xf>
    <xf numFmtId="0" fontId="14" fillId="8" borderId="18" xfId="0" applyFont="1" applyFill="1" applyBorder="1" applyAlignment="1">
      <alignment horizontal="left" vertical="top" wrapText="1"/>
    </xf>
    <xf numFmtId="0" fontId="15" fillId="8" borderId="19" xfId="0" applyFont="1" applyFill="1" applyBorder="1" applyAlignment="1">
      <alignment horizontal="left" vertical="center"/>
    </xf>
    <xf numFmtId="0" fontId="16" fillId="8" borderId="20" xfId="0" applyFont="1" applyFill="1" applyBorder="1">
      <alignment vertical="top" wrapText="1"/>
    </xf>
    <xf numFmtId="0" fontId="13" fillId="8" borderId="0" xfId="0" applyFont="1" applyFill="1" applyBorder="1">
      <alignment vertical="top" wrapText="1"/>
    </xf>
    <xf numFmtId="0" fontId="17" fillId="8" borderId="21" xfId="0" applyFont="1" applyFill="1" applyBorder="1" applyAlignment="1">
      <alignment horizontal="left" vertical="center"/>
    </xf>
    <xf numFmtId="0" fontId="13" fillId="8" borderId="20" xfId="0" applyFont="1" applyFill="1" applyBorder="1">
      <alignment vertical="top" wrapText="1"/>
    </xf>
    <xf numFmtId="0" fontId="13" fillId="8" borderId="22" xfId="0" applyFont="1" applyFill="1" applyBorder="1">
      <alignment vertical="top" wrapText="1"/>
    </xf>
    <xf numFmtId="0" fontId="13" fillId="8" borderId="23" xfId="0" applyFont="1" applyFill="1" applyBorder="1">
      <alignment vertical="top" wrapText="1"/>
    </xf>
    <xf numFmtId="0" fontId="15" fillId="8" borderId="24" xfId="0" applyFont="1" applyFill="1" applyBorder="1" applyAlignment="1">
      <alignment horizontal="left" vertical="center"/>
    </xf>
    <xf numFmtId="0" fontId="14" fillId="8" borderId="25" xfId="0" applyFont="1" applyFill="1" applyBorder="1">
      <alignment vertical="top" wrapText="1"/>
    </xf>
    <xf numFmtId="0" fontId="14" fillId="8" borderId="26" xfId="0" applyFont="1" applyFill="1" applyBorder="1">
      <alignment vertical="top" wrapText="1"/>
    </xf>
    <xf numFmtId="0" fontId="15" fillId="8" borderId="19" xfId="0" applyFont="1" applyFill="1" applyBorder="1" applyAlignment="1">
      <alignment horizontal="left" vertical="center" wrapText="1"/>
    </xf>
  </cellXfs>
  <cellStyles count="2">
    <cellStyle name="Normal" xfId="0" builtinId="0"/>
    <cellStyle name="Vírgula" xfId="1" builtinId="3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W35"/>
  <sheetViews>
    <sheetView showGridLines="0" workbookViewId="0">
      <pane xSplit="1" ySplit="2" topLeftCell="B3" activePane="bottomRight" state="frozen"/>
      <selection pane="topRight"/>
      <selection pane="bottomLeft"/>
      <selection pane="bottomRight" activeCell="K11" sqref="K11"/>
    </sheetView>
  </sheetViews>
  <sheetFormatPr defaultColWidth="16.33203125" defaultRowHeight="19.95" customHeight="1"/>
  <cols>
    <col min="1" max="1" width="16.33203125" style="1" customWidth="1"/>
    <col min="2" max="2" width="13.88671875" style="1" customWidth="1"/>
    <col min="3" max="3" width="15.5546875" style="1" customWidth="1"/>
    <col min="4" max="4" width="11.44140625" style="1" customWidth="1"/>
    <col min="5" max="5" width="16.33203125" style="1" customWidth="1"/>
    <col min="6" max="6" width="8.44140625" style="15" bestFit="1" customWidth="1"/>
    <col min="7" max="7" width="10" style="15" bestFit="1" customWidth="1"/>
    <col min="8" max="8" width="16.33203125" style="1" customWidth="1"/>
    <col min="9" max="9" width="13.44140625" style="1" customWidth="1"/>
    <col min="10" max="10" width="15.33203125" style="1" customWidth="1"/>
    <col min="11" max="11" width="14" style="1" customWidth="1"/>
    <col min="12" max="12" width="18.109375" style="1" customWidth="1"/>
    <col min="13" max="13" width="11.88671875" style="1" customWidth="1"/>
    <col min="14" max="14" width="11.6640625" style="1" customWidth="1"/>
    <col min="15" max="15" width="13.33203125" style="1" customWidth="1"/>
    <col min="16" max="257" width="16.33203125" style="1" customWidth="1"/>
  </cols>
  <sheetData>
    <row r="1" spans="1:15" ht="27.6" customHeight="1">
      <c r="A1" s="56" t="s">
        <v>0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</row>
    <row r="2" spans="1:15" ht="39" customHeight="1">
      <c r="A2" s="43" t="s">
        <v>1</v>
      </c>
      <c r="B2" s="43" t="s">
        <v>2</v>
      </c>
      <c r="C2" s="43" t="s">
        <v>3</v>
      </c>
      <c r="D2" s="43" t="s">
        <v>4</v>
      </c>
      <c r="E2" s="43" t="s">
        <v>5</v>
      </c>
      <c r="F2" s="43" t="s">
        <v>50</v>
      </c>
      <c r="G2" s="43" t="s">
        <v>43</v>
      </c>
      <c r="H2" s="43" t="s">
        <v>6</v>
      </c>
      <c r="I2" s="43" t="s">
        <v>7</v>
      </c>
      <c r="J2" s="43" t="s">
        <v>8</v>
      </c>
      <c r="K2" s="43" t="s">
        <v>9</v>
      </c>
      <c r="L2" s="43" t="s">
        <v>10</v>
      </c>
      <c r="M2" s="43" t="s">
        <v>65</v>
      </c>
      <c r="N2" s="43" t="s">
        <v>66</v>
      </c>
      <c r="O2" s="43" t="s">
        <v>67</v>
      </c>
    </row>
    <row r="3" spans="1:15" ht="20.25" customHeight="1">
      <c r="A3" s="44" t="s">
        <v>14</v>
      </c>
      <c r="B3" s="2">
        <v>15</v>
      </c>
      <c r="C3" s="3">
        <v>10</v>
      </c>
      <c r="D3" s="3">
        <v>1</v>
      </c>
      <c r="E3" s="3">
        <f>B3*(C3-D3)</f>
        <v>135</v>
      </c>
      <c r="F3" s="35">
        <v>0</v>
      </c>
      <c r="G3" s="35">
        <f>F3/100*(B3*C3)</f>
        <v>0</v>
      </c>
      <c r="H3" s="49">
        <f>E3/$E$6*100</f>
        <v>75</v>
      </c>
      <c r="I3" s="53">
        <f>(H3/100)*$C$8</f>
        <v>7.5</v>
      </c>
      <c r="J3" s="53">
        <f>(H3/100)*$C$9</f>
        <v>3</v>
      </c>
      <c r="K3" s="53">
        <f>(H3/100)*$C$10</f>
        <v>1.5</v>
      </c>
      <c r="L3" s="53">
        <f>(H3/100)*$C$11</f>
        <v>13.5</v>
      </c>
      <c r="M3" s="60">
        <f>E3+I3+J3+K3-L3+G3</f>
        <v>133.5</v>
      </c>
      <c r="N3" s="61">
        <v>18</v>
      </c>
      <c r="O3" s="60">
        <f>N3/100*M3</f>
        <v>24.029999999999998</v>
      </c>
    </row>
    <row r="4" spans="1:15" ht="20.100000000000001" customHeight="1">
      <c r="A4" s="45" t="s">
        <v>15</v>
      </c>
      <c r="B4" s="4">
        <v>3</v>
      </c>
      <c r="C4" s="5">
        <v>7</v>
      </c>
      <c r="D4" s="5">
        <v>0</v>
      </c>
      <c r="E4" s="5">
        <f>B4*(C4-D4)</f>
        <v>21</v>
      </c>
      <c r="F4" s="36">
        <v>0</v>
      </c>
      <c r="G4" s="35">
        <f t="shared" ref="G4:G5" si="0">F4/100*(B4*C4)</f>
        <v>0</v>
      </c>
      <c r="H4" s="50">
        <f>E4/$E$6*100</f>
        <v>11.666666666666666</v>
      </c>
      <c r="I4" s="54">
        <f>(H4/100)*$C$8</f>
        <v>1.1666666666666665</v>
      </c>
      <c r="J4" s="54">
        <f>(H4/100)*$C$9</f>
        <v>0.46666666666666662</v>
      </c>
      <c r="K4" s="54">
        <f>(H4/100)*$C$10</f>
        <v>0.23333333333333331</v>
      </c>
      <c r="L4" s="54">
        <f>(H4/100)*$C$11</f>
        <v>2.0999999999999996</v>
      </c>
      <c r="M4" s="60">
        <f t="shared" ref="M4:M5" si="1">E4+I4+J4+K4-L4+G4</f>
        <v>20.766666666666666</v>
      </c>
      <c r="N4" s="62">
        <v>18</v>
      </c>
      <c r="O4" s="63">
        <f>N4/100*M4</f>
        <v>3.7379999999999995</v>
      </c>
    </row>
    <row r="5" spans="1:15" ht="20.100000000000001" customHeight="1">
      <c r="A5" s="46" t="s">
        <v>16</v>
      </c>
      <c r="B5" s="18">
        <v>6</v>
      </c>
      <c r="C5" s="19">
        <v>4</v>
      </c>
      <c r="D5" s="19">
        <v>0</v>
      </c>
      <c r="E5" s="19">
        <f>B5*(C5-D5)</f>
        <v>24</v>
      </c>
      <c r="F5" s="37">
        <v>0</v>
      </c>
      <c r="G5" s="35">
        <f t="shared" si="0"/>
        <v>0</v>
      </c>
      <c r="H5" s="51">
        <f>E5/$E$6*100</f>
        <v>13.333333333333334</v>
      </c>
      <c r="I5" s="55">
        <f>(H5/100)*$C$8</f>
        <v>1.3333333333333333</v>
      </c>
      <c r="J5" s="55">
        <f>(H5/100)*$C$9</f>
        <v>0.53333333333333333</v>
      </c>
      <c r="K5" s="55">
        <f>(H5/100)*$C$10</f>
        <v>0.26666666666666666</v>
      </c>
      <c r="L5" s="55">
        <f>(H5/100)*$C$11</f>
        <v>2.4</v>
      </c>
      <c r="M5" s="60">
        <f t="shared" si="1"/>
        <v>23.733333333333334</v>
      </c>
      <c r="N5" s="64">
        <v>18</v>
      </c>
      <c r="O5" s="65">
        <f>N5/100*M5</f>
        <v>4.2720000000000002</v>
      </c>
    </row>
    <row r="6" spans="1:15" ht="20.100000000000001" customHeight="1">
      <c r="A6" s="47"/>
      <c r="B6" s="20">
        <f>SUM(B3:B5)</f>
        <v>24</v>
      </c>
      <c r="C6" s="16"/>
      <c r="D6" s="16"/>
      <c r="E6" s="21">
        <f t="shared" ref="E6:M6" si="2">SUM(E3:E5)</f>
        <v>180</v>
      </c>
      <c r="F6" s="21"/>
      <c r="G6" s="21">
        <f>SUM(G3:G5)</f>
        <v>0</v>
      </c>
      <c r="H6" s="22">
        <f t="shared" si="2"/>
        <v>100</v>
      </c>
      <c r="I6" s="21">
        <f t="shared" si="2"/>
        <v>10</v>
      </c>
      <c r="J6" s="21">
        <f t="shared" si="2"/>
        <v>4</v>
      </c>
      <c r="K6" s="21">
        <f t="shared" si="2"/>
        <v>2</v>
      </c>
      <c r="L6" s="21">
        <f t="shared" si="2"/>
        <v>18</v>
      </c>
      <c r="M6" s="21">
        <f t="shared" si="2"/>
        <v>178</v>
      </c>
      <c r="N6" s="17"/>
      <c r="O6" s="21">
        <f>SUM(O3:O5)</f>
        <v>32.04</v>
      </c>
    </row>
    <row r="7" spans="1:15" ht="20.100000000000001" customHeight="1">
      <c r="A7" s="48"/>
      <c r="B7" s="4"/>
      <c r="C7" s="5"/>
      <c r="D7" s="5"/>
      <c r="E7" s="5"/>
      <c r="F7" s="5"/>
      <c r="G7" s="5"/>
      <c r="H7" s="6"/>
      <c r="I7" s="7"/>
      <c r="J7" s="7"/>
      <c r="K7" s="7"/>
      <c r="L7" s="7"/>
      <c r="M7" s="7"/>
      <c r="N7" s="7"/>
      <c r="O7" s="7"/>
    </row>
    <row r="8" spans="1:15" ht="20.100000000000001" customHeight="1">
      <c r="A8" s="48"/>
      <c r="B8" s="8" t="s">
        <v>17</v>
      </c>
      <c r="C8" s="52">
        <v>10</v>
      </c>
      <c r="D8" s="5"/>
      <c r="E8" s="5"/>
      <c r="F8" s="5"/>
      <c r="G8" s="5"/>
      <c r="H8" s="6"/>
      <c r="I8" s="7"/>
      <c r="J8" s="7"/>
      <c r="K8" s="7"/>
      <c r="L8" s="7"/>
      <c r="M8" s="7"/>
      <c r="N8" s="7"/>
      <c r="O8" s="7"/>
    </row>
    <row r="9" spans="1:15" ht="20.100000000000001" customHeight="1">
      <c r="A9" s="48"/>
      <c r="B9" s="8" t="s">
        <v>18</v>
      </c>
      <c r="C9" s="52">
        <v>4</v>
      </c>
      <c r="D9" s="5"/>
      <c r="E9" s="5"/>
      <c r="F9" s="5"/>
      <c r="G9" s="5"/>
      <c r="H9" s="6"/>
      <c r="I9" s="7"/>
      <c r="J9" s="7"/>
      <c r="K9" s="7"/>
      <c r="L9" s="7"/>
      <c r="M9" s="7"/>
      <c r="N9" s="7"/>
      <c r="O9" s="7"/>
    </row>
    <row r="10" spans="1:15" ht="20.100000000000001" customHeight="1">
      <c r="A10" s="48"/>
      <c r="B10" s="8" t="s">
        <v>19</v>
      </c>
      <c r="C10" s="52">
        <v>2</v>
      </c>
      <c r="D10" s="5"/>
      <c r="E10" s="5"/>
      <c r="F10" s="5"/>
      <c r="G10" s="5"/>
      <c r="H10" s="6"/>
      <c r="I10" s="7"/>
      <c r="J10" s="7"/>
      <c r="K10" s="7"/>
      <c r="L10" s="7"/>
      <c r="M10" s="7"/>
      <c r="N10" s="7"/>
      <c r="O10" s="7"/>
    </row>
    <row r="11" spans="1:15" ht="28.5" customHeight="1">
      <c r="A11" s="48"/>
      <c r="B11" s="8" t="s">
        <v>20</v>
      </c>
      <c r="C11" s="52">
        <v>18</v>
      </c>
      <c r="D11" s="5"/>
      <c r="E11" s="5"/>
      <c r="F11" s="5"/>
      <c r="G11" s="5"/>
      <c r="H11" s="6"/>
      <c r="I11" s="7"/>
      <c r="J11" s="7"/>
      <c r="K11" s="7"/>
      <c r="L11" s="7"/>
      <c r="M11" s="7"/>
      <c r="N11" s="7"/>
      <c r="O11" s="7"/>
    </row>
    <row r="12" spans="1:15" ht="20.100000000000001" customHeight="1">
      <c r="A12" s="48"/>
      <c r="B12" s="4"/>
      <c r="C12" s="5"/>
      <c r="D12" s="5"/>
      <c r="E12" s="5"/>
      <c r="F12" s="5"/>
      <c r="G12" s="5"/>
      <c r="H12" s="6"/>
      <c r="I12" s="7"/>
      <c r="J12" s="7"/>
      <c r="K12" s="7"/>
      <c r="L12" s="7"/>
      <c r="M12" s="7"/>
      <c r="N12" s="7"/>
      <c r="O12" s="7"/>
    </row>
    <row r="13" spans="1:15" ht="20.100000000000001" customHeight="1">
      <c r="A13" s="48"/>
      <c r="B13" s="9" t="s">
        <v>21</v>
      </c>
      <c r="C13" s="10"/>
      <c r="D13" s="10"/>
      <c r="E13" s="10"/>
      <c r="F13" s="10"/>
      <c r="G13" s="10"/>
      <c r="H13" s="11"/>
      <c r="I13" s="12"/>
      <c r="J13" s="12"/>
      <c r="K13" s="12"/>
      <c r="L13" s="12"/>
      <c r="M13" s="12"/>
      <c r="N13" s="12"/>
      <c r="O13" s="7"/>
    </row>
    <row r="14" spans="1:15" ht="20.100000000000001" customHeight="1">
      <c r="A14" s="48"/>
      <c r="B14" s="9" t="s">
        <v>22</v>
      </c>
      <c r="C14" s="5"/>
      <c r="D14" s="5"/>
      <c r="E14" s="5"/>
      <c r="F14" s="5"/>
      <c r="G14" s="5"/>
      <c r="H14" s="6"/>
      <c r="I14" s="7"/>
      <c r="J14" s="7"/>
      <c r="K14" s="7"/>
      <c r="L14" s="7"/>
      <c r="M14" s="7"/>
      <c r="N14" s="7"/>
      <c r="O14" s="7"/>
    </row>
    <row r="15" spans="1:15" ht="20.100000000000001" customHeight="1">
      <c r="A15" s="48"/>
      <c r="B15" s="40" t="s">
        <v>49</v>
      </c>
      <c r="C15" s="41"/>
      <c r="D15" s="41"/>
      <c r="E15" s="41"/>
      <c r="F15" s="41"/>
      <c r="G15" s="41"/>
      <c r="H15" s="41"/>
      <c r="I15" s="41"/>
      <c r="J15" s="41"/>
      <c r="K15" s="41"/>
      <c r="L15" s="41"/>
      <c r="M15" s="41"/>
      <c r="N15" s="42"/>
      <c r="O15" s="7"/>
    </row>
    <row r="16" spans="1:15" ht="20.100000000000001" customHeight="1">
      <c r="A16" s="48"/>
      <c r="B16" s="4"/>
      <c r="C16" s="5"/>
      <c r="D16" s="5"/>
      <c r="E16" s="5"/>
      <c r="F16" s="5"/>
      <c r="G16" s="5"/>
      <c r="H16" s="6"/>
      <c r="I16" s="7"/>
      <c r="J16" s="7"/>
      <c r="K16" s="7"/>
      <c r="L16" s="7"/>
      <c r="M16" s="7"/>
      <c r="N16" s="7"/>
      <c r="O16" s="7"/>
    </row>
    <row r="17" spans="1:15" ht="20.100000000000001" customHeight="1">
      <c r="A17" s="48"/>
      <c r="B17" s="38" t="s">
        <v>45</v>
      </c>
      <c r="C17" s="5"/>
      <c r="D17" s="5"/>
      <c r="E17" s="5"/>
      <c r="F17" s="5"/>
      <c r="G17" s="5"/>
      <c r="H17" s="6"/>
      <c r="I17" s="7"/>
      <c r="J17" s="7"/>
      <c r="K17" s="7"/>
      <c r="L17" s="7"/>
      <c r="M17" s="7"/>
      <c r="N17" s="7"/>
      <c r="O17" s="7"/>
    </row>
    <row r="18" spans="1:15" ht="20.100000000000001" customHeight="1">
      <c r="A18" s="48"/>
      <c r="B18" s="38" t="s">
        <v>57</v>
      </c>
      <c r="C18" s="5"/>
      <c r="D18" s="5"/>
      <c r="E18" s="5"/>
      <c r="F18" s="5"/>
      <c r="G18" s="5"/>
      <c r="H18" s="6"/>
      <c r="I18" s="7"/>
      <c r="J18" s="7"/>
      <c r="K18" s="7"/>
      <c r="L18" s="7"/>
      <c r="M18" s="7"/>
      <c r="N18" s="7"/>
      <c r="O18" s="7"/>
    </row>
    <row r="19" spans="1:15" ht="20.100000000000001" customHeight="1">
      <c r="A19" s="48"/>
      <c r="B19" s="38" t="s">
        <v>58</v>
      </c>
      <c r="C19" s="5"/>
      <c r="D19" s="5"/>
      <c r="E19" s="5"/>
      <c r="F19" s="5"/>
      <c r="G19" s="5"/>
      <c r="H19" s="6"/>
      <c r="I19" s="7"/>
      <c r="J19" s="7"/>
      <c r="K19" s="7"/>
      <c r="L19" s="7"/>
      <c r="M19" s="7"/>
      <c r="N19" s="7"/>
      <c r="O19" s="7"/>
    </row>
    <row r="20" spans="1:15" ht="20.100000000000001" customHeight="1">
      <c r="A20" s="48"/>
      <c r="B20" s="38" t="s">
        <v>59</v>
      </c>
      <c r="C20" s="5"/>
      <c r="D20" s="5"/>
      <c r="E20" s="5"/>
      <c r="F20" s="5"/>
      <c r="G20" s="5"/>
      <c r="H20" s="6"/>
      <c r="I20" s="7"/>
      <c r="J20" s="7"/>
      <c r="K20" s="7"/>
      <c r="L20" s="7"/>
      <c r="M20" s="7"/>
      <c r="N20" s="7"/>
      <c r="O20" s="7"/>
    </row>
    <row r="21" spans="1:15" ht="20.100000000000001" customHeight="1">
      <c r="A21" s="48"/>
      <c r="B21" s="38" t="s">
        <v>60</v>
      </c>
      <c r="C21" s="5"/>
      <c r="D21" s="5"/>
      <c r="E21" s="5"/>
      <c r="F21" s="5"/>
      <c r="G21" s="5"/>
      <c r="H21" s="6"/>
      <c r="I21" s="7"/>
      <c r="J21" s="7"/>
      <c r="K21" s="7"/>
      <c r="L21" s="7"/>
      <c r="M21" s="7"/>
      <c r="N21" s="7"/>
      <c r="O21" s="7"/>
    </row>
    <row r="22" spans="1:15" ht="20.100000000000001" customHeight="1">
      <c r="A22" s="48"/>
      <c r="B22" s="38" t="s">
        <v>61</v>
      </c>
      <c r="C22" s="5"/>
      <c r="D22" s="5"/>
      <c r="E22" s="5"/>
      <c r="F22" s="5"/>
      <c r="G22" s="5"/>
      <c r="H22" s="6"/>
      <c r="I22" s="7"/>
      <c r="J22" s="7"/>
      <c r="K22" s="7"/>
      <c r="L22" s="7"/>
      <c r="M22" s="7"/>
      <c r="N22" s="7"/>
      <c r="O22" s="7"/>
    </row>
    <row r="23" spans="1:15" ht="20.100000000000001" customHeight="1">
      <c r="A23" s="48"/>
      <c r="B23" s="38" t="s">
        <v>62</v>
      </c>
      <c r="C23" s="5"/>
      <c r="D23" s="5"/>
      <c r="E23" s="5"/>
      <c r="F23" s="5"/>
      <c r="G23" s="5"/>
      <c r="H23" s="6"/>
      <c r="I23" s="7"/>
      <c r="J23" s="7"/>
      <c r="K23" s="7"/>
      <c r="L23" s="7"/>
      <c r="M23" s="7"/>
      <c r="N23" s="7"/>
      <c r="O23" s="7"/>
    </row>
    <row r="24" spans="1:15" ht="20.100000000000001" customHeight="1">
      <c r="A24" s="48"/>
      <c r="B24" s="38" t="s">
        <v>63</v>
      </c>
      <c r="C24" s="5"/>
      <c r="D24" s="5"/>
      <c r="E24" s="5"/>
      <c r="F24" s="5"/>
      <c r="G24" s="5"/>
      <c r="H24" s="6"/>
      <c r="I24" s="7"/>
      <c r="J24" s="7"/>
      <c r="K24" s="7"/>
      <c r="L24" s="7"/>
      <c r="M24" s="7"/>
      <c r="N24" s="7"/>
      <c r="O24" s="7"/>
    </row>
    <row r="25" spans="1:15" ht="20.100000000000001" customHeight="1">
      <c r="A25" s="48"/>
      <c r="B25" s="38" t="s">
        <v>64</v>
      </c>
      <c r="C25" s="5"/>
      <c r="D25" s="5"/>
      <c r="E25" s="5"/>
      <c r="F25" s="5"/>
      <c r="G25" s="5"/>
      <c r="H25" s="6"/>
      <c r="I25" s="7"/>
      <c r="J25" s="7"/>
      <c r="K25" s="7"/>
      <c r="L25" s="7"/>
      <c r="M25" s="7"/>
      <c r="N25" s="7"/>
      <c r="O25" s="7"/>
    </row>
    <row r="26" spans="1:15" ht="20.100000000000001" customHeight="1">
      <c r="A26" s="48"/>
      <c r="B26" s="38" t="s">
        <v>46</v>
      </c>
      <c r="C26" s="5"/>
      <c r="D26" s="5"/>
      <c r="E26" s="5"/>
      <c r="F26" s="5"/>
      <c r="G26" s="5"/>
      <c r="H26" s="6"/>
      <c r="I26" s="7"/>
      <c r="J26" s="7"/>
      <c r="K26" s="7"/>
      <c r="L26" s="7"/>
      <c r="M26" s="7"/>
      <c r="N26" s="7"/>
      <c r="O26" s="7"/>
    </row>
    <row r="27" spans="1:15" ht="20.100000000000001" customHeight="1">
      <c r="A27" s="48"/>
      <c r="B27" s="4"/>
      <c r="C27" s="5"/>
      <c r="D27" s="5"/>
      <c r="E27" s="5"/>
      <c r="F27" s="5"/>
      <c r="G27" s="5"/>
      <c r="H27" s="6"/>
      <c r="I27" s="7"/>
      <c r="J27" s="7"/>
      <c r="K27" s="7"/>
      <c r="L27" s="7"/>
      <c r="M27" s="7"/>
      <c r="N27" s="7"/>
      <c r="O27" s="7"/>
    </row>
    <row r="28" spans="1:15" ht="20.100000000000001" customHeight="1">
      <c r="A28" s="48"/>
      <c r="B28" s="4"/>
      <c r="C28" s="5"/>
      <c r="D28" s="5"/>
      <c r="E28" s="5"/>
      <c r="F28" s="5"/>
      <c r="G28" s="5"/>
      <c r="H28" s="6"/>
      <c r="I28" s="7"/>
      <c r="J28" s="7"/>
      <c r="K28" s="7"/>
      <c r="L28" s="7"/>
      <c r="M28" s="7"/>
      <c r="N28" s="7"/>
      <c r="O28" s="7"/>
    </row>
    <row r="29" spans="1:15" ht="20.100000000000001" customHeight="1">
      <c r="A29" s="48"/>
      <c r="B29" s="4"/>
      <c r="C29" s="5"/>
      <c r="D29" s="5"/>
      <c r="E29" s="5"/>
      <c r="F29" s="5"/>
      <c r="G29" s="5"/>
      <c r="H29" s="6"/>
      <c r="I29" s="7"/>
      <c r="J29" s="7"/>
      <c r="K29" s="7"/>
      <c r="L29" s="7"/>
      <c r="M29" s="7"/>
      <c r="N29" s="7"/>
      <c r="O29" s="7"/>
    </row>
    <row r="30" spans="1:15" ht="20.100000000000001" customHeight="1">
      <c r="A30" s="48"/>
      <c r="B30" s="4"/>
      <c r="C30" s="5"/>
      <c r="D30" s="5"/>
      <c r="E30" s="5"/>
      <c r="F30" s="5"/>
      <c r="G30" s="5"/>
      <c r="H30" s="6"/>
      <c r="I30" s="7"/>
      <c r="J30" s="7"/>
      <c r="K30" s="7"/>
      <c r="L30" s="7"/>
      <c r="M30" s="7"/>
      <c r="N30" s="7"/>
      <c r="O30" s="7"/>
    </row>
    <row r="31" spans="1:15" ht="20.100000000000001" customHeight="1">
      <c r="A31" s="48"/>
      <c r="B31" s="4"/>
      <c r="C31" s="5"/>
      <c r="D31" s="5"/>
      <c r="E31" s="5"/>
      <c r="F31" s="5"/>
      <c r="G31" s="5"/>
      <c r="H31" s="6"/>
      <c r="I31" s="7"/>
      <c r="J31" s="7"/>
      <c r="K31" s="7"/>
      <c r="L31" s="7"/>
      <c r="M31" s="7"/>
      <c r="N31" s="7"/>
      <c r="O31" s="7"/>
    </row>
    <row r="32" spans="1:15" ht="20.100000000000001" customHeight="1">
      <c r="A32" s="48"/>
      <c r="B32" s="4"/>
      <c r="C32" s="5"/>
      <c r="D32" s="5"/>
      <c r="E32" s="5"/>
      <c r="F32" s="5"/>
      <c r="G32" s="5"/>
      <c r="H32" s="6"/>
      <c r="I32" s="7"/>
      <c r="J32" s="7"/>
      <c r="K32" s="7"/>
      <c r="L32" s="7"/>
      <c r="M32" s="7"/>
      <c r="N32" s="7"/>
      <c r="O32" s="7"/>
    </row>
    <row r="33" spans="1:15" ht="20.100000000000001" customHeight="1">
      <c r="A33" s="48"/>
      <c r="B33" s="4"/>
      <c r="C33" s="5"/>
      <c r="D33" s="5"/>
      <c r="E33" s="5"/>
      <c r="F33" s="5"/>
      <c r="G33" s="5"/>
      <c r="H33" s="6"/>
      <c r="I33" s="7"/>
      <c r="J33" s="7"/>
      <c r="K33" s="7"/>
      <c r="L33" s="7"/>
      <c r="M33" s="7"/>
      <c r="N33" s="7"/>
      <c r="O33" s="7"/>
    </row>
    <row r="34" spans="1:15" ht="20.100000000000001" customHeight="1">
      <c r="A34" s="48"/>
      <c r="B34" s="4"/>
      <c r="C34" s="5"/>
      <c r="D34" s="5"/>
      <c r="E34" s="5"/>
      <c r="F34" s="5"/>
      <c r="G34" s="5"/>
      <c r="H34" s="6"/>
      <c r="I34" s="7"/>
      <c r="J34" s="7"/>
      <c r="K34" s="7"/>
      <c r="L34" s="7"/>
      <c r="M34" s="7"/>
      <c r="N34" s="7"/>
      <c r="O34" s="7"/>
    </row>
    <row r="35" spans="1:15" ht="20.100000000000001" customHeight="1">
      <c r="A35" s="48"/>
      <c r="B35" s="4"/>
      <c r="C35" s="5"/>
      <c r="D35" s="5"/>
      <c r="E35" s="5"/>
      <c r="F35" s="5"/>
      <c r="G35" s="5"/>
      <c r="H35" s="6"/>
      <c r="I35" s="7"/>
      <c r="J35" s="7"/>
      <c r="K35" s="7"/>
      <c r="L35" s="7"/>
      <c r="M35" s="7"/>
      <c r="N35" s="7"/>
      <c r="O35" s="7"/>
    </row>
  </sheetData>
  <mergeCells count="2">
    <mergeCell ref="A1:O1"/>
    <mergeCell ref="B15:N15"/>
  </mergeCells>
  <pageMargins left="0.5" right="0.5" top="0.75" bottom="0.75" header="0.27777800000000002" footer="0.27777800000000002"/>
  <pageSetup orientation="portrait" r:id="rId1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IU35"/>
  <sheetViews>
    <sheetView showGridLines="0" workbookViewId="0">
      <pane xSplit="1" ySplit="2" topLeftCell="B3" activePane="bottomRight" state="frozen"/>
      <selection pane="topRight"/>
      <selection pane="bottomLeft"/>
      <selection pane="bottomRight" activeCell="C8" sqref="C8:C11"/>
    </sheetView>
  </sheetViews>
  <sheetFormatPr defaultColWidth="16.33203125" defaultRowHeight="19.95" customHeight="1"/>
  <cols>
    <col min="1" max="1" width="16.33203125" style="13" customWidth="1"/>
    <col min="2" max="2" width="13.5546875" style="13" customWidth="1"/>
    <col min="3" max="3" width="15.5546875" style="13" customWidth="1"/>
    <col min="4" max="4" width="11.44140625" style="13" customWidth="1"/>
    <col min="5" max="5" width="11.6640625" style="13" customWidth="1"/>
    <col min="6" max="6" width="16.33203125" style="13" bestFit="1" customWidth="1"/>
    <col min="7" max="7" width="10.5546875" style="13" customWidth="1"/>
    <col min="8" max="8" width="11.33203125" style="13" customWidth="1"/>
    <col min="9" max="9" width="11.88671875" style="13" customWidth="1"/>
    <col min="10" max="10" width="18.109375" style="13" customWidth="1"/>
    <col min="11" max="11" width="11.88671875" style="13" customWidth="1"/>
    <col min="12" max="12" width="16.88671875" style="13" customWidth="1"/>
    <col min="13" max="13" width="10.44140625" style="13" customWidth="1"/>
    <col min="14" max="14" width="14.21875" style="13" customWidth="1"/>
    <col min="15" max="15" width="13.33203125" style="13" customWidth="1"/>
    <col min="16" max="255" width="16.33203125" style="13" customWidth="1"/>
  </cols>
  <sheetData>
    <row r="1" spans="1:15" ht="27.6" customHeight="1">
      <c r="A1" s="56" t="s">
        <v>23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</row>
    <row r="2" spans="1:15" ht="39.75" customHeight="1">
      <c r="A2" s="43" t="s">
        <v>1</v>
      </c>
      <c r="B2" s="43" t="s">
        <v>2</v>
      </c>
      <c r="C2" s="43" t="s">
        <v>3</v>
      </c>
      <c r="D2" s="43" t="s">
        <v>4</v>
      </c>
      <c r="E2" s="43" t="s">
        <v>5</v>
      </c>
      <c r="F2" s="43" t="s">
        <v>6</v>
      </c>
      <c r="G2" s="43" t="s">
        <v>7</v>
      </c>
      <c r="H2" s="43" t="s">
        <v>8</v>
      </c>
      <c r="I2" s="43" t="s">
        <v>9</v>
      </c>
      <c r="J2" s="43" t="s">
        <v>10</v>
      </c>
      <c r="K2" s="43" t="s">
        <v>51</v>
      </c>
      <c r="L2" s="43" t="s">
        <v>115</v>
      </c>
      <c r="M2" s="43" t="s">
        <v>77</v>
      </c>
      <c r="N2" s="43" t="s">
        <v>66</v>
      </c>
      <c r="O2" s="43" t="s">
        <v>67</v>
      </c>
    </row>
    <row r="3" spans="1:15" ht="20.25" customHeight="1">
      <c r="A3" s="44" t="s">
        <v>14</v>
      </c>
      <c r="B3" s="2">
        <f>'(1) ICMS 00'!B3</f>
        <v>15</v>
      </c>
      <c r="C3" s="3">
        <f>'(1) ICMS 00'!C3</f>
        <v>10</v>
      </c>
      <c r="D3" s="3">
        <f>'(1) ICMS 00'!D3</f>
        <v>1</v>
      </c>
      <c r="E3" s="3">
        <f>B3*(C3-D3)</f>
        <v>135</v>
      </c>
      <c r="F3" s="49">
        <f>E3/$E$6*100</f>
        <v>75</v>
      </c>
      <c r="G3" s="57">
        <f>(F3/100)*$C$8</f>
        <v>7.5</v>
      </c>
      <c r="H3" s="57">
        <f>(F3/100)*$C$9</f>
        <v>3</v>
      </c>
      <c r="I3" s="57">
        <f>(F3/100)*$C$10</f>
        <v>1.5</v>
      </c>
      <c r="J3" s="57">
        <f>(F3/100)*$C$11</f>
        <v>13.5</v>
      </c>
      <c r="K3" s="60">
        <f>E3+G3+H3+I3-J3</f>
        <v>133.5</v>
      </c>
      <c r="L3" s="23">
        <v>10</v>
      </c>
      <c r="M3" s="24">
        <f>K3-(L3/100*K3)</f>
        <v>120.15</v>
      </c>
      <c r="N3" s="61">
        <v>18</v>
      </c>
      <c r="O3" s="60">
        <f>N3/100*M3</f>
        <v>21.626999999999999</v>
      </c>
    </row>
    <row r="4" spans="1:15" ht="20.100000000000001" customHeight="1">
      <c r="A4" s="45" t="s">
        <v>15</v>
      </c>
      <c r="B4" s="4">
        <f>'(1) ICMS 00'!B4</f>
        <v>3</v>
      </c>
      <c r="C4" s="5">
        <f>'(1) ICMS 00'!C4</f>
        <v>7</v>
      </c>
      <c r="D4" s="5">
        <f>'(1) ICMS 00'!D4</f>
        <v>0</v>
      </c>
      <c r="E4" s="5">
        <f>B4*(C4-D4)</f>
        <v>21</v>
      </c>
      <c r="F4" s="50">
        <f>E4/$E$6*100</f>
        <v>11.666666666666666</v>
      </c>
      <c r="G4" s="58">
        <f>(F4/100)*$C$8</f>
        <v>1.1666666666666665</v>
      </c>
      <c r="H4" s="58">
        <f>(F4/100)*$C$9</f>
        <v>0.46666666666666662</v>
      </c>
      <c r="I4" s="58">
        <f>(F4/100)*$C$10</f>
        <v>0.23333333333333331</v>
      </c>
      <c r="J4" s="58">
        <f>(F4/100)*$C$11</f>
        <v>2.0999999999999996</v>
      </c>
      <c r="K4" s="63">
        <f>E4+G4+H4+I4-J4</f>
        <v>20.766666666666666</v>
      </c>
      <c r="L4" s="25">
        <v>20</v>
      </c>
      <c r="M4" s="26">
        <f>K4-(L4/100*K4)</f>
        <v>16.613333333333333</v>
      </c>
      <c r="N4" s="62">
        <v>18</v>
      </c>
      <c r="O4" s="63">
        <f>N4/100*M4</f>
        <v>2.9903999999999997</v>
      </c>
    </row>
    <row r="5" spans="1:15" ht="20.100000000000001" customHeight="1">
      <c r="A5" s="46" t="s">
        <v>16</v>
      </c>
      <c r="B5" s="18">
        <f>'(1) ICMS 00'!B5</f>
        <v>6</v>
      </c>
      <c r="C5" s="19">
        <f>'(1) ICMS 00'!C5</f>
        <v>4</v>
      </c>
      <c r="D5" s="19">
        <f>'(1) ICMS 00'!D5</f>
        <v>0</v>
      </c>
      <c r="E5" s="19">
        <f>B5*(C5-D5)</f>
        <v>24</v>
      </c>
      <c r="F5" s="51">
        <f>E5/$E$6*100</f>
        <v>13.333333333333334</v>
      </c>
      <c r="G5" s="59">
        <f>(F5/100)*$C$8</f>
        <v>1.3333333333333333</v>
      </c>
      <c r="H5" s="59">
        <f>(F5/100)*$C$9</f>
        <v>0.53333333333333333</v>
      </c>
      <c r="I5" s="59">
        <f>(F5/100)*$C$10</f>
        <v>0.26666666666666666</v>
      </c>
      <c r="J5" s="59">
        <f>(F5/100)*$C$11</f>
        <v>2.4</v>
      </c>
      <c r="K5" s="65">
        <f>E5+G5+H5+I5-J5</f>
        <v>23.733333333333334</v>
      </c>
      <c r="L5" s="27">
        <v>5</v>
      </c>
      <c r="M5" s="28">
        <f>K5-(L5/100*K5)</f>
        <v>22.546666666666667</v>
      </c>
      <c r="N5" s="64">
        <v>18</v>
      </c>
      <c r="O5" s="65">
        <f>N5/100*M5</f>
        <v>4.0583999999999998</v>
      </c>
    </row>
    <row r="6" spans="1:15" ht="20.100000000000001" customHeight="1">
      <c r="A6" s="47"/>
      <c r="B6" s="20">
        <f>SUM(B3:B5)</f>
        <v>24</v>
      </c>
      <c r="C6" s="16"/>
      <c r="D6" s="16"/>
      <c r="E6" s="21">
        <f t="shared" ref="E6:K6" si="0">SUM(E3:E5)</f>
        <v>180</v>
      </c>
      <c r="F6" s="22">
        <f t="shared" si="0"/>
        <v>100</v>
      </c>
      <c r="G6" s="21">
        <f t="shared" si="0"/>
        <v>10</v>
      </c>
      <c r="H6" s="21">
        <f t="shared" si="0"/>
        <v>4</v>
      </c>
      <c r="I6" s="21">
        <f t="shared" si="0"/>
        <v>2</v>
      </c>
      <c r="J6" s="21">
        <f t="shared" si="0"/>
        <v>18</v>
      </c>
      <c r="K6" s="21">
        <f t="shared" si="0"/>
        <v>178</v>
      </c>
      <c r="L6" s="29"/>
      <c r="M6" s="30">
        <f>SUM(M3:M5)</f>
        <v>159.31</v>
      </c>
      <c r="N6" s="17"/>
      <c r="O6" s="21">
        <f>SUM(O3:O5)</f>
        <v>28.675799999999999</v>
      </c>
    </row>
    <row r="7" spans="1:15" ht="20.100000000000001" customHeight="1">
      <c r="A7" s="48"/>
      <c r="B7" s="4"/>
      <c r="C7" s="5"/>
      <c r="D7" s="5"/>
      <c r="E7" s="5"/>
      <c r="F7" s="6"/>
      <c r="G7" s="7"/>
      <c r="H7" s="7"/>
      <c r="I7" s="7"/>
      <c r="J7" s="7"/>
      <c r="K7" s="7"/>
      <c r="L7" s="7"/>
      <c r="M7" s="7"/>
      <c r="N7" s="7"/>
      <c r="O7" s="7"/>
    </row>
    <row r="8" spans="1:15" ht="20.100000000000001" customHeight="1">
      <c r="A8" s="48"/>
      <c r="B8" s="8" t="s">
        <v>17</v>
      </c>
      <c r="C8" s="52">
        <f>'(1) ICMS 00'!C8</f>
        <v>10</v>
      </c>
      <c r="D8" s="5"/>
      <c r="E8" s="5"/>
      <c r="F8" s="6"/>
      <c r="G8" s="7"/>
      <c r="H8" s="7"/>
      <c r="I8" s="7"/>
      <c r="J8" s="7"/>
      <c r="K8" s="7"/>
      <c r="L8" s="7"/>
      <c r="M8" s="7"/>
      <c r="N8" s="7"/>
      <c r="O8" s="7"/>
    </row>
    <row r="9" spans="1:15" ht="20.100000000000001" customHeight="1">
      <c r="A9" s="48"/>
      <c r="B9" s="8" t="s">
        <v>18</v>
      </c>
      <c r="C9" s="52">
        <f>'(1) ICMS 00'!C9</f>
        <v>4</v>
      </c>
      <c r="D9" s="5"/>
      <c r="E9" s="5"/>
      <c r="F9" s="6"/>
      <c r="G9" s="7"/>
      <c r="H9" s="7"/>
      <c r="I9" s="7"/>
      <c r="J9" s="7"/>
      <c r="K9" s="7"/>
      <c r="L9" s="7"/>
      <c r="M9" s="7"/>
      <c r="N9" s="7"/>
      <c r="O9" s="7"/>
    </row>
    <row r="10" spans="1:15" ht="20.100000000000001" customHeight="1">
      <c r="A10" s="48"/>
      <c r="B10" s="8" t="s">
        <v>19</v>
      </c>
      <c r="C10" s="52">
        <f>'(1) ICMS 00'!C10</f>
        <v>2</v>
      </c>
      <c r="D10" s="5"/>
      <c r="E10" s="5"/>
      <c r="F10" s="6"/>
      <c r="G10" s="7"/>
      <c r="H10" s="7"/>
      <c r="I10" s="7"/>
      <c r="J10" s="7"/>
      <c r="K10" s="7"/>
      <c r="L10" s="7"/>
      <c r="M10" s="7"/>
      <c r="N10" s="7"/>
      <c r="O10" s="7"/>
    </row>
    <row r="11" spans="1:15" ht="27.75" customHeight="1">
      <c r="A11" s="48"/>
      <c r="B11" s="8" t="s">
        <v>20</v>
      </c>
      <c r="C11" s="52">
        <f>'(1) ICMS 00'!C11</f>
        <v>18</v>
      </c>
      <c r="D11" s="5"/>
      <c r="E11" s="5"/>
      <c r="F11" s="6"/>
      <c r="G11" s="7"/>
      <c r="H11" s="7"/>
      <c r="I11" s="7"/>
      <c r="J11" s="7"/>
      <c r="K11" s="7"/>
      <c r="L11" s="7"/>
      <c r="M11" s="7"/>
      <c r="N11" s="7"/>
      <c r="O11" s="7"/>
    </row>
    <row r="12" spans="1:15" ht="20.100000000000001" customHeight="1">
      <c r="A12" s="48"/>
      <c r="B12" s="4"/>
      <c r="C12" s="5"/>
      <c r="D12" s="5"/>
      <c r="E12" s="5"/>
      <c r="F12" s="6"/>
      <c r="G12" s="7"/>
      <c r="H12" s="7"/>
      <c r="I12" s="7"/>
      <c r="J12" s="7"/>
      <c r="K12" s="7"/>
      <c r="L12" s="7"/>
      <c r="M12" s="7"/>
      <c r="N12" s="7"/>
      <c r="O12" s="7"/>
    </row>
    <row r="13" spans="1:15" ht="20.100000000000001" customHeight="1">
      <c r="A13" s="48"/>
      <c r="B13" s="9" t="s">
        <v>21</v>
      </c>
      <c r="C13" s="10"/>
      <c r="D13" s="10"/>
      <c r="E13" s="10"/>
      <c r="F13" s="11"/>
      <c r="G13" s="12"/>
      <c r="H13" s="12"/>
      <c r="I13" s="12"/>
      <c r="J13" s="12"/>
      <c r="K13" s="12"/>
      <c r="L13" s="12"/>
      <c r="M13" s="12"/>
      <c r="N13" s="12"/>
      <c r="O13" s="7"/>
    </row>
    <row r="14" spans="1:15" ht="20.100000000000001" customHeight="1">
      <c r="A14" s="48"/>
      <c r="B14" s="9" t="s">
        <v>22</v>
      </c>
      <c r="C14" s="5"/>
      <c r="D14" s="5"/>
      <c r="E14" s="5"/>
      <c r="F14" s="6"/>
      <c r="G14" s="7"/>
      <c r="H14" s="7"/>
      <c r="I14" s="7"/>
      <c r="J14" s="7"/>
      <c r="K14" s="7"/>
      <c r="L14" s="7"/>
      <c r="M14" s="7"/>
      <c r="N14" s="7"/>
      <c r="O14" s="7"/>
    </row>
    <row r="15" spans="1:15" ht="20.100000000000001" customHeight="1">
      <c r="A15" s="48"/>
      <c r="B15" s="4"/>
      <c r="C15" s="5"/>
      <c r="D15" s="5"/>
      <c r="E15" s="5"/>
      <c r="F15" s="6"/>
      <c r="G15" s="7"/>
      <c r="H15" s="7"/>
      <c r="I15" s="7"/>
      <c r="J15" s="7"/>
      <c r="K15" s="7"/>
      <c r="L15" s="7"/>
      <c r="M15" s="7"/>
      <c r="N15" s="7"/>
      <c r="O15" s="7"/>
    </row>
    <row r="16" spans="1:15" ht="20.100000000000001" customHeight="1">
      <c r="A16" s="48"/>
      <c r="B16" s="38" t="s">
        <v>45</v>
      </c>
      <c r="C16" s="5"/>
      <c r="D16" s="5"/>
      <c r="E16" s="5"/>
      <c r="F16" s="6"/>
      <c r="G16" s="7"/>
      <c r="H16" s="7"/>
      <c r="I16" s="7"/>
      <c r="J16" s="7"/>
      <c r="K16" s="7"/>
      <c r="L16" s="7"/>
      <c r="M16" s="7"/>
      <c r="N16" s="7"/>
      <c r="O16" s="7"/>
    </row>
    <row r="17" spans="1:15" ht="20.100000000000001" customHeight="1">
      <c r="A17" s="48"/>
      <c r="B17" s="39" t="s">
        <v>68</v>
      </c>
      <c r="C17" s="5"/>
      <c r="D17" s="5"/>
      <c r="E17" s="5"/>
      <c r="F17" s="6"/>
      <c r="G17" s="7"/>
      <c r="H17" s="7"/>
      <c r="I17" s="7"/>
      <c r="J17" s="7"/>
      <c r="K17" s="7"/>
      <c r="L17" s="7"/>
      <c r="M17" s="7"/>
      <c r="N17" s="7"/>
      <c r="O17" s="7"/>
    </row>
    <row r="18" spans="1:15" ht="20.100000000000001" customHeight="1">
      <c r="A18" s="48"/>
      <c r="B18" s="39" t="s">
        <v>69</v>
      </c>
      <c r="C18" s="5"/>
      <c r="D18" s="5"/>
      <c r="E18" s="5"/>
      <c r="F18" s="6"/>
      <c r="G18" s="7"/>
      <c r="H18" s="7"/>
      <c r="I18" s="7"/>
      <c r="J18" s="7"/>
      <c r="K18" s="7"/>
      <c r="L18" s="7"/>
      <c r="M18" s="7"/>
      <c r="N18" s="7"/>
      <c r="O18" s="7"/>
    </row>
    <row r="19" spans="1:15" ht="20.100000000000001" customHeight="1">
      <c r="A19" s="48"/>
      <c r="B19" s="39" t="s">
        <v>70</v>
      </c>
      <c r="C19" s="5"/>
      <c r="D19" s="5"/>
      <c r="E19" s="5"/>
      <c r="F19" s="6"/>
      <c r="G19" s="7"/>
      <c r="H19" s="7"/>
      <c r="I19" s="7"/>
      <c r="J19" s="7"/>
      <c r="K19" s="7"/>
      <c r="L19" s="7"/>
      <c r="M19" s="7"/>
      <c r="N19" s="7"/>
      <c r="O19" s="7"/>
    </row>
    <row r="20" spans="1:15" ht="20.100000000000001" customHeight="1">
      <c r="A20" s="48"/>
      <c r="B20" s="39" t="s">
        <v>71</v>
      </c>
      <c r="C20" s="5"/>
      <c r="D20" s="5"/>
      <c r="E20" s="5"/>
      <c r="F20" s="6"/>
      <c r="G20" s="7"/>
      <c r="H20" s="7"/>
      <c r="I20" s="7"/>
      <c r="J20" s="7"/>
      <c r="K20" s="7"/>
      <c r="L20" s="7"/>
      <c r="M20" s="7"/>
      <c r="N20" s="7"/>
      <c r="O20" s="7"/>
    </row>
    <row r="21" spans="1:15" ht="20.100000000000001" customHeight="1">
      <c r="A21" s="48"/>
      <c r="B21" s="39" t="s">
        <v>72</v>
      </c>
      <c r="C21" s="5"/>
      <c r="D21" s="5"/>
      <c r="E21" s="5"/>
      <c r="F21" s="6"/>
      <c r="G21" s="7"/>
      <c r="H21" s="7"/>
      <c r="I21" s="7"/>
      <c r="J21" s="7"/>
      <c r="K21" s="7"/>
      <c r="L21" s="7"/>
      <c r="M21" s="7"/>
      <c r="N21" s="7"/>
      <c r="O21" s="7"/>
    </row>
    <row r="22" spans="1:15" ht="20.100000000000001" customHeight="1">
      <c r="A22" s="48"/>
      <c r="B22" s="39" t="s">
        <v>73</v>
      </c>
      <c r="C22" s="5"/>
      <c r="D22" s="5"/>
      <c r="E22" s="5"/>
      <c r="F22" s="6"/>
      <c r="G22" s="7"/>
      <c r="H22" s="7"/>
      <c r="I22" s="7"/>
      <c r="J22" s="7"/>
      <c r="K22" s="7"/>
      <c r="L22" s="7"/>
      <c r="M22" s="7"/>
      <c r="N22" s="7"/>
      <c r="O22" s="7"/>
    </row>
    <row r="23" spans="1:15" ht="20.100000000000001" customHeight="1">
      <c r="A23" s="48"/>
      <c r="B23" s="39" t="s">
        <v>74</v>
      </c>
      <c r="C23" s="5"/>
      <c r="D23" s="5"/>
      <c r="E23" s="5"/>
      <c r="F23" s="6"/>
      <c r="G23" s="7"/>
      <c r="H23" s="7"/>
      <c r="I23" s="7"/>
      <c r="J23" s="7"/>
      <c r="K23" s="7"/>
      <c r="L23" s="7"/>
      <c r="M23" s="7"/>
      <c r="N23" s="7"/>
      <c r="O23" s="7"/>
    </row>
    <row r="24" spans="1:15" ht="20.100000000000001" customHeight="1">
      <c r="A24" s="48"/>
      <c r="B24" s="39" t="s">
        <v>75</v>
      </c>
      <c r="C24" s="5"/>
      <c r="D24" s="5"/>
      <c r="E24" s="5"/>
      <c r="F24" s="6"/>
      <c r="G24" s="7"/>
      <c r="H24" s="7"/>
      <c r="I24" s="7"/>
      <c r="J24" s="7"/>
      <c r="K24" s="7"/>
      <c r="L24" s="7"/>
      <c r="M24" s="7"/>
      <c r="N24" s="7"/>
      <c r="O24" s="7"/>
    </row>
    <row r="25" spans="1:15" ht="20.100000000000001" customHeight="1">
      <c r="A25" s="48"/>
      <c r="B25" s="39" t="s">
        <v>76</v>
      </c>
      <c r="C25" s="5"/>
      <c r="D25" s="5"/>
      <c r="E25" s="5"/>
      <c r="F25" s="6"/>
      <c r="G25" s="7"/>
      <c r="H25" s="7"/>
      <c r="I25" s="7"/>
      <c r="J25" s="7"/>
      <c r="K25" s="7"/>
      <c r="L25" s="7"/>
      <c r="M25" s="7"/>
      <c r="N25" s="7"/>
      <c r="O25" s="7"/>
    </row>
    <row r="26" spans="1:15" ht="20.100000000000001" customHeight="1">
      <c r="A26" s="48"/>
      <c r="B26" s="38" t="s">
        <v>46</v>
      </c>
      <c r="C26" s="5"/>
      <c r="D26" s="5"/>
      <c r="E26" s="5"/>
      <c r="F26" s="6"/>
      <c r="G26" s="7"/>
      <c r="H26" s="7"/>
      <c r="I26" s="7"/>
      <c r="J26" s="7"/>
      <c r="K26" s="7"/>
      <c r="L26" s="7"/>
      <c r="M26" s="7"/>
      <c r="N26" s="7"/>
      <c r="O26" s="7"/>
    </row>
    <row r="27" spans="1:15" ht="20.100000000000001" customHeight="1">
      <c r="A27" s="48"/>
      <c r="B27" s="4"/>
      <c r="C27" s="5"/>
      <c r="D27" s="5"/>
      <c r="E27" s="5"/>
      <c r="F27" s="6"/>
      <c r="G27" s="7"/>
      <c r="H27" s="7"/>
      <c r="I27" s="7"/>
      <c r="J27" s="7"/>
      <c r="K27" s="7"/>
      <c r="L27" s="7"/>
      <c r="M27" s="7"/>
      <c r="N27" s="7"/>
      <c r="O27" s="7"/>
    </row>
    <row r="28" spans="1:15" ht="20.100000000000001" customHeight="1">
      <c r="A28" s="48"/>
      <c r="B28" s="4"/>
      <c r="C28" s="5"/>
      <c r="D28" s="5"/>
      <c r="E28" s="5"/>
      <c r="F28" s="6"/>
      <c r="G28" s="7"/>
      <c r="H28" s="7"/>
      <c r="I28" s="7"/>
      <c r="J28" s="7"/>
      <c r="K28" s="7"/>
      <c r="L28" s="7"/>
      <c r="M28" s="7"/>
      <c r="N28" s="7"/>
      <c r="O28" s="7"/>
    </row>
    <row r="29" spans="1:15" ht="20.100000000000001" customHeight="1">
      <c r="A29" s="48"/>
      <c r="B29" s="4"/>
      <c r="C29" s="5"/>
      <c r="D29" s="5"/>
      <c r="E29" s="5"/>
      <c r="F29" s="6"/>
      <c r="G29" s="7"/>
      <c r="H29" s="7"/>
      <c r="I29" s="7"/>
      <c r="J29" s="7"/>
      <c r="K29" s="7"/>
      <c r="L29" s="7"/>
      <c r="M29" s="7"/>
      <c r="N29" s="7"/>
      <c r="O29" s="7"/>
    </row>
    <row r="30" spans="1:15" ht="20.100000000000001" customHeight="1">
      <c r="A30" s="48"/>
      <c r="B30" s="4"/>
      <c r="C30" s="5"/>
      <c r="D30" s="5"/>
      <c r="E30" s="5"/>
      <c r="F30" s="6"/>
      <c r="G30" s="7"/>
      <c r="H30" s="7"/>
      <c r="I30" s="7"/>
      <c r="J30" s="7"/>
      <c r="K30" s="7"/>
      <c r="L30" s="7"/>
      <c r="M30" s="7"/>
      <c r="N30" s="7"/>
      <c r="O30" s="7"/>
    </row>
    <row r="31" spans="1:15" ht="20.100000000000001" customHeight="1">
      <c r="A31" s="48"/>
      <c r="B31" s="4"/>
      <c r="C31" s="5"/>
      <c r="D31" s="5"/>
      <c r="E31" s="5"/>
      <c r="F31" s="6"/>
      <c r="G31" s="7"/>
      <c r="H31" s="7"/>
      <c r="I31" s="7"/>
      <c r="J31" s="7"/>
      <c r="K31" s="7"/>
      <c r="L31" s="7"/>
      <c r="M31" s="7"/>
      <c r="N31" s="7"/>
      <c r="O31" s="7"/>
    </row>
    <row r="32" spans="1:15" ht="20.100000000000001" customHeight="1">
      <c r="A32" s="48"/>
      <c r="B32" s="4"/>
      <c r="C32" s="5"/>
      <c r="D32" s="5"/>
      <c r="E32" s="5"/>
      <c r="F32" s="6"/>
      <c r="G32" s="7"/>
      <c r="H32" s="7"/>
      <c r="I32" s="7"/>
      <c r="J32" s="7"/>
      <c r="K32" s="7"/>
      <c r="L32" s="7"/>
      <c r="M32" s="7"/>
      <c r="N32" s="7"/>
      <c r="O32" s="7"/>
    </row>
    <row r="33" spans="1:15" ht="20.100000000000001" customHeight="1">
      <c r="A33" s="48"/>
      <c r="B33" s="4"/>
      <c r="C33" s="5"/>
      <c r="D33" s="5"/>
      <c r="E33" s="5"/>
      <c r="F33" s="6"/>
      <c r="G33" s="7"/>
      <c r="H33" s="7"/>
      <c r="I33" s="7"/>
      <c r="J33" s="7"/>
      <c r="K33" s="7"/>
      <c r="L33" s="7"/>
      <c r="M33" s="7"/>
      <c r="N33" s="7"/>
      <c r="O33" s="7"/>
    </row>
    <row r="34" spans="1:15" ht="20.100000000000001" customHeight="1">
      <c r="A34" s="48"/>
      <c r="B34" s="4"/>
      <c r="C34" s="5"/>
      <c r="D34" s="5"/>
      <c r="E34" s="5"/>
      <c r="F34" s="6"/>
      <c r="G34" s="7"/>
      <c r="H34" s="7"/>
      <c r="I34" s="7"/>
      <c r="J34" s="7"/>
      <c r="K34" s="7"/>
      <c r="L34" s="7"/>
      <c r="M34" s="7"/>
      <c r="N34" s="7"/>
      <c r="O34" s="7"/>
    </row>
    <row r="35" spans="1:15" ht="20.100000000000001" customHeight="1">
      <c r="A35" s="48"/>
      <c r="B35" s="4"/>
      <c r="C35" s="5"/>
      <c r="D35" s="5"/>
      <c r="E35" s="5"/>
      <c r="F35" s="6"/>
      <c r="G35" s="7"/>
      <c r="H35" s="7"/>
      <c r="I35" s="7"/>
      <c r="J35" s="7"/>
      <c r="K35" s="7"/>
      <c r="L35" s="7"/>
      <c r="M35" s="7"/>
      <c r="N35" s="7"/>
      <c r="O35" s="7"/>
    </row>
  </sheetData>
  <mergeCells count="1">
    <mergeCell ref="A1:O1"/>
  </mergeCells>
  <pageMargins left="0.5" right="0.5" top="0.75" bottom="0.75" header="0.27777800000000002" footer="0.27777800000000002"/>
  <pageSetup orientation="portrait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IU35"/>
  <sheetViews>
    <sheetView showGridLines="0" zoomScale="90" zoomScaleNormal="90" workbookViewId="0">
      <pane xSplit="1" ySplit="2" topLeftCell="B3" activePane="bottomRight" state="frozen"/>
      <selection pane="topRight"/>
      <selection pane="bottomLeft"/>
      <selection pane="bottomRight" activeCell="D3" sqref="D3"/>
    </sheetView>
  </sheetViews>
  <sheetFormatPr defaultColWidth="16.33203125" defaultRowHeight="19.95" customHeight="1"/>
  <cols>
    <col min="1" max="1" width="16.33203125" style="14" customWidth="1"/>
    <col min="2" max="2" width="13" style="14" customWidth="1"/>
    <col min="3" max="3" width="15.5546875" style="14" customWidth="1"/>
    <col min="4" max="4" width="11.44140625" style="14" customWidth="1"/>
    <col min="5" max="6" width="16.33203125" style="14" customWidth="1"/>
    <col min="7" max="7" width="13.44140625" style="14" customWidth="1"/>
    <col min="8" max="8" width="15.33203125" style="14" customWidth="1"/>
    <col min="9" max="9" width="14" style="14" customWidth="1"/>
    <col min="10" max="10" width="18.109375" style="14" customWidth="1"/>
    <col min="11" max="11" width="11.88671875" style="14" customWidth="1"/>
    <col min="12" max="12" width="13.33203125" style="14" customWidth="1"/>
    <col min="13" max="13" width="12.21875" style="14" customWidth="1"/>
    <col min="14" max="14" width="13.77734375" style="14" customWidth="1"/>
    <col min="15" max="16" width="13.33203125" style="14" customWidth="1"/>
    <col min="17" max="255" width="16.33203125" style="14" customWidth="1"/>
  </cols>
  <sheetData>
    <row r="1" spans="1:255" ht="27.6" customHeight="1">
      <c r="A1" s="56" t="s">
        <v>26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</row>
    <row r="2" spans="1:255" ht="40.5" customHeight="1">
      <c r="A2" s="66" t="s">
        <v>1</v>
      </c>
      <c r="B2" s="66" t="s">
        <v>2</v>
      </c>
      <c r="C2" s="66" t="s">
        <v>3</v>
      </c>
      <c r="D2" s="66" t="s">
        <v>4</v>
      </c>
      <c r="E2" s="66" t="s">
        <v>5</v>
      </c>
      <c r="F2" s="66" t="s">
        <v>6</v>
      </c>
      <c r="G2" s="66" t="s">
        <v>7</v>
      </c>
      <c r="H2" s="66" t="s">
        <v>8</v>
      </c>
      <c r="I2" s="66" t="s">
        <v>9</v>
      </c>
      <c r="J2" s="66" t="s">
        <v>10</v>
      </c>
      <c r="K2" s="43" t="s">
        <v>65</v>
      </c>
      <c r="L2" s="43" t="s">
        <v>66</v>
      </c>
      <c r="M2" s="66" t="s">
        <v>114</v>
      </c>
      <c r="N2" s="43" t="s">
        <v>86</v>
      </c>
      <c r="O2" s="43" t="s">
        <v>87</v>
      </c>
      <c r="P2" s="43" t="s">
        <v>67</v>
      </c>
    </row>
    <row r="3" spans="1:255" ht="20.25" customHeight="1">
      <c r="A3" s="44" t="s">
        <v>14</v>
      </c>
      <c r="B3" s="2">
        <f>'(1) ICMS 20'!B3</f>
        <v>15</v>
      </c>
      <c r="C3" s="3">
        <f>'(1) ICMS 20'!C3</f>
        <v>10</v>
      </c>
      <c r="D3" s="3">
        <f>'(1) ICMS 20'!D3</f>
        <v>1</v>
      </c>
      <c r="E3" s="3">
        <f>B3*(C3-D3)</f>
        <v>135</v>
      </c>
      <c r="F3" s="49">
        <f>E3/$E$6*100</f>
        <v>75</v>
      </c>
      <c r="G3" s="57">
        <f>(F3/100)*$C$8</f>
        <v>7.5</v>
      </c>
      <c r="H3" s="57">
        <f>(F3/100)*$C$9</f>
        <v>3</v>
      </c>
      <c r="I3" s="57">
        <f>(F3/100)*$C$10</f>
        <v>1.5</v>
      </c>
      <c r="J3" s="57">
        <f>(F3/100)*$C$11</f>
        <v>13.5</v>
      </c>
      <c r="K3" s="60">
        <f>E3+G3+H3+I3-J3</f>
        <v>133.5</v>
      </c>
      <c r="L3" s="61">
        <v>18</v>
      </c>
      <c r="M3" s="24">
        <f>L3/100*K3</f>
        <v>24.029999999999998</v>
      </c>
      <c r="N3" s="23">
        <v>10</v>
      </c>
      <c r="O3" s="24">
        <f>N3/100*M3</f>
        <v>2.403</v>
      </c>
      <c r="P3" s="60">
        <f>M3-O3</f>
        <v>21.626999999999999</v>
      </c>
    </row>
    <row r="4" spans="1:255" ht="20.100000000000001" customHeight="1">
      <c r="A4" s="45" t="s">
        <v>15</v>
      </c>
      <c r="B4" s="4">
        <f>'(1) ICMS 20'!B4</f>
        <v>3</v>
      </c>
      <c r="C4" s="5">
        <f>'(1) ICMS 20'!C4</f>
        <v>7</v>
      </c>
      <c r="D4" s="5">
        <f>'(1) ICMS 20'!D4</f>
        <v>0</v>
      </c>
      <c r="E4" s="5">
        <f>B4*(C4-D4)</f>
        <v>21</v>
      </c>
      <c r="F4" s="50">
        <f>E4/$E$6*100</f>
        <v>11.666666666666666</v>
      </c>
      <c r="G4" s="58">
        <f>(F4/100)*$C$8</f>
        <v>1.1666666666666665</v>
      </c>
      <c r="H4" s="58">
        <f>(F4/100)*$C$9</f>
        <v>0.46666666666666662</v>
      </c>
      <c r="I4" s="58">
        <f>(F4/100)*$C$10</f>
        <v>0.23333333333333331</v>
      </c>
      <c r="J4" s="58">
        <f>(F4/100)*$C$11</f>
        <v>2.0999999999999996</v>
      </c>
      <c r="K4" s="63">
        <f>E4+G4+H4+I4-J4</f>
        <v>20.766666666666666</v>
      </c>
      <c r="L4" s="62">
        <v>18</v>
      </c>
      <c r="M4" s="26">
        <f>L4/100*K4</f>
        <v>3.7379999999999995</v>
      </c>
      <c r="N4" s="25">
        <v>20</v>
      </c>
      <c r="O4" s="26">
        <f>N4/100*M4</f>
        <v>0.74759999999999993</v>
      </c>
      <c r="P4" s="63">
        <f>M4-O4</f>
        <v>2.9903999999999997</v>
      </c>
    </row>
    <row r="5" spans="1:255" ht="20.100000000000001" customHeight="1">
      <c r="A5" s="46" t="s">
        <v>16</v>
      </c>
      <c r="B5" s="18">
        <f>'(1) ICMS 20'!B5</f>
        <v>6</v>
      </c>
      <c r="C5" s="19">
        <f>'(1) ICMS 20'!C5</f>
        <v>4</v>
      </c>
      <c r="D5" s="19">
        <f>'(1) ICMS 20'!D5</f>
        <v>0</v>
      </c>
      <c r="E5" s="19">
        <f>B5*(C5-D5)</f>
        <v>24</v>
      </c>
      <c r="F5" s="51">
        <f>E5/$E$6*100</f>
        <v>13.333333333333334</v>
      </c>
      <c r="G5" s="59">
        <f>(F5/100)*$C$8</f>
        <v>1.3333333333333333</v>
      </c>
      <c r="H5" s="59">
        <f>(F5/100)*$C$9</f>
        <v>0.53333333333333333</v>
      </c>
      <c r="I5" s="59">
        <f>(F5/100)*$C$10</f>
        <v>0.26666666666666666</v>
      </c>
      <c r="J5" s="59">
        <f>(F5/100)*$C$11</f>
        <v>2.4</v>
      </c>
      <c r="K5" s="65">
        <f>E5+G5+H5+I5-J5</f>
        <v>23.733333333333334</v>
      </c>
      <c r="L5" s="64">
        <v>18</v>
      </c>
      <c r="M5" s="28">
        <f>L5/100*K5</f>
        <v>4.2720000000000002</v>
      </c>
      <c r="N5" s="27">
        <v>5</v>
      </c>
      <c r="O5" s="28">
        <f>N5/100*M5</f>
        <v>0.21360000000000001</v>
      </c>
      <c r="P5" s="65">
        <f>M5-O5</f>
        <v>4.0584000000000007</v>
      </c>
    </row>
    <row r="6" spans="1:255" s="34" customFormat="1" ht="20.100000000000001" customHeight="1">
      <c r="A6" s="47"/>
      <c r="B6" s="20">
        <f>SUM(B3:B5)</f>
        <v>24</v>
      </c>
      <c r="C6" s="21"/>
      <c r="D6" s="21"/>
      <c r="E6" s="21">
        <f t="shared" ref="E6:K6" si="0">SUM(E3:E5)</f>
        <v>180</v>
      </c>
      <c r="F6" s="22">
        <f t="shared" si="0"/>
        <v>100</v>
      </c>
      <c r="G6" s="21">
        <f t="shared" si="0"/>
        <v>10</v>
      </c>
      <c r="H6" s="21">
        <f t="shared" si="0"/>
        <v>4</v>
      </c>
      <c r="I6" s="21">
        <f t="shared" si="0"/>
        <v>2</v>
      </c>
      <c r="J6" s="21">
        <f t="shared" si="0"/>
        <v>18</v>
      </c>
      <c r="K6" s="21">
        <f t="shared" si="0"/>
        <v>178</v>
      </c>
      <c r="L6" s="31"/>
      <c r="M6" s="30">
        <f>SUM(M3:M5)</f>
        <v>32.04</v>
      </c>
      <c r="N6" s="32"/>
      <c r="O6" s="30">
        <f>SUM(O3:O5)</f>
        <v>3.3641999999999999</v>
      </c>
      <c r="P6" s="21">
        <f>SUM(P3:P5)</f>
        <v>28.675800000000002</v>
      </c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  <c r="BW6" s="33"/>
      <c r="BX6" s="33"/>
      <c r="BY6" s="33"/>
      <c r="BZ6" s="33"/>
      <c r="CA6" s="33"/>
      <c r="CB6" s="33"/>
      <c r="CC6" s="33"/>
      <c r="CD6" s="33"/>
      <c r="CE6" s="33"/>
      <c r="CF6" s="33"/>
      <c r="CG6" s="33"/>
      <c r="CH6" s="33"/>
      <c r="CI6" s="33"/>
      <c r="CJ6" s="33"/>
      <c r="CK6" s="33"/>
      <c r="CL6" s="33"/>
      <c r="CM6" s="33"/>
      <c r="CN6" s="33"/>
      <c r="CO6" s="33"/>
      <c r="CP6" s="33"/>
      <c r="CQ6" s="33"/>
      <c r="CR6" s="33"/>
      <c r="CS6" s="33"/>
      <c r="CT6" s="33"/>
      <c r="CU6" s="33"/>
      <c r="CV6" s="33"/>
      <c r="CW6" s="33"/>
      <c r="CX6" s="33"/>
      <c r="CY6" s="33"/>
      <c r="CZ6" s="33"/>
      <c r="DA6" s="33"/>
      <c r="DB6" s="33"/>
      <c r="DC6" s="33"/>
      <c r="DD6" s="33"/>
      <c r="DE6" s="33"/>
      <c r="DF6" s="33"/>
      <c r="DG6" s="33"/>
      <c r="DH6" s="33"/>
      <c r="DI6" s="33"/>
      <c r="DJ6" s="33"/>
      <c r="DK6" s="33"/>
      <c r="DL6" s="33"/>
      <c r="DM6" s="33"/>
      <c r="DN6" s="33"/>
      <c r="DO6" s="33"/>
      <c r="DP6" s="33"/>
      <c r="DQ6" s="33"/>
      <c r="DR6" s="33"/>
      <c r="DS6" s="33"/>
      <c r="DT6" s="33"/>
      <c r="DU6" s="33"/>
      <c r="DV6" s="33"/>
      <c r="DW6" s="33"/>
      <c r="DX6" s="33"/>
      <c r="DY6" s="33"/>
      <c r="DZ6" s="33"/>
      <c r="EA6" s="33"/>
      <c r="EB6" s="33"/>
      <c r="EC6" s="33"/>
      <c r="ED6" s="33"/>
      <c r="EE6" s="33"/>
      <c r="EF6" s="33"/>
      <c r="EG6" s="33"/>
      <c r="EH6" s="33"/>
      <c r="EI6" s="33"/>
      <c r="EJ6" s="33"/>
      <c r="EK6" s="33"/>
      <c r="EL6" s="33"/>
      <c r="EM6" s="33"/>
      <c r="EN6" s="33"/>
      <c r="EO6" s="33"/>
      <c r="EP6" s="33"/>
      <c r="EQ6" s="33"/>
      <c r="ER6" s="33"/>
      <c r="ES6" s="33"/>
      <c r="ET6" s="33"/>
      <c r="EU6" s="33"/>
      <c r="EV6" s="33"/>
      <c r="EW6" s="33"/>
      <c r="EX6" s="33"/>
      <c r="EY6" s="33"/>
      <c r="EZ6" s="33"/>
      <c r="FA6" s="33"/>
      <c r="FB6" s="33"/>
      <c r="FC6" s="33"/>
      <c r="FD6" s="33"/>
      <c r="FE6" s="33"/>
      <c r="FF6" s="33"/>
      <c r="FG6" s="33"/>
      <c r="FH6" s="33"/>
      <c r="FI6" s="33"/>
      <c r="FJ6" s="33"/>
      <c r="FK6" s="33"/>
      <c r="FL6" s="33"/>
      <c r="FM6" s="33"/>
      <c r="FN6" s="33"/>
      <c r="FO6" s="33"/>
      <c r="FP6" s="33"/>
      <c r="FQ6" s="33"/>
      <c r="FR6" s="33"/>
      <c r="FS6" s="33"/>
      <c r="FT6" s="33"/>
      <c r="FU6" s="33"/>
      <c r="FV6" s="33"/>
      <c r="FW6" s="33"/>
      <c r="FX6" s="33"/>
      <c r="FY6" s="33"/>
      <c r="FZ6" s="33"/>
      <c r="GA6" s="33"/>
      <c r="GB6" s="33"/>
      <c r="GC6" s="33"/>
      <c r="GD6" s="33"/>
      <c r="GE6" s="33"/>
      <c r="GF6" s="33"/>
      <c r="GG6" s="33"/>
      <c r="GH6" s="33"/>
      <c r="GI6" s="33"/>
      <c r="GJ6" s="33"/>
      <c r="GK6" s="33"/>
      <c r="GL6" s="33"/>
      <c r="GM6" s="33"/>
      <c r="GN6" s="33"/>
      <c r="GO6" s="33"/>
      <c r="GP6" s="33"/>
      <c r="GQ6" s="33"/>
      <c r="GR6" s="33"/>
      <c r="GS6" s="33"/>
      <c r="GT6" s="33"/>
      <c r="GU6" s="33"/>
      <c r="GV6" s="33"/>
      <c r="GW6" s="33"/>
      <c r="GX6" s="33"/>
      <c r="GY6" s="33"/>
      <c r="GZ6" s="33"/>
      <c r="HA6" s="33"/>
      <c r="HB6" s="33"/>
      <c r="HC6" s="33"/>
      <c r="HD6" s="33"/>
      <c r="HE6" s="33"/>
      <c r="HF6" s="33"/>
      <c r="HG6" s="33"/>
      <c r="HH6" s="33"/>
      <c r="HI6" s="33"/>
      <c r="HJ6" s="33"/>
      <c r="HK6" s="33"/>
      <c r="HL6" s="33"/>
      <c r="HM6" s="33"/>
      <c r="HN6" s="33"/>
      <c r="HO6" s="33"/>
      <c r="HP6" s="33"/>
      <c r="HQ6" s="33"/>
      <c r="HR6" s="33"/>
      <c r="HS6" s="33"/>
      <c r="HT6" s="33"/>
      <c r="HU6" s="33"/>
      <c r="HV6" s="33"/>
      <c r="HW6" s="33"/>
      <c r="HX6" s="33"/>
      <c r="HY6" s="33"/>
      <c r="HZ6" s="33"/>
      <c r="IA6" s="33"/>
      <c r="IB6" s="33"/>
      <c r="IC6" s="33"/>
      <c r="ID6" s="33"/>
      <c r="IE6" s="33"/>
      <c r="IF6" s="33"/>
      <c r="IG6" s="33"/>
      <c r="IH6" s="33"/>
      <c r="II6" s="33"/>
      <c r="IJ6" s="33"/>
      <c r="IK6" s="33"/>
      <c r="IL6" s="33"/>
      <c r="IM6" s="33"/>
      <c r="IN6" s="33"/>
      <c r="IO6" s="33"/>
      <c r="IP6" s="33"/>
      <c r="IQ6" s="33"/>
      <c r="IR6" s="33"/>
      <c r="IS6" s="33"/>
      <c r="IT6" s="33"/>
      <c r="IU6" s="33"/>
    </row>
    <row r="7" spans="1:255" ht="20.100000000000001" customHeight="1">
      <c r="A7" s="48"/>
      <c r="B7" s="4"/>
      <c r="C7" s="5"/>
      <c r="D7" s="5"/>
      <c r="E7" s="5"/>
      <c r="F7" s="6"/>
      <c r="G7" s="7"/>
      <c r="H7" s="7"/>
      <c r="I7" s="7"/>
      <c r="J7" s="7"/>
      <c r="K7" s="7"/>
      <c r="L7" s="7"/>
      <c r="M7" s="7"/>
      <c r="N7" s="7"/>
      <c r="O7" s="7"/>
      <c r="P7" s="7"/>
    </row>
    <row r="8" spans="1:255" ht="20.100000000000001" customHeight="1">
      <c r="A8" s="48"/>
      <c r="B8" s="8" t="s">
        <v>17</v>
      </c>
      <c r="C8" s="52">
        <f>'(1) ICMS 20'!C8</f>
        <v>10</v>
      </c>
      <c r="D8" s="5"/>
      <c r="E8" s="5"/>
      <c r="F8" s="6"/>
      <c r="G8" s="7"/>
      <c r="H8" s="7"/>
      <c r="I8" s="7"/>
      <c r="J8" s="7"/>
      <c r="K8" s="7"/>
      <c r="L8" s="7"/>
      <c r="M8" s="7"/>
      <c r="N8" s="7"/>
      <c r="O8" s="7"/>
      <c r="P8" s="7"/>
    </row>
    <row r="9" spans="1:255" ht="20.100000000000001" customHeight="1">
      <c r="A9" s="48"/>
      <c r="B9" s="8" t="s">
        <v>18</v>
      </c>
      <c r="C9" s="52">
        <f>'(1) ICMS 20'!C9</f>
        <v>4</v>
      </c>
      <c r="D9" s="5"/>
      <c r="E9" s="5"/>
      <c r="F9" s="6"/>
      <c r="G9" s="7"/>
      <c r="H9" s="7"/>
      <c r="I9" s="7"/>
      <c r="J9" s="7"/>
      <c r="K9" s="7"/>
      <c r="L9" s="7"/>
      <c r="M9" s="7"/>
      <c r="N9" s="7"/>
      <c r="O9" s="7"/>
      <c r="P9" s="7"/>
    </row>
    <row r="10" spans="1:255" ht="20.100000000000001" customHeight="1">
      <c r="A10" s="48"/>
      <c r="B10" s="8" t="s">
        <v>19</v>
      </c>
      <c r="C10" s="52">
        <f>'(1) ICMS 20'!C10</f>
        <v>2</v>
      </c>
      <c r="D10" s="5"/>
      <c r="E10" s="5"/>
      <c r="F10" s="6"/>
      <c r="G10" s="7"/>
      <c r="H10" s="7"/>
      <c r="I10" s="7"/>
      <c r="J10" s="7"/>
      <c r="K10" s="7"/>
      <c r="L10" s="7"/>
      <c r="M10" s="7"/>
      <c r="N10" s="7"/>
      <c r="O10" s="7"/>
      <c r="P10" s="7"/>
    </row>
    <row r="11" spans="1:255" ht="30" customHeight="1">
      <c r="A11" s="48"/>
      <c r="B11" s="8" t="s">
        <v>20</v>
      </c>
      <c r="C11" s="52">
        <f>'(1) ICMS 20'!C11</f>
        <v>18</v>
      </c>
      <c r="D11" s="5"/>
      <c r="E11" s="5"/>
      <c r="F11" s="6"/>
      <c r="G11" s="7"/>
      <c r="H11" s="7"/>
      <c r="I11" s="7"/>
      <c r="J11" s="7"/>
      <c r="K11" s="7"/>
      <c r="L11" s="7"/>
      <c r="M11" s="7"/>
      <c r="N11" s="7"/>
      <c r="O11" s="7"/>
      <c r="P11" s="7"/>
    </row>
    <row r="12" spans="1:255" ht="20.100000000000001" customHeight="1">
      <c r="A12" s="48"/>
      <c r="B12" s="4"/>
      <c r="C12" s="5"/>
      <c r="D12" s="5"/>
      <c r="E12" s="5"/>
      <c r="F12" s="6"/>
      <c r="G12" s="7"/>
      <c r="H12" s="7"/>
      <c r="I12" s="7"/>
      <c r="J12" s="7"/>
      <c r="K12" s="7"/>
      <c r="L12" s="7"/>
      <c r="M12" s="7"/>
      <c r="N12" s="7"/>
      <c r="O12" s="7"/>
      <c r="P12" s="7"/>
    </row>
    <row r="13" spans="1:255" ht="20.100000000000001" customHeight="1">
      <c r="A13" s="48"/>
      <c r="B13" s="9" t="s">
        <v>21</v>
      </c>
      <c r="C13" s="10"/>
      <c r="D13" s="10"/>
      <c r="E13" s="10"/>
      <c r="F13" s="11"/>
      <c r="G13" s="12"/>
      <c r="H13" s="12"/>
      <c r="I13" s="12"/>
      <c r="J13" s="12"/>
      <c r="K13" s="12"/>
      <c r="L13" s="12"/>
      <c r="M13" s="7"/>
      <c r="N13" s="7"/>
      <c r="O13" s="7"/>
      <c r="P13" s="7"/>
    </row>
    <row r="14" spans="1:255" ht="20.100000000000001" customHeight="1">
      <c r="A14" s="48"/>
      <c r="B14" s="9" t="s">
        <v>22</v>
      </c>
      <c r="C14" s="5"/>
      <c r="D14" s="5"/>
      <c r="E14" s="5"/>
      <c r="F14" s="6"/>
      <c r="G14" s="7"/>
      <c r="H14" s="7"/>
      <c r="I14" s="7"/>
      <c r="J14" s="7"/>
      <c r="K14" s="7"/>
      <c r="L14" s="7"/>
      <c r="M14" s="7"/>
      <c r="N14" s="7"/>
      <c r="O14" s="7"/>
      <c r="P14" s="7"/>
    </row>
    <row r="15" spans="1:255" ht="20.100000000000001" customHeight="1">
      <c r="A15" s="48"/>
      <c r="B15" s="9" t="s">
        <v>27</v>
      </c>
      <c r="C15" s="5"/>
      <c r="D15" s="5"/>
      <c r="E15" s="5"/>
      <c r="F15" s="6"/>
      <c r="G15" s="7"/>
      <c r="H15" s="7"/>
      <c r="I15" s="7"/>
      <c r="J15" s="7"/>
      <c r="K15" s="7"/>
      <c r="L15" s="7"/>
      <c r="M15" s="7"/>
      <c r="N15" s="7"/>
      <c r="O15" s="7"/>
      <c r="P15" s="7"/>
    </row>
    <row r="16" spans="1:255" ht="20.100000000000001" customHeight="1">
      <c r="A16" s="48"/>
      <c r="B16" s="4"/>
      <c r="C16" s="5"/>
      <c r="D16" s="5"/>
      <c r="E16" s="5"/>
      <c r="F16" s="6"/>
      <c r="G16" s="7"/>
      <c r="H16" s="7"/>
      <c r="I16" s="7"/>
      <c r="J16" s="7"/>
      <c r="K16" s="7"/>
      <c r="L16" s="7"/>
      <c r="M16" s="7"/>
      <c r="N16" s="7"/>
      <c r="O16" s="7"/>
      <c r="P16" s="7"/>
    </row>
    <row r="17" spans="1:16" ht="20.100000000000001" customHeight="1">
      <c r="A17" s="48"/>
      <c r="B17" s="38" t="s">
        <v>45</v>
      </c>
      <c r="C17" s="5"/>
      <c r="D17" s="5"/>
      <c r="E17" s="5"/>
      <c r="F17" s="6"/>
      <c r="G17" s="7"/>
      <c r="H17" s="7"/>
      <c r="I17" s="7"/>
      <c r="J17" s="7"/>
      <c r="K17" s="7"/>
      <c r="L17" s="7"/>
      <c r="M17" s="7"/>
      <c r="N17" s="7"/>
      <c r="O17" s="7"/>
      <c r="P17" s="7"/>
    </row>
    <row r="18" spans="1:16" ht="20.100000000000001" customHeight="1">
      <c r="A18" s="48"/>
      <c r="B18" s="39" t="s">
        <v>78</v>
      </c>
      <c r="C18" s="5"/>
      <c r="D18" s="5"/>
      <c r="E18" s="5"/>
      <c r="F18" s="6"/>
      <c r="G18" s="7"/>
      <c r="H18" s="7"/>
      <c r="I18" s="7"/>
      <c r="J18" s="7"/>
      <c r="K18" s="7"/>
      <c r="L18" s="7"/>
      <c r="M18" s="7"/>
      <c r="N18" s="7"/>
      <c r="O18" s="7"/>
      <c r="P18" s="7"/>
    </row>
    <row r="19" spans="1:16" ht="20.100000000000001" customHeight="1">
      <c r="A19" s="48"/>
      <c r="B19" s="39" t="s">
        <v>52</v>
      </c>
      <c r="C19" s="5"/>
      <c r="D19" s="5"/>
      <c r="E19" s="5"/>
      <c r="F19" s="6"/>
      <c r="G19" s="7"/>
      <c r="H19" s="7"/>
      <c r="I19" s="7"/>
      <c r="J19" s="7"/>
      <c r="K19" s="7"/>
      <c r="L19" s="7"/>
      <c r="M19" s="7"/>
      <c r="N19" s="7"/>
      <c r="O19" s="7"/>
      <c r="P19" s="7"/>
    </row>
    <row r="20" spans="1:16" ht="20.100000000000001" customHeight="1">
      <c r="A20" s="48"/>
      <c r="B20" s="39" t="s">
        <v>79</v>
      </c>
      <c r="C20" s="5"/>
      <c r="D20" s="5"/>
      <c r="E20" s="5"/>
      <c r="F20" s="6"/>
      <c r="G20" s="7"/>
      <c r="H20" s="7"/>
      <c r="I20" s="7"/>
      <c r="J20" s="7"/>
      <c r="K20" s="7"/>
      <c r="L20" s="7"/>
      <c r="M20" s="7"/>
      <c r="N20" s="7"/>
      <c r="O20" s="7"/>
      <c r="P20" s="7"/>
    </row>
    <row r="21" spans="1:16" ht="20.100000000000001" customHeight="1">
      <c r="A21" s="48"/>
      <c r="B21" s="39" t="s">
        <v>53</v>
      </c>
      <c r="C21" s="5"/>
      <c r="D21" s="5"/>
      <c r="E21" s="5"/>
      <c r="F21" s="6"/>
      <c r="G21" s="7"/>
      <c r="H21" s="7"/>
      <c r="I21" s="7"/>
      <c r="J21" s="7"/>
      <c r="K21" s="7"/>
      <c r="L21" s="7"/>
      <c r="M21" s="7"/>
      <c r="N21" s="7"/>
      <c r="O21" s="7"/>
      <c r="P21" s="7"/>
    </row>
    <row r="22" spans="1:16" ht="20.100000000000001" customHeight="1">
      <c r="A22" s="48"/>
      <c r="B22" s="39" t="s">
        <v>80</v>
      </c>
      <c r="C22" s="5"/>
      <c r="D22" s="5"/>
      <c r="E22" s="5"/>
      <c r="F22" s="6"/>
      <c r="G22" s="7"/>
      <c r="H22" s="7"/>
      <c r="I22" s="7"/>
      <c r="J22" s="7"/>
      <c r="K22" s="7"/>
      <c r="L22" s="7"/>
      <c r="M22" s="7"/>
      <c r="N22" s="7"/>
      <c r="O22" s="7"/>
      <c r="P22" s="7"/>
    </row>
    <row r="23" spans="1:16" ht="20.100000000000001" customHeight="1">
      <c r="A23" s="48"/>
      <c r="B23" s="39" t="s">
        <v>81</v>
      </c>
      <c r="C23" s="5"/>
      <c r="D23" s="5"/>
      <c r="E23" s="5"/>
      <c r="F23" s="6"/>
      <c r="G23" s="7"/>
      <c r="H23" s="7"/>
      <c r="I23" s="7"/>
      <c r="J23" s="7"/>
      <c r="K23" s="7"/>
      <c r="L23" s="7"/>
      <c r="M23" s="7"/>
      <c r="N23" s="7"/>
      <c r="O23" s="7"/>
      <c r="P23" s="7"/>
    </row>
    <row r="24" spans="1:16" ht="20.100000000000001" customHeight="1">
      <c r="A24" s="48"/>
      <c r="B24" s="39" t="s">
        <v>55</v>
      </c>
      <c r="C24" s="5"/>
      <c r="D24" s="5"/>
      <c r="E24" s="5"/>
      <c r="F24" s="6"/>
      <c r="G24" s="7"/>
      <c r="H24" s="7"/>
      <c r="I24" s="7"/>
      <c r="J24" s="7"/>
      <c r="K24" s="7"/>
      <c r="L24" s="7"/>
      <c r="M24" s="7"/>
      <c r="N24" s="7"/>
      <c r="O24" s="7"/>
      <c r="P24" s="7"/>
    </row>
    <row r="25" spans="1:16" ht="20.100000000000001" customHeight="1">
      <c r="A25" s="48"/>
      <c r="B25" s="39" t="s">
        <v>82</v>
      </c>
      <c r="C25" s="5"/>
      <c r="D25" s="5"/>
      <c r="E25" s="5"/>
      <c r="F25" s="6"/>
      <c r="G25" s="7"/>
      <c r="H25" s="7"/>
      <c r="I25" s="7"/>
      <c r="J25" s="7"/>
      <c r="K25" s="7"/>
      <c r="L25" s="7"/>
      <c r="M25" s="7"/>
      <c r="N25" s="7"/>
      <c r="O25" s="7"/>
      <c r="P25" s="7"/>
    </row>
    <row r="26" spans="1:16" ht="20.100000000000001" customHeight="1">
      <c r="A26" s="48"/>
      <c r="B26" s="39" t="s">
        <v>83</v>
      </c>
      <c r="C26" s="5"/>
      <c r="D26" s="5"/>
      <c r="E26" s="5"/>
      <c r="F26" s="6"/>
      <c r="G26" s="7"/>
      <c r="H26" s="7"/>
      <c r="I26" s="7"/>
      <c r="J26" s="7"/>
      <c r="K26" s="7"/>
      <c r="L26" s="7"/>
      <c r="M26" s="7"/>
      <c r="N26" s="7"/>
      <c r="O26" s="7"/>
      <c r="P26" s="7"/>
    </row>
    <row r="27" spans="1:16" ht="20.100000000000001" customHeight="1">
      <c r="A27" s="48"/>
      <c r="B27" s="39" t="s">
        <v>84</v>
      </c>
      <c r="C27" s="5"/>
      <c r="D27" s="5"/>
      <c r="E27" s="5"/>
      <c r="F27" s="6"/>
      <c r="G27" s="7"/>
      <c r="H27" s="7"/>
      <c r="I27" s="7"/>
      <c r="J27" s="7"/>
      <c r="K27" s="7"/>
      <c r="L27" s="7"/>
      <c r="M27" s="7"/>
      <c r="N27" s="7"/>
      <c r="O27" s="7"/>
      <c r="P27" s="7"/>
    </row>
    <row r="28" spans="1:16" ht="20.100000000000001" customHeight="1">
      <c r="A28" s="48"/>
      <c r="B28" s="39" t="s">
        <v>85</v>
      </c>
      <c r="C28" s="5"/>
      <c r="D28" s="5"/>
      <c r="E28" s="5"/>
      <c r="F28" s="6"/>
      <c r="G28" s="7"/>
      <c r="H28" s="7"/>
      <c r="I28" s="7"/>
      <c r="J28" s="7"/>
      <c r="K28" s="7"/>
      <c r="L28" s="7"/>
      <c r="M28" s="7"/>
      <c r="N28" s="7"/>
      <c r="O28" s="7"/>
      <c r="P28" s="7"/>
    </row>
    <row r="29" spans="1:16" ht="20.100000000000001" customHeight="1">
      <c r="A29" s="48"/>
      <c r="B29" s="38" t="s">
        <v>46</v>
      </c>
      <c r="C29" s="5"/>
      <c r="D29" s="5"/>
      <c r="E29" s="5"/>
      <c r="F29" s="6"/>
      <c r="G29" s="7"/>
      <c r="H29" s="7"/>
      <c r="I29" s="7"/>
      <c r="J29" s="7"/>
      <c r="K29" s="7"/>
      <c r="L29" s="7"/>
      <c r="M29" s="7"/>
      <c r="N29" s="7"/>
      <c r="O29" s="7"/>
      <c r="P29" s="7"/>
    </row>
    <row r="30" spans="1:16" ht="20.100000000000001" customHeight="1">
      <c r="A30" s="48"/>
      <c r="B30" s="4"/>
      <c r="C30" s="5"/>
      <c r="D30" s="5"/>
      <c r="E30" s="5"/>
      <c r="F30" s="6"/>
      <c r="G30" s="7"/>
      <c r="H30" s="7"/>
      <c r="I30" s="7"/>
      <c r="J30" s="7"/>
      <c r="K30" s="7"/>
      <c r="L30" s="7"/>
      <c r="M30" s="7"/>
      <c r="N30" s="7"/>
      <c r="O30" s="7"/>
      <c r="P30" s="7"/>
    </row>
    <row r="31" spans="1:16" ht="20.100000000000001" customHeight="1">
      <c r="A31" s="48"/>
      <c r="B31" s="4"/>
      <c r="C31" s="5"/>
      <c r="D31" s="5"/>
      <c r="E31" s="5"/>
      <c r="F31" s="6"/>
      <c r="G31" s="7"/>
      <c r="H31" s="7"/>
      <c r="I31" s="7"/>
      <c r="J31" s="7"/>
      <c r="K31" s="7"/>
      <c r="L31" s="7"/>
      <c r="M31" s="7"/>
      <c r="N31" s="7"/>
      <c r="O31" s="7"/>
      <c r="P31" s="7"/>
    </row>
    <row r="32" spans="1:16" ht="20.100000000000001" customHeight="1">
      <c r="A32" s="48"/>
      <c r="B32" s="4"/>
      <c r="C32" s="5"/>
      <c r="D32" s="5"/>
      <c r="E32" s="5"/>
      <c r="F32" s="6"/>
      <c r="G32" s="7"/>
      <c r="H32" s="7"/>
      <c r="I32" s="7"/>
      <c r="J32" s="7"/>
      <c r="K32" s="7"/>
      <c r="L32" s="7"/>
      <c r="M32" s="7"/>
      <c r="N32" s="7"/>
      <c r="O32" s="7"/>
      <c r="P32" s="7"/>
    </row>
    <row r="33" spans="1:16" ht="20.100000000000001" customHeight="1">
      <c r="A33" s="48"/>
      <c r="B33" s="4"/>
      <c r="C33" s="5"/>
      <c r="D33" s="5"/>
      <c r="E33" s="5"/>
      <c r="F33" s="6"/>
      <c r="G33" s="7"/>
      <c r="H33" s="7"/>
      <c r="I33" s="7"/>
      <c r="J33" s="7"/>
      <c r="K33" s="7"/>
      <c r="L33" s="7"/>
      <c r="M33" s="7"/>
      <c r="N33" s="7"/>
      <c r="O33" s="7"/>
      <c r="P33" s="7"/>
    </row>
    <row r="34" spans="1:16" ht="20.100000000000001" customHeight="1">
      <c r="A34" s="48"/>
      <c r="B34" s="4"/>
      <c r="C34" s="5"/>
      <c r="D34" s="5"/>
      <c r="E34" s="5"/>
      <c r="F34" s="6"/>
      <c r="G34" s="7"/>
      <c r="H34" s="7"/>
      <c r="I34" s="7"/>
      <c r="J34" s="7"/>
      <c r="K34" s="7"/>
      <c r="L34" s="7"/>
      <c r="M34" s="7"/>
      <c r="N34" s="7"/>
      <c r="O34" s="7"/>
      <c r="P34" s="7"/>
    </row>
    <row r="35" spans="1:16" ht="20.100000000000001" customHeight="1">
      <c r="A35" s="48"/>
      <c r="B35" s="4"/>
      <c r="C35" s="5"/>
      <c r="D35" s="5"/>
      <c r="E35" s="5"/>
      <c r="F35" s="6"/>
      <c r="G35" s="7"/>
      <c r="H35" s="7"/>
      <c r="I35" s="7"/>
      <c r="J35" s="7"/>
      <c r="K35" s="7"/>
      <c r="L35" s="7"/>
      <c r="M35" s="7"/>
      <c r="N35" s="7"/>
      <c r="O35" s="7"/>
      <c r="P35" s="7"/>
    </row>
  </sheetData>
  <mergeCells count="1">
    <mergeCell ref="A1:P1"/>
  </mergeCells>
  <pageMargins left="0.5" right="0.5" top="0.75" bottom="0.75" header="0.27777800000000002" footer="0.27777800000000002"/>
  <pageSetup orientation="portrait"/>
  <headerFooter>
    <oddFooter>&amp;C&amp;"Helvetica Neue,Regular"&amp;12&amp;K000000&amp;P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784E0-9F06-441D-ABEC-63F515918583}">
  <dimension ref="A1:IU38"/>
  <sheetViews>
    <sheetView topLeftCell="D1" workbookViewId="0">
      <selection activeCell="F3" sqref="F3:F5"/>
    </sheetView>
  </sheetViews>
  <sheetFormatPr defaultColWidth="16.33203125" defaultRowHeight="13.2"/>
  <cols>
    <col min="1" max="1" width="16.33203125" style="67"/>
    <col min="2" max="2" width="14" style="67" customWidth="1"/>
    <col min="3" max="3" width="15.5546875" style="67" customWidth="1"/>
    <col min="4" max="4" width="11.44140625" style="67" customWidth="1"/>
    <col min="5" max="5" width="16.33203125" style="67"/>
    <col min="6" max="6" width="18" style="67" customWidth="1"/>
    <col min="7" max="7" width="16.33203125" style="67"/>
    <col min="8" max="8" width="13.44140625" style="67" customWidth="1"/>
    <col min="9" max="9" width="15.33203125" style="67" customWidth="1"/>
    <col min="10" max="10" width="14" style="67" customWidth="1"/>
    <col min="11" max="11" width="18.109375" style="67" customWidth="1"/>
    <col min="12" max="12" width="11.88671875" style="67" customWidth="1"/>
    <col min="13" max="13" width="11.6640625" style="67" customWidth="1"/>
    <col min="14" max="15" width="13.33203125" style="67" customWidth="1"/>
    <col min="16" max="16" width="14.33203125" style="67" customWidth="1"/>
    <col min="17" max="17" width="13.33203125" style="67" customWidth="1"/>
    <col min="18" max="255" width="16.33203125" style="67"/>
    <col min="256" max="16384" width="16.33203125" style="68"/>
  </cols>
  <sheetData>
    <row r="1" spans="1:17" ht="15.6">
      <c r="A1" s="56" t="s">
        <v>28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</row>
    <row r="2" spans="1:17" ht="52.8">
      <c r="A2" s="43" t="s">
        <v>1</v>
      </c>
      <c r="B2" s="43" t="s">
        <v>2</v>
      </c>
      <c r="C2" s="43" t="s">
        <v>3</v>
      </c>
      <c r="D2" s="43" t="s">
        <v>4</v>
      </c>
      <c r="E2" s="43" t="s">
        <v>5</v>
      </c>
      <c r="F2" s="43" t="s">
        <v>116</v>
      </c>
      <c r="G2" s="43" t="s">
        <v>6</v>
      </c>
      <c r="H2" s="43" t="s">
        <v>7</v>
      </c>
      <c r="I2" s="43" t="s">
        <v>8</v>
      </c>
      <c r="J2" s="43" t="s">
        <v>9</v>
      </c>
      <c r="K2" s="43" t="s">
        <v>10</v>
      </c>
      <c r="L2" s="43" t="s">
        <v>65</v>
      </c>
      <c r="M2" s="43" t="s">
        <v>66</v>
      </c>
      <c r="N2" s="43" t="s">
        <v>67</v>
      </c>
      <c r="O2" s="43" t="s">
        <v>117</v>
      </c>
      <c r="P2" s="43" t="s">
        <v>118</v>
      </c>
      <c r="Q2" s="43" t="s">
        <v>119</v>
      </c>
    </row>
    <row r="3" spans="1:17" ht="20.25" customHeight="1">
      <c r="A3" s="115" t="s">
        <v>14</v>
      </c>
      <c r="B3" s="69">
        <f>'(1) ICMS 51'!B3</f>
        <v>15</v>
      </c>
      <c r="C3" s="70">
        <f>'(1) ICMS 51'!C3</f>
        <v>10</v>
      </c>
      <c r="D3" s="70">
        <f>'(1) ICMS 51'!D3</f>
        <v>1</v>
      </c>
      <c r="E3" s="70">
        <f>B3*(C3-D3)</f>
        <v>135</v>
      </c>
      <c r="F3" s="71">
        <v>40.65</v>
      </c>
      <c r="G3" s="72">
        <f>E3/$E$6*100</f>
        <v>75</v>
      </c>
      <c r="H3" s="70">
        <f>(G3/100)*$C$8</f>
        <v>7.5</v>
      </c>
      <c r="I3" s="70">
        <f>(G3/100)*$C$9</f>
        <v>3</v>
      </c>
      <c r="J3" s="70">
        <f>(G3/100)*$C$10</f>
        <v>1.5</v>
      </c>
      <c r="K3" s="70">
        <f>(G3/100)*$C$11</f>
        <v>13.5</v>
      </c>
      <c r="L3" s="73">
        <f>E3+H3+I3+J3-K3</f>
        <v>133.5</v>
      </c>
      <c r="M3" s="74">
        <v>12</v>
      </c>
      <c r="N3" s="73">
        <f>M3/100*L3</f>
        <v>16.02</v>
      </c>
      <c r="O3" s="75">
        <f>L3*(1+F3/100)</f>
        <v>187.76774999999998</v>
      </c>
      <c r="P3" s="76">
        <v>18</v>
      </c>
      <c r="Q3" s="75">
        <f>(O3*(P3/100))-N3</f>
        <v>17.778194999999993</v>
      </c>
    </row>
    <row r="4" spans="1:17" ht="20.100000000000001" customHeight="1">
      <c r="A4" s="116" t="s">
        <v>15</v>
      </c>
      <c r="B4" s="77">
        <f>'(1) ICMS 51'!B4</f>
        <v>3</v>
      </c>
      <c r="C4" s="70">
        <f>'(1) ICMS 51'!C4</f>
        <v>7</v>
      </c>
      <c r="D4" s="70">
        <f>'(1) ICMS 51'!D4</f>
        <v>0</v>
      </c>
      <c r="E4" s="78">
        <f>B4*(C4-D4)</f>
        <v>21</v>
      </c>
      <c r="F4" s="79">
        <v>39.799999999999997</v>
      </c>
      <c r="G4" s="80">
        <f>E4/$E$6*100</f>
        <v>11.666666666666666</v>
      </c>
      <c r="H4" s="78">
        <f>(G4/100)*$C$8</f>
        <v>1.1666666666666665</v>
      </c>
      <c r="I4" s="78">
        <f>(G4/100)*$C$9</f>
        <v>0.46666666666666662</v>
      </c>
      <c r="J4" s="78">
        <f>(G4/100)*$C$10</f>
        <v>0.23333333333333331</v>
      </c>
      <c r="K4" s="78">
        <f>(G4/100)*$C$11</f>
        <v>2.0999999999999996</v>
      </c>
      <c r="L4" s="81">
        <f>E4+H4+I4+J4-K4</f>
        <v>20.766666666666666</v>
      </c>
      <c r="M4" s="82">
        <v>12</v>
      </c>
      <c r="N4" s="81">
        <f>M4/100*L4</f>
        <v>2.492</v>
      </c>
      <c r="O4" s="83">
        <f>L4*(1+F4/100)</f>
        <v>29.031799999999997</v>
      </c>
      <c r="P4" s="84">
        <v>18</v>
      </c>
      <c r="Q4" s="83">
        <f>(O4*(P4/100))-N4</f>
        <v>2.7337239999999996</v>
      </c>
    </row>
    <row r="5" spans="1:17" ht="20.100000000000001" customHeight="1">
      <c r="A5" s="117" t="s">
        <v>16</v>
      </c>
      <c r="B5" s="85">
        <f>'(1) ICMS 51'!B5</f>
        <v>6</v>
      </c>
      <c r="C5" s="70">
        <f>'(1) ICMS 51'!C5</f>
        <v>4</v>
      </c>
      <c r="D5" s="70">
        <f>'(1) ICMS 51'!D5</f>
        <v>0</v>
      </c>
      <c r="E5" s="86">
        <f>B5*(C5-D5)</f>
        <v>24</v>
      </c>
      <c r="F5" s="87">
        <v>50.7</v>
      </c>
      <c r="G5" s="88">
        <f>E5/$E$6*100</f>
        <v>13.333333333333334</v>
      </c>
      <c r="H5" s="86">
        <f>(G5/100)*$C$8</f>
        <v>1.3333333333333333</v>
      </c>
      <c r="I5" s="86">
        <f>(G5/100)*$C$9</f>
        <v>0.53333333333333333</v>
      </c>
      <c r="J5" s="86">
        <f>(G5/100)*$C$10</f>
        <v>0.26666666666666666</v>
      </c>
      <c r="K5" s="86">
        <f>(G5/100)*$C$11</f>
        <v>2.4</v>
      </c>
      <c r="L5" s="89">
        <f>E5+H5+I5+J5-K5</f>
        <v>23.733333333333334</v>
      </c>
      <c r="M5" s="90">
        <v>12</v>
      </c>
      <c r="N5" s="89">
        <f>M5/100*L5</f>
        <v>2.8479999999999999</v>
      </c>
      <c r="O5" s="91">
        <f>L5*(1+F5/100)</f>
        <v>35.766133333333336</v>
      </c>
      <c r="P5" s="92">
        <v>18</v>
      </c>
      <c r="Q5" s="91">
        <f>(O5*(P5/100))-N5</f>
        <v>3.5899040000000007</v>
      </c>
    </row>
    <row r="6" spans="1:17" ht="20.100000000000001" customHeight="1">
      <c r="A6" s="118"/>
      <c r="B6" s="93">
        <f>SUM(B3:B5)</f>
        <v>24</v>
      </c>
      <c r="C6" s="94"/>
      <c r="D6" s="94"/>
      <c r="E6" s="95">
        <f>SUM(E3:E5)</f>
        <v>180</v>
      </c>
      <c r="F6" s="96"/>
      <c r="G6" s="97">
        <f t="shared" ref="G6:L6" si="0">SUM(G3:G5)</f>
        <v>100</v>
      </c>
      <c r="H6" s="95">
        <f t="shared" si="0"/>
        <v>10</v>
      </c>
      <c r="I6" s="95">
        <f t="shared" si="0"/>
        <v>4</v>
      </c>
      <c r="J6" s="95">
        <f t="shared" si="0"/>
        <v>2</v>
      </c>
      <c r="K6" s="95">
        <f t="shared" si="0"/>
        <v>18</v>
      </c>
      <c r="L6" s="98">
        <f t="shared" si="0"/>
        <v>178</v>
      </c>
      <c r="M6" s="99"/>
      <c r="N6" s="98">
        <f>SUM(N3:N5)</f>
        <v>21.36</v>
      </c>
      <c r="O6" s="100">
        <f>SUM(O3:O5)</f>
        <v>252.56568333333331</v>
      </c>
      <c r="P6" s="101"/>
      <c r="Q6" s="100">
        <f>SUM(Q3:Q5)</f>
        <v>24.101822999999992</v>
      </c>
    </row>
    <row r="7" spans="1:17" ht="20.100000000000001" customHeight="1">
      <c r="A7" s="119"/>
      <c r="B7" s="77"/>
      <c r="C7" s="78"/>
      <c r="D7" s="78"/>
      <c r="E7" s="78"/>
      <c r="F7" s="80"/>
      <c r="G7" s="80"/>
      <c r="H7" s="102"/>
      <c r="I7" s="102"/>
      <c r="J7" s="102"/>
      <c r="K7" s="102"/>
      <c r="L7" s="102"/>
      <c r="M7" s="102"/>
      <c r="N7" s="102"/>
      <c r="O7" s="102"/>
      <c r="P7" s="102"/>
      <c r="Q7" s="102"/>
    </row>
    <row r="8" spans="1:17" ht="20.100000000000001" customHeight="1">
      <c r="A8" s="119"/>
      <c r="B8" s="103" t="s">
        <v>17</v>
      </c>
      <c r="C8" s="120">
        <f>'(1) ICMS 51'!C8</f>
        <v>10</v>
      </c>
      <c r="D8" s="78"/>
      <c r="E8" s="78"/>
      <c r="F8" s="80"/>
      <c r="G8" s="80"/>
      <c r="H8" s="102"/>
      <c r="I8" s="102"/>
      <c r="J8" s="102"/>
      <c r="K8" s="102"/>
      <c r="L8" s="102"/>
      <c r="M8" s="102"/>
      <c r="N8" s="102"/>
      <c r="O8" s="102"/>
      <c r="P8" s="102"/>
      <c r="Q8" s="102"/>
    </row>
    <row r="9" spans="1:17" ht="20.100000000000001" customHeight="1">
      <c r="A9" s="119"/>
      <c r="B9" s="103" t="s">
        <v>18</v>
      </c>
      <c r="C9" s="120">
        <f>'(1) ICMS 51'!C9</f>
        <v>4</v>
      </c>
      <c r="D9" s="78"/>
      <c r="E9" s="78"/>
      <c r="F9" s="80"/>
      <c r="G9" s="80"/>
      <c r="H9" s="102"/>
      <c r="I9" s="102"/>
      <c r="J9" s="102"/>
      <c r="K9" s="102"/>
      <c r="L9" s="102"/>
      <c r="M9" s="102"/>
      <c r="N9" s="102"/>
      <c r="O9" s="102"/>
      <c r="P9" s="102"/>
      <c r="Q9" s="102"/>
    </row>
    <row r="10" spans="1:17">
      <c r="A10" s="119"/>
      <c r="B10" s="103" t="s">
        <v>19</v>
      </c>
      <c r="C10" s="120">
        <f>'(1) ICMS 51'!C10</f>
        <v>2</v>
      </c>
      <c r="D10" s="78"/>
      <c r="E10" s="78"/>
      <c r="F10" s="80"/>
      <c r="G10" s="80"/>
      <c r="H10" s="102"/>
      <c r="I10" s="102"/>
      <c r="J10" s="102"/>
      <c r="K10" s="102"/>
      <c r="L10" s="102"/>
      <c r="M10" s="102"/>
      <c r="N10" s="102"/>
      <c r="O10" s="102"/>
      <c r="P10" s="102"/>
      <c r="Q10" s="102"/>
    </row>
    <row r="11" spans="1:17" ht="26.4">
      <c r="A11" s="119"/>
      <c r="B11" s="103" t="s">
        <v>20</v>
      </c>
      <c r="C11" s="120">
        <f>'(1) ICMS 51'!C11</f>
        <v>18</v>
      </c>
      <c r="D11" s="78"/>
      <c r="E11" s="78"/>
      <c r="F11" s="80"/>
      <c r="G11" s="80"/>
      <c r="H11" s="102"/>
      <c r="I11" s="102"/>
      <c r="J11" s="102"/>
      <c r="K11" s="102"/>
      <c r="L11" s="102"/>
      <c r="M11" s="102"/>
      <c r="N11" s="102"/>
      <c r="O11" s="102"/>
      <c r="P11" s="102"/>
      <c r="Q11" s="102"/>
    </row>
    <row r="12" spans="1:17" ht="20.100000000000001" customHeight="1">
      <c r="A12" s="119"/>
      <c r="B12" s="77"/>
      <c r="C12" s="78"/>
      <c r="D12" s="78"/>
      <c r="E12" s="78"/>
      <c r="F12" s="80"/>
      <c r="G12" s="80"/>
      <c r="H12" s="102"/>
      <c r="I12" s="102"/>
      <c r="J12" s="102"/>
      <c r="K12" s="102"/>
      <c r="L12" s="102"/>
      <c r="M12" s="102"/>
      <c r="N12" s="102"/>
      <c r="O12" s="102"/>
      <c r="P12" s="102"/>
      <c r="Q12" s="102"/>
    </row>
    <row r="13" spans="1:17" ht="20.100000000000001" customHeight="1">
      <c r="A13" s="119"/>
      <c r="B13" s="9" t="s">
        <v>21</v>
      </c>
      <c r="C13" s="104"/>
      <c r="D13" s="104"/>
      <c r="E13" s="104"/>
      <c r="F13" s="105"/>
      <c r="G13" s="105"/>
      <c r="H13" s="106"/>
      <c r="I13" s="106"/>
      <c r="J13" s="106"/>
      <c r="K13" s="106"/>
      <c r="L13" s="106"/>
      <c r="M13" s="106"/>
      <c r="N13" s="102"/>
      <c r="O13" s="102"/>
      <c r="P13" s="102"/>
      <c r="Q13" s="102"/>
    </row>
    <row r="14" spans="1:17" ht="20.100000000000001" customHeight="1">
      <c r="A14" s="119"/>
      <c r="B14" s="9" t="s">
        <v>22</v>
      </c>
      <c r="C14" s="78"/>
      <c r="D14" s="78"/>
      <c r="E14" s="78"/>
      <c r="F14" s="80"/>
      <c r="G14" s="80"/>
      <c r="H14" s="102"/>
      <c r="I14" s="102"/>
      <c r="J14" s="102"/>
      <c r="K14" s="102"/>
      <c r="L14" s="102"/>
      <c r="M14" s="102"/>
      <c r="N14" s="102"/>
      <c r="O14" s="102"/>
      <c r="P14" s="102"/>
      <c r="Q14" s="102"/>
    </row>
    <row r="15" spans="1:17" ht="20.100000000000001" customHeight="1">
      <c r="A15" s="119"/>
      <c r="B15" s="9" t="s">
        <v>33</v>
      </c>
      <c r="C15" s="78"/>
      <c r="D15" s="78"/>
      <c r="E15" s="78"/>
      <c r="F15" s="80"/>
      <c r="G15" s="80"/>
      <c r="H15" s="102"/>
      <c r="I15" s="102"/>
      <c r="J15" s="102"/>
      <c r="K15" s="102"/>
      <c r="L15" s="102"/>
      <c r="M15" s="102"/>
      <c r="N15" s="102"/>
      <c r="O15" s="102"/>
      <c r="P15" s="102"/>
      <c r="Q15" s="102"/>
    </row>
    <row r="16" spans="1:17" ht="21" customHeight="1">
      <c r="A16" s="119"/>
      <c r="B16" s="122" t="s">
        <v>120</v>
      </c>
      <c r="C16" s="123"/>
      <c r="D16" s="123"/>
      <c r="E16" s="123"/>
      <c r="F16" s="123"/>
      <c r="G16" s="123"/>
      <c r="H16" s="123"/>
      <c r="I16" s="123"/>
      <c r="J16" s="123"/>
      <c r="K16" s="124"/>
      <c r="L16" s="102"/>
      <c r="M16" s="102"/>
      <c r="N16" s="102"/>
      <c r="O16" s="102"/>
      <c r="P16" s="102"/>
      <c r="Q16" s="102"/>
    </row>
    <row r="17" spans="1:17" ht="20.100000000000001" customHeight="1">
      <c r="A17" s="119"/>
      <c r="B17" s="77"/>
      <c r="C17" s="78"/>
      <c r="D17" s="78"/>
      <c r="E17" s="78"/>
      <c r="F17" s="80"/>
      <c r="G17" s="80"/>
      <c r="H17" s="102"/>
      <c r="I17" s="102"/>
      <c r="J17" s="102"/>
      <c r="K17" s="102"/>
      <c r="L17" s="102"/>
      <c r="M17" s="102"/>
      <c r="N17" s="102"/>
      <c r="O17" s="102"/>
      <c r="P17" s="102"/>
      <c r="Q17" s="102"/>
    </row>
    <row r="18" spans="1:17" ht="16.5" customHeight="1">
      <c r="A18" s="119"/>
      <c r="B18" s="122" t="s">
        <v>122</v>
      </c>
      <c r="C18" s="123"/>
      <c r="D18" s="123"/>
      <c r="E18" s="123"/>
      <c r="F18" s="123"/>
      <c r="G18" s="123"/>
      <c r="H18" s="123"/>
      <c r="I18" s="123"/>
      <c r="J18" s="123"/>
      <c r="K18" s="124"/>
      <c r="L18" s="102"/>
      <c r="M18" s="102"/>
      <c r="N18" s="102"/>
      <c r="O18" s="102"/>
      <c r="P18" s="102"/>
      <c r="Q18" s="102"/>
    </row>
    <row r="19" spans="1:17" ht="20.100000000000001" customHeight="1">
      <c r="A19" s="119"/>
      <c r="B19" s="77"/>
      <c r="C19" s="78"/>
      <c r="D19" s="78"/>
      <c r="E19" s="78"/>
      <c r="F19" s="80"/>
      <c r="G19" s="80"/>
      <c r="H19" s="102"/>
      <c r="I19" s="102"/>
      <c r="J19" s="102"/>
      <c r="K19" s="102"/>
      <c r="L19" s="102"/>
      <c r="M19" s="102"/>
      <c r="N19" s="102"/>
      <c r="O19" s="102"/>
      <c r="P19" s="102"/>
      <c r="Q19" s="102"/>
    </row>
    <row r="20" spans="1:17" ht="19.5" customHeight="1">
      <c r="A20" s="119"/>
      <c r="B20" s="122" t="s">
        <v>123</v>
      </c>
      <c r="C20" s="123"/>
      <c r="D20" s="123"/>
      <c r="E20" s="123"/>
      <c r="F20" s="123"/>
      <c r="G20" s="123"/>
      <c r="H20" s="123"/>
      <c r="I20" s="123"/>
      <c r="J20" s="123"/>
      <c r="K20" s="124"/>
      <c r="L20" s="102"/>
      <c r="M20" s="102"/>
      <c r="N20" s="102"/>
      <c r="O20" s="102"/>
      <c r="P20" s="102"/>
      <c r="Q20" s="102"/>
    </row>
    <row r="21" spans="1:17" ht="20.100000000000001" customHeight="1">
      <c r="A21" s="119"/>
      <c r="B21" s="77"/>
      <c r="C21" s="78"/>
      <c r="D21" s="78"/>
      <c r="E21" s="78"/>
      <c r="F21" s="80"/>
      <c r="G21" s="80"/>
      <c r="H21" s="102"/>
      <c r="I21" s="102"/>
      <c r="J21" s="102"/>
      <c r="K21" s="102"/>
      <c r="L21" s="102"/>
      <c r="M21" s="102"/>
      <c r="N21" s="102"/>
      <c r="O21" s="102"/>
      <c r="P21" s="102"/>
      <c r="Q21" s="102"/>
    </row>
    <row r="22" spans="1:17" ht="18" customHeight="1">
      <c r="A22" s="119"/>
      <c r="B22" s="122" t="s">
        <v>124</v>
      </c>
      <c r="C22" s="123"/>
      <c r="D22" s="123"/>
      <c r="E22" s="123"/>
      <c r="F22" s="123"/>
      <c r="G22" s="123"/>
      <c r="H22" s="123"/>
      <c r="I22" s="123"/>
      <c r="J22" s="123"/>
      <c r="K22" s="124"/>
      <c r="L22" s="102"/>
      <c r="M22" s="102"/>
      <c r="N22" s="102"/>
      <c r="O22" s="102"/>
      <c r="P22" s="102"/>
      <c r="Q22" s="102"/>
    </row>
    <row r="23" spans="1:17" ht="20.100000000000001" customHeight="1">
      <c r="A23" s="119"/>
      <c r="B23" s="77"/>
      <c r="C23" s="78"/>
      <c r="D23" s="78"/>
      <c r="E23" s="78"/>
      <c r="F23" s="80"/>
      <c r="G23" s="80"/>
      <c r="H23" s="102"/>
      <c r="I23" s="102"/>
      <c r="J23" s="102"/>
      <c r="K23" s="102"/>
      <c r="L23" s="102"/>
      <c r="M23" s="102"/>
      <c r="N23" s="102"/>
      <c r="O23" s="102"/>
      <c r="P23" s="102"/>
      <c r="Q23" s="102"/>
    </row>
    <row r="24" spans="1:17" ht="20.100000000000001" customHeight="1">
      <c r="A24" s="119"/>
      <c r="B24" s="38" t="s">
        <v>45</v>
      </c>
      <c r="C24" s="78"/>
      <c r="D24" s="78"/>
      <c r="E24" s="78"/>
      <c r="F24" s="80"/>
      <c r="G24" s="80"/>
      <c r="H24" s="102"/>
      <c r="I24" s="102"/>
      <c r="J24" s="102"/>
      <c r="K24" s="102"/>
      <c r="L24" s="102"/>
      <c r="M24" s="102"/>
      <c r="N24" s="102"/>
      <c r="O24" s="102"/>
      <c r="P24" s="102"/>
      <c r="Q24" s="102"/>
    </row>
    <row r="25" spans="1:17" ht="20.100000000000001" customHeight="1">
      <c r="A25" s="119"/>
      <c r="B25" s="39" t="s">
        <v>88</v>
      </c>
      <c r="C25" s="78"/>
      <c r="D25" s="78"/>
      <c r="E25" s="78"/>
      <c r="F25" s="80"/>
      <c r="G25" s="80"/>
      <c r="H25" s="102"/>
      <c r="I25" s="102"/>
      <c r="J25" s="102"/>
      <c r="K25" s="102"/>
      <c r="L25" s="102"/>
      <c r="M25" s="102"/>
      <c r="N25" s="102"/>
      <c r="O25" s="102"/>
      <c r="P25" s="102"/>
      <c r="Q25" s="102"/>
    </row>
    <row r="26" spans="1:17" ht="20.100000000000001" customHeight="1">
      <c r="A26" s="119"/>
      <c r="B26" s="39" t="s">
        <v>52</v>
      </c>
      <c r="C26" s="78"/>
      <c r="D26" s="78"/>
      <c r="E26" s="78"/>
      <c r="F26" s="80"/>
      <c r="G26" s="80"/>
      <c r="H26" s="102"/>
      <c r="I26" s="102"/>
      <c r="J26" s="102"/>
      <c r="K26" s="102"/>
      <c r="L26" s="102"/>
      <c r="M26" s="102"/>
      <c r="N26" s="102"/>
      <c r="O26" s="102"/>
      <c r="P26" s="102"/>
      <c r="Q26" s="102"/>
    </row>
    <row r="27" spans="1:17" ht="20.100000000000001" customHeight="1">
      <c r="A27" s="119"/>
      <c r="B27" s="39" t="s">
        <v>89</v>
      </c>
      <c r="C27" s="78"/>
      <c r="D27" s="78"/>
      <c r="E27" s="78"/>
      <c r="F27" s="80"/>
      <c r="G27" s="80"/>
      <c r="H27" s="102"/>
      <c r="I27" s="102"/>
      <c r="J27" s="102"/>
      <c r="K27" s="102"/>
      <c r="L27" s="102"/>
      <c r="M27" s="102"/>
      <c r="N27" s="102"/>
      <c r="O27" s="102"/>
      <c r="P27" s="102"/>
      <c r="Q27" s="102"/>
    </row>
    <row r="28" spans="1:17" ht="20.100000000000001" customHeight="1">
      <c r="A28" s="119"/>
      <c r="B28" s="39" t="s">
        <v>53</v>
      </c>
      <c r="C28" s="78"/>
      <c r="D28" s="78"/>
      <c r="E28" s="78"/>
      <c r="F28" s="80"/>
      <c r="G28" s="80"/>
      <c r="H28" s="102"/>
      <c r="I28" s="102"/>
      <c r="J28" s="102"/>
      <c r="K28" s="102"/>
      <c r="L28" s="102"/>
      <c r="M28" s="102"/>
      <c r="N28" s="102"/>
      <c r="O28" s="102"/>
      <c r="P28" s="102"/>
      <c r="Q28" s="102"/>
    </row>
    <row r="29" spans="1:17" ht="20.100000000000001" customHeight="1">
      <c r="A29" s="119"/>
      <c r="B29" s="39" t="s">
        <v>54</v>
      </c>
      <c r="C29" s="78"/>
      <c r="D29" s="78"/>
      <c r="E29" s="78"/>
      <c r="F29" s="80"/>
      <c r="G29" s="80"/>
      <c r="H29" s="102"/>
      <c r="I29" s="102"/>
      <c r="J29" s="102"/>
      <c r="K29" s="102"/>
      <c r="L29" s="102"/>
      <c r="M29" s="102"/>
      <c r="N29" s="102"/>
      <c r="O29" s="102"/>
      <c r="P29" s="102"/>
      <c r="Q29" s="102"/>
    </row>
    <row r="30" spans="1:17" ht="20.100000000000001" customHeight="1">
      <c r="A30" s="119"/>
      <c r="B30" s="39" t="s">
        <v>55</v>
      </c>
      <c r="C30" s="78"/>
      <c r="D30" s="78"/>
      <c r="E30" s="78"/>
      <c r="F30" s="80"/>
      <c r="G30" s="80"/>
      <c r="H30" s="102"/>
      <c r="I30" s="102"/>
      <c r="J30" s="102"/>
      <c r="K30" s="102"/>
      <c r="L30" s="102"/>
      <c r="M30" s="102"/>
      <c r="N30" s="102"/>
      <c r="O30" s="102"/>
      <c r="P30" s="102"/>
      <c r="Q30" s="102"/>
    </row>
    <row r="31" spans="1:17" ht="20.100000000000001" customHeight="1">
      <c r="A31" s="119"/>
      <c r="B31" s="39" t="s">
        <v>56</v>
      </c>
      <c r="C31" s="78"/>
      <c r="D31" s="78"/>
      <c r="E31" s="78"/>
      <c r="F31" s="80"/>
      <c r="G31" s="80"/>
      <c r="H31" s="102"/>
      <c r="I31" s="102"/>
      <c r="J31" s="102"/>
      <c r="K31" s="102"/>
      <c r="L31" s="102"/>
      <c r="M31" s="102"/>
      <c r="N31" s="102"/>
      <c r="O31" s="102"/>
      <c r="P31" s="102"/>
      <c r="Q31" s="102"/>
    </row>
    <row r="32" spans="1:17" ht="20.100000000000001" customHeight="1">
      <c r="A32" s="119"/>
      <c r="B32" s="39" t="s">
        <v>90</v>
      </c>
      <c r="C32" s="78"/>
      <c r="D32" s="78"/>
      <c r="E32" s="78"/>
      <c r="F32" s="80"/>
      <c r="G32" s="80"/>
      <c r="H32" s="102"/>
      <c r="I32" s="102"/>
      <c r="J32" s="102"/>
      <c r="K32" s="102"/>
      <c r="L32" s="102"/>
      <c r="M32" s="102"/>
      <c r="N32" s="102"/>
      <c r="O32" s="102"/>
      <c r="P32" s="102"/>
      <c r="Q32" s="102"/>
    </row>
    <row r="33" spans="1:17" ht="20.100000000000001" customHeight="1">
      <c r="A33" s="119"/>
      <c r="B33" s="39" t="s">
        <v>91</v>
      </c>
      <c r="C33" s="78"/>
      <c r="D33" s="78"/>
      <c r="E33" s="78"/>
      <c r="F33" s="80"/>
      <c r="G33" s="80"/>
      <c r="H33" s="102"/>
      <c r="I33" s="102"/>
      <c r="J33" s="102"/>
      <c r="K33" s="102"/>
      <c r="L33" s="102"/>
      <c r="M33" s="102"/>
      <c r="N33" s="102"/>
      <c r="O33" s="102"/>
      <c r="P33" s="102"/>
      <c r="Q33" s="102"/>
    </row>
    <row r="34" spans="1:17" ht="20.100000000000001" customHeight="1">
      <c r="A34" s="119"/>
      <c r="B34" s="39" t="s">
        <v>92</v>
      </c>
      <c r="C34" s="78"/>
      <c r="D34" s="78"/>
      <c r="E34" s="78"/>
      <c r="F34" s="80"/>
      <c r="G34" s="80"/>
      <c r="H34" s="102"/>
      <c r="I34" s="102"/>
      <c r="J34" s="102"/>
      <c r="K34" s="102"/>
      <c r="L34" s="102"/>
      <c r="M34" s="102"/>
      <c r="N34" s="102"/>
      <c r="O34" s="102"/>
      <c r="P34" s="102"/>
      <c r="Q34" s="102"/>
    </row>
    <row r="35" spans="1:17" ht="19.95" customHeight="1">
      <c r="B35" s="39" t="s">
        <v>93</v>
      </c>
    </row>
    <row r="36" spans="1:17" ht="19.95" customHeight="1">
      <c r="B36" s="39" t="s">
        <v>94</v>
      </c>
    </row>
    <row r="37" spans="1:17" ht="19.95" customHeight="1">
      <c r="B37" s="39" t="s">
        <v>95</v>
      </c>
    </row>
    <row r="38" spans="1:17" ht="19.95" customHeight="1">
      <c r="B38" s="38" t="s">
        <v>46</v>
      </c>
    </row>
  </sheetData>
  <mergeCells count="5">
    <mergeCell ref="A1:Q1"/>
    <mergeCell ref="B16:K16"/>
    <mergeCell ref="B18:K18"/>
    <mergeCell ref="B20:K20"/>
    <mergeCell ref="B22:K22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5846B-04F6-4993-9116-6685FC5DC8F3}">
  <dimension ref="A1:IU35"/>
  <sheetViews>
    <sheetView workbookViewId="0">
      <selection activeCell="O2" sqref="O2:Q6"/>
    </sheetView>
  </sheetViews>
  <sheetFormatPr defaultColWidth="16.33203125" defaultRowHeight="13.2"/>
  <cols>
    <col min="1" max="1" width="16.33203125" style="67"/>
    <col min="2" max="2" width="13.44140625" style="67" customWidth="1"/>
    <col min="3" max="3" width="15.5546875" style="67" customWidth="1"/>
    <col min="4" max="4" width="11.44140625" style="67" customWidth="1"/>
    <col min="5" max="5" width="16.33203125" style="67"/>
    <col min="6" max="6" width="10.77734375" style="67" customWidth="1"/>
    <col min="7" max="7" width="16.33203125" style="67"/>
    <col min="8" max="8" width="13.44140625" style="67" customWidth="1"/>
    <col min="9" max="9" width="15.33203125" style="67" customWidth="1"/>
    <col min="10" max="10" width="14" style="67" customWidth="1"/>
    <col min="11" max="11" width="18.109375" style="67" customWidth="1"/>
    <col min="12" max="12" width="11.88671875" style="67" customWidth="1"/>
    <col min="13" max="13" width="11.6640625" style="67" customWidth="1"/>
    <col min="14" max="15" width="13.33203125" style="67" customWidth="1"/>
    <col min="16" max="16" width="14.33203125" style="67" customWidth="1"/>
    <col min="17" max="17" width="13.33203125" style="67" customWidth="1"/>
    <col min="18" max="255" width="16.33203125" style="67"/>
    <col min="256" max="16384" width="16.33203125" style="68"/>
  </cols>
  <sheetData>
    <row r="1" spans="1:17" ht="15.6">
      <c r="A1" s="56" t="s">
        <v>37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</row>
    <row r="2" spans="1:17" ht="52.8">
      <c r="A2" s="43" t="s">
        <v>1</v>
      </c>
      <c r="B2" s="43" t="s">
        <v>2</v>
      </c>
      <c r="C2" s="43" t="s">
        <v>3</v>
      </c>
      <c r="D2" s="43" t="s">
        <v>4</v>
      </c>
      <c r="E2" s="43" t="s">
        <v>5</v>
      </c>
      <c r="F2" s="43" t="s">
        <v>116</v>
      </c>
      <c r="G2" s="43" t="s">
        <v>6</v>
      </c>
      <c r="H2" s="43" t="s">
        <v>7</v>
      </c>
      <c r="I2" s="43" t="s">
        <v>8</v>
      </c>
      <c r="J2" s="43" t="s">
        <v>9</v>
      </c>
      <c r="K2" s="43" t="s">
        <v>10</v>
      </c>
      <c r="L2" s="43" t="s">
        <v>65</v>
      </c>
      <c r="M2" s="43" t="s">
        <v>66</v>
      </c>
      <c r="N2" s="43" t="s">
        <v>67</v>
      </c>
      <c r="O2" s="43" t="s">
        <v>117</v>
      </c>
      <c r="P2" s="43" t="s">
        <v>118</v>
      </c>
      <c r="Q2" s="43" t="s">
        <v>96</v>
      </c>
    </row>
    <row r="3" spans="1:17" ht="20.25" customHeight="1">
      <c r="A3" s="115" t="s">
        <v>14</v>
      </c>
      <c r="B3" s="69">
        <f>'(2) ICMS 10'!B3</f>
        <v>15</v>
      </c>
      <c r="C3" s="70">
        <f>'(2) ICMS 10'!C3</f>
        <v>10</v>
      </c>
      <c r="D3" s="70">
        <f>'(2) ICMS 10'!D3</f>
        <v>1</v>
      </c>
      <c r="E3" s="70">
        <f>B3*(C3-D3)</f>
        <v>135</v>
      </c>
      <c r="F3" s="110">
        <f>'(2) ICMS 10'!F3</f>
        <v>40.65</v>
      </c>
      <c r="G3" s="72">
        <f>E3/$E$6*100</f>
        <v>75</v>
      </c>
      <c r="H3" s="70">
        <f>(G3/100)*$C$8</f>
        <v>7.5</v>
      </c>
      <c r="I3" s="70">
        <f>(G3/100)*$C$9</f>
        <v>3</v>
      </c>
      <c r="J3" s="70">
        <f>(G3/100)*$C$10</f>
        <v>1.5</v>
      </c>
      <c r="K3" s="70">
        <f>(G3/100)*$C$11</f>
        <v>13.5</v>
      </c>
      <c r="L3" s="70">
        <f>E3+H3+I3+J3-K3</f>
        <v>133.5</v>
      </c>
      <c r="M3" s="111">
        <v>18</v>
      </c>
      <c r="N3" s="70">
        <f>M3/100*L3</f>
        <v>24.029999999999998</v>
      </c>
      <c r="O3" s="75">
        <f>L3*(1+F3/100)</f>
        <v>187.76774999999998</v>
      </c>
      <c r="P3" s="76">
        <v>18</v>
      </c>
      <c r="Q3" s="75">
        <f>(O3*(P3/100))-N3</f>
        <v>9.7681949999999951</v>
      </c>
    </row>
    <row r="4" spans="1:17" ht="20.100000000000001" customHeight="1">
      <c r="A4" s="116" t="s">
        <v>15</v>
      </c>
      <c r="B4" s="69">
        <f>'(2) ICMS 10'!B4</f>
        <v>3</v>
      </c>
      <c r="C4" s="70">
        <f>'(2) ICMS 10'!C4</f>
        <v>7</v>
      </c>
      <c r="D4" s="70">
        <f>'(2) ICMS 10'!D4</f>
        <v>0</v>
      </c>
      <c r="E4" s="78">
        <f>B4*(C4-D4)</f>
        <v>21</v>
      </c>
      <c r="F4" s="110">
        <f>'(2) ICMS 10'!F4</f>
        <v>39.799999999999997</v>
      </c>
      <c r="G4" s="80">
        <f>E4/$E$6*100</f>
        <v>11.666666666666666</v>
      </c>
      <c r="H4" s="78">
        <f>(G4/100)*$C$8</f>
        <v>1.1666666666666665</v>
      </c>
      <c r="I4" s="78">
        <f>(G4/100)*$C$9</f>
        <v>0.46666666666666662</v>
      </c>
      <c r="J4" s="78">
        <f>(G4/100)*$C$10</f>
        <v>0.23333333333333331</v>
      </c>
      <c r="K4" s="78">
        <f>(G4/100)*$C$11</f>
        <v>2.0999999999999996</v>
      </c>
      <c r="L4" s="78">
        <f>E4+H4+I4+J4-K4</f>
        <v>20.766666666666666</v>
      </c>
      <c r="M4" s="112">
        <v>18</v>
      </c>
      <c r="N4" s="78">
        <f>M4/100*L4</f>
        <v>3.7379999999999995</v>
      </c>
      <c r="O4" s="83">
        <f>L4*(1+F4/100)</f>
        <v>29.031799999999997</v>
      </c>
      <c r="P4" s="84">
        <v>18</v>
      </c>
      <c r="Q4" s="83">
        <f>(O4*(P4/100))-N4</f>
        <v>1.487724</v>
      </c>
    </row>
    <row r="5" spans="1:17" ht="20.100000000000001" customHeight="1">
      <c r="A5" s="117" t="s">
        <v>16</v>
      </c>
      <c r="B5" s="69">
        <f>'(2) ICMS 10'!B5</f>
        <v>6</v>
      </c>
      <c r="C5" s="70">
        <f>'(2) ICMS 10'!C5</f>
        <v>4</v>
      </c>
      <c r="D5" s="70">
        <f>'(2) ICMS 10'!D5</f>
        <v>0</v>
      </c>
      <c r="E5" s="86">
        <f>B5*(C5-D5)</f>
        <v>24</v>
      </c>
      <c r="F5" s="110">
        <f>'(2) ICMS 10'!F5</f>
        <v>50.7</v>
      </c>
      <c r="G5" s="88">
        <f>E5/$E$6*100</f>
        <v>13.333333333333334</v>
      </c>
      <c r="H5" s="86">
        <f>(G5/100)*$C$8</f>
        <v>1.3333333333333333</v>
      </c>
      <c r="I5" s="86">
        <f>(G5/100)*$C$9</f>
        <v>0.53333333333333333</v>
      </c>
      <c r="J5" s="86">
        <f>(G5/100)*$C$10</f>
        <v>0.26666666666666666</v>
      </c>
      <c r="K5" s="86">
        <f>(G5/100)*$C$11</f>
        <v>2.4</v>
      </c>
      <c r="L5" s="86">
        <f>E5+H5+I5+J5-K5</f>
        <v>23.733333333333334</v>
      </c>
      <c r="M5" s="113">
        <v>18</v>
      </c>
      <c r="N5" s="86">
        <f>M5/100*L5</f>
        <v>4.2720000000000002</v>
      </c>
      <c r="O5" s="91">
        <f>L5*(1+F5/100)</f>
        <v>35.766133333333336</v>
      </c>
      <c r="P5" s="92">
        <v>18</v>
      </c>
      <c r="Q5" s="91">
        <f>(O5*(P5/100))-N5</f>
        <v>2.1659040000000003</v>
      </c>
    </row>
    <row r="6" spans="1:17" ht="20.100000000000001" customHeight="1">
      <c r="A6" s="118"/>
      <c r="B6" s="93">
        <f>SUM(B3:B5)</f>
        <v>24</v>
      </c>
      <c r="C6" s="94"/>
      <c r="D6" s="94"/>
      <c r="E6" s="95">
        <f>SUM(E3:E5)</f>
        <v>180</v>
      </c>
      <c r="F6" s="96"/>
      <c r="G6" s="97">
        <f t="shared" ref="G6:L6" si="0">SUM(G3:G5)</f>
        <v>100</v>
      </c>
      <c r="H6" s="95">
        <f t="shared" si="0"/>
        <v>10</v>
      </c>
      <c r="I6" s="95">
        <f t="shared" si="0"/>
        <v>4</v>
      </c>
      <c r="J6" s="95">
        <f t="shared" si="0"/>
        <v>2</v>
      </c>
      <c r="K6" s="95">
        <f t="shared" si="0"/>
        <v>18</v>
      </c>
      <c r="L6" s="95">
        <f t="shared" si="0"/>
        <v>178</v>
      </c>
      <c r="M6" s="114"/>
      <c r="N6" s="95">
        <f>SUM(N3:N5)</f>
        <v>32.04</v>
      </c>
      <c r="O6" s="100">
        <f>SUM(O3:O5)</f>
        <v>252.56568333333331</v>
      </c>
      <c r="P6" s="101"/>
      <c r="Q6" s="100">
        <f>SUM(Q3:Q5)</f>
        <v>13.421822999999996</v>
      </c>
    </row>
    <row r="7" spans="1:17" ht="20.100000000000001" customHeight="1">
      <c r="A7" s="119"/>
      <c r="B7" s="77"/>
      <c r="C7" s="78"/>
      <c r="D7" s="78"/>
      <c r="E7" s="78"/>
      <c r="F7" s="80"/>
      <c r="G7" s="80"/>
      <c r="H7" s="102"/>
      <c r="I7" s="102"/>
      <c r="J7" s="102"/>
      <c r="K7" s="102"/>
      <c r="L7" s="102"/>
      <c r="M7" s="102"/>
      <c r="N7" s="102"/>
      <c r="O7" s="102"/>
      <c r="P7" s="102"/>
      <c r="Q7" s="102"/>
    </row>
    <row r="8" spans="1:17" ht="20.100000000000001" customHeight="1">
      <c r="A8" s="119"/>
      <c r="B8" s="103" t="s">
        <v>17</v>
      </c>
      <c r="C8" s="120">
        <f>'(2) ICMS 10'!C8</f>
        <v>10</v>
      </c>
      <c r="D8" s="78"/>
      <c r="E8" s="78"/>
      <c r="F8" s="80"/>
      <c r="G8" s="80"/>
      <c r="H8" s="102"/>
      <c r="I8" s="102"/>
      <c r="J8" s="102"/>
      <c r="K8" s="102"/>
      <c r="L8" s="102"/>
      <c r="M8" s="102"/>
      <c r="N8" s="102"/>
      <c r="O8" s="102"/>
      <c r="P8" s="102"/>
      <c r="Q8" s="102"/>
    </row>
    <row r="9" spans="1:17" ht="20.100000000000001" customHeight="1">
      <c r="A9" s="119"/>
      <c r="B9" s="103" t="s">
        <v>18</v>
      </c>
      <c r="C9" s="120">
        <f>'(2) ICMS 10'!C9</f>
        <v>4</v>
      </c>
      <c r="D9" s="78"/>
      <c r="E9" s="78"/>
      <c r="F9" s="80"/>
      <c r="G9" s="80"/>
      <c r="H9" s="102"/>
      <c r="I9" s="102"/>
      <c r="J9" s="102"/>
      <c r="K9" s="102"/>
      <c r="L9" s="102"/>
      <c r="M9" s="102"/>
      <c r="N9" s="102"/>
      <c r="O9" s="102"/>
      <c r="P9" s="102"/>
      <c r="Q9" s="102"/>
    </row>
    <row r="10" spans="1:17">
      <c r="A10" s="119"/>
      <c r="B10" s="103" t="s">
        <v>19</v>
      </c>
      <c r="C10" s="120">
        <f>'(2) ICMS 10'!C10</f>
        <v>2</v>
      </c>
      <c r="D10" s="78"/>
      <c r="E10" s="78"/>
      <c r="F10" s="80"/>
      <c r="G10" s="80"/>
      <c r="H10" s="102"/>
      <c r="I10" s="102"/>
      <c r="J10" s="102"/>
      <c r="K10" s="102"/>
      <c r="L10" s="102"/>
      <c r="M10" s="102"/>
      <c r="N10" s="102"/>
      <c r="O10" s="102"/>
      <c r="P10" s="102"/>
      <c r="Q10" s="102"/>
    </row>
    <row r="11" spans="1:17" ht="26.4">
      <c r="A11" s="119"/>
      <c r="B11" s="103" t="s">
        <v>20</v>
      </c>
      <c r="C11" s="120">
        <f>'(2) ICMS 10'!C11</f>
        <v>18</v>
      </c>
      <c r="D11" s="78"/>
      <c r="E11" s="78"/>
      <c r="F11" s="80"/>
      <c r="G11" s="80"/>
      <c r="H11" s="102"/>
      <c r="I11" s="102"/>
      <c r="J11" s="102"/>
      <c r="K11" s="102"/>
      <c r="L11" s="102"/>
      <c r="M11" s="102"/>
      <c r="N11" s="102"/>
      <c r="O11" s="102"/>
      <c r="P11" s="102"/>
      <c r="Q11" s="102"/>
    </row>
    <row r="12" spans="1:17" ht="20.100000000000001" customHeight="1">
      <c r="A12" s="119"/>
      <c r="B12" s="77"/>
      <c r="C12" s="78"/>
      <c r="D12" s="78"/>
      <c r="E12" s="78"/>
      <c r="F12" s="80"/>
      <c r="G12" s="80"/>
      <c r="H12" s="102"/>
      <c r="I12" s="102"/>
      <c r="J12" s="102"/>
      <c r="K12" s="102"/>
      <c r="L12" s="102"/>
      <c r="M12" s="102"/>
      <c r="N12" s="102"/>
      <c r="O12" s="102"/>
      <c r="P12" s="102"/>
      <c r="Q12" s="102"/>
    </row>
    <row r="13" spans="1:17" ht="20.100000000000001" customHeight="1">
      <c r="A13" s="119"/>
      <c r="B13" s="9" t="s">
        <v>21</v>
      </c>
      <c r="C13" s="104"/>
      <c r="D13" s="104"/>
      <c r="E13" s="104"/>
      <c r="F13" s="105"/>
      <c r="G13" s="105"/>
      <c r="H13" s="106"/>
      <c r="I13" s="106"/>
      <c r="J13" s="106"/>
      <c r="K13" s="106"/>
      <c r="L13" s="106"/>
      <c r="M13" s="106"/>
      <c r="N13" s="102"/>
      <c r="O13" s="102"/>
      <c r="P13" s="102"/>
      <c r="Q13" s="102"/>
    </row>
    <row r="14" spans="1:17" ht="20.100000000000001" customHeight="1">
      <c r="A14" s="119"/>
      <c r="B14" s="9" t="s">
        <v>22</v>
      </c>
      <c r="C14" s="78"/>
      <c r="D14" s="78"/>
      <c r="E14" s="78"/>
      <c r="F14" s="80"/>
      <c r="G14" s="80"/>
      <c r="H14" s="102"/>
      <c r="I14" s="102"/>
      <c r="J14" s="102"/>
      <c r="K14" s="102"/>
      <c r="L14" s="102"/>
      <c r="M14" s="102"/>
      <c r="N14" s="102"/>
      <c r="O14" s="102"/>
      <c r="P14" s="102"/>
      <c r="Q14" s="102"/>
    </row>
    <row r="15" spans="1:17" ht="20.100000000000001" customHeight="1">
      <c r="A15" s="119"/>
      <c r="B15" s="9" t="s">
        <v>33</v>
      </c>
      <c r="C15" s="78"/>
      <c r="D15" s="78"/>
      <c r="E15" s="78"/>
      <c r="F15" s="80"/>
      <c r="G15" s="80"/>
      <c r="H15" s="102"/>
      <c r="I15" s="102"/>
      <c r="J15" s="102"/>
      <c r="K15" s="102"/>
      <c r="L15" s="102"/>
      <c r="M15" s="102"/>
      <c r="N15" s="102"/>
      <c r="O15" s="102"/>
      <c r="P15" s="102"/>
      <c r="Q15" s="102"/>
    </row>
    <row r="16" spans="1:17" ht="20.100000000000001" customHeight="1">
      <c r="A16" s="119"/>
      <c r="B16" s="9" t="s">
        <v>38</v>
      </c>
      <c r="C16" s="78"/>
      <c r="D16" s="78"/>
      <c r="E16" s="78"/>
      <c r="F16" s="80"/>
      <c r="G16" s="80"/>
      <c r="H16" s="102"/>
      <c r="I16" s="102"/>
      <c r="J16" s="102"/>
      <c r="K16" s="102"/>
      <c r="L16" s="102"/>
      <c r="M16" s="102"/>
      <c r="N16" s="102"/>
      <c r="O16" s="102"/>
      <c r="P16" s="102"/>
      <c r="Q16" s="102"/>
    </row>
    <row r="17" spans="1:17" ht="16.5" customHeight="1">
      <c r="A17" s="119"/>
      <c r="B17" s="107" t="s">
        <v>120</v>
      </c>
      <c r="C17" s="108"/>
      <c r="D17" s="108"/>
      <c r="E17" s="108"/>
      <c r="F17" s="108"/>
      <c r="G17" s="108"/>
      <c r="H17" s="108"/>
      <c r="I17" s="108"/>
      <c r="J17" s="108"/>
      <c r="K17" s="109"/>
      <c r="L17" s="102"/>
      <c r="M17" s="102"/>
      <c r="N17" s="102"/>
      <c r="O17" s="102"/>
      <c r="P17" s="102"/>
      <c r="Q17" s="102"/>
    </row>
    <row r="18" spans="1:17" ht="20.100000000000001" customHeight="1">
      <c r="A18" s="119"/>
      <c r="B18" s="77"/>
      <c r="C18" s="78"/>
      <c r="D18" s="78"/>
      <c r="E18" s="78"/>
      <c r="F18" s="80"/>
      <c r="G18" s="80"/>
      <c r="H18" s="102"/>
      <c r="I18" s="102"/>
      <c r="J18" s="102"/>
      <c r="K18" s="102"/>
      <c r="L18" s="102"/>
      <c r="M18" s="102"/>
      <c r="N18" s="102"/>
      <c r="O18" s="102"/>
      <c r="P18" s="102"/>
      <c r="Q18" s="102"/>
    </row>
    <row r="19" spans="1:17" ht="18" customHeight="1">
      <c r="A19" s="119"/>
      <c r="B19" s="107" t="s">
        <v>34</v>
      </c>
      <c r="C19" s="108"/>
      <c r="D19" s="108"/>
      <c r="E19" s="108"/>
      <c r="F19" s="108"/>
      <c r="G19" s="108"/>
      <c r="H19" s="108"/>
      <c r="I19" s="108"/>
      <c r="J19" s="108"/>
      <c r="K19" s="109"/>
      <c r="L19" s="102"/>
      <c r="M19" s="102"/>
      <c r="N19" s="102"/>
      <c r="O19" s="102"/>
      <c r="P19" s="102"/>
      <c r="Q19" s="102"/>
    </row>
    <row r="20" spans="1:17" ht="20.100000000000001" customHeight="1">
      <c r="A20" s="119"/>
      <c r="B20" s="77"/>
      <c r="C20" s="78"/>
      <c r="D20" s="78"/>
      <c r="E20" s="78"/>
      <c r="F20" s="80"/>
      <c r="G20" s="80"/>
      <c r="H20" s="102"/>
      <c r="I20" s="102"/>
      <c r="J20" s="102"/>
      <c r="K20" s="102"/>
      <c r="L20" s="102"/>
      <c r="M20" s="102"/>
      <c r="N20" s="102"/>
      <c r="O20" s="102"/>
      <c r="P20" s="102"/>
      <c r="Q20" s="102"/>
    </row>
    <row r="21" spans="1:17" ht="17.25" customHeight="1">
      <c r="A21" s="119"/>
      <c r="B21" s="107" t="s">
        <v>35</v>
      </c>
      <c r="C21" s="108"/>
      <c r="D21" s="108"/>
      <c r="E21" s="108"/>
      <c r="F21" s="108"/>
      <c r="G21" s="108"/>
      <c r="H21" s="108"/>
      <c r="I21" s="108"/>
      <c r="J21" s="108"/>
      <c r="K21" s="109"/>
      <c r="L21" s="102"/>
      <c r="M21" s="102"/>
      <c r="N21" s="102"/>
      <c r="O21" s="102"/>
      <c r="P21" s="102"/>
      <c r="Q21" s="102"/>
    </row>
    <row r="22" spans="1:17" ht="20.100000000000001" customHeight="1">
      <c r="A22" s="119"/>
      <c r="B22" s="77"/>
      <c r="C22" s="78"/>
      <c r="D22" s="78"/>
      <c r="E22" s="78"/>
      <c r="F22" s="80"/>
      <c r="G22" s="80"/>
      <c r="H22" s="102"/>
      <c r="I22" s="102"/>
      <c r="J22" s="102"/>
      <c r="K22" s="102"/>
      <c r="L22" s="102"/>
      <c r="M22" s="102"/>
      <c r="N22" s="102"/>
      <c r="O22" s="102"/>
      <c r="P22" s="102"/>
      <c r="Q22" s="102"/>
    </row>
    <row r="23" spans="1:17" ht="15.75" customHeight="1">
      <c r="A23" s="119"/>
      <c r="B23" s="107" t="s">
        <v>36</v>
      </c>
      <c r="C23" s="108"/>
      <c r="D23" s="108"/>
      <c r="E23" s="108"/>
      <c r="F23" s="108"/>
      <c r="G23" s="108"/>
      <c r="H23" s="108"/>
      <c r="I23" s="108"/>
      <c r="J23" s="108"/>
      <c r="K23" s="109"/>
      <c r="L23" s="102"/>
      <c r="M23" s="102"/>
      <c r="N23" s="102"/>
      <c r="O23" s="102"/>
      <c r="P23" s="102"/>
      <c r="Q23" s="102"/>
    </row>
    <row r="24" spans="1:17" ht="20.100000000000001" customHeight="1">
      <c r="A24" s="119"/>
      <c r="B24" s="77"/>
      <c r="C24" s="78"/>
      <c r="D24" s="78"/>
      <c r="E24" s="78"/>
      <c r="F24" s="80"/>
      <c r="G24" s="80"/>
      <c r="H24" s="102"/>
      <c r="I24" s="102"/>
      <c r="J24" s="102"/>
      <c r="K24" s="102"/>
      <c r="L24" s="102"/>
      <c r="M24" s="102"/>
      <c r="N24" s="102"/>
      <c r="O24" s="102"/>
      <c r="P24" s="102"/>
      <c r="Q24" s="102"/>
    </row>
    <row r="25" spans="1:17" ht="20.100000000000001" customHeight="1">
      <c r="A25" s="119"/>
      <c r="B25" s="38" t="s">
        <v>45</v>
      </c>
      <c r="C25" s="78"/>
      <c r="D25" s="78"/>
      <c r="E25" s="78"/>
      <c r="F25" s="80"/>
      <c r="G25" s="80"/>
      <c r="H25" s="102"/>
      <c r="I25" s="102"/>
      <c r="J25" s="102"/>
      <c r="K25" s="102"/>
      <c r="L25" s="102"/>
      <c r="M25" s="102"/>
      <c r="N25" s="102"/>
      <c r="O25" s="102"/>
      <c r="P25" s="102"/>
      <c r="Q25" s="102"/>
    </row>
    <row r="26" spans="1:17" ht="20.100000000000001" customHeight="1">
      <c r="A26" s="119"/>
      <c r="B26" s="39" t="s">
        <v>97</v>
      </c>
      <c r="C26" s="78"/>
      <c r="D26" s="78"/>
      <c r="E26" s="78"/>
      <c r="F26" s="80"/>
      <c r="G26" s="80"/>
      <c r="H26" s="102"/>
      <c r="I26" s="102"/>
      <c r="J26" s="102"/>
      <c r="K26" s="102"/>
      <c r="L26" s="102"/>
      <c r="M26" s="102"/>
      <c r="N26" s="102"/>
      <c r="O26" s="102"/>
      <c r="P26" s="102"/>
      <c r="Q26" s="102"/>
    </row>
    <row r="27" spans="1:17" ht="20.100000000000001" customHeight="1">
      <c r="A27" s="119"/>
      <c r="B27" s="39" t="s">
        <v>69</v>
      </c>
      <c r="C27" s="78"/>
      <c r="D27" s="78"/>
      <c r="E27" s="78"/>
      <c r="F27" s="80"/>
      <c r="G27" s="80"/>
      <c r="H27" s="102"/>
      <c r="I27" s="102"/>
      <c r="J27" s="102"/>
      <c r="K27" s="102"/>
      <c r="L27" s="102"/>
      <c r="M27" s="102"/>
      <c r="N27" s="102"/>
      <c r="O27" s="102"/>
      <c r="P27" s="102"/>
      <c r="Q27" s="102"/>
    </row>
    <row r="28" spans="1:17" ht="20.100000000000001" customHeight="1">
      <c r="A28" s="119"/>
      <c r="B28" s="39" t="s">
        <v>98</v>
      </c>
      <c r="C28" s="78"/>
      <c r="D28" s="78"/>
      <c r="E28" s="78"/>
      <c r="F28" s="80"/>
      <c r="G28" s="80"/>
      <c r="H28" s="102"/>
      <c r="I28" s="102"/>
      <c r="J28" s="102"/>
      <c r="K28" s="102"/>
      <c r="L28" s="102"/>
      <c r="M28" s="102"/>
      <c r="N28" s="102"/>
      <c r="O28" s="102"/>
      <c r="P28" s="102"/>
      <c r="Q28" s="102"/>
    </row>
    <row r="29" spans="1:17" ht="20.100000000000001" customHeight="1">
      <c r="A29" s="119"/>
      <c r="B29" s="39" t="s">
        <v>99</v>
      </c>
      <c r="C29" s="78"/>
      <c r="D29" s="78"/>
      <c r="E29" s="78"/>
      <c r="F29" s="80"/>
      <c r="G29" s="80"/>
      <c r="H29" s="102"/>
      <c r="I29" s="102"/>
      <c r="J29" s="102"/>
      <c r="K29" s="102"/>
      <c r="L29" s="102"/>
      <c r="M29" s="102"/>
      <c r="N29" s="102"/>
      <c r="O29" s="102"/>
      <c r="P29" s="102"/>
      <c r="Q29" s="102"/>
    </row>
    <row r="30" spans="1:17" ht="20.100000000000001" customHeight="1">
      <c r="A30" s="119"/>
      <c r="B30" s="39" t="s">
        <v>100</v>
      </c>
      <c r="C30" s="78"/>
      <c r="D30" s="78"/>
      <c r="E30" s="78"/>
      <c r="F30" s="80"/>
      <c r="G30" s="80"/>
      <c r="H30" s="102"/>
      <c r="I30" s="102"/>
      <c r="J30" s="102"/>
      <c r="K30" s="102"/>
      <c r="L30" s="102"/>
      <c r="M30" s="102"/>
      <c r="N30" s="102"/>
      <c r="O30" s="102"/>
      <c r="P30" s="102"/>
      <c r="Q30" s="102"/>
    </row>
    <row r="31" spans="1:17" ht="20.100000000000001" customHeight="1">
      <c r="A31" s="119"/>
      <c r="B31" s="39" t="s">
        <v>102</v>
      </c>
      <c r="C31" s="78"/>
      <c r="D31" s="78"/>
      <c r="E31" s="78"/>
      <c r="F31" s="80"/>
      <c r="G31" s="80"/>
      <c r="H31" s="102"/>
      <c r="I31" s="102"/>
      <c r="J31" s="102"/>
      <c r="K31" s="102"/>
      <c r="L31" s="102"/>
      <c r="M31" s="102"/>
      <c r="N31" s="102"/>
      <c r="O31" s="102"/>
      <c r="P31" s="102"/>
      <c r="Q31" s="102"/>
    </row>
    <row r="32" spans="1:17" ht="20.100000000000001" customHeight="1">
      <c r="A32" s="119"/>
      <c r="B32" s="39" t="s">
        <v>103</v>
      </c>
      <c r="C32" s="78"/>
      <c r="D32" s="78"/>
      <c r="E32" s="78"/>
      <c r="F32" s="80"/>
      <c r="G32" s="80"/>
      <c r="H32" s="102"/>
      <c r="I32" s="102"/>
      <c r="J32" s="102"/>
      <c r="K32" s="102"/>
      <c r="L32" s="102"/>
      <c r="M32" s="102"/>
      <c r="N32" s="102"/>
      <c r="O32" s="102"/>
      <c r="P32" s="102"/>
      <c r="Q32" s="102"/>
    </row>
    <row r="33" spans="1:17" ht="20.100000000000001" customHeight="1">
      <c r="A33" s="119"/>
      <c r="B33" s="39" t="s">
        <v>104</v>
      </c>
      <c r="C33" s="78"/>
      <c r="D33" s="78"/>
      <c r="E33" s="78"/>
      <c r="F33" s="80"/>
      <c r="G33" s="80"/>
      <c r="H33" s="102"/>
      <c r="I33" s="102"/>
      <c r="J33" s="102"/>
      <c r="K33" s="102"/>
      <c r="L33" s="102"/>
      <c r="M33" s="102"/>
      <c r="N33" s="102"/>
      <c r="O33" s="102"/>
      <c r="P33" s="102"/>
      <c r="Q33" s="102"/>
    </row>
    <row r="34" spans="1:17" ht="20.100000000000001" customHeight="1">
      <c r="A34" s="119"/>
      <c r="B34" s="39" t="s">
        <v>105</v>
      </c>
      <c r="C34" s="78"/>
      <c r="D34" s="78"/>
      <c r="E34" s="78"/>
      <c r="F34" s="80"/>
      <c r="G34" s="80"/>
      <c r="H34" s="102"/>
      <c r="I34" s="102"/>
      <c r="J34" s="102"/>
      <c r="K34" s="102"/>
      <c r="L34" s="102"/>
      <c r="M34" s="102"/>
      <c r="N34" s="102"/>
      <c r="O34" s="102"/>
      <c r="P34" s="102"/>
      <c r="Q34" s="102"/>
    </row>
    <row r="35" spans="1:17" ht="20.100000000000001" customHeight="1">
      <c r="A35" s="119"/>
      <c r="B35" s="38" t="s">
        <v>46</v>
      </c>
      <c r="C35" s="78"/>
      <c r="D35" s="78"/>
      <c r="E35" s="78"/>
      <c r="F35" s="80"/>
      <c r="G35" s="80"/>
      <c r="H35" s="102"/>
      <c r="I35" s="102"/>
      <c r="J35" s="102"/>
      <c r="K35" s="102"/>
      <c r="L35" s="102"/>
      <c r="M35" s="102"/>
      <c r="N35" s="102"/>
      <c r="O35" s="102"/>
      <c r="P35" s="102"/>
      <c r="Q35" s="102"/>
    </row>
  </sheetData>
  <mergeCells count="5">
    <mergeCell ref="A1:Q1"/>
    <mergeCell ref="B17:K17"/>
    <mergeCell ref="B19:K19"/>
    <mergeCell ref="B21:K21"/>
    <mergeCell ref="B23:K23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8ECE1-AC50-45E6-8CF1-6A071C2DA5FF}">
  <dimension ref="A1:IU41"/>
  <sheetViews>
    <sheetView workbookViewId="0">
      <selection activeCell="B23" sqref="B23:K23"/>
    </sheetView>
  </sheetViews>
  <sheetFormatPr defaultColWidth="16.33203125" defaultRowHeight="13.2"/>
  <cols>
    <col min="1" max="1" width="16.33203125" style="67"/>
    <col min="2" max="2" width="13.44140625" style="67" customWidth="1"/>
    <col min="3" max="3" width="15.5546875" style="67" customWidth="1"/>
    <col min="4" max="4" width="11.44140625" style="67" customWidth="1"/>
    <col min="5" max="5" width="16.33203125" style="67"/>
    <col min="6" max="6" width="9.6640625" style="67" customWidth="1"/>
    <col min="7" max="7" width="16.33203125" style="67"/>
    <col min="8" max="8" width="13.44140625" style="67" customWidth="1"/>
    <col min="9" max="9" width="15.33203125" style="67" customWidth="1"/>
    <col min="10" max="10" width="14" style="67" customWidth="1"/>
    <col min="11" max="11" width="18.109375" style="67" customWidth="1"/>
    <col min="12" max="12" width="11.88671875" style="67" customWidth="1"/>
    <col min="13" max="15" width="11.6640625" style="67" customWidth="1"/>
    <col min="16" max="17" width="13.33203125" style="67" customWidth="1"/>
    <col min="18" max="20" width="14.33203125" style="67" customWidth="1"/>
    <col min="21" max="21" width="13.33203125" style="67" customWidth="1"/>
    <col min="22" max="255" width="16.33203125" style="67"/>
    <col min="256" max="16384" width="16.33203125" style="68"/>
  </cols>
  <sheetData>
    <row r="1" spans="1:21" ht="15.6">
      <c r="A1" s="56" t="s">
        <v>39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</row>
    <row r="2" spans="1:21" ht="39.6">
      <c r="A2" s="43" t="s">
        <v>1</v>
      </c>
      <c r="B2" s="43" t="s">
        <v>2</v>
      </c>
      <c r="C2" s="43" t="s">
        <v>3</v>
      </c>
      <c r="D2" s="43" t="s">
        <v>4</v>
      </c>
      <c r="E2" s="43" t="s">
        <v>5</v>
      </c>
      <c r="F2" s="43" t="s">
        <v>29</v>
      </c>
      <c r="G2" s="43" t="s">
        <v>6</v>
      </c>
      <c r="H2" s="43" t="s">
        <v>7</v>
      </c>
      <c r="I2" s="43" t="s">
        <v>8</v>
      </c>
      <c r="J2" s="43" t="s">
        <v>9</v>
      </c>
      <c r="K2" s="43" t="s">
        <v>10</v>
      </c>
      <c r="L2" s="43" t="s">
        <v>11</v>
      </c>
      <c r="M2" s="43" t="s">
        <v>24</v>
      </c>
      <c r="N2" s="43" t="s">
        <v>25</v>
      </c>
      <c r="O2" s="43" t="s">
        <v>12</v>
      </c>
      <c r="P2" s="43" t="s">
        <v>13</v>
      </c>
      <c r="Q2" s="43" t="s">
        <v>30</v>
      </c>
      <c r="R2" s="43" t="s">
        <v>40</v>
      </c>
      <c r="S2" s="43" t="s">
        <v>41</v>
      </c>
      <c r="T2" s="43" t="s">
        <v>31</v>
      </c>
      <c r="U2" s="43" t="s">
        <v>32</v>
      </c>
    </row>
    <row r="3" spans="1:21" ht="20.25" customHeight="1">
      <c r="A3" s="115" t="s">
        <v>14</v>
      </c>
      <c r="B3" s="69">
        <f>'(2) ICMS 30'!B3</f>
        <v>15</v>
      </c>
      <c r="C3" s="70">
        <f>'(2) ICMS 30'!C3</f>
        <v>10</v>
      </c>
      <c r="D3" s="70">
        <f>'(2) ICMS 30'!D3</f>
        <v>1</v>
      </c>
      <c r="E3" s="70">
        <f>B3*(C3-D3)</f>
        <v>135</v>
      </c>
      <c r="F3" s="71">
        <f>'(2) ICMS 30'!F3</f>
        <v>40.65</v>
      </c>
      <c r="G3" s="72">
        <f>E3/$E$6*100</f>
        <v>75</v>
      </c>
      <c r="H3" s="70">
        <f>(G3/100)*$C$8</f>
        <v>7.5</v>
      </c>
      <c r="I3" s="70">
        <f>(G3/100)*$C$9</f>
        <v>0.75</v>
      </c>
      <c r="J3" s="70">
        <f>(G3/100)*$C$10</f>
        <v>2.25</v>
      </c>
      <c r="K3" s="70">
        <f>(G3/100)*$C$11</f>
        <v>15</v>
      </c>
      <c r="L3" s="70">
        <f>E3+H3+I3+J3-K3</f>
        <v>130.5</v>
      </c>
      <c r="M3" s="76">
        <v>10</v>
      </c>
      <c r="N3" s="70">
        <f>L3-(M3/100*L3)</f>
        <v>117.45</v>
      </c>
      <c r="O3" s="111">
        <v>0</v>
      </c>
      <c r="P3" s="70">
        <f>O3/100*N3</f>
        <v>0</v>
      </c>
      <c r="Q3" s="70">
        <f>L3*(1+F3/100)</f>
        <v>183.54825</v>
      </c>
      <c r="R3" s="76">
        <v>0</v>
      </c>
      <c r="S3" s="70">
        <f>Q3-(R3/100*Q3)</f>
        <v>183.54825</v>
      </c>
      <c r="T3" s="111">
        <v>0</v>
      </c>
      <c r="U3" s="70">
        <f>(S3*(T3/100))-P3</f>
        <v>0</v>
      </c>
    </row>
    <row r="4" spans="1:21" ht="20.100000000000001" customHeight="1">
      <c r="A4" s="116" t="s">
        <v>15</v>
      </c>
      <c r="B4" s="69">
        <f>'(2) ICMS 30'!B4</f>
        <v>3</v>
      </c>
      <c r="C4" s="70">
        <f>'(2) ICMS 30'!C4</f>
        <v>7</v>
      </c>
      <c r="D4" s="70">
        <f>'(2) ICMS 30'!D4</f>
        <v>0</v>
      </c>
      <c r="E4" s="78">
        <f>B4*(C4-D4)</f>
        <v>21</v>
      </c>
      <c r="F4" s="71">
        <f>'(2) ICMS 30'!F4</f>
        <v>39.799999999999997</v>
      </c>
      <c r="G4" s="80">
        <f>E4/$E$6*100</f>
        <v>11.666666666666666</v>
      </c>
      <c r="H4" s="78">
        <f>(G4/100)*$C$8</f>
        <v>1.1666666666666665</v>
      </c>
      <c r="I4" s="78">
        <f>(G4/100)*$C$9</f>
        <v>0.11666666666666665</v>
      </c>
      <c r="J4" s="78">
        <f>(G4/100)*$C$10</f>
        <v>0.35</v>
      </c>
      <c r="K4" s="78">
        <f>(G4/100)*$C$11</f>
        <v>2.333333333333333</v>
      </c>
      <c r="L4" s="78">
        <f>E4+H4+I4+J4-K4</f>
        <v>20.300000000000004</v>
      </c>
      <c r="M4" s="84">
        <v>10</v>
      </c>
      <c r="N4" s="78">
        <f>L4-(M4/100*L4)</f>
        <v>18.270000000000003</v>
      </c>
      <c r="O4" s="112">
        <v>0</v>
      </c>
      <c r="P4" s="78">
        <f>O4/100*N4</f>
        <v>0</v>
      </c>
      <c r="Q4" s="78">
        <f>L4*(1+F4/100)</f>
        <v>28.379400000000004</v>
      </c>
      <c r="R4" s="84">
        <v>0</v>
      </c>
      <c r="S4" s="78">
        <f>Q4-(R4/100*Q4)</f>
        <v>28.379400000000004</v>
      </c>
      <c r="T4" s="112">
        <v>0</v>
      </c>
      <c r="U4" s="78">
        <f>(S4*(T4/100))-P4</f>
        <v>0</v>
      </c>
    </row>
    <row r="5" spans="1:21" ht="20.100000000000001" customHeight="1">
      <c r="A5" s="117" t="s">
        <v>16</v>
      </c>
      <c r="B5" s="69">
        <f>'(2) ICMS 30'!B5</f>
        <v>6</v>
      </c>
      <c r="C5" s="70">
        <f>'(2) ICMS 30'!C5</f>
        <v>4</v>
      </c>
      <c r="D5" s="70">
        <f>'(2) ICMS 30'!D5</f>
        <v>0</v>
      </c>
      <c r="E5" s="86">
        <f>B5*(C5-D5)</f>
        <v>24</v>
      </c>
      <c r="F5" s="71">
        <f>'(2) ICMS 30'!F5</f>
        <v>50.7</v>
      </c>
      <c r="G5" s="88">
        <f>E5/$E$6*100</f>
        <v>13.333333333333334</v>
      </c>
      <c r="H5" s="86">
        <f>(G5/100)*$C$8</f>
        <v>1.3333333333333333</v>
      </c>
      <c r="I5" s="86">
        <f>(G5/100)*$C$9</f>
        <v>0.13333333333333333</v>
      </c>
      <c r="J5" s="86">
        <f>(G5/100)*$C$10</f>
        <v>0.4</v>
      </c>
      <c r="K5" s="86">
        <f>(G5/100)*$C$11</f>
        <v>2.6666666666666665</v>
      </c>
      <c r="L5" s="86">
        <f>E5+H5+I5+J5-K5</f>
        <v>23.199999999999996</v>
      </c>
      <c r="M5" s="92">
        <v>10</v>
      </c>
      <c r="N5" s="86">
        <f>L5-(M5/100*L5)</f>
        <v>20.879999999999995</v>
      </c>
      <c r="O5" s="113">
        <v>0</v>
      </c>
      <c r="P5" s="86">
        <f>O5/100*N5</f>
        <v>0</v>
      </c>
      <c r="Q5" s="86">
        <f>L5*(1+F5/100)</f>
        <v>34.962399999999995</v>
      </c>
      <c r="R5" s="92">
        <v>0</v>
      </c>
      <c r="S5" s="86">
        <f>Q5-(R5/100*Q5)</f>
        <v>34.962399999999995</v>
      </c>
      <c r="T5" s="113">
        <v>0</v>
      </c>
      <c r="U5" s="86">
        <f>(S5*(T5/100))-P5</f>
        <v>0</v>
      </c>
    </row>
    <row r="6" spans="1:21" ht="20.100000000000001" customHeight="1">
      <c r="A6" s="118"/>
      <c r="B6" s="93">
        <f>SUM(B3:B5)</f>
        <v>24</v>
      </c>
      <c r="C6" s="94"/>
      <c r="D6" s="94"/>
      <c r="E6" s="95">
        <f>SUM(E3:E5)</f>
        <v>180</v>
      </c>
      <c r="F6" s="96"/>
      <c r="G6" s="97">
        <f t="shared" ref="G6:L6" si="0">SUM(G3:G5)</f>
        <v>100</v>
      </c>
      <c r="H6" s="95">
        <f t="shared" si="0"/>
        <v>10</v>
      </c>
      <c r="I6" s="95">
        <f t="shared" si="0"/>
        <v>1</v>
      </c>
      <c r="J6" s="95">
        <f t="shared" si="0"/>
        <v>3</v>
      </c>
      <c r="K6" s="95">
        <f t="shared" si="0"/>
        <v>20</v>
      </c>
      <c r="L6" s="95">
        <f t="shared" si="0"/>
        <v>174</v>
      </c>
      <c r="M6" s="114"/>
      <c r="N6" s="95">
        <f>SUM(N3:N5)</f>
        <v>156.6</v>
      </c>
      <c r="O6" s="114"/>
      <c r="P6" s="95">
        <f>SUM(P3:P5)</f>
        <v>0</v>
      </c>
      <c r="Q6" s="95">
        <f>SUM(Q3:Q5)</f>
        <v>246.89005</v>
      </c>
      <c r="R6" s="114"/>
      <c r="S6" s="95">
        <f>SUM(S3:S5)</f>
        <v>246.89005</v>
      </c>
      <c r="T6" s="114"/>
      <c r="U6" s="95">
        <f>SUM(U3:U5)</f>
        <v>0</v>
      </c>
    </row>
    <row r="7" spans="1:21" ht="20.100000000000001" customHeight="1">
      <c r="A7" s="119"/>
      <c r="B7" s="77"/>
      <c r="C7" s="78"/>
      <c r="D7" s="78"/>
      <c r="E7" s="78"/>
      <c r="F7" s="80"/>
      <c r="G7" s="80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2"/>
      <c r="T7" s="102"/>
      <c r="U7" s="102"/>
    </row>
    <row r="8" spans="1:21" ht="20.100000000000001" customHeight="1">
      <c r="A8" s="119"/>
      <c r="B8" s="103" t="s">
        <v>17</v>
      </c>
      <c r="C8" s="120">
        <v>10</v>
      </c>
      <c r="D8" s="78"/>
      <c r="E8" s="78"/>
      <c r="F8" s="80"/>
      <c r="G8" s="80"/>
      <c r="H8" s="102"/>
      <c r="I8" s="102"/>
      <c r="J8" s="102"/>
      <c r="K8" s="102"/>
      <c r="L8" s="102"/>
      <c r="M8" s="102"/>
      <c r="N8" s="102"/>
      <c r="O8" s="102"/>
      <c r="P8" s="102"/>
      <c r="Q8" s="102"/>
      <c r="R8" s="102"/>
      <c r="S8" s="102"/>
      <c r="T8" s="102"/>
      <c r="U8" s="102"/>
    </row>
    <row r="9" spans="1:21" ht="20.100000000000001" customHeight="1">
      <c r="A9" s="119"/>
      <c r="B9" s="103" t="s">
        <v>18</v>
      </c>
      <c r="C9" s="120">
        <v>1</v>
      </c>
      <c r="D9" s="78"/>
      <c r="E9" s="78"/>
      <c r="F9" s="80"/>
      <c r="G9" s="80"/>
      <c r="H9" s="102"/>
      <c r="I9" s="102"/>
      <c r="J9" s="102"/>
      <c r="K9" s="102"/>
      <c r="L9" s="102"/>
      <c r="M9" s="102"/>
      <c r="N9" s="102"/>
      <c r="O9" s="102"/>
      <c r="P9" s="102"/>
      <c r="Q9" s="102"/>
      <c r="R9" s="102"/>
      <c r="S9" s="102"/>
      <c r="T9" s="102"/>
      <c r="U9" s="102"/>
    </row>
    <row r="10" spans="1:21">
      <c r="A10" s="119"/>
      <c r="B10" s="103" t="s">
        <v>19</v>
      </c>
      <c r="C10" s="120">
        <v>3</v>
      </c>
      <c r="D10" s="78"/>
      <c r="E10" s="78"/>
      <c r="F10" s="80"/>
      <c r="G10" s="80"/>
      <c r="H10" s="102"/>
      <c r="I10" s="102"/>
      <c r="J10" s="102"/>
      <c r="K10" s="102"/>
      <c r="L10" s="102"/>
      <c r="M10" s="102"/>
      <c r="N10" s="102"/>
      <c r="O10" s="102"/>
      <c r="P10" s="102"/>
      <c r="Q10" s="102"/>
      <c r="R10" s="102"/>
      <c r="S10" s="102"/>
      <c r="T10" s="102"/>
      <c r="U10" s="102"/>
    </row>
    <row r="11" spans="1:21" ht="26.4">
      <c r="A11" s="119"/>
      <c r="B11" s="103" t="s">
        <v>20</v>
      </c>
      <c r="C11" s="120">
        <v>20</v>
      </c>
      <c r="D11" s="78"/>
      <c r="E11" s="78"/>
      <c r="F11" s="80"/>
      <c r="G11" s="80"/>
      <c r="H11" s="102"/>
      <c r="I11" s="102"/>
      <c r="J11" s="102"/>
      <c r="K11" s="102"/>
      <c r="L11" s="102"/>
      <c r="M11" s="102"/>
      <c r="N11" s="102"/>
      <c r="O11" s="102"/>
      <c r="P11" s="102"/>
      <c r="Q11" s="102"/>
      <c r="R11" s="102"/>
      <c r="S11" s="102"/>
      <c r="T11" s="102"/>
      <c r="U11" s="102"/>
    </row>
    <row r="12" spans="1:21" ht="20.100000000000001" customHeight="1">
      <c r="A12" s="119"/>
      <c r="B12" s="77"/>
      <c r="C12" s="78"/>
      <c r="D12" s="78"/>
      <c r="E12" s="78"/>
      <c r="F12" s="80"/>
      <c r="G12" s="80"/>
      <c r="H12" s="102"/>
      <c r="I12" s="102"/>
      <c r="J12" s="102"/>
      <c r="K12" s="102"/>
      <c r="L12" s="102"/>
      <c r="M12" s="102"/>
      <c r="N12" s="102"/>
      <c r="O12" s="102"/>
      <c r="P12" s="102"/>
      <c r="Q12" s="102"/>
      <c r="R12" s="102"/>
      <c r="S12" s="102"/>
      <c r="T12" s="102"/>
      <c r="U12" s="102"/>
    </row>
    <row r="13" spans="1:21" ht="20.100000000000001" customHeight="1">
      <c r="A13" s="119"/>
      <c r="B13" s="9" t="s">
        <v>21</v>
      </c>
      <c r="C13" s="104"/>
      <c r="D13" s="104"/>
      <c r="E13" s="104"/>
      <c r="F13" s="105"/>
      <c r="G13" s="105"/>
      <c r="H13" s="106"/>
      <c r="I13" s="106"/>
      <c r="J13" s="106"/>
      <c r="K13" s="106"/>
      <c r="L13" s="106"/>
      <c r="M13" s="106"/>
      <c r="N13" s="106"/>
      <c r="O13" s="106"/>
      <c r="P13" s="102"/>
      <c r="Q13" s="102"/>
      <c r="R13" s="106"/>
      <c r="S13" s="106"/>
      <c r="T13" s="102"/>
      <c r="U13" s="102"/>
    </row>
    <row r="14" spans="1:21" ht="20.100000000000001" customHeight="1">
      <c r="A14" s="119"/>
      <c r="B14" s="9" t="s">
        <v>22</v>
      </c>
      <c r="C14" s="78"/>
      <c r="D14" s="78"/>
      <c r="E14" s="78"/>
      <c r="F14" s="80"/>
      <c r="G14" s="80"/>
      <c r="H14" s="102"/>
      <c r="I14" s="102"/>
      <c r="J14" s="102"/>
      <c r="K14" s="102"/>
      <c r="L14" s="102"/>
      <c r="M14" s="102"/>
      <c r="N14" s="102"/>
      <c r="O14" s="102"/>
      <c r="P14" s="102"/>
      <c r="Q14" s="102"/>
      <c r="R14" s="102"/>
      <c r="S14" s="102"/>
      <c r="T14" s="102"/>
      <c r="U14" s="102"/>
    </row>
    <row r="15" spans="1:21" ht="20.100000000000001" customHeight="1">
      <c r="A15" s="119"/>
      <c r="B15" s="9" t="s">
        <v>33</v>
      </c>
      <c r="C15" s="78"/>
      <c r="D15" s="78"/>
      <c r="E15" s="78"/>
      <c r="F15" s="80"/>
      <c r="G15" s="80"/>
      <c r="H15" s="102"/>
      <c r="I15" s="102"/>
      <c r="J15" s="102"/>
      <c r="K15" s="102"/>
      <c r="L15" s="102"/>
      <c r="M15" s="102"/>
      <c r="N15" s="102"/>
      <c r="O15" s="102"/>
      <c r="P15" s="102"/>
      <c r="Q15" s="102"/>
      <c r="R15" s="102"/>
      <c r="S15" s="102"/>
      <c r="T15" s="102"/>
      <c r="U15" s="102"/>
    </row>
    <row r="16" spans="1:21" ht="20.100000000000001" customHeight="1">
      <c r="A16" s="119"/>
      <c r="B16" s="9" t="s">
        <v>42</v>
      </c>
      <c r="C16" s="78"/>
      <c r="D16" s="78"/>
      <c r="E16" s="78"/>
      <c r="F16" s="80"/>
      <c r="G16" s="80"/>
      <c r="H16" s="102"/>
      <c r="I16" s="102"/>
      <c r="J16" s="102"/>
      <c r="K16" s="102"/>
      <c r="L16" s="102"/>
      <c r="M16" s="102"/>
      <c r="N16" s="102"/>
      <c r="O16" s="102"/>
      <c r="P16" s="102"/>
      <c r="Q16" s="102"/>
      <c r="R16" s="102"/>
      <c r="S16" s="102"/>
      <c r="T16" s="102"/>
      <c r="U16" s="102"/>
    </row>
    <row r="17" spans="1:21">
      <c r="A17" s="119"/>
      <c r="B17" s="107" t="s">
        <v>121</v>
      </c>
      <c r="C17" s="108"/>
      <c r="D17" s="108"/>
      <c r="E17" s="108"/>
      <c r="F17" s="108"/>
      <c r="G17" s="108"/>
      <c r="H17" s="108"/>
      <c r="I17" s="108"/>
      <c r="J17" s="108"/>
      <c r="K17" s="109"/>
      <c r="L17" s="102"/>
      <c r="M17" s="102"/>
      <c r="N17" s="102"/>
      <c r="O17" s="102"/>
      <c r="P17" s="102"/>
      <c r="Q17" s="102"/>
      <c r="R17" s="102"/>
      <c r="S17" s="102"/>
      <c r="T17" s="102"/>
      <c r="U17" s="102"/>
    </row>
    <row r="18" spans="1:21" ht="20.100000000000001" customHeight="1">
      <c r="A18" s="119"/>
      <c r="B18" s="77"/>
      <c r="C18" s="78"/>
      <c r="D18" s="78"/>
      <c r="E18" s="78"/>
      <c r="F18" s="80"/>
      <c r="G18" s="80"/>
      <c r="H18" s="102"/>
      <c r="I18" s="102"/>
      <c r="J18" s="102"/>
      <c r="K18" s="102"/>
      <c r="L18" s="102"/>
      <c r="M18" s="102"/>
      <c r="N18" s="102"/>
      <c r="O18" s="102"/>
      <c r="P18" s="102"/>
      <c r="Q18" s="102"/>
      <c r="R18" s="102"/>
      <c r="S18" s="102"/>
      <c r="T18" s="102"/>
      <c r="U18" s="102"/>
    </row>
    <row r="19" spans="1:21">
      <c r="A19" s="119"/>
      <c r="B19" s="107" t="s">
        <v>34</v>
      </c>
      <c r="C19" s="108"/>
      <c r="D19" s="108"/>
      <c r="E19" s="108"/>
      <c r="F19" s="108"/>
      <c r="G19" s="108"/>
      <c r="H19" s="108"/>
      <c r="I19" s="108"/>
      <c r="J19" s="108"/>
      <c r="K19" s="109"/>
      <c r="L19" s="102"/>
      <c r="M19" s="102"/>
      <c r="N19" s="102"/>
      <c r="O19" s="102"/>
      <c r="P19" s="102"/>
      <c r="Q19" s="102"/>
      <c r="R19" s="102"/>
      <c r="S19" s="102"/>
      <c r="T19" s="102"/>
      <c r="U19" s="102"/>
    </row>
    <row r="20" spans="1:21" ht="20.100000000000001" customHeight="1">
      <c r="A20" s="119"/>
      <c r="B20" s="77"/>
      <c r="C20" s="78"/>
      <c r="D20" s="78"/>
      <c r="E20" s="78"/>
      <c r="F20" s="80"/>
      <c r="G20" s="80"/>
      <c r="H20" s="102"/>
      <c r="I20" s="102"/>
      <c r="J20" s="102"/>
      <c r="K20" s="102"/>
      <c r="L20" s="102"/>
      <c r="M20" s="102"/>
      <c r="N20" s="102"/>
      <c r="O20" s="102"/>
      <c r="P20" s="102"/>
      <c r="Q20" s="102"/>
      <c r="R20" s="102"/>
      <c r="S20" s="102"/>
      <c r="T20" s="102"/>
      <c r="U20" s="102"/>
    </row>
    <row r="21" spans="1:21">
      <c r="A21" s="119"/>
      <c r="B21" s="107" t="s">
        <v>35</v>
      </c>
      <c r="C21" s="108"/>
      <c r="D21" s="108"/>
      <c r="E21" s="108"/>
      <c r="F21" s="108"/>
      <c r="G21" s="108"/>
      <c r="H21" s="108"/>
      <c r="I21" s="108"/>
      <c r="J21" s="108"/>
      <c r="K21" s="109"/>
      <c r="L21" s="102"/>
      <c r="M21" s="102"/>
      <c r="N21" s="102"/>
      <c r="O21" s="102"/>
      <c r="P21" s="102"/>
      <c r="Q21" s="102"/>
      <c r="R21" s="102"/>
      <c r="S21" s="102"/>
      <c r="T21" s="102"/>
      <c r="U21" s="102"/>
    </row>
    <row r="22" spans="1:21" ht="20.100000000000001" customHeight="1">
      <c r="A22" s="119"/>
      <c r="B22" s="77"/>
      <c r="C22" s="78"/>
      <c r="D22" s="78"/>
      <c r="E22" s="78"/>
      <c r="F22" s="80"/>
      <c r="G22" s="80"/>
      <c r="H22" s="102"/>
      <c r="I22" s="102"/>
      <c r="J22" s="102"/>
      <c r="K22" s="102"/>
      <c r="L22" s="102"/>
      <c r="M22" s="102"/>
      <c r="N22" s="102"/>
      <c r="O22" s="102"/>
      <c r="P22" s="102"/>
      <c r="Q22" s="102"/>
      <c r="R22" s="102"/>
      <c r="S22" s="102"/>
      <c r="T22" s="102"/>
      <c r="U22" s="102"/>
    </row>
    <row r="23" spans="1:21">
      <c r="A23" s="119"/>
      <c r="B23" s="107" t="s">
        <v>36</v>
      </c>
      <c r="C23" s="108"/>
      <c r="D23" s="108"/>
      <c r="E23" s="108"/>
      <c r="F23" s="108"/>
      <c r="G23" s="108"/>
      <c r="H23" s="108"/>
      <c r="I23" s="108"/>
      <c r="J23" s="108"/>
      <c r="K23" s="109"/>
      <c r="L23" s="102"/>
      <c r="M23" s="102"/>
      <c r="N23" s="102"/>
      <c r="O23" s="102"/>
      <c r="P23" s="102"/>
      <c r="Q23" s="102"/>
      <c r="R23" s="102"/>
      <c r="S23" s="102"/>
      <c r="T23" s="102"/>
      <c r="U23" s="102"/>
    </row>
    <row r="24" spans="1:21" ht="20.100000000000001" customHeight="1">
      <c r="A24" s="119"/>
      <c r="B24" s="77"/>
      <c r="C24" s="78"/>
      <c r="D24" s="78"/>
      <c r="E24" s="78"/>
      <c r="F24" s="80"/>
      <c r="G24" s="80"/>
      <c r="H24" s="102"/>
      <c r="I24" s="102"/>
      <c r="J24" s="102"/>
      <c r="K24" s="102"/>
      <c r="L24" s="102"/>
      <c r="M24" s="102"/>
      <c r="N24" s="102"/>
      <c r="O24" s="102"/>
      <c r="P24" s="102"/>
      <c r="Q24" s="102"/>
      <c r="R24" s="102"/>
      <c r="S24" s="102"/>
      <c r="T24" s="102"/>
      <c r="U24" s="102"/>
    </row>
    <row r="25" spans="1:21" ht="20.100000000000001" customHeight="1">
      <c r="A25" s="119"/>
      <c r="B25" s="38" t="s">
        <v>45</v>
      </c>
      <c r="C25" s="78"/>
      <c r="D25" s="78"/>
      <c r="E25" s="78"/>
      <c r="F25" s="80"/>
      <c r="G25" s="80"/>
      <c r="H25" s="102"/>
      <c r="I25" s="102"/>
      <c r="J25" s="102"/>
      <c r="K25" s="102"/>
      <c r="L25" s="102"/>
      <c r="M25" s="102"/>
      <c r="N25" s="102"/>
      <c r="O25" s="102"/>
      <c r="P25" s="102"/>
      <c r="Q25" s="102"/>
      <c r="R25" s="102"/>
      <c r="S25" s="102"/>
      <c r="T25" s="102"/>
      <c r="U25" s="102"/>
    </row>
    <row r="26" spans="1:21" ht="20.100000000000001" customHeight="1">
      <c r="A26" s="119"/>
      <c r="B26" s="39" t="s">
        <v>106</v>
      </c>
      <c r="C26" s="78"/>
      <c r="D26" s="78"/>
      <c r="E26" s="78"/>
      <c r="F26" s="80"/>
      <c r="G26" s="80"/>
      <c r="H26" s="102"/>
      <c r="I26" s="102"/>
      <c r="J26" s="102"/>
      <c r="K26" s="102"/>
      <c r="L26" s="102"/>
      <c r="M26" s="102"/>
      <c r="N26" s="102"/>
      <c r="O26" s="102"/>
      <c r="P26" s="102"/>
      <c r="Q26" s="102"/>
      <c r="R26" s="102"/>
      <c r="S26" s="102"/>
      <c r="T26" s="102"/>
      <c r="U26" s="102"/>
    </row>
    <row r="27" spans="1:21" ht="20.100000000000001" customHeight="1">
      <c r="A27" s="119"/>
      <c r="B27" s="39" t="s">
        <v>69</v>
      </c>
      <c r="C27" s="78"/>
      <c r="D27" s="78"/>
      <c r="E27" s="78"/>
      <c r="F27" s="80"/>
      <c r="G27" s="80"/>
      <c r="H27" s="102"/>
      <c r="I27" s="102"/>
      <c r="J27" s="102"/>
      <c r="K27" s="102"/>
      <c r="L27" s="102"/>
      <c r="M27" s="102"/>
      <c r="N27" s="102"/>
      <c r="O27" s="102"/>
      <c r="P27" s="102"/>
      <c r="Q27" s="102"/>
      <c r="R27" s="102"/>
      <c r="S27" s="102"/>
      <c r="T27" s="102"/>
      <c r="U27" s="102"/>
    </row>
    <row r="28" spans="1:21" ht="20.100000000000001" customHeight="1">
      <c r="A28" s="119"/>
      <c r="B28" s="39" t="s">
        <v>107</v>
      </c>
      <c r="C28" s="78"/>
      <c r="D28" s="78"/>
      <c r="E28" s="78"/>
      <c r="F28" s="80"/>
      <c r="G28" s="80"/>
      <c r="H28" s="102"/>
      <c r="I28" s="102"/>
      <c r="J28" s="102"/>
      <c r="K28" s="102"/>
      <c r="L28" s="102"/>
      <c r="M28" s="102"/>
      <c r="N28" s="102"/>
      <c r="O28" s="102"/>
      <c r="P28" s="102"/>
      <c r="Q28" s="102"/>
      <c r="R28" s="102"/>
      <c r="S28" s="102"/>
      <c r="T28" s="102"/>
      <c r="U28" s="102"/>
    </row>
    <row r="29" spans="1:21" ht="20.100000000000001" customHeight="1">
      <c r="A29" s="119"/>
      <c r="B29" s="39" t="s">
        <v>71</v>
      </c>
      <c r="C29" s="78"/>
      <c r="D29" s="78"/>
      <c r="E29" s="78"/>
      <c r="F29" s="80"/>
      <c r="G29" s="80"/>
      <c r="H29" s="102"/>
      <c r="I29" s="102"/>
      <c r="J29" s="102"/>
      <c r="K29" s="102"/>
      <c r="L29" s="102"/>
      <c r="M29" s="102"/>
      <c r="N29" s="102"/>
      <c r="O29" s="102"/>
      <c r="P29" s="102"/>
      <c r="Q29" s="102"/>
      <c r="R29" s="102"/>
      <c r="S29" s="102"/>
      <c r="T29" s="102"/>
      <c r="U29" s="102"/>
    </row>
    <row r="30" spans="1:21" ht="20.100000000000001" customHeight="1">
      <c r="A30" s="119"/>
      <c r="B30" s="39" t="s">
        <v>72</v>
      </c>
      <c r="C30" s="78"/>
      <c r="D30" s="78"/>
      <c r="E30" s="78"/>
      <c r="F30" s="80"/>
      <c r="G30" s="80"/>
      <c r="H30" s="102"/>
      <c r="I30" s="102"/>
      <c r="J30" s="102"/>
      <c r="K30" s="102"/>
      <c r="L30" s="102"/>
      <c r="M30" s="102"/>
      <c r="N30" s="102"/>
      <c r="O30" s="102"/>
      <c r="P30" s="102"/>
      <c r="Q30" s="102"/>
      <c r="R30" s="102"/>
      <c r="S30" s="102"/>
      <c r="T30" s="102"/>
      <c r="U30" s="102"/>
    </row>
    <row r="31" spans="1:21" ht="20.100000000000001" customHeight="1">
      <c r="A31" s="119"/>
      <c r="B31" s="39" t="s">
        <v>73</v>
      </c>
      <c r="C31" s="78"/>
      <c r="D31" s="78"/>
      <c r="E31" s="78"/>
      <c r="F31" s="80"/>
      <c r="G31" s="80"/>
      <c r="H31" s="102"/>
      <c r="I31" s="102"/>
      <c r="J31" s="102"/>
      <c r="K31" s="102"/>
      <c r="L31" s="102"/>
      <c r="M31" s="102"/>
      <c r="N31" s="102"/>
      <c r="O31" s="102"/>
      <c r="P31" s="102"/>
      <c r="Q31" s="102"/>
      <c r="R31" s="102"/>
      <c r="S31" s="102"/>
      <c r="T31" s="102"/>
      <c r="U31" s="102"/>
    </row>
    <row r="32" spans="1:21" ht="20.100000000000001" customHeight="1">
      <c r="A32" s="119"/>
      <c r="B32" s="39" t="s">
        <v>74</v>
      </c>
      <c r="C32" s="78"/>
      <c r="D32" s="78"/>
      <c r="E32" s="78"/>
      <c r="F32" s="80"/>
      <c r="G32" s="80"/>
      <c r="H32" s="102"/>
      <c r="I32" s="102"/>
      <c r="J32" s="102"/>
      <c r="K32" s="102"/>
      <c r="L32" s="102"/>
      <c r="M32" s="102"/>
      <c r="N32" s="102"/>
      <c r="O32" s="102"/>
      <c r="P32" s="102"/>
      <c r="Q32" s="102"/>
      <c r="R32" s="102"/>
      <c r="S32" s="102"/>
      <c r="T32" s="102"/>
      <c r="U32" s="102"/>
    </row>
    <row r="33" spans="1:21" ht="20.100000000000001" customHeight="1">
      <c r="A33" s="119"/>
      <c r="B33" s="39" t="s">
        <v>75</v>
      </c>
      <c r="C33" s="78"/>
      <c r="D33" s="78"/>
      <c r="E33" s="78"/>
      <c r="F33" s="80"/>
      <c r="G33" s="80"/>
      <c r="H33" s="102"/>
      <c r="I33" s="102"/>
      <c r="J33" s="102"/>
      <c r="K33" s="102"/>
      <c r="L33" s="102"/>
      <c r="M33" s="102"/>
      <c r="N33" s="102"/>
      <c r="O33" s="102"/>
      <c r="P33" s="102"/>
      <c r="Q33" s="102"/>
      <c r="R33" s="102"/>
      <c r="S33" s="102"/>
      <c r="T33" s="102"/>
      <c r="U33" s="102"/>
    </row>
    <row r="34" spans="1:21" ht="20.100000000000001" customHeight="1">
      <c r="A34" s="119"/>
      <c r="B34" s="39" t="s">
        <v>99</v>
      </c>
      <c r="C34" s="78"/>
      <c r="D34" s="78"/>
      <c r="E34" s="78"/>
      <c r="F34" s="80"/>
      <c r="G34" s="80"/>
      <c r="H34" s="102"/>
      <c r="I34" s="102"/>
      <c r="J34" s="102"/>
      <c r="K34" s="102"/>
      <c r="L34" s="102"/>
      <c r="M34" s="102"/>
      <c r="N34" s="102"/>
      <c r="O34" s="102"/>
      <c r="P34" s="102"/>
      <c r="Q34" s="102"/>
      <c r="R34" s="102"/>
      <c r="S34" s="102"/>
      <c r="T34" s="102"/>
      <c r="U34" s="102"/>
    </row>
    <row r="35" spans="1:21" ht="20.100000000000001" customHeight="1">
      <c r="A35" s="119"/>
      <c r="B35" s="39" t="s">
        <v>108</v>
      </c>
      <c r="C35" s="78"/>
      <c r="D35" s="78"/>
      <c r="E35" s="78"/>
      <c r="F35" s="80"/>
      <c r="G35" s="80"/>
      <c r="H35" s="102"/>
      <c r="I35" s="102"/>
      <c r="J35" s="102"/>
      <c r="K35" s="102"/>
      <c r="L35" s="102"/>
      <c r="M35" s="102"/>
      <c r="N35" s="102"/>
      <c r="O35" s="102"/>
      <c r="P35" s="102"/>
      <c r="Q35" s="102"/>
      <c r="R35" s="102"/>
      <c r="S35" s="102"/>
      <c r="T35" s="102"/>
      <c r="U35" s="102"/>
    </row>
    <row r="36" spans="1:21" ht="20.100000000000001" customHeight="1">
      <c r="A36" s="119"/>
      <c r="B36" s="39" t="s">
        <v>101</v>
      </c>
      <c r="C36" s="78"/>
      <c r="D36" s="78"/>
      <c r="E36" s="78"/>
      <c r="F36" s="80"/>
      <c r="G36" s="80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  <c r="S36" s="102"/>
      <c r="T36" s="102"/>
      <c r="U36" s="102"/>
    </row>
    <row r="37" spans="1:21" ht="19.95" customHeight="1">
      <c r="A37" s="121"/>
      <c r="B37" s="39" t="s">
        <v>109</v>
      </c>
    </row>
    <row r="38" spans="1:21" ht="19.95" customHeight="1">
      <c r="A38" s="121"/>
      <c r="B38" s="39" t="s">
        <v>103</v>
      </c>
    </row>
    <row r="39" spans="1:21" ht="19.95" customHeight="1">
      <c r="A39" s="121"/>
      <c r="B39" s="39" t="s">
        <v>110</v>
      </c>
    </row>
    <row r="40" spans="1:21" ht="19.95" customHeight="1">
      <c r="A40" s="121"/>
      <c r="B40" s="39" t="s">
        <v>111</v>
      </c>
    </row>
    <row r="41" spans="1:21" ht="19.95" customHeight="1">
      <c r="B41" s="38" t="s">
        <v>46</v>
      </c>
    </row>
  </sheetData>
  <mergeCells count="5">
    <mergeCell ref="A1:U1"/>
    <mergeCell ref="B17:K17"/>
    <mergeCell ref="B19:K19"/>
    <mergeCell ref="B21:K21"/>
    <mergeCell ref="B23:K23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596B8-1B96-4C6A-833A-3350A98D8163}">
  <dimension ref="A1:M28"/>
  <sheetViews>
    <sheetView tabSelected="1" workbookViewId="0">
      <selection activeCell="G12" sqref="G12"/>
    </sheetView>
  </sheetViews>
  <sheetFormatPr defaultRowHeight="13.2"/>
  <cols>
    <col min="1" max="1" width="13.88671875" style="68" bestFit="1" customWidth="1"/>
    <col min="2" max="12" width="8.88671875" style="68"/>
    <col min="13" max="13" width="46.88671875" style="68" bestFit="1" customWidth="1"/>
    <col min="14" max="16384" width="8.88671875" style="68"/>
  </cols>
  <sheetData>
    <row r="1" spans="1:13" ht="37.799999999999997" customHeight="1">
      <c r="A1" s="125" t="s">
        <v>48</v>
      </c>
      <c r="B1" s="126"/>
      <c r="C1" s="126"/>
      <c r="D1" s="126"/>
      <c r="E1" s="126"/>
      <c r="F1" s="126"/>
      <c r="G1" s="126"/>
      <c r="H1" s="126"/>
      <c r="I1" s="126"/>
      <c r="J1" s="126"/>
      <c r="K1" s="126"/>
      <c r="L1" s="126"/>
      <c r="M1" s="127" t="s">
        <v>45</v>
      </c>
    </row>
    <row r="2" spans="1:13" ht="14.4">
      <c r="A2" s="128"/>
      <c r="B2" s="129"/>
      <c r="C2" s="129"/>
      <c r="D2" s="129"/>
      <c r="E2" s="129"/>
      <c r="F2" s="129"/>
      <c r="G2" s="129"/>
      <c r="H2" s="129"/>
      <c r="I2" s="129"/>
      <c r="J2" s="129"/>
      <c r="K2" s="129"/>
      <c r="L2" s="129"/>
      <c r="M2" s="130" t="s">
        <v>125</v>
      </c>
    </row>
    <row r="3" spans="1:13" ht="14.4">
      <c r="A3" s="131"/>
      <c r="B3" s="129"/>
      <c r="C3" s="129"/>
      <c r="D3" s="129"/>
      <c r="E3" s="129"/>
      <c r="F3" s="129"/>
      <c r="G3" s="129"/>
      <c r="H3" s="129"/>
      <c r="I3" s="129"/>
      <c r="J3" s="129"/>
      <c r="K3" s="129"/>
      <c r="L3" s="129"/>
      <c r="M3" s="130" t="s">
        <v>126</v>
      </c>
    </row>
    <row r="4" spans="1:13" ht="14.4">
      <c r="A4" s="131"/>
      <c r="B4" s="129"/>
      <c r="C4" s="129"/>
      <c r="D4" s="129"/>
      <c r="E4" s="129"/>
      <c r="F4" s="129"/>
      <c r="G4" s="129"/>
      <c r="H4" s="129"/>
      <c r="I4" s="129"/>
      <c r="J4" s="129"/>
      <c r="K4" s="129"/>
      <c r="L4" s="129"/>
      <c r="M4" s="130" t="s">
        <v>127</v>
      </c>
    </row>
    <row r="5" spans="1:13" ht="14.4">
      <c r="A5" s="131"/>
      <c r="B5" s="129"/>
      <c r="C5" s="129"/>
      <c r="D5" s="129"/>
      <c r="E5" s="129"/>
      <c r="F5" s="129"/>
      <c r="G5" s="129"/>
      <c r="H5" s="129"/>
      <c r="I5" s="129"/>
      <c r="J5" s="129"/>
      <c r="K5" s="129"/>
      <c r="L5" s="129"/>
      <c r="M5" s="130" t="s">
        <v>128</v>
      </c>
    </row>
    <row r="6" spans="1:13" ht="14.4">
      <c r="A6" s="132"/>
      <c r="B6" s="133"/>
      <c r="C6" s="133"/>
      <c r="D6" s="133"/>
      <c r="E6" s="133"/>
      <c r="F6" s="133"/>
      <c r="G6" s="133"/>
      <c r="H6" s="133"/>
      <c r="I6" s="133"/>
      <c r="J6" s="133"/>
      <c r="K6" s="133"/>
      <c r="L6" s="133"/>
      <c r="M6" s="134" t="s">
        <v>46</v>
      </c>
    </row>
    <row r="10" spans="1:13" ht="39" customHeight="1">
      <c r="A10" s="125" t="s">
        <v>44</v>
      </c>
      <c r="B10" s="126"/>
      <c r="C10" s="126"/>
      <c r="D10" s="126"/>
      <c r="E10" s="126"/>
      <c r="F10" s="126"/>
      <c r="G10" s="126"/>
      <c r="H10" s="126"/>
      <c r="I10" s="126"/>
      <c r="J10" s="126"/>
      <c r="K10" s="126"/>
      <c r="L10" s="126"/>
      <c r="M10" s="127" t="s">
        <v>45</v>
      </c>
    </row>
    <row r="11" spans="1:13" ht="14.4">
      <c r="A11" s="131"/>
      <c r="B11" s="129"/>
      <c r="C11" s="129"/>
      <c r="D11" s="129"/>
      <c r="E11" s="129"/>
      <c r="F11" s="129"/>
      <c r="G11" s="129"/>
      <c r="H11" s="129"/>
      <c r="I11" s="129"/>
      <c r="J11" s="129"/>
      <c r="K11" s="129"/>
      <c r="L11" s="129"/>
      <c r="M11" s="130" t="s">
        <v>132</v>
      </c>
    </row>
    <row r="12" spans="1:13" ht="14.4">
      <c r="A12" s="131"/>
      <c r="B12" s="129"/>
      <c r="C12" s="129"/>
      <c r="D12" s="129"/>
      <c r="E12" s="129"/>
      <c r="F12" s="129"/>
      <c r="G12" s="129"/>
      <c r="H12" s="129"/>
      <c r="I12" s="129"/>
      <c r="J12" s="129"/>
      <c r="K12" s="129"/>
      <c r="L12" s="129"/>
      <c r="M12" s="130" t="s">
        <v>126</v>
      </c>
    </row>
    <row r="13" spans="1:13" ht="14.4">
      <c r="A13" s="131"/>
      <c r="B13" s="129"/>
      <c r="C13" s="129"/>
      <c r="D13" s="129"/>
      <c r="E13" s="129"/>
      <c r="F13" s="129"/>
      <c r="G13" s="129"/>
      <c r="H13" s="129"/>
      <c r="I13" s="129"/>
      <c r="J13" s="129"/>
      <c r="K13" s="129"/>
      <c r="L13" s="129"/>
      <c r="M13" s="130" t="s">
        <v>129</v>
      </c>
    </row>
    <row r="14" spans="1:13" ht="14.4">
      <c r="A14" s="131"/>
      <c r="B14" s="129"/>
      <c r="C14" s="129"/>
      <c r="D14" s="129"/>
      <c r="E14" s="129"/>
      <c r="F14" s="129"/>
      <c r="G14" s="129"/>
      <c r="H14" s="129"/>
      <c r="I14" s="129"/>
      <c r="J14" s="129"/>
      <c r="K14" s="129"/>
      <c r="L14" s="129"/>
      <c r="M14" s="130" t="s">
        <v>133</v>
      </c>
    </row>
    <row r="15" spans="1:13" ht="14.4">
      <c r="A15" s="132"/>
      <c r="B15" s="133"/>
      <c r="C15" s="133"/>
      <c r="D15" s="133"/>
      <c r="E15" s="133"/>
      <c r="F15" s="133"/>
      <c r="G15" s="133"/>
      <c r="H15" s="133"/>
      <c r="I15" s="133"/>
      <c r="J15" s="133"/>
      <c r="K15" s="133"/>
      <c r="L15" s="133"/>
      <c r="M15" s="134" t="s">
        <v>46</v>
      </c>
    </row>
    <row r="19" spans="1:13" ht="64.8" customHeight="1">
      <c r="A19" s="125" t="s">
        <v>47</v>
      </c>
      <c r="B19" s="126"/>
      <c r="C19" s="126"/>
      <c r="D19" s="126"/>
      <c r="E19" s="126"/>
      <c r="F19" s="126"/>
      <c r="G19" s="126"/>
      <c r="H19" s="126"/>
      <c r="I19" s="126"/>
      <c r="J19" s="126"/>
      <c r="K19" s="126"/>
      <c r="L19" s="126"/>
      <c r="M19" s="127" t="s">
        <v>45</v>
      </c>
    </row>
    <row r="20" spans="1:13" ht="14.4">
      <c r="A20" s="131"/>
      <c r="B20" s="129"/>
      <c r="C20" s="129"/>
      <c r="D20" s="129"/>
      <c r="E20" s="129"/>
      <c r="F20" s="129"/>
      <c r="G20" s="129"/>
      <c r="H20" s="129"/>
      <c r="I20" s="129"/>
      <c r="J20" s="129"/>
      <c r="K20" s="129"/>
      <c r="L20" s="129"/>
      <c r="M20" s="130" t="s">
        <v>134</v>
      </c>
    </row>
    <row r="21" spans="1:13" ht="14.4">
      <c r="A21" s="131"/>
      <c r="B21" s="129"/>
      <c r="C21" s="129"/>
      <c r="D21" s="129"/>
      <c r="E21" s="129"/>
      <c r="F21" s="129"/>
      <c r="G21" s="129"/>
      <c r="H21" s="129"/>
      <c r="I21" s="129"/>
      <c r="J21" s="129"/>
      <c r="K21" s="129"/>
      <c r="L21" s="129"/>
      <c r="M21" s="130" t="s">
        <v>130</v>
      </c>
    </row>
    <row r="22" spans="1:13" ht="14.4">
      <c r="A22" s="131"/>
      <c r="B22" s="129"/>
      <c r="C22" s="129"/>
      <c r="D22" s="129"/>
      <c r="E22" s="129"/>
      <c r="F22" s="129"/>
      <c r="G22" s="129"/>
      <c r="H22" s="129"/>
      <c r="I22" s="129"/>
      <c r="J22" s="129"/>
      <c r="K22" s="129"/>
      <c r="L22" s="129"/>
      <c r="M22" s="130" t="s">
        <v>131</v>
      </c>
    </row>
    <row r="23" spans="1:13" ht="14.4">
      <c r="A23" s="131"/>
      <c r="B23" s="129"/>
      <c r="C23" s="129"/>
      <c r="D23" s="129"/>
      <c r="E23" s="129"/>
      <c r="F23" s="129"/>
      <c r="G23" s="129"/>
      <c r="H23" s="129"/>
      <c r="I23" s="129"/>
      <c r="J23" s="129"/>
      <c r="K23" s="129"/>
      <c r="L23" s="129"/>
      <c r="M23" s="130" t="s">
        <v>135</v>
      </c>
    </row>
    <row r="24" spans="1:13" ht="14.4">
      <c r="A24" s="132"/>
      <c r="B24" s="133"/>
      <c r="C24" s="133"/>
      <c r="D24" s="133"/>
      <c r="E24" s="133"/>
      <c r="F24" s="133"/>
      <c r="G24" s="133"/>
      <c r="H24" s="133"/>
      <c r="I24" s="133"/>
      <c r="J24" s="133"/>
      <c r="K24" s="133"/>
      <c r="L24" s="133"/>
      <c r="M24" s="134" t="s">
        <v>46</v>
      </c>
    </row>
    <row r="28" spans="1:13" ht="129.6">
      <c r="A28" s="135" t="s">
        <v>113</v>
      </c>
      <c r="B28" s="136"/>
      <c r="C28" s="136"/>
      <c r="D28" s="136"/>
      <c r="E28" s="136"/>
      <c r="F28" s="136"/>
      <c r="G28" s="136"/>
      <c r="H28" s="136"/>
      <c r="I28" s="136"/>
      <c r="J28" s="136"/>
      <c r="K28" s="136"/>
      <c r="L28" s="136"/>
      <c r="M28" s="137" t="s">
        <v>112</v>
      </c>
    </row>
  </sheetData>
  <mergeCells count="4">
    <mergeCell ref="A1:L1"/>
    <mergeCell ref="A10:L10"/>
    <mergeCell ref="A19:L19"/>
    <mergeCell ref="A28:L28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(1) ICMS 00</vt:lpstr>
      <vt:lpstr>(1) ICMS 20</vt:lpstr>
      <vt:lpstr>(1) ICMS 51</vt:lpstr>
      <vt:lpstr>(2) ICMS 10</vt:lpstr>
      <vt:lpstr>(2) ICMS 30</vt:lpstr>
      <vt:lpstr>(2) ICMS 70</vt:lpstr>
      <vt:lpstr>(3) ICMS 40 41 50 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hpdv7</dc:creator>
  <cp:lastModifiedBy>Marco Polo</cp:lastModifiedBy>
  <dcterms:created xsi:type="dcterms:W3CDTF">2018-03-29T18:11:14Z</dcterms:created>
  <dcterms:modified xsi:type="dcterms:W3CDTF">2021-09-30T00:48:58Z</dcterms:modified>
</cp:coreProperties>
</file>