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grams\AIIMGenerator\resources\"/>
    </mc:Choice>
  </mc:AlternateContent>
  <xr:revisionPtr revIDLastSave="0" documentId="13_ncr:1_{3D35AD29-AC2E-4488-A6F0-8C91BD499F69}" xr6:coauthVersionLast="47" xr6:coauthVersionMax="47" xr10:uidLastSave="{00000000-0000-0000-0000-000000000000}"/>
  <bookViews>
    <workbookView xWindow="6945" yWindow="465" windowWidth="27180" windowHeight="13200" activeTab="1" xr2:uid="{00000000-000D-0000-FFFF-FFFF00000000}"/>
  </bookViews>
  <sheets>
    <sheet name="Instruções" sheetId="7" r:id="rId1"/>
    <sheet name="Dados" sheetId="1" r:id="rId2"/>
    <sheet name="Subitens" sheetId="3" r:id="rId3"/>
    <sheet name="Plan1" sheetId="8" r:id="rId4"/>
  </sheets>
  <definedNames>
    <definedName name="_xlnm.Print_Titles" localSheetId="1">Dados!$1:$1</definedName>
    <definedName name="_xlnm.Print_Titles" localSheetId="2">Subitens!$1:$1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8" l="1"/>
  <c r="G2" i="1"/>
  <c r="I2" i="1"/>
  <c r="J2" i="1"/>
  <c r="C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F64" i="1"/>
  <c r="B1" i="3"/>
  <c r="A1" i="3"/>
  <c r="A38" i="1" s="1"/>
  <c r="D2" i="1"/>
  <c r="A37" i="1" l="1"/>
  <c r="A16" i="1"/>
  <c r="A8" i="1"/>
  <c r="A28" i="1"/>
  <c r="A5" i="1"/>
  <c r="A12" i="1"/>
  <c r="A13" i="1"/>
  <c r="A4" i="1"/>
  <c r="A36" i="1"/>
  <c r="A45" i="1"/>
  <c r="A44" i="1"/>
  <c r="A21" i="1"/>
  <c r="A53" i="1"/>
  <c r="A20" i="1"/>
  <c r="A52" i="1"/>
  <c r="A29" i="1"/>
  <c r="A61" i="1"/>
  <c r="A32" i="1"/>
  <c r="A9" i="1"/>
  <c r="A2" i="3"/>
  <c r="B2" i="3" s="1"/>
  <c r="A24" i="1"/>
  <c r="A40" i="1"/>
  <c r="A48" i="1"/>
  <c r="A17" i="1"/>
  <c r="A25" i="1"/>
  <c r="A33" i="1"/>
  <c r="A41" i="1"/>
  <c r="A49" i="1"/>
  <c r="A57" i="1"/>
  <c r="A60" i="1"/>
  <c r="A10" i="1"/>
  <c r="A18" i="1"/>
  <c r="A26" i="1"/>
  <c r="A34" i="1"/>
  <c r="A42" i="1"/>
  <c r="A50" i="1"/>
  <c r="A3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A11" i="1"/>
  <c r="A19" i="1"/>
  <c r="A27" i="1"/>
  <c r="A35" i="1"/>
  <c r="A43" i="1"/>
  <c r="A51" i="1"/>
  <c r="A59" i="1"/>
  <c r="A56" i="1"/>
  <c r="A62" i="1"/>
  <c r="A6" i="1"/>
  <c r="A14" i="1"/>
  <c r="A22" i="1"/>
  <c r="A30" i="1"/>
  <c r="A46" i="1"/>
  <c r="A54" i="1"/>
  <c r="A7" i="1"/>
  <c r="A15" i="1"/>
  <c r="A23" i="1"/>
  <c r="A31" i="1"/>
  <c r="A39" i="1"/>
  <c r="A47" i="1"/>
  <c r="A55" i="1"/>
  <c r="A63" i="1"/>
  <c r="A58" i="1"/>
  <c r="K2" i="1"/>
  <c r="E3" i="1" s="1"/>
  <c r="G3" i="1" s="1"/>
  <c r="N2" i="3" l="1"/>
  <c r="C2" i="3"/>
  <c r="E2" i="3" s="1"/>
  <c r="M2" i="3"/>
  <c r="J3" i="1"/>
  <c r="D2" i="3" l="1"/>
  <c r="C3" i="1"/>
  <c r="B3" i="1"/>
  <c r="K3" i="1"/>
  <c r="E4" i="1" s="1"/>
  <c r="G4" i="1" s="1"/>
  <c r="J4" i="1" l="1"/>
  <c r="K4" i="1" s="1"/>
  <c r="E5" i="1" s="1"/>
  <c r="G5" i="1" s="1"/>
  <c r="J5" i="1" l="1"/>
  <c r="K5" i="1" s="1"/>
  <c r="E6" i="1" s="1"/>
  <c r="G6" i="1" s="1"/>
  <c r="C4" i="1"/>
  <c r="B4" i="1"/>
  <c r="J6" i="1" l="1"/>
  <c r="C5" i="1"/>
  <c r="B5" i="1"/>
  <c r="B6" i="1" l="1"/>
  <c r="C6" i="1"/>
  <c r="K6" i="1"/>
  <c r="E7" i="1" s="1"/>
  <c r="G7" i="1" s="1"/>
  <c r="J7" i="1" l="1"/>
  <c r="B7" i="1" l="1"/>
  <c r="C7" i="1"/>
  <c r="K7" i="1"/>
  <c r="E8" i="1" s="1"/>
  <c r="G8" i="1" s="1"/>
  <c r="J8" i="1" l="1"/>
  <c r="K8" i="1" s="1"/>
  <c r="E9" i="1" s="1"/>
  <c r="G9" i="1" s="1"/>
  <c r="J9" i="1" l="1"/>
  <c r="C8" i="1"/>
  <c r="B8" i="1"/>
  <c r="C9" i="1" l="1"/>
  <c r="B9" i="1"/>
  <c r="K9" i="1"/>
  <c r="E10" i="1" s="1"/>
  <c r="G10" i="1" s="1"/>
  <c r="J10" i="1" l="1"/>
  <c r="K10" i="1" s="1"/>
  <c r="E11" i="1" s="1"/>
  <c r="G11" i="1" s="1"/>
  <c r="J11" i="1" l="1"/>
  <c r="K11" i="1" s="1"/>
  <c r="E12" i="1" s="1"/>
  <c r="G12" i="1" s="1"/>
  <c r="C10" i="1"/>
  <c r="B10" i="1"/>
  <c r="J12" i="1" l="1"/>
  <c r="K12" i="1" s="1"/>
  <c r="E13" i="1" s="1"/>
  <c r="G13" i="1" s="1"/>
  <c r="C11" i="1"/>
  <c r="B11" i="1"/>
  <c r="J13" i="1" l="1"/>
  <c r="K13" i="1" s="1"/>
  <c r="E14" i="1" s="1"/>
  <c r="G14" i="1" s="1"/>
  <c r="B12" i="1"/>
  <c r="C12" i="1"/>
  <c r="J14" i="1" l="1"/>
  <c r="K14" i="1" s="1"/>
  <c r="E15" i="1" s="1"/>
  <c r="G15" i="1" s="1"/>
  <c r="B13" i="1"/>
  <c r="C13" i="1"/>
  <c r="J15" i="1" l="1"/>
  <c r="B14" i="1"/>
  <c r="C14" i="1"/>
  <c r="C15" i="1" l="1"/>
  <c r="B15" i="1"/>
  <c r="K15" i="1"/>
  <c r="E16" i="1" s="1"/>
  <c r="G16" i="1" s="1"/>
  <c r="J16" i="1" l="1"/>
  <c r="K16" i="1" s="1"/>
  <c r="E17" i="1" s="1"/>
  <c r="G17" i="1" s="1"/>
  <c r="J17" i="1" l="1"/>
  <c r="K17" i="1" s="1"/>
  <c r="E18" i="1" s="1"/>
  <c r="G18" i="1" s="1"/>
  <c r="B16" i="1"/>
  <c r="C16" i="1"/>
  <c r="J18" i="1" l="1"/>
  <c r="K18" i="1" s="1"/>
  <c r="E19" i="1" s="1"/>
  <c r="G19" i="1" s="1"/>
  <c r="C17" i="1"/>
  <c r="B17" i="1"/>
  <c r="J19" i="1" l="1"/>
  <c r="K19" i="1" s="1"/>
  <c r="E20" i="1" s="1"/>
  <c r="G20" i="1" s="1"/>
  <c r="B18" i="1"/>
  <c r="C18" i="1"/>
  <c r="J20" i="1" l="1"/>
  <c r="K20" i="1" s="1"/>
  <c r="E21" i="1" s="1"/>
  <c r="G21" i="1" s="1"/>
  <c r="C19" i="1"/>
  <c r="B19" i="1"/>
  <c r="J21" i="1" l="1"/>
  <c r="K21" i="1" s="1"/>
  <c r="E22" i="1" s="1"/>
  <c r="G22" i="1" s="1"/>
  <c r="C20" i="1"/>
  <c r="B20" i="1"/>
  <c r="J22" i="1" l="1"/>
  <c r="B21" i="1"/>
  <c r="C21" i="1"/>
  <c r="B22" i="1" l="1"/>
  <c r="C22" i="1"/>
  <c r="K22" i="1"/>
  <c r="E23" i="1" s="1"/>
  <c r="G23" i="1" s="1"/>
  <c r="J23" i="1" l="1"/>
  <c r="C23" i="1" l="1"/>
  <c r="B23" i="1"/>
  <c r="K23" i="1"/>
  <c r="E24" i="1" s="1"/>
  <c r="G24" i="1" s="1"/>
  <c r="J24" i="1" l="1"/>
  <c r="C24" i="1" l="1"/>
  <c r="B24" i="1"/>
  <c r="K24" i="1"/>
  <c r="E25" i="1" s="1"/>
  <c r="G25" i="1" s="1"/>
  <c r="J25" i="1" l="1"/>
  <c r="B25" i="1" l="1"/>
  <c r="C25" i="1"/>
  <c r="K25" i="1"/>
  <c r="E26" i="1" s="1"/>
  <c r="G26" i="1" s="1"/>
  <c r="J26" i="1" l="1"/>
  <c r="B26" i="1" l="1"/>
  <c r="C26" i="1"/>
  <c r="K26" i="1"/>
  <c r="E27" i="1" s="1"/>
  <c r="G27" i="1" s="1"/>
  <c r="J27" i="1" l="1"/>
  <c r="C27" i="1" l="1"/>
  <c r="B27" i="1"/>
  <c r="K27" i="1"/>
  <c r="E28" i="1" s="1"/>
  <c r="G28" i="1" s="1"/>
  <c r="J28" i="1" l="1"/>
  <c r="C28" i="1" l="1"/>
  <c r="B28" i="1"/>
  <c r="K28" i="1"/>
  <c r="E29" i="1" s="1"/>
  <c r="G29" i="1" s="1"/>
  <c r="J29" i="1" l="1"/>
  <c r="C29" i="1" l="1"/>
  <c r="B29" i="1"/>
  <c r="K29" i="1"/>
  <c r="E30" i="1" s="1"/>
  <c r="G30" i="1" s="1"/>
  <c r="J30" i="1" l="1"/>
  <c r="K30" i="1"/>
  <c r="E31" i="1" s="1"/>
  <c r="G31" i="1" s="1"/>
  <c r="J31" i="1" l="1"/>
  <c r="C30" i="1"/>
  <c r="B30" i="1"/>
  <c r="B31" i="1" l="1"/>
  <c r="C31" i="1"/>
  <c r="K31" i="1"/>
  <c r="E32" i="1" s="1"/>
  <c r="G32" i="1" s="1"/>
  <c r="J32" i="1" l="1"/>
  <c r="B32" i="1" l="1"/>
  <c r="C32" i="1"/>
  <c r="K32" i="1"/>
  <c r="E33" i="1" s="1"/>
  <c r="G33" i="1" s="1"/>
  <c r="J33" i="1" l="1"/>
  <c r="B33" i="1" l="1"/>
  <c r="C33" i="1"/>
  <c r="K33" i="1"/>
  <c r="E34" i="1" s="1"/>
  <c r="G34" i="1" s="1"/>
  <c r="J34" i="1" l="1"/>
  <c r="K34" i="1"/>
  <c r="E35" i="1" s="1"/>
  <c r="G35" i="1" s="1"/>
  <c r="J35" i="1" l="1"/>
  <c r="C34" i="1"/>
  <c r="B34" i="1"/>
  <c r="C35" i="1" l="1"/>
  <c r="B35" i="1"/>
  <c r="K35" i="1"/>
  <c r="E36" i="1" s="1"/>
  <c r="G36" i="1" s="1"/>
  <c r="J36" i="1" l="1"/>
  <c r="C36" i="1" l="1"/>
  <c r="B36" i="1"/>
  <c r="K36" i="1"/>
  <c r="E37" i="1" s="1"/>
  <c r="G37" i="1" s="1"/>
  <c r="J37" i="1" l="1"/>
  <c r="C37" i="1" l="1"/>
  <c r="B37" i="1"/>
  <c r="K37" i="1"/>
  <c r="E38" i="1" s="1"/>
  <c r="G38" i="1" s="1"/>
  <c r="J38" i="1" l="1"/>
  <c r="K38" i="1" s="1"/>
  <c r="E39" i="1" s="1"/>
  <c r="G39" i="1" s="1"/>
  <c r="J39" i="1" l="1"/>
  <c r="C38" i="1"/>
  <c r="B38" i="1"/>
  <c r="C39" i="1" l="1"/>
  <c r="B39" i="1"/>
  <c r="K39" i="1"/>
  <c r="E40" i="1" s="1"/>
  <c r="G40" i="1" s="1"/>
  <c r="J40" i="1" l="1"/>
  <c r="C40" i="1" l="1"/>
  <c r="B40" i="1"/>
  <c r="K40" i="1"/>
  <c r="E41" i="1" s="1"/>
  <c r="G41" i="1" s="1"/>
  <c r="J41" i="1" l="1"/>
  <c r="B41" i="1" l="1"/>
  <c r="C41" i="1"/>
  <c r="K41" i="1"/>
  <c r="E42" i="1" s="1"/>
  <c r="G42" i="1" s="1"/>
  <c r="J42" i="1" l="1"/>
  <c r="K42" i="1" s="1"/>
  <c r="E43" i="1" s="1"/>
  <c r="G43" i="1" s="1"/>
  <c r="J43" i="1" l="1"/>
  <c r="B42" i="1"/>
  <c r="C42" i="1"/>
  <c r="C43" i="1" l="1"/>
  <c r="B43" i="1"/>
  <c r="K43" i="1"/>
  <c r="E44" i="1" s="1"/>
  <c r="G44" i="1" s="1"/>
  <c r="J44" i="1" l="1"/>
  <c r="C44" i="1" l="1"/>
  <c r="B44" i="1"/>
  <c r="K44" i="1"/>
  <c r="E45" i="1" s="1"/>
  <c r="G45" i="1" s="1"/>
  <c r="J45" i="1" l="1"/>
  <c r="C45" i="1" l="1"/>
  <c r="B45" i="1"/>
  <c r="K45" i="1"/>
  <c r="E46" i="1" s="1"/>
  <c r="G46" i="1" s="1"/>
  <c r="J46" i="1" l="1"/>
  <c r="K46" i="1"/>
  <c r="E47" i="1" s="1"/>
  <c r="G47" i="1" s="1"/>
  <c r="J47" i="1" l="1"/>
  <c r="B46" i="1"/>
  <c r="C46" i="1"/>
  <c r="B47" i="1" l="1"/>
  <c r="C47" i="1"/>
  <c r="K47" i="1"/>
  <c r="E48" i="1" s="1"/>
  <c r="G48" i="1" s="1"/>
  <c r="J48" i="1" l="1"/>
  <c r="C48" i="1" l="1"/>
  <c r="B48" i="1"/>
  <c r="K48" i="1"/>
  <c r="E49" i="1" s="1"/>
  <c r="G49" i="1" s="1"/>
  <c r="J49" i="1" l="1"/>
  <c r="C49" i="1" l="1"/>
  <c r="B49" i="1"/>
  <c r="K49" i="1"/>
  <c r="E50" i="1" s="1"/>
  <c r="G50" i="1" s="1"/>
  <c r="J50" i="1" l="1"/>
  <c r="B50" i="1" l="1"/>
  <c r="C50" i="1"/>
  <c r="K50" i="1"/>
  <c r="E51" i="1" s="1"/>
  <c r="G51" i="1" s="1"/>
  <c r="J51" i="1" l="1"/>
  <c r="C51" i="1" l="1"/>
  <c r="B51" i="1"/>
  <c r="K51" i="1"/>
  <c r="E52" i="1" s="1"/>
  <c r="G52" i="1" s="1"/>
  <c r="J52" i="1" l="1"/>
  <c r="C52" i="1" l="1"/>
  <c r="B52" i="1"/>
  <c r="K52" i="1"/>
  <c r="E53" i="1" s="1"/>
  <c r="G53" i="1" s="1"/>
  <c r="J53" i="1" l="1"/>
  <c r="C53" i="1" l="1"/>
  <c r="B53" i="1"/>
  <c r="K53" i="1"/>
  <c r="E54" i="1" s="1"/>
  <c r="G54" i="1" s="1"/>
  <c r="J54" i="1" l="1"/>
  <c r="K54" i="1"/>
  <c r="E55" i="1" s="1"/>
  <c r="G55" i="1" s="1"/>
  <c r="J55" i="1" l="1"/>
  <c r="B54" i="1"/>
  <c r="C54" i="1"/>
  <c r="B55" i="1" l="1"/>
  <c r="C55" i="1"/>
  <c r="K55" i="1"/>
  <c r="E56" i="1" s="1"/>
  <c r="G56" i="1" s="1"/>
  <c r="J56" i="1" l="1"/>
  <c r="C56" i="1" l="1"/>
  <c r="B56" i="1"/>
  <c r="K56" i="1"/>
  <c r="E57" i="1" s="1"/>
  <c r="G57" i="1" s="1"/>
  <c r="J57" i="1" l="1"/>
  <c r="B57" i="1" l="1"/>
  <c r="C57" i="1"/>
  <c r="K57" i="1"/>
  <c r="E58" i="1" s="1"/>
  <c r="G58" i="1" s="1"/>
  <c r="J58" i="1" l="1"/>
  <c r="K58" i="1" s="1"/>
  <c r="E59" i="1" s="1"/>
  <c r="G59" i="1" s="1"/>
  <c r="J59" i="1" l="1"/>
  <c r="C58" i="1"/>
  <c r="B58" i="1"/>
  <c r="C59" i="1" l="1"/>
  <c r="B59" i="1"/>
  <c r="K59" i="1"/>
  <c r="E60" i="1" s="1"/>
  <c r="G60" i="1" s="1"/>
  <c r="J60" i="1" l="1"/>
  <c r="B60" i="1" l="1"/>
  <c r="C60" i="1"/>
  <c r="K60" i="1"/>
  <c r="E61" i="1" s="1"/>
  <c r="G61" i="1" s="1"/>
  <c r="J61" i="1" l="1"/>
  <c r="B61" i="1" l="1"/>
  <c r="C61" i="1"/>
  <c r="K61" i="1"/>
  <c r="E62" i="1" s="1"/>
  <c r="G62" i="1" s="1"/>
  <c r="J62" i="1" l="1"/>
  <c r="C62" i="1" l="1"/>
  <c r="B62" i="1"/>
  <c r="K62" i="1"/>
  <c r="E63" i="1" s="1"/>
  <c r="G63" i="1" s="1"/>
  <c r="J63" i="1" l="1"/>
  <c r="K63" i="1" s="1"/>
  <c r="C63" i="1" l="1"/>
  <c r="B63" i="1"/>
  <c r="J64" i="1"/>
  <c r="H2" i="3" s="1"/>
  <c r="Q2" i="3" l="1"/>
  <c r="P2" i="3"/>
  <c r="O2" i="3"/>
  <c r="I2" i="3"/>
  <c r="W2" i="3" l="1"/>
  <c r="X2" i="3" s="1"/>
  <c r="A3" i="3" s="1"/>
  <c r="B3" i="3" s="1"/>
  <c r="L2" i="3"/>
  <c r="K2" i="3" l="1"/>
  <c r="J2" i="3" s="1"/>
  <c r="R2" i="3" s="1"/>
  <c r="S2" i="3" s="1"/>
  <c r="AA2" i="3"/>
  <c r="Z2" i="3"/>
  <c r="AB2" i="3"/>
  <c r="Y2" i="3"/>
  <c r="U2" i="3"/>
  <c r="V2" i="3" s="1"/>
  <c r="N3" i="3"/>
  <c r="C3" i="3"/>
  <c r="M3" i="3"/>
  <c r="F3" i="3" l="1"/>
  <c r="G3" i="3" s="1"/>
  <c r="H3" i="3" s="1"/>
  <c r="E3" i="3"/>
  <c r="D3" i="3"/>
  <c r="T2" i="3"/>
  <c r="I3" i="3" l="1"/>
  <c r="W3" i="3" l="1"/>
  <c r="X3" i="3" s="1"/>
  <c r="A4" i="3" s="1"/>
  <c r="B4" i="3" s="1"/>
  <c r="L3" i="3"/>
  <c r="P3" i="3"/>
  <c r="O3" i="3"/>
  <c r="Q3" i="3"/>
  <c r="Z3" i="3" l="1"/>
  <c r="AB3" i="3"/>
  <c r="Y3" i="3"/>
  <c r="AA3" i="3"/>
  <c r="K3" i="3"/>
  <c r="J3" i="3" s="1"/>
  <c r="C4" i="3"/>
  <c r="M4" i="3"/>
  <c r="N4" i="3"/>
  <c r="U3" i="3"/>
  <c r="V3" i="3" s="1"/>
  <c r="D4" i="3" l="1"/>
  <c r="E4" i="3"/>
  <c r="F4" i="3"/>
  <c r="G4" i="3" s="1"/>
  <c r="R3" i="3"/>
  <c r="S3" i="3" s="1"/>
  <c r="T3" i="3"/>
  <c r="H4" i="3" l="1"/>
  <c r="P4" i="3" l="1"/>
  <c r="O4" i="3"/>
  <c r="Q4" i="3"/>
  <c r="I4" i="3"/>
  <c r="L4" i="3" l="1"/>
  <c r="W4" i="3"/>
  <c r="X4" i="3" s="1"/>
  <c r="A5" i="3" s="1"/>
  <c r="B5" i="3" s="1"/>
  <c r="N5" i="3" l="1"/>
  <c r="C5" i="3"/>
  <c r="M5" i="3"/>
  <c r="Y4" i="3"/>
  <c r="K4" i="3"/>
  <c r="J4" i="3" s="1"/>
  <c r="AA4" i="3"/>
  <c r="Z4" i="3"/>
  <c r="AB4" i="3"/>
  <c r="U4" i="3"/>
  <c r="V4" i="3" s="1"/>
  <c r="F5" i="3" l="1"/>
  <c r="G5" i="3" s="1"/>
  <c r="D5" i="3"/>
  <c r="E5" i="3"/>
  <c r="R4" i="3"/>
  <c r="S4" i="3" s="1"/>
  <c r="T4" i="3"/>
  <c r="H5" i="3" l="1"/>
  <c r="Q5" i="3" l="1"/>
  <c r="P5" i="3"/>
  <c r="O5" i="3"/>
  <c r="I5" i="3"/>
  <c r="W5" i="3" l="1"/>
  <c r="X5" i="3" s="1"/>
  <c r="A6" i="3" s="1"/>
  <c r="B6" i="3" s="1"/>
  <c r="L5" i="3"/>
  <c r="Z5" i="3" l="1"/>
  <c r="AA5" i="3"/>
  <c r="K5" i="3"/>
  <c r="J5" i="3" s="1"/>
  <c r="AB5" i="3"/>
  <c r="Y5" i="3"/>
  <c r="C6" i="3"/>
  <c r="N6" i="3"/>
  <c r="M6" i="3"/>
  <c r="U5" i="3"/>
  <c r="V5" i="3" s="1"/>
  <c r="R5" i="3" l="1"/>
  <c r="S5" i="3" s="1"/>
  <c r="T5" i="3"/>
  <c r="D6" i="3"/>
  <c r="E6" i="3"/>
  <c r="F6" i="3"/>
  <c r="G6" i="3" s="1"/>
  <c r="H6" i="3" l="1"/>
  <c r="I6" i="3" s="1"/>
  <c r="L6" i="3" l="1"/>
  <c r="W6" i="3"/>
  <c r="X6" i="3" s="1"/>
  <c r="A7" i="3" s="1"/>
  <c r="B7" i="3" s="1"/>
  <c r="P6" i="3"/>
  <c r="Q6" i="3"/>
  <c r="O6" i="3"/>
  <c r="C7" i="3" l="1"/>
  <c r="M7" i="3"/>
  <c r="N7" i="3"/>
  <c r="K6" i="3"/>
  <c r="J6" i="3" s="1"/>
  <c r="Z6" i="3"/>
  <c r="AA6" i="3"/>
  <c r="AB6" i="3"/>
  <c r="Y6" i="3"/>
  <c r="U6" i="3"/>
  <c r="V6" i="3" s="1"/>
  <c r="T6" i="3" l="1"/>
  <c r="R6" i="3"/>
  <c r="S6" i="3" s="1"/>
  <c r="F7" i="3"/>
  <c r="G7" i="3" s="1"/>
  <c r="D7" i="3"/>
  <c r="E7" i="3"/>
  <c r="H7" i="3" l="1"/>
  <c r="I7" i="3" s="1"/>
  <c r="L7" i="3" l="1"/>
  <c r="W7" i="3"/>
  <c r="X7" i="3" s="1"/>
  <c r="A8" i="3" s="1"/>
  <c r="B8" i="3" s="1"/>
  <c r="Q7" i="3"/>
  <c r="P7" i="3"/>
  <c r="O7" i="3"/>
  <c r="M8" i="3" l="1"/>
  <c r="N8" i="3"/>
  <c r="C8" i="3"/>
  <c r="Y7" i="3"/>
  <c r="K7" i="3"/>
  <c r="J7" i="3" s="1"/>
  <c r="AA7" i="3"/>
  <c r="Z7" i="3"/>
  <c r="AB7" i="3"/>
  <c r="U7" i="3"/>
  <c r="V7" i="3" s="1"/>
  <c r="F8" i="3" l="1"/>
  <c r="G8" i="3" s="1"/>
  <c r="D8" i="3"/>
  <c r="E8" i="3"/>
  <c r="T7" i="3"/>
  <c r="R7" i="3"/>
  <c r="S7" i="3" s="1"/>
  <c r="H8" i="3" l="1"/>
  <c r="Q8" i="3" l="1"/>
  <c r="P8" i="3"/>
  <c r="O8" i="3"/>
  <c r="I8" i="3"/>
  <c r="L8" i="3" l="1"/>
  <c r="W8" i="3"/>
  <c r="X8" i="3" s="1"/>
  <c r="A9" i="3" s="1"/>
  <c r="B9" i="3" s="1"/>
  <c r="Y8" i="3" l="1"/>
  <c r="K8" i="3"/>
  <c r="J8" i="3" s="1"/>
  <c r="AA8" i="3"/>
  <c r="AB8" i="3"/>
  <c r="Z8" i="3"/>
  <c r="M9" i="3"/>
  <c r="N9" i="3"/>
  <c r="C9" i="3"/>
  <c r="U8" i="3"/>
  <c r="V8" i="3" s="1"/>
  <c r="E9" i="3" l="1"/>
  <c r="D9" i="3"/>
  <c r="T8" i="3"/>
  <c r="R8" i="3"/>
  <c r="S8" i="3" s="1"/>
  <c r="F9" i="3"/>
  <c r="G9" i="3"/>
  <c r="H9" i="3" l="1"/>
  <c r="O9" i="3" l="1"/>
  <c r="Q9" i="3"/>
  <c r="P9" i="3"/>
  <c r="I9" i="3"/>
  <c r="W9" i="3" l="1"/>
  <c r="X9" i="3" s="1"/>
  <c r="A10" i="3" s="1"/>
  <c r="B10" i="3" s="1"/>
  <c r="L9" i="3"/>
  <c r="Y9" i="3" l="1"/>
  <c r="K9" i="3"/>
  <c r="J9" i="3" s="1"/>
  <c r="AA9" i="3"/>
  <c r="Z9" i="3"/>
  <c r="AB9" i="3"/>
  <c r="M10" i="3"/>
  <c r="N10" i="3"/>
  <c r="C10" i="3"/>
  <c r="U9" i="3"/>
  <c r="V9" i="3" s="1"/>
  <c r="D10" i="3" l="1"/>
  <c r="E10" i="3"/>
  <c r="T9" i="3"/>
  <c r="R9" i="3"/>
  <c r="S9" i="3" s="1"/>
  <c r="F10" i="3"/>
  <c r="G10" i="3" s="1"/>
  <c r="H10" i="3" l="1"/>
  <c r="P10" i="3" l="1"/>
  <c r="Q10" i="3"/>
  <c r="O10" i="3"/>
  <c r="I10" i="3"/>
  <c r="L10" i="3" l="1"/>
  <c r="W10" i="3"/>
  <c r="X10" i="3" s="1"/>
  <c r="A11" i="3" s="1"/>
  <c r="B11" i="3" s="1"/>
  <c r="K10" i="3" l="1"/>
  <c r="J10" i="3" s="1"/>
  <c r="AA10" i="3"/>
  <c r="Z10" i="3"/>
  <c r="AB10" i="3"/>
  <c r="Y10" i="3"/>
  <c r="C11" i="3"/>
  <c r="M11" i="3"/>
  <c r="N11" i="3"/>
  <c r="U10" i="3"/>
  <c r="V10" i="3" s="1"/>
  <c r="D11" i="3" l="1"/>
  <c r="E11" i="3"/>
  <c r="F11" i="3"/>
  <c r="G11" i="3" s="1"/>
  <c r="T10" i="3"/>
  <c r="R10" i="3"/>
  <c r="S10" i="3" s="1"/>
  <c r="H11" i="3" l="1"/>
  <c r="I11" i="3" s="1"/>
  <c r="W11" i="3" l="1"/>
  <c r="X11" i="3" s="1"/>
  <c r="A12" i="3" s="1"/>
  <c r="B12" i="3" s="1"/>
  <c r="L11" i="3"/>
  <c r="P11" i="3"/>
  <c r="Q11" i="3"/>
  <c r="O11" i="3"/>
  <c r="K11" i="3" l="1"/>
  <c r="J11" i="3" s="1"/>
  <c r="AA11" i="3"/>
  <c r="Z11" i="3"/>
  <c r="AB11" i="3"/>
  <c r="Y11" i="3"/>
  <c r="C12" i="3"/>
  <c r="M12" i="3"/>
  <c r="N12" i="3"/>
  <c r="U11" i="3"/>
  <c r="V11" i="3" s="1"/>
  <c r="D12" i="3" l="1"/>
  <c r="E12" i="3"/>
  <c r="F12" i="3"/>
  <c r="G12" i="3" s="1"/>
  <c r="T11" i="3"/>
  <c r="R11" i="3"/>
  <c r="S11" i="3" s="1"/>
  <c r="H12" i="3" l="1"/>
  <c r="I12" i="3" s="1"/>
  <c r="L12" i="3" l="1"/>
  <c r="W12" i="3"/>
  <c r="X12" i="3" s="1"/>
  <c r="A13" i="3" s="1"/>
  <c r="B13" i="3" s="1"/>
  <c r="P12" i="3"/>
  <c r="O12" i="3"/>
  <c r="Q12" i="3"/>
  <c r="C13" i="3" l="1"/>
  <c r="M13" i="3"/>
  <c r="N13" i="3"/>
  <c r="Y12" i="3"/>
  <c r="AB12" i="3"/>
  <c r="K12" i="3"/>
  <c r="J12" i="3" s="1"/>
  <c r="AA12" i="3"/>
  <c r="Z12" i="3"/>
  <c r="U12" i="3"/>
  <c r="V12" i="3" s="1"/>
  <c r="F13" i="3" l="1"/>
  <c r="G13" i="3" s="1"/>
  <c r="T12" i="3"/>
  <c r="R12" i="3"/>
  <c r="S12" i="3" s="1"/>
  <c r="E13" i="3"/>
  <c r="D13" i="3"/>
  <c r="H13" i="3" l="1"/>
  <c r="I13" i="3" s="1"/>
  <c r="L13" i="3" l="1"/>
  <c r="W13" i="3"/>
  <c r="X13" i="3" s="1"/>
  <c r="A14" i="3" s="1"/>
  <c r="B14" i="3" s="1"/>
  <c r="Q13" i="3"/>
  <c r="O13" i="3"/>
  <c r="P13" i="3"/>
  <c r="N14" i="3" l="1"/>
  <c r="C14" i="3"/>
  <c r="M14" i="3"/>
  <c r="Y13" i="3"/>
  <c r="K13" i="3"/>
  <c r="J13" i="3" s="1"/>
  <c r="AA13" i="3"/>
  <c r="AB13" i="3"/>
  <c r="Z13" i="3"/>
  <c r="U13" i="3"/>
  <c r="V13" i="3" s="1"/>
  <c r="F14" i="3" l="1"/>
  <c r="G14" i="3" s="1"/>
  <c r="D14" i="3"/>
  <c r="E14" i="3"/>
  <c r="T13" i="3"/>
  <c r="R13" i="3"/>
  <c r="S13" i="3" s="1"/>
  <c r="H14" i="3" l="1"/>
  <c r="I14" i="3" s="1"/>
  <c r="L14" i="3" l="1"/>
  <c r="W14" i="3"/>
  <c r="X14" i="3" s="1"/>
  <c r="A15" i="3" s="1"/>
  <c r="B15" i="3" s="1"/>
  <c r="P14" i="3"/>
  <c r="Q14" i="3"/>
  <c r="O14" i="3"/>
  <c r="N15" i="3" l="1"/>
  <c r="C15" i="3"/>
  <c r="M15" i="3"/>
  <c r="Y14" i="3"/>
  <c r="K14" i="3"/>
  <c r="J14" i="3" s="1"/>
  <c r="AA14" i="3"/>
  <c r="Z14" i="3"/>
  <c r="AB14" i="3"/>
  <c r="U14" i="3"/>
  <c r="V14" i="3" s="1"/>
  <c r="F15" i="3" l="1"/>
  <c r="G15" i="3" s="1"/>
  <c r="D15" i="3"/>
  <c r="E15" i="3"/>
  <c r="R14" i="3"/>
  <c r="S14" i="3" s="1"/>
  <c r="T14" i="3"/>
  <c r="H15" i="3" l="1"/>
  <c r="I15" i="3" s="1"/>
  <c r="L15" i="3" l="1"/>
  <c r="W15" i="3"/>
  <c r="X15" i="3" s="1"/>
  <c r="A16" i="3" s="1"/>
  <c r="B16" i="3" s="1"/>
  <c r="P15" i="3"/>
  <c r="Q15" i="3"/>
  <c r="O15" i="3"/>
  <c r="N16" i="3" l="1"/>
  <c r="C16" i="3"/>
  <c r="M16" i="3"/>
  <c r="Y15" i="3"/>
  <c r="K15" i="3"/>
  <c r="J15" i="3" s="1"/>
  <c r="AA15" i="3"/>
  <c r="AB15" i="3"/>
  <c r="Z15" i="3"/>
  <c r="U15" i="3"/>
  <c r="V15" i="3" s="1"/>
  <c r="F16" i="3" l="1"/>
  <c r="G16" i="3" s="1"/>
  <c r="D16" i="3"/>
  <c r="E16" i="3"/>
  <c r="R15" i="3"/>
  <c r="S15" i="3" s="1"/>
  <c r="T15" i="3"/>
  <c r="H16" i="3" l="1"/>
  <c r="I16" i="3" s="1"/>
  <c r="L16" i="3" l="1"/>
  <c r="W16" i="3"/>
  <c r="X16" i="3" s="1"/>
  <c r="A17" i="3" s="1"/>
  <c r="B17" i="3" s="1"/>
  <c r="P16" i="3"/>
  <c r="O16" i="3"/>
  <c r="Q16" i="3"/>
  <c r="C17" i="3" l="1"/>
  <c r="M17" i="3"/>
  <c r="N17" i="3"/>
  <c r="AB16" i="3"/>
  <c r="Y16" i="3"/>
  <c r="K16" i="3"/>
  <c r="J16" i="3" s="1"/>
  <c r="AA16" i="3"/>
  <c r="Z16" i="3"/>
  <c r="U16" i="3"/>
  <c r="V16" i="3" s="1"/>
  <c r="R16" i="3" l="1"/>
  <c r="S16" i="3" s="1"/>
  <c r="T16" i="3"/>
  <c r="F17" i="3"/>
  <c r="G17" i="3" s="1"/>
  <c r="E17" i="3"/>
  <c r="D17" i="3"/>
  <c r="H17" i="3" l="1"/>
  <c r="I17" i="3" s="1"/>
  <c r="L17" i="3" l="1"/>
  <c r="W17" i="3"/>
  <c r="X17" i="3" s="1"/>
  <c r="A18" i="3" s="1"/>
  <c r="B18" i="3" s="1"/>
  <c r="Q17" i="3"/>
  <c r="O17" i="3"/>
  <c r="P17" i="3"/>
  <c r="C18" i="3" l="1"/>
  <c r="M18" i="3"/>
  <c r="N18" i="3"/>
  <c r="AB17" i="3"/>
  <c r="Y17" i="3"/>
  <c r="AA17" i="3"/>
  <c r="Z17" i="3"/>
  <c r="K17" i="3"/>
  <c r="J17" i="3" s="1"/>
  <c r="U17" i="3"/>
  <c r="V17" i="3" s="1"/>
  <c r="R17" i="3" l="1"/>
  <c r="S17" i="3" s="1"/>
  <c r="T17" i="3"/>
  <c r="F18" i="3"/>
  <c r="G18" i="3" s="1"/>
  <c r="D18" i="3"/>
  <c r="E18" i="3"/>
  <c r="H18" i="3" l="1"/>
  <c r="I18" i="3" s="1"/>
  <c r="L18" i="3" l="1"/>
  <c r="W18" i="3"/>
  <c r="X18" i="3" s="1"/>
  <c r="A19" i="3" s="1"/>
  <c r="B19" i="3" s="1"/>
  <c r="P18" i="3"/>
  <c r="Q18" i="3"/>
  <c r="O18" i="3"/>
  <c r="N19" i="3" l="1"/>
  <c r="C19" i="3"/>
  <c r="M19" i="3"/>
  <c r="Y18" i="3"/>
  <c r="K18" i="3"/>
  <c r="J18" i="3" s="1"/>
  <c r="AA18" i="3"/>
  <c r="Z18" i="3"/>
  <c r="AB18" i="3"/>
  <c r="U18" i="3"/>
  <c r="V18" i="3" s="1"/>
  <c r="F19" i="3" l="1"/>
  <c r="G19" i="3" s="1"/>
  <c r="D19" i="3"/>
  <c r="E19" i="3"/>
  <c r="R18" i="3"/>
  <c r="S18" i="3" s="1"/>
  <c r="T18" i="3"/>
  <c r="H19" i="3" l="1"/>
  <c r="I19" i="3" s="1"/>
  <c r="L19" i="3" l="1"/>
  <c r="W19" i="3"/>
  <c r="X19" i="3" s="1"/>
  <c r="A20" i="3" s="1"/>
  <c r="B20" i="3" s="1"/>
  <c r="P19" i="3"/>
  <c r="Q19" i="3"/>
  <c r="O19" i="3"/>
  <c r="Y19" i="3" l="1"/>
  <c r="K19" i="3"/>
  <c r="J19" i="3" s="1"/>
  <c r="AA19" i="3"/>
  <c r="AB19" i="3"/>
  <c r="Z19" i="3"/>
  <c r="N20" i="3"/>
  <c r="C20" i="3"/>
  <c r="M20" i="3"/>
  <c r="U19" i="3"/>
  <c r="V19" i="3" s="1"/>
  <c r="D20" i="3" l="1"/>
  <c r="E20" i="3"/>
  <c r="T19" i="3"/>
  <c r="R19" i="3"/>
  <c r="S19" i="3" s="1"/>
  <c r="F20" i="3"/>
  <c r="G20" i="3" s="1"/>
  <c r="H20" i="3" l="1"/>
  <c r="I20" i="3" s="1"/>
  <c r="L20" i="3" l="1"/>
  <c r="W20" i="3"/>
  <c r="X20" i="3" s="1"/>
  <c r="A21" i="3" s="1"/>
  <c r="B21" i="3" s="1"/>
  <c r="P20" i="3"/>
  <c r="O20" i="3"/>
  <c r="Q20" i="3"/>
  <c r="AB20" i="3" l="1"/>
  <c r="Y20" i="3"/>
  <c r="K20" i="3"/>
  <c r="J20" i="3" s="1"/>
  <c r="AA20" i="3"/>
  <c r="Z20" i="3"/>
  <c r="C21" i="3"/>
  <c r="M21" i="3"/>
  <c r="N21" i="3"/>
  <c r="U20" i="3"/>
  <c r="V20" i="3" s="1"/>
  <c r="R20" i="3" l="1"/>
  <c r="S20" i="3" s="1"/>
  <c r="T20" i="3"/>
  <c r="E21" i="3"/>
  <c r="D21" i="3"/>
  <c r="F21" i="3"/>
  <c r="G21" i="3" s="1"/>
  <c r="H21" i="3" l="1"/>
  <c r="I21" i="3" s="1"/>
  <c r="L21" i="3" l="1"/>
  <c r="W21" i="3"/>
  <c r="X21" i="3" s="1"/>
  <c r="A22" i="3" s="1"/>
  <c r="B22" i="3" s="1"/>
  <c r="Q21" i="3"/>
  <c r="O21" i="3"/>
  <c r="P21" i="3"/>
  <c r="C22" i="3" l="1"/>
  <c r="M22" i="3"/>
  <c r="N22" i="3"/>
  <c r="AB21" i="3"/>
  <c r="Y21" i="3"/>
  <c r="AA21" i="3"/>
  <c r="Z21" i="3"/>
  <c r="K21" i="3"/>
  <c r="J21" i="3" s="1"/>
  <c r="U21" i="3"/>
  <c r="V21" i="3" s="1"/>
  <c r="T21" i="3" l="1"/>
  <c r="R21" i="3"/>
  <c r="S21" i="3" s="1"/>
  <c r="F22" i="3"/>
  <c r="G22" i="3" s="1"/>
  <c r="E22" i="3"/>
  <c r="D22" i="3"/>
  <c r="H22" i="3" l="1"/>
  <c r="I22" i="3" s="1"/>
  <c r="L22" i="3" l="1"/>
  <c r="W22" i="3"/>
  <c r="X22" i="3" s="1"/>
  <c r="A23" i="3" s="1"/>
  <c r="B23" i="3" s="1"/>
  <c r="P22" i="3"/>
  <c r="Q22" i="3"/>
  <c r="O22" i="3"/>
  <c r="AB22" i="3" l="1"/>
  <c r="Y22" i="3"/>
  <c r="K22" i="3"/>
  <c r="J22" i="3" s="1"/>
  <c r="Z22" i="3"/>
  <c r="AA22" i="3"/>
  <c r="C23" i="3"/>
  <c r="M23" i="3"/>
  <c r="N23" i="3"/>
  <c r="U22" i="3"/>
  <c r="V22" i="3" s="1"/>
  <c r="R22" i="3" l="1"/>
  <c r="S22" i="3" s="1"/>
  <c r="T22" i="3"/>
  <c r="E23" i="3"/>
  <c r="D23" i="3"/>
  <c r="F23" i="3"/>
  <c r="G23" i="3" s="1"/>
  <c r="H23" i="3" l="1"/>
  <c r="I23" i="3" s="1"/>
  <c r="L23" i="3" l="1"/>
  <c r="W23" i="3"/>
  <c r="X23" i="3" s="1"/>
  <c r="A24" i="3" s="1"/>
  <c r="B24" i="3" s="1"/>
  <c r="P23" i="3"/>
  <c r="Q23" i="3"/>
  <c r="O23" i="3"/>
  <c r="Y23" i="3" l="1"/>
  <c r="K23" i="3"/>
  <c r="J23" i="3" s="1"/>
  <c r="AA23" i="3"/>
  <c r="AB23" i="3"/>
  <c r="Z23" i="3"/>
  <c r="N24" i="3"/>
  <c r="C24" i="3"/>
  <c r="M24" i="3"/>
  <c r="U23" i="3"/>
  <c r="V23" i="3" s="1"/>
  <c r="D24" i="3" l="1"/>
  <c r="E24" i="3"/>
  <c r="T23" i="3"/>
  <c r="R23" i="3"/>
  <c r="S23" i="3" s="1"/>
  <c r="F24" i="3"/>
  <c r="G24" i="3" s="1"/>
  <c r="H24" i="3" l="1"/>
  <c r="I24" i="3" s="1"/>
  <c r="L24" i="3" l="1"/>
  <c r="W24" i="3"/>
  <c r="X24" i="3" s="1"/>
  <c r="A25" i="3" s="1"/>
  <c r="B25" i="3" s="1"/>
  <c r="P24" i="3"/>
  <c r="O24" i="3"/>
  <c r="Q24" i="3"/>
  <c r="Y24" i="3" l="1"/>
  <c r="K24" i="3"/>
  <c r="J24" i="3" s="1"/>
  <c r="AA24" i="3"/>
  <c r="Z24" i="3"/>
  <c r="AB24" i="3"/>
  <c r="N25" i="3"/>
  <c r="C25" i="3"/>
  <c r="M25" i="3"/>
  <c r="U24" i="3"/>
  <c r="V24" i="3" s="1"/>
  <c r="E25" i="3" l="1"/>
  <c r="D25" i="3"/>
  <c r="T24" i="3"/>
  <c r="R24" i="3"/>
  <c r="S24" i="3" s="1"/>
  <c r="F25" i="3"/>
  <c r="G25" i="3"/>
  <c r="H25" i="3" l="1"/>
  <c r="I25" i="3" s="1"/>
  <c r="L25" i="3" l="1"/>
  <c r="W25" i="3"/>
  <c r="X25" i="3" s="1"/>
  <c r="A26" i="3" s="1"/>
  <c r="B26" i="3" s="1"/>
  <c r="Q25" i="3"/>
  <c r="O25" i="3"/>
  <c r="P25" i="3"/>
  <c r="C26" i="3" l="1"/>
  <c r="M26" i="3"/>
  <c r="N26" i="3"/>
  <c r="AB25" i="3"/>
  <c r="Y25" i="3"/>
  <c r="AA25" i="3"/>
  <c r="Z25" i="3"/>
  <c r="K25" i="3"/>
  <c r="J25" i="3" s="1"/>
  <c r="U25" i="3"/>
  <c r="V25" i="3" s="1"/>
  <c r="R25" i="3" l="1"/>
  <c r="S25" i="3" s="1"/>
  <c r="T25" i="3"/>
  <c r="F26" i="3"/>
  <c r="G26" i="3" s="1"/>
  <c r="D26" i="3"/>
  <c r="E26" i="3"/>
  <c r="H26" i="3" l="1"/>
  <c r="I26" i="3" s="1"/>
  <c r="L26" i="3" l="1"/>
  <c r="W26" i="3"/>
  <c r="X26" i="3" s="1"/>
  <c r="A27" i="3" s="1"/>
  <c r="B27" i="3" s="1"/>
  <c r="P26" i="3"/>
  <c r="Q26" i="3"/>
  <c r="O26" i="3"/>
  <c r="AB26" i="3" l="1"/>
  <c r="Y26" i="3"/>
  <c r="K26" i="3"/>
  <c r="J26" i="3" s="1"/>
  <c r="AA26" i="3"/>
  <c r="Z26" i="3"/>
  <c r="C27" i="3"/>
  <c r="M27" i="3"/>
  <c r="N27" i="3"/>
  <c r="U26" i="3"/>
  <c r="V26" i="3" s="1"/>
  <c r="R26" i="3" l="1"/>
  <c r="S26" i="3" s="1"/>
  <c r="T26" i="3"/>
  <c r="D27" i="3"/>
  <c r="E27" i="3"/>
  <c r="F27" i="3"/>
  <c r="G27" i="3" s="1"/>
  <c r="H27" i="3" l="1"/>
  <c r="I27" i="3" s="1"/>
  <c r="L27" i="3" l="1"/>
  <c r="W27" i="3"/>
  <c r="X27" i="3" s="1"/>
  <c r="A28" i="3" s="1"/>
  <c r="B28" i="3" s="1"/>
  <c r="Q27" i="3"/>
  <c r="O27" i="3"/>
  <c r="P27" i="3"/>
  <c r="C28" i="3" l="1"/>
  <c r="M28" i="3"/>
  <c r="N28" i="3"/>
  <c r="AB27" i="3"/>
  <c r="Y27" i="3"/>
  <c r="AA27" i="3"/>
  <c r="Z27" i="3"/>
  <c r="K27" i="3"/>
  <c r="J27" i="3" s="1"/>
  <c r="U27" i="3"/>
  <c r="V27" i="3" s="1"/>
  <c r="R27" i="3" l="1"/>
  <c r="S27" i="3" s="1"/>
  <c r="T27" i="3"/>
  <c r="F28" i="3"/>
  <c r="G28" i="3" s="1"/>
  <c r="D28" i="3"/>
  <c r="E28" i="3"/>
  <c r="H28" i="3" l="1"/>
  <c r="I28" i="3" s="1"/>
  <c r="W28" i="3" l="1"/>
  <c r="X28" i="3" s="1"/>
  <c r="A29" i="3" s="1"/>
  <c r="B29" i="3" s="1"/>
  <c r="L28" i="3"/>
  <c r="P28" i="3"/>
  <c r="O28" i="3"/>
  <c r="Q28" i="3"/>
  <c r="AB28" i="3" l="1"/>
  <c r="Y28" i="3"/>
  <c r="K28" i="3"/>
  <c r="J28" i="3" s="1"/>
  <c r="AA28" i="3"/>
  <c r="Z28" i="3"/>
  <c r="C29" i="3"/>
  <c r="M29" i="3"/>
  <c r="N29" i="3"/>
  <c r="U28" i="3"/>
  <c r="V28" i="3" s="1"/>
  <c r="T28" i="3" l="1"/>
  <c r="R28" i="3"/>
  <c r="S28" i="3" s="1"/>
  <c r="D29" i="3"/>
  <c r="E29" i="3"/>
  <c r="F29" i="3"/>
  <c r="G29" i="3" s="1"/>
  <c r="H29" i="3" l="1"/>
  <c r="I29" i="3" s="1"/>
  <c r="L29" i="3" l="1"/>
  <c r="W29" i="3"/>
  <c r="X29" i="3" s="1"/>
  <c r="A30" i="3" s="1"/>
  <c r="B30" i="3" s="1"/>
  <c r="Q29" i="3"/>
  <c r="O29" i="3"/>
  <c r="P29" i="3"/>
  <c r="N30" i="3" l="1"/>
  <c r="C30" i="3"/>
  <c r="M30" i="3"/>
  <c r="Y29" i="3"/>
  <c r="K29" i="3"/>
  <c r="J29" i="3" s="1"/>
  <c r="AA29" i="3"/>
  <c r="AB29" i="3"/>
  <c r="Z29" i="3"/>
  <c r="U29" i="3"/>
  <c r="V29" i="3" s="1"/>
  <c r="F30" i="3" l="1"/>
  <c r="G30" i="3" s="1"/>
  <c r="E30" i="3"/>
  <c r="D30" i="3"/>
  <c r="T29" i="3"/>
  <c r="R29" i="3"/>
  <c r="S29" i="3" s="1"/>
  <c r="H30" i="3" l="1"/>
  <c r="I30" i="3" s="1"/>
  <c r="L30" i="3" l="1"/>
  <c r="W30" i="3"/>
  <c r="X30" i="3" s="1"/>
  <c r="A31" i="3" s="1"/>
  <c r="B31" i="3" s="1"/>
  <c r="P30" i="3"/>
  <c r="Q30" i="3"/>
  <c r="O30" i="3"/>
  <c r="M31" i="3" l="1"/>
  <c r="N31" i="3"/>
  <c r="C31" i="3"/>
  <c r="Y30" i="3"/>
  <c r="K30" i="3"/>
  <c r="J30" i="3" s="1"/>
  <c r="AA30" i="3"/>
  <c r="AB30" i="3"/>
  <c r="Z30" i="3"/>
  <c r="U30" i="3"/>
  <c r="V30" i="3" s="1"/>
  <c r="F31" i="3" l="1"/>
  <c r="G31" i="3" s="1"/>
  <c r="D31" i="3"/>
  <c r="E31" i="3"/>
  <c r="T30" i="3"/>
  <c r="R30" i="3"/>
  <c r="S30" i="3" s="1"/>
  <c r="H31" i="3" l="1"/>
  <c r="O31" i="3" l="1"/>
  <c r="P31" i="3"/>
  <c r="Q31" i="3"/>
  <c r="I31" i="3"/>
  <c r="W31" i="3" l="1"/>
  <c r="X31" i="3" s="1"/>
  <c r="A32" i="3" s="1"/>
  <c r="B32" i="3" s="1"/>
  <c r="L31" i="3"/>
  <c r="K31" i="3" l="1"/>
  <c r="J31" i="3" s="1"/>
  <c r="AA31" i="3"/>
  <c r="Z31" i="3"/>
  <c r="AB31" i="3"/>
  <c r="Y31" i="3"/>
  <c r="C32" i="3"/>
  <c r="M32" i="3"/>
  <c r="N32" i="3"/>
  <c r="U31" i="3"/>
  <c r="V31" i="3" s="1"/>
  <c r="D32" i="3" l="1"/>
  <c r="E32" i="3"/>
  <c r="F32" i="3"/>
  <c r="G32" i="3" s="1"/>
  <c r="R31" i="3"/>
  <c r="S31" i="3" s="1"/>
  <c r="T31" i="3"/>
  <c r="H32" i="3" l="1"/>
  <c r="P32" i="3" l="1"/>
  <c r="O32" i="3"/>
  <c r="Q32" i="3"/>
  <c r="I32" i="3"/>
  <c r="L32" i="3" l="1"/>
  <c r="W32" i="3"/>
  <c r="X32" i="3" s="1"/>
  <c r="A33" i="3" s="1"/>
  <c r="B33" i="3" s="1"/>
  <c r="C33" i="3" l="1"/>
  <c r="M33" i="3"/>
  <c r="N33" i="3"/>
  <c r="K32" i="3"/>
  <c r="J32" i="3" s="1"/>
  <c r="AA32" i="3"/>
  <c r="Z32" i="3"/>
  <c r="AB32" i="3"/>
  <c r="Y32" i="3"/>
  <c r="U32" i="3"/>
  <c r="V32" i="3" s="1"/>
  <c r="T32" i="3" l="1"/>
  <c r="R32" i="3"/>
  <c r="S32" i="3" s="1"/>
  <c r="F33" i="3"/>
  <c r="G33" i="3" s="1"/>
  <c r="D33" i="3"/>
  <c r="E33" i="3"/>
  <c r="H33" i="3" l="1"/>
  <c r="I33" i="3" s="1"/>
  <c r="L33" i="3" l="1"/>
  <c r="W33" i="3"/>
  <c r="X33" i="3" s="1"/>
  <c r="A34" i="3" s="1"/>
  <c r="B34" i="3" s="1"/>
  <c r="P33" i="3"/>
  <c r="Q33" i="3"/>
  <c r="O33" i="3"/>
  <c r="Y33" i="3" l="1"/>
  <c r="K33" i="3"/>
  <c r="J33" i="3" s="1"/>
  <c r="AA33" i="3"/>
  <c r="Z33" i="3"/>
  <c r="AB33" i="3"/>
  <c r="M34" i="3"/>
  <c r="N34" i="3"/>
  <c r="C34" i="3"/>
  <c r="U33" i="3"/>
  <c r="V33" i="3" s="1"/>
  <c r="D34" i="3" l="1"/>
  <c r="E34" i="3"/>
  <c r="T33" i="3"/>
  <c r="R33" i="3"/>
  <c r="S33" i="3" s="1"/>
  <c r="F34" i="3"/>
  <c r="G34" i="3" s="1"/>
  <c r="H34" i="3" l="1"/>
  <c r="P34" i="3" l="1"/>
  <c r="Q34" i="3"/>
  <c r="O34" i="3"/>
  <c r="I34" i="3"/>
  <c r="L34" i="3" l="1"/>
  <c r="W34" i="3"/>
  <c r="X34" i="3" s="1"/>
  <c r="A35" i="3" s="1"/>
  <c r="B35" i="3" s="1"/>
  <c r="M35" i="3" l="1"/>
  <c r="N35" i="3"/>
  <c r="C35" i="3"/>
  <c r="Y34" i="3"/>
  <c r="K34" i="3"/>
  <c r="J34" i="3" s="1"/>
  <c r="AA34" i="3"/>
  <c r="AB34" i="3"/>
  <c r="Z34" i="3"/>
  <c r="U34" i="3"/>
  <c r="V34" i="3" s="1"/>
  <c r="F35" i="3" l="1"/>
  <c r="G35" i="3"/>
  <c r="E35" i="3"/>
  <c r="D35" i="3"/>
  <c r="T34" i="3"/>
  <c r="R34" i="3"/>
  <c r="S34" i="3" s="1"/>
  <c r="H35" i="3" l="1"/>
  <c r="I35" i="3" s="1"/>
  <c r="W35" i="3" l="1"/>
  <c r="X35" i="3" s="1"/>
  <c r="A36" i="3" s="1"/>
  <c r="B36" i="3" s="1"/>
  <c r="L35" i="3"/>
  <c r="P35" i="3"/>
  <c r="Q35" i="3"/>
  <c r="O35" i="3"/>
  <c r="K35" i="3" l="1"/>
  <c r="J35" i="3" s="1"/>
  <c r="AA35" i="3"/>
  <c r="Z35" i="3"/>
  <c r="AB35" i="3"/>
  <c r="Y35" i="3"/>
  <c r="C36" i="3"/>
  <c r="M36" i="3"/>
  <c r="N36" i="3"/>
  <c r="U35" i="3"/>
  <c r="V35" i="3" s="1"/>
  <c r="D36" i="3" l="1"/>
  <c r="E36" i="3"/>
  <c r="F36" i="3"/>
  <c r="G36" i="3" s="1"/>
  <c r="T35" i="3"/>
  <c r="R35" i="3"/>
  <c r="S35" i="3" s="1"/>
  <c r="H36" i="3" l="1"/>
  <c r="P36" i="3" l="1"/>
  <c r="O36" i="3"/>
  <c r="Q36" i="3"/>
  <c r="I36" i="3"/>
  <c r="L36" i="3" l="1"/>
  <c r="W36" i="3"/>
  <c r="X36" i="3" s="1"/>
  <c r="A37" i="3" s="1"/>
  <c r="B37" i="3" s="1"/>
  <c r="M37" i="3" l="1"/>
  <c r="N37" i="3"/>
  <c r="C37" i="3"/>
  <c r="AB36" i="3"/>
  <c r="Y36" i="3"/>
  <c r="AA36" i="3"/>
  <c r="Z36" i="3"/>
  <c r="K36" i="3"/>
  <c r="J36" i="3" s="1"/>
  <c r="U36" i="3"/>
  <c r="V36" i="3" s="1"/>
  <c r="T36" i="3" l="1"/>
  <c r="R36" i="3"/>
  <c r="S36" i="3" s="1"/>
  <c r="D37" i="3"/>
  <c r="E37" i="3"/>
  <c r="F37" i="3"/>
  <c r="G37" i="3" s="1"/>
  <c r="H37" i="3" l="1"/>
  <c r="I37" i="3" s="1"/>
  <c r="L37" i="3" l="1"/>
  <c r="W37" i="3"/>
  <c r="X37" i="3" s="1"/>
  <c r="A38" i="3" s="1"/>
  <c r="B38" i="3" s="1"/>
  <c r="O37" i="3"/>
  <c r="P37" i="3"/>
  <c r="Q37" i="3"/>
  <c r="C38" i="3" l="1"/>
  <c r="M38" i="3"/>
  <c r="N38" i="3"/>
  <c r="K37" i="3"/>
  <c r="J37" i="3" s="1"/>
  <c r="AA37" i="3"/>
  <c r="Z37" i="3"/>
  <c r="AB37" i="3"/>
  <c r="Y37" i="3"/>
  <c r="U37" i="3"/>
  <c r="V37" i="3" s="1"/>
  <c r="T37" i="3" l="1"/>
  <c r="R37" i="3"/>
  <c r="S37" i="3" s="1"/>
  <c r="F38" i="3"/>
  <c r="G38" i="3" s="1"/>
  <c r="D38" i="3"/>
  <c r="E38" i="3"/>
  <c r="H38" i="3" l="1"/>
  <c r="P38" i="3" l="1"/>
  <c r="Q38" i="3"/>
  <c r="O38" i="3"/>
  <c r="I38" i="3"/>
  <c r="W38" i="3" l="1"/>
  <c r="X38" i="3" s="1"/>
  <c r="A39" i="3" s="1"/>
  <c r="B39" i="3" s="1"/>
  <c r="L38" i="3"/>
  <c r="Y38" i="3" l="1"/>
  <c r="K38" i="3"/>
  <c r="J38" i="3" s="1"/>
  <c r="Z38" i="3"/>
  <c r="AB38" i="3"/>
  <c r="AA38" i="3"/>
  <c r="M39" i="3"/>
  <c r="N39" i="3"/>
  <c r="C39" i="3"/>
  <c r="U38" i="3"/>
  <c r="V38" i="3" s="1"/>
  <c r="D39" i="3" l="1"/>
  <c r="E39" i="3"/>
  <c r="T38" i="3"/>
  <c r="R38" i="3"/>
  <c r="S38" i="3" s="1"/>
  <c r="F39" i="3"/>
  <c r="G39" i="3" s="1"/>
  <c r="H39" i="3" l="1"/>
  <c r="I39" i="3" s="1"/>
  <c r="W39" i="3" l="1"/>
  <c r="X39" i="3" s="1"/>
  <c r="A40" i="3" s="1"/>
  <c r="B40" i="3" s="1"/>
  <c r="L39" i="3"/>
  <c r="P39" i="3"/>
  <c r="Q39" i="3"/>
  <c r="O39" i="3"/>
  <c r="Y39" i="3" l="1"/>
  <c r="K39" i="3"/>
  <c r="J39" i="3" s="1"/>
  <c r="AA39" i="3"/>
  <c r="Z39" i="3"/>
  <c r="AB39" i="3"/>
  <c r="N40" i="3"/>
  <c r="C40" i="3"/>
  <c r="M40" i="3"/>
  <c r="U39" i="3"/>
  <c r="V39" i="3" s="1"/>
  <c r="E40" i="3" l="1"/>
  <c r="D40" i="3"/>
  <c r="R39" i="3"/>
  <c r="S39" i="3" s="1"/>
  <c r="T39" i="3"/>
  <c r="F40" i="3"/>
  <c r="G40" i="3" s="1"/>
  <c r="H40" i="3" l="1"/>
  <c r="I40" i="3" s="1"/>
  <c r="W40" i="3" l="1"/>
  <c r="X40" i="3" s="1"/>
  <c r="A41" i="3" s="1"/>
  <c r="B41" i="3" s="1"/>
  <c r="L40" i="3"/>
  <c r="O40" i="3"/>
  <c r="Q40" i="3"/>
  <c r="P40" i="3"/>
  <c r="K40" i="3" l="1"/>
  <c r="J40" i="3" s="1"/>
  <c r="AA40" i="3"/>
  <c r="Y40" i="3"/>
  <c r="Z40" i="3"/>
  <c r="AB40" i="3"/>
  <c r="N41" i="3"/>
  <c r="C41" i="3"/>
  <c r="M41" i="3"/>
  <c r="U40" i="3"/>
  <c r="V40" i="3" s="1"/>
  <c r="E41" i="3" l="1"/>
  <c r="D41" i="3"/>
  <c r="F41" i="3"/>
  <c r="G41" i="3" s="1"/>
  <c r="T40" i="3"/>
  <c r="R40" i="3"/>
  <c r="S40" i="3" s="1"/>
  <c r="H41" i="3" l="1"/>
  <c r="P41" i="3" l="1"/>
  <c r="Q41" i="3"/>
  <c r="O41" i="3"/>
  <c r="I41" i="3"/>
  <c r="L41" i="3" l="1"/>
  <c r="W41" i="3"/>
  <c r="X41" i="3" s="1"/>
  <c r="A42" i="3" s="1"/>
  <c r="B42" i="3" s="1"/>
  <c r="C42" i="3" l="1"/>
  <c r="N42" i="3"/>
  <c r="M42" i="3"/>
  <c r="Z41" i="3"/>
  <c r="AA41" i="3"/>
  <c r="K41" i="3"/>
  <c r="J41" i="3" s="1"/>
  <c r="AB41" i="3"/>
  <c r="Y41" i="3"/>
  <c r="U41" i="3"/>
  <c r="V41" i="3" s="1"/>
  <c r="R41" i="3" l="1"/>
  <c r="S41" i="3" s="1"/>
  <c r="T41" i="3"/>
  <c r="F42" i="3"/>
  <c r="G42" i="3" s="1"/>
  <c r="E42" i="3"/>
  <c r="D42" i="3"/>
  <c r="H42" i="3" l="1"/>
  <c r="I42" i="3" s="1"/>
  <c r="W42" i="3" l="1"/>
  <c r="X42" i="3" s="1"/>
  <c r="A43" i="3" s="1"/>
  <c r="B43" i="3" s="1"/>
  <c r="L42" i="3"/>
  <c r="Q42" i="3"/>
  <c r="O42" i="3"/>
  <c r="P42" i="3"/>
  <c r="K42" i="3" l="1"/>
  <c r="J42" i="3" s="1"/>
  <c r="AA42" i="3"/>
  <c r="AB42" i="3"/>
  <c r="Y42" i="3"/>
  <c r="Z42" i="3"/>
  <c r="N43" i="3"/>
  <c r="C43" i="3"/>
  <c r="M43" i="3"/>
  <c r="U42" i="3"/>
  <c r="V42" i="3" s="1"/>
  <c r="D43" i="3" l="1"/>
  <c r="E43" i="3"/>
  <c r="F43" i="3"/>
  <c r="G43" i="3" s="1"/>
  <c r="T42" i="3"/>
  <c r="R42" i="3"/>
  <c r="S42" i="3" s="1"/>
  <c r="H43" i="3" l="1"/>
  <c r="I43" i="3" s="1"/>
  <c r="W43" i="3" l="1"/>
  <c r="X43" i="3" s="1"/>
  <c r="A44" i="3" s="1"/>
  <c r="B44" i="3" s="1"/>
  <c r="L43" i="3"/>
  <c r="P43" i="3"/>
  <c r="O43" i="3"/>
  <c r="Q43" i="3"/>
  <c r="AB43" i="3" l="1"/>
  <c r="Y43" i="3"/>
  <c r="K43" i="3"/>
  <c r="J43" i="3" s="1"/>
  <c r="AA43" i="3"/>
  <c r="Z43" i="3"/>
  <c r="C44" i="3"/>
  <c r="M44" i="3"/>
  <c r="N44" i="3"/>
  <c r="U43" i="3"/>
  <c r="V43" i="3" s="1"/>
  <c r="R43" i="3" l="1"/>
  <c r="S43" i="3" s="1"/>
  <c r="T43" i="3"/>
  <c r="E44" i="3"/>
  <c r="D44" i="3"/>
  <c r="F44" i="3"/>
  <c r="G44" i="3" s="1"/>
  <c r="H44" i="3" l="1"/>
  <c r="I44" i="3" s="1"/>
  <c r="L44" i="3" l="1"/>
  <c r="W44" i="3"/>
  <c r="X44" i="3" s="1"/>
  <c r="A45" i="3" s="1"/>
  <c r="B45" i="3" s="1"/>
  <c r="O44" i="3"/>
  <c r="P44" i="3"/>
  <c r="Q44" i="3"/>
  <c r="C45" i="3" l="1"/>
  <c r="M45" i="3"/>
  <c r="N45" i="3"/>
  <c r="AB44" i="3"/>
  <c r="Y44" i="3"/>
  <c r="AA44" i="3"/>
  <c r="Z44" i="3"/>
  <c r="K44" i="3"/>
  <c r="J44" i="3" s="1"/>
  <c r="U44" i="3"/>
  <c r="V44" i="3" s="1"/>
  <c r="R44" i="3" l="1"/>
  <c r="S44" i="3" s="1"/>
  <c r="T44" i="3"/>
  <c r="F45" i="3"/>
  <c r="G45" i="3" s="1"/>
  <c r="E45" i="3"/>
  <c r="D45" i="3"/>
  <c r="H45" i="3" l="1"/>
  <c r="I45" i="3" s="1"/>
  <c r="W45" i="3" l="1"/>
  <c r="X45" i="3" s="1"/>
  <c r="A46" i="3" s="1"/>
  <c r="B46" i="3" s="1"/>
  <c r="L45" i="3"/>
  <c r="Q45" i="3"/>
  <c r="P45" i="3"/>
  <c r="O45" i="3"/>
  <c r="AB45" i="3" l="1"/>
  <c r="Y45" i="3"/>
  <c r="K45" i="3"/>
  <c r="J45" i="3" s="1"/>
  <c r="AA45" i="3"/>
  <c r="Z45" i="3"/>
  <c r="C46" i="3"/>
  <c r="N46" i="3"/>
  <c r="M46" i="3"/>
  <c r="U45" i="3"/>
  <c r="V45" i="3" s="1"/>
  <c r="T45" i="3" l="1"/>
  <c r="R45" i="3"/>
  <c r="S45" i="3" s="1"/>
  <c r="D46" i="3"/>
  <c r="E46" i="3"/>
  <c r="F46" i="3"/>
  <c r="G46" i="3" s="1"/>
  <c r="H46" i="3" l="1"/>
  <c r="I46" i="3" s="1"/>
  <c r="W46" i="3" l="1"/>
  <c r="X46" i="3" s="1"/>
  <c r="A47" i="3" s="1"/>
  <c r="B47" i="3" s="1"/>
  <c r="L46" i="3"/>
  <c r="Q46" i="3"/>
  <c r="P46" i="3"/>
  <c r="O46" i="3"/>
  <c r="AB46" i="3" l="1"/>
  <c r="AA46" i="3"/>
  <c r="Y46" i="3"/>
  <c r="Z46" i="3"/>
  <c r="K46" i="3"/>
  <c r="J46" i="3" s="1"/>
  <c r="C47" i="3"/>
  <c r="M47" i="3"/>
  <c r="N47" i="3"/>
  <c r="U46" i="3"/>
  <c r="V46" i="3" s="1"/>
  <c r="F47" i="3" l="1"/>
  <c r="G47" i="3" s="1"/>
  <c r="E47" i="3"/>
  <c r="D47" i="3"/>
  <c r="R46" i="3"/>
  <c r="S46" i="3" s="1"/>
  <c r="T46" i="3"/>
  <c r="H47" i="3" l="1"/>
  <c r="I47" i="3" s="1"/>
  <c r="W47" i="3" l="1"/>
  <c r="X47" i="3" s="1"/>
  <c r="A48" i="3" s="1"/>
  <c r="B48" i="3" s="1"/>
  <c r="L47" i="3"/>
  <c r="P47" i="3"/>
  <c r="O47" i="3"/>
  <c r="Q47" i="3"/>
  <c r="AB47" i="3" l="1"/>
  <c r="Y47" i="3"/>
  <c r="K47" i="3"/>
  <c r="J47" i="3" s="1"/>
  <c r="AA47" i="3"/>
  <c r="Z47" i="3"/>
  <c r="C48" i="3"/>
  <c r="N48" i="3"/>
  <c r="M48" i="3"/>
  <c r="U47" i="3"/>
  <c r="V47" i="3" s="1"/>
  <c r="R47" i="3" l="1"/>
  <c r="S47" i="3" s="1"/>
  <c r="T47" i="3"/>
  <c r="D48" i="3"/>
  <c r="E48" i="3"/>
  <c r="F48" i="3"/>
  <c r="G48" i="3" s="1"/>
  <c r="H48" i="3" l="1"/>
  <c r="I48" i="3" s="1"/>
  <c r="L48" i="3" l="1"/>
  <c r="W48" i="3"/>
  <c r="X48" i="3" s="1"/>
  <c r="A49" i="3" s="1"/>
  <c r="B49" i="3" s="1"/>
  <c r="Q48" i="3"/>
  <c r="P48" i="3"/>
  <c r="O48" i="3"/>
  <c r="Y48" i="3" l="1"/>
  <c r="K48" i="3"/>
  <c r="J48" i="3" s="1"/>
  <c r="AA48" i="3"/>
  <c r="AB48" i="3"/>
  <c r="Z48" i="3"/>
  <c r="N49" i="3"/>
  <c r="C49" i="3"/>
  <c r="M49" i="3"/>
  <c r="U48" i="3"/>
  <c r="V48" i="3" s="1"/>
  <c r="E49" i="3" l="1"/>
  <c r="D49" i="3"/>
  <c r="T48" i="3"/>
  <c r="R48" i="3"/>
  <c r="S48" i="3" s="1"/>
  <c r="F49" i="3"/>
  <c r="G49" i="3"/>
  <c r="H49" i="3" l="1"/>
  <c r="I49" i="3" s="1"/>
  <c r="W49" i="3" l="1"/>
  <c r="X49" i="3" s="1"/>
  <c r="A50" i="3" s="1"/>
  <c r="B50" i="3" s="1"/>
  <c r="L49" i="3"/>
  <c r="Q49" i="3"/>
  <c r="P49" i="3"/>
  <c r="O49" i="3"/>
  <c r="Z49" i="3" l="1"/>
  <c r="AB49" i="3"/>
  <c r="Y49" i="3"/>
  <c r="AA49" i="3"/>
  <c r="K49" i="3"/>
  <c r="J49" i="3" s="1"/>
  <c r="C50" i="3"/>
  <c r="N50" i="3"/>
  <c r="M50" i="3"/>
  <c r="U49" i="3"/>
  <c r="V49" i="3" s="1"/>
  <c r="F50" i="3" l="1"/>
  <c r="G50" i="3" s="1"/>
  <c r="E50" i="3"/>
  <c r="D50" i="3"/>
  <c r="T49" i="3"/>
  <c r="R49" i="3"/>
  <c r="S49" i="3" s="1"/>
  <c r="H50" i="3" l="1"/>
  <c r="Q50" i="3" l="1"/>
  <c r="P50" i="3"/>
  <c r="O50" i="3"/>
  <c r="I50" i="3"/>
  <c r="L50" i="3" l="1"/>
  <c r="W50" i="3"/>
  <c r="X50" i="3" s="1"/>
  <c r="A51" i="3" s="1"/>
  <c r="B51" i="3" s="1"/>
  <c r="N51" i="3" l="1"/>
  <c r="C51" i="3"/>
  <c r="M51" i="3"/>
  <c r="AA50" i="3"/>
  <c r="K50" i="3"/>
  <c r="J50" i="3" s="1"/>
  <c r="Z50" i="3"/>
  <c r="AB50" i="3"/>
  <c r="Y50" i="3"/>
  <c r="U50" i="3"/>
  <c r="V50" i="3" s="1"/>
  <c r="F51" i="3" l="1"/>
  <c r="G51" i="3"/>
  <c r="E51" i="3"/>
  <c r="D51" i="3"/>
  <c r="R50" i="3"/>
  <c r="S50" i="3" s="1"/>
  <c r="T50" i="3"/>
  <c r="H51" i="3" l="1"/>
  <c r="I51" i="3" s="1"/>
  <c r="W51" i="3" l="1"/>
  <c r="X51" i="3" s="1"/>
  <c r="A52" i="3" s="1"/>
  <c r="B52" i="3" s="1"/>
  <c r="L51" i="3"/>
  <c r="P51" i="3"/>
  <c r="O51" i="3"/>
  <c r="Q51" i="3"/>
  <c r="AB51" i="3" l="1"/>
  <c r="Y51" i="3"/>
  <c r="K51" i="3"/>
  <c r="J51" i="3" s="1"/>
  <c r="AA51" i="3"/>
  <c r="Z51" i="3"/>
  <c r="C52" i="3"/>
  <c r="N52" i="3"/>
  <c r="M52" i="3"/>
  <c r="U51" i="3"/>
  <c r="V51" i="3" s="1"/>
  <c r="R51" i="3" l="1"/>
  <c r="S51" i="3" s="1"/>
  <c r="T51" i="3"/>
  <c r="D52" i="3"/>
  <c r="E52" i="3"/>
  <c r="F52" i="3"/>
  <c r="G52" i="3" s="1"/>
  <c r="H52" i="3" l="1"/>
  <c r="I52" i="3" s="1"/>
  <c r="W52" i="3" l="1"/>
  <c r="X52" i="3" s="1"/>
  <c r="A53" i="3" s="1"/>
  <c r="B53" i="3" s="1"/>
  <c r="L52" i="3"/>
  <c r="Q52" i="3"/>
  <c r="P52" i="3"/>
  <c r="O52" i="3"/>
  <c r="AB52" i="3" l="1"/>
  <c r="Y52" i="3"/>
  <c r="AA52" i="3"/>
  <c r="Z52" i="3"/>
  <c r="K52" i="3"/>
  <c r="J52" i="3" s="1"/>
  <c r="C53" i="3"/>
  <c r="M53" i="3"/>
  <c r="N53" i="3"/>
  <c r="U52" i="3"/>
  <c r="V52" i="3" s="1"/>
  <c r="F53" i="3" l="1"/>
  <c r="G53" i="3"/>
  <c r="D53" i="3"/>
  <c r="E53" i="3"/>
  <c r="T52" i="3"/>
  <c r="R52" i="3"/>
  <c r="S52" i="3" s="1"/>
  <c r="H53" i="3" l="1"/>
  <c r="I53" i="3" s="1"/>
  <c r="L53" i="3" l="1"/>
  <c r="W53" i="3"/>
  <c r="X53" i="3" s="1"/>
  <c r="A54" i="3" s="1"/>
  <c r="B54" i="3" s="1"/>
  <c r="P53" i="3"/>
  <c r="O53" i="3"/>
  <c r="Q53" i="3"/>
  <c r="M54" i="3" l="1"/>
  <c r="C54" i="3"/>
  <c r="N54" i="3"/>
  <c r="Y53" i="3"/>
  <c r="K53" i="3"/>
  <c r="J53" i="3" s="1"/>
  <c r="AA53" i="3"/>
  <c r="Z53" i="3"/>
  <c r="AB53" i="3"/>
  <c r="U53" i="3"/>
  <c r="V53" i="3" s="1"/>
  <c r="F54" i="3" l="1"/>
  <c r="G54" i="3" s="1"/>
  <c r="D54" i="3"/>
  <c r="E54" i="3"/>
  <c r="T53" i="3"/>
  <c r="R53" i="3"/>
  <c r="S53" i="3" s="1"/>
  <c r="H54" i="3" l="1"/>
  <c r="I54" i="3" s="1"/>
  <c r="L54" i="3" l="1"/>
  <c r="W54" i="3"/>
  <c r="X54" i="3" s="1"/>
  <c r="A55" i="3" s="1"/>
  <c r="B55" i="3" s="1"/>
  <c r="Q54" i="3"/>
  <c r="P54" i="3"/>
  <c r="O54" i="3"/>
  <c r="N55" i="3" l="1"/>
  <c r="C55" i="3"/>
  <c r="M55" i="3"/>
  <c r="Y54" i="3"/>
  <c r="K54" i="3"/>
  <c r="J54" i="3" s="1"/>
  <c r="Z54" i="3"/>
  <c r="AB54" i="3"/>
  <c r="AA54" i="3"/>
  <c r="U54" i="3"/>
  <c r="V54" i="3" s="1"/>
  <c r="F55" i="3" l="1"/>
  <c r="G55" i="3" s="1"/>
  <c r="E55" i="3"/>
  <c r="D55" i="3"/>
  <c r="R54" i="3"/>
  <c r="S54" i="3" s="1"/>
  <c r="T54" i="3"/>
  <c r="H55" i="3" l="1"/>
  <c r="I55" i="3" s="1"/>
  <c r="L55" i="3" l="1"/>
  <c r="W55" i="3"/>
  <c r="X55" i="3" s="1"/>
  <c r="A56" i="3" s="1"/>
  <c r="B56" i="3" s="1"/>
  <c r="P55" i="3"/>
  <c r="O55" i="3"/>
  <c r="Q55" i="3"/>
  <c r="C56" i="3" l="1"/>
  <c r="N56" i="3"/>
  <c r="M56" i="3"/>
  <c r="AB55" i="3"/>
  <c r="Y55" i="3"/>
  <c r="K55" i="3"/>
  <c r="J55" i="3" s="1"/>
  <c r="AA55" i="3"/>
  <c r="Z55" i="3"/>
  <c r="U55" i="3"/>
  <c r="V55" i="3" s="1"/>
  <c r="T55" i="3" l="1"/>
  <c r="R55" i="3"/>
  <c r="S55" i="3" s="1"/>
  <c r="F56" i="3"/>
  <c r="G56" i="3" s="1"/>
  <c r="D56" i="3"/>
  <c r="E56" i="3"/>
  <c r="H56" i="3" l="1"/>
  <c r="I56" i="3" s="1"/>
  <c r="W56" i="3" l="1"/>
  <c r="X56" i="3" s="1"/>
  <c r="A57" i="3" s="1"/>
  <c r="B57" i="3" s="1"/>
  <c r="L56" i="3"/>
  <c r="Q56" i="3"/>
  <c r="P56" i="3"/>
  <c r="O56" i="3"/>
  <c r="N57" i="3" l="1"/>
  <c r="C57" i="3"/>
  <c r="M57" i="3"/>
  <c r="Y56" i="3"/>
  <c r="K56" i="3"/>
  <c r="J56" i="3" s="1"/>
  <c r="AA56" i="3"/>
  <c r="AB56" i="3"/>
  <c r="Z56" i="3"/>
  <c r="U56" i="3"/>
  <c r="V56" i="3" s="1"/>
  <c r="E57" i="3" l="1"/>
  <c r="D57" i="3"/>
  <c r="F57" i="3"/>
  <c r="G57" i="3" s="1"/>
  <c r="T56" i="3"/>
  <c r="R56" i="3"/>
  <c r="S56" i="3" s="1"/>
  <c r="H57" i="3" l="1"/>
  <c r="I57" i="3" s="1"/>
  <c r="W57" i="3" l="1"/>
  <c r="X57" i="3" s="1"/>
  <c r="A58" i="3" s="1"/>
  <c r="B58" i="3" s="1"/>
  <c r="L57" i="3"/>
  <c r="P57" i="3"/>
  <c r="O57" i="3"/>
  <c r="Q57" i="3"/>
  <c r="Y57" i="3" l="1"/>
  <c r="K57" i="3"/>
  <c r="J57" i="3" s="1"/>
  <c r="AA57" i="3"/>
  <c r="Z57" i="3"/>
  <c r="AB57" i="3"/>
  <c r="M58" i="3"/>
  <c r="C58" i="3"/>
  <c r="N58" i="3"/>
  <c r="U57" i="3"/>
  <c r="V57" i="3" s="1"/>
  <c r="D58" i="3" l="1"/>
  <c r="E58" i="3"/>
  <c r="T57" i="3"/>
  <c r="R57" i="3"/>
  <c r="S57" i="3" s="1"/>
  <c r="F58" i="3"/>
  <c r="G58" i="3" s="1"/>
  <c r="H58" i="3" l="1"/>
  <c r="I58" i="3" s="1"/>
  <c r="W58" i="3" l="1"/>
  <c r="X58" i="3" s="1"/>
  <c r="A59" i="3" s="1"/>
  <c r="B59" i="3" s="1"/>
  <c r="L58" i="3"/>
  <c r="Q58" i="3"/>
  <c r="P58" i="3"/>
  <c r="O58" i="3"/>
  <c r="N59" i="3" l="1"/>
  <c r="C59" i="3"/>
  <c r="M59" i="3"/>
  <c r="Y58" i="3"/>
  <c r="K58" i="3"/>
  <c r="J58" i="3" s="1"/>
  <c r="AA58" i="3"/>
  <c r="AB58" i="3"/>
  <c r="Z58" i="3"/>
  <c r="U58" i="3"/>
  <c r="V58" i="3" s="1"/>
  <c r="E59" i="3" l="1"/>
  <c r="D59" i="3"/>
  <c r="F59" i="3"/>
  <c r="G59" i="3" s="1"/>
  <c r="R58" i="3"/>
  <c r="S58" i="3" s="1"/>
  <c r="T58" i="3"/>
  <c r="H59" i="3" l="1"/>
  <c r="I59" i="3" s="1"/>
  <c r="W59" i="3" l="1"/>
  <c r="X59" i="3" s="1"/>
  <c r="A60" i="3" s="1"/>
  <c r="B60" i="3" s="1"/>
  <c r="L59" i="3"/>
  <c r="Q59" i="3"/>
  <c r="P59" i="3"/>
  <c r="O59" i="3"/>
  <c r="K59" i="3" l="1"/>
  <c r="J59" i="3" s="1"/>
  <c r="AA59" i="3"/>
  <c r="Z59" i="3"/>
  <c r="AB59" i="3"/>
  <c r="Y59" i="3"/>
  <c r="M60" i="3"/>
  <c r="C60" i="3"/>
  <c r="N60" i="3"/>
  <c r="U59" i="3"/>
  <c r="V59" i="3" s="1"/>
  <c r="E60" i="3" l="1"/>
  <c r="D60" i="3"/>
  <c r="F60" i="3"/>
  <c r="G60" i="3" s="1"/>
  <c r="R59" i="3"/>
  <c r="S59" i="3" s="1"/>
  <c r="T59" i="3"/>
  <c r="H60" i="3" l="1"/>
  <c r="Q60" i="3" l="1"/>
  <c r="P60" i="3"/>
  <c r="O60" i="3"/>
  <c r="I60" i="3"/>
  <c r="W60" i="3" l="1"/>
  <c r="X60" i="3" s="1"/>
  <c r="A61" i="3" s="1"/>
  <c r="B61" i="3" s="1"/>
  <c r="L60" i="3"/>
  <c r="Z60" i="3" l="1"/>
  <c r="AB60" i="3"/>
  <c r="K60" i="3"/>
  <c r="J60" i="3" s="1"/>
  <c r="Y60" i="3"/>
  <c r="AA60" i="3"/>
  <c r="N61" i="3"/>
  <c r="C61" i="3"/>
  <c r="M61" i="3"/>
  <c r="U60" i="3"/>
  <c r="V60" i="3" s="1"/>
  <c r="R60" i="3" l="1"/>
  <c r="S60" i="3" s="1"/>
  <c r="T60" i="3"/>
  <c r="E61" i="3"/>
  <c r="D61" i="3"/>
  <c r="F61" i="3"/>
  <c r="G61" i="3" s="1"/>
  <c r="H61" i="3" l="1"/>
  <c r="P61" i="3" l="1"/>
  <c r="O61" i="3"/>
  <c r="Q61" i="3"/>
  <c r="I61" i="3"/>
  <c r="W61" i="3" l="1"/>
  <c r="X61" i="3" s="1"/>
  <c r="A62" i="3" s="1"/>
  <c r="B62" i="3" s="1"/>
  <c r="L61" i="3"/>
  <c r="AB61" i="3" l="1"/>
  <c r="Y61" i="3"/>
  <c r="K61" i="3"/>
  <c r="J61" i="3" s="1"/>
  <c r="AA61" i="3"/>
  <c r="Z61" i="3"/>
  <c r="C62" i="3"/>
  <c r="N62" i="3"/>
  <c r="M62" i="3"/>
  <c r="U61" i="3"/>
  <c r="V61" i="3" s="1"/>
  <c r="D62" i="3" l="1"/>
  <c r="E62" i="3"/>
  <c r="T61" i="3"/>
  <c r="R61" i="3"/>
  <c r="S61" i="3" s="1"/>
  <c r="G62" i="3"/>
  <c r="F62" i="3"/>
  <c r="H62" i="3" l="1"/>
  <c r="I62" i="3" s="1"/>
  <c r="L62" i="3" l="1"/>
  <c r="W62" i="3"/>
  <c r="X62" i="3" s="1"/>
  <c r="A63" i="3" s="1"/>
  <c r="B63" i="3" s="1"/>
  <c r="O62" i="3"/>
  <c r="Q62" i="3"/>
  <c r="P62" i="3"/>
  <c r="N63" i="3" l="1"/>
  <c r="C63" i="3"/>
  <c r="M63" i="3"/>
  <c r="AA62" i="3"/>
  <c r="AB62" i="3"/>
  <c r="Y62" i="3"/>
  <c r="K62" i="3"/>
  <c r="J62" i="3" s="1"/>
  <c r="Z62" i="3"/>
  <c r="U62" i="3"/>
  <c r="V62" i="3" s="1"/>
  <c r="F63" i="3" l="1"/>
  <c r="G63" i="3" s="1"/>
  <c r="R62" i="3"/>
  <c r="S62" i="3" s="1"/>
  <c r="T62" i="3"/>
  <c r="E63" i="3"/>
  <c r="D63" i="3"/>
  <c r="H63" i="3" l="1"/>
  <c r="I63" i="3" s="1"/>
  <c r="W63" i="3" l="1"/>
  <c r="X63" i="3" s="1"/>
  <c r="A64" i="3" s="1"/>
  <c r="B64" i="3" s="1"/>
  <c r="L63" i="3"/>
  <c r="P63" i="3"/>
  <c r="Q63" i="3"/>
  <c r="O63" i="3"/>
  <c r="AB63" i="3" l="1"/>
  <c r="Y63" i="3"/>
  <c r="AA63" i="3"/>
  <c r="K63" i="3"/>
  <c r="J63" i="3" s="1"/>
  <c r="Z63" i="3"/>
  <c r="N64" i="3"/>
  <c r="M64" i="3"/>
  <c r="C64" i="3"/>
  <c r="U63" i="3"/>
  <c r="V63" i="3" s="1"/>
  <c r="R63" i="3" l="1"/>
  <c r="S63" i="3" s="1"/>
  <c r="T63" i="3"/>
  <c r="D64" i="3"/>
  <c r="E64" i="3"/>
  <c r="F64" i="3"/>
  <c r="G64" i="3" s="1"/>
  <c r="H64" i="3" l="1"/>
  <c r="O64" i="3" l="1"/>
  <c r="Q64" i="3"/>
  <c r="P64" i="3"/>
  <c r="I64" i="3"/>
  <c r="L64" i="3" l="1"/>
  <c r="W64" i="3"/>
  <c r="X64" i="3" s="1"/>
  <c r="A65" i="3" s="1"/>
  <c r="B65" i="3" s="1"/>
  <c r="C65" i="3" l="1"/>
  <c r="M65" i="3"/>
  <c r="N65" i="3"/>
  <c r="K64" i="3"/>
  <c r="J64" i="3" s="1"/>
  <c r="AA64" i="3"/>
  <c r="Z64" i="3"/>
  <c r="AB64" i="3"/>
  <c r="Y64" i="3"/>
  <c r="U64" i="3"/>
  <c r="V64" i="3" s="1"/>
  <c r="R64" i="3" l="1"/>
  <c r="S64" i="3" s="1"/>
  <c r="T64" i="3"/>
  <c r="F65" i="3"/>
  <c r="G65" i="3" s="1"/>
  <c r="E65" i="3"/>
  <c r="D65" i="3"/>
  <c r="H65" i="3" l="1"/>
  <c r="I65" i="3" s="1"/>
  <c r="W65" i="3" l="1"/>
  <c r="X65" i="3" s="1"/>
  <c r="A66" i="3" s="1"/>
  <c r="B66" i="3" s="1"/>
  <c r="L65" i="3"/>
  <c r="U65" i="3" s="1"/>
  <c r="V65" i="3" s="1"/>
  <c r="Q65" i="3"/>
  <c r="P65" i="3"/>
  <c r="O65" i="3"/>
  <c r="F66" i="3" l="1"/>
  <c r="G66" i="3" s="1"/>
  <c r="Y65" i="3"/>
  <c r="K65" i="3"/>
  <c r="J65" i="3" s="1"/>
  <c r="AA65" i="3"/>
  <c r="Z65" i="3"/>
  <c r="AB65" i="3"/>
  <c r="N66" i="3"/>
  <c r="M66" i="3"/>
  <c r="C66" i="3"/>
  <c r="R65" i="3" l="1"/>
  <c r="S65" i="3" s="1"/>
  <c r="T65" i="3"/>
  <c r="D66" i="3"/>
  <c r="E66" i="3"/>
  <c r="H66" i="3"/>
  <c r="I66" i="3" s="1"/>
  <c r="L66" i="3" l="1"/>
  <c r="W66" i="3"/>
  <c r="X66" i="3" s="1"/>
  <c r="A67" i="3" s="1"/>
  <c r="B67" i="3" s="1"/>
  <c r="O66" i="3"/>
  <c r="Q66" i="3"/>
  <c r="P66" i="3"/>
  <c r="C67" i="3" l="1"/>
  <c r="M67" i="3"/>
  <c r="N67" i="3"/>
  <c r="K66" i="3"/>
  <c r="J66" i="3" s="1"/>
  <c r="Z66" i="3"/>
  <c r="Y66" i="3"/>
  <c r="AB66" i="3"/>
  <c r="AA66" i="3"/>
  <c r="U66" i="3"/>
  <c r="V66" i="3" s="1"/>
  <c r="T66" i="3" l="1"/>
  <c r="R66" i="3"/>
  <c r="S66" i="3" s="1"/>
  <c r="F67" i="3"/>
  <c r="G67" i="3" s="1"/>
  <c r="E67" i="3"/>
  <c r="D67" i="3"/>
  <c r="H67" i="3" l="1"/>
  <c r="O67" i="3" l="1"/>
  <c r="Q67" i="3"/>
  <c r="P67" i="3"/>
  <c r="I67" i="3"/>
  <c r="W67" i="3" l="1"/>
  <c r="X67" i="3" s="1"/>
  <c r="A68" i="3" s="1"/>
  <c r="B68" i="3" s="1"/>
  <c r="L67" i="3"/>
  <c r="N68" i="3" l="1"/>
  <c r="M68" i="3"/>
  <c r="C68" i="3"/>
  <c r="Y67" i="3"/>
  <c r="K67" i="3"/>
  <c r="J67" i="3" s="1"/>
  <c r="AA67" i="3"/>
  <c r="Z67" i="3"/>
  <c r="AB67" i="3"/>
  <c r="U67" i="3"/>
  <c r="V67" i="3" s="1"/>
  <c r="F68" i="3" l="1"/>
  <c r="G68" i="3" s="1"/>
  <c r="D68" i="3"/>
  <c r="E68" i="3"/>
  <c r="R67" i="3"/>
  <c r="S67" i="3" s="1"/>
  <c r="T67" i="3"/>
  <c r="H68" i="3" l="1"/>
  <c r="O68" i="3" l="1"/>
  <c r="Q68" i="3"/>
  <c r="P68" i="3"/>
  <c r="I68" i="3"/>
  <c r="L68" i="3" l="1"/>
  <c r="W68" i="3"/>
  <c r="X68" i="3" s="1"/>
  <c r="A69" i="3" s="1"/>
  <c r="B69" i="3" s="1"/>
  <c r="C69" i="3" l="1"/>
  <c r="M69" i="3"/>
  <c r="N69" i="3"/>
  <c r="K68" i="3"/>
  <c r="J68" i="3" s="1"/>
  <c r="AA68" i="3"/>
  <c r="Z68" i="3"/>
  <c r="AB68" i="3"/>
  <c r="Y68" i="3"/>
  <c r="U68" i="3"/>
  <c r="V68" i="3" s="1"/>
  <c r="R68" i="3" l="1"/>
  <c r="S68" i="3" s="1"/>
  <c r="T68" i="3"/>
  <c r="F69" i="3"/>
  <c r="G69" i="3" s="1"/>
  <c r="E69" i="3"/>
  <c r="D69" i="3"/>
  <c r="H69" i="3" l="1"/>
  <c r="O69" i="3" l="1"/>
  <c r="Q69" i="3"/>
  <c r="P69" i="3"/>
  <c r="I69" i="3"/>
  <c r="L69" i="3" l="1"/>
  <c r="W69" i="3"/>
  <c r="X69" i="3" s="1"/>
  <c r="A70" i="3" s="1"/>
  <c r="B70" i="3" s="1"/>
  <c r="K69" i="3" l="1"/>
  <c r="J69" i="3" s="1"/>
  <c r="AA69" i="3"/>
  <c r="Z69" i="3"/>
  <c r="AB69" i="3"/>
  <c r="Y69" i="3"/>
  <c r="C70" i="3"/>
  <c r="N70" i="3"/>
  <c r="M70" i="3"/>
  <c r="U69" i="3"/>
  <c r="V69" i="3" s="1"/>
  <c r="D70" i="3" l="1"/>
  <c r="E70" i="3"/>
  <c r="F70" i="3"/>
  <c r="G70" i="3" s="1"/>
  <c r="T69" i="3"/>
  <c r="R69" i="3"/>
  <c r="S69" i="3" s="1"/>
  <c r="H70" i="3" l="1"/>
  <c r="O70" i="3" l="1"/>
  <c r="Q70" i="3"/>
  <c r="P70" i="3"/>
  <c r="I70" i="3"/>
  <c r="L70" i="3" l="1"/>
  <c r="W70" i="3"/>
  <c r="X70" i="3" s="1"/>
  <c r="A71" i="3" s="1"/>
  <c r="B71" i="3" s="1"/>
  <c r="C71" i="3" l="1"/>
  <c r="M71" i="3"/>
  <c r="N71" i="3"/>
  <c r="K70" i="3"/>
  <c r="J70" i="3" s="1"/>
  <c r="Z70" i="3"/>
  <c r="AA70" i="3"/>
  <c r="AB70" i="3"/>
  <c r="Y70" i="3"/>
  <c r="U70" i="3"/>
  <c r="V70" i="3" s="1"/>
  <c r="T70" i="3" l="1"/>
  <c r="R70" i="3"/>
  <c r="S70" i="3" s="1"/>
  <c r="F71" i="3"/>
  <c r="G71" i="3" s="1"/>
  <c r="E71" i="3"/>
  <c r="D71" i="3"/>
  <c r="H71" i="3" l="1"/>
  <c r="I71" i="3" s="1"/>
  <c r="W71" i="3" l="1"/>
  <c r="X71" i="3" s="1"/>
  <c r="A72" i="3" s="1"/>
  <c r="B72" i="3" s="1"/>
  <c r="L71" i="3"/>
  <c r="Q71" i="3"/>
  <c r="P71" i="3"/>
  <c r="O71" i="3"/>
  <c r="Y71" i="3" l="1"/>
  <c r="K71" i="3"/>
  <c r="J71" i="3" s="1"/>
  <c r="AA71" i="3"/>
  <c r="Z71" i="3"/>
  <c r="AB71" i="3"/>
  <c r="N72" i="3"/>
  <c r="M72" i="3"/>
  <c r="C72" i="3"/>
  <c r="U71" i="3"/>
  <c r="V71" i="3" s="1"/>
  <c r="D72" i="3" l="1"/>
  <c r="E72" i="3"/>
  <c r="T71" i="3"/>
  <c r="R71" i="3"/>
  <c r="S71" i="3" s="1"/>
  <c r="F72" i="3"/>
  <c r="G72" i="3" s="1"/>
  <c r="H72" i="3" l="1"/>
  <c r="O72" i="3" l="1"/>
  <c r="Q72" i="3"/>
  <c r="P72" i="3"/>
  <c r="I72" i="3"/>
  <c r="L72" i="3" l="1"/>
  <c r="W72" i="3"/>
  <c r="X72" i="3" s="1"/>
  <c r="A73" i="3" s="1"/>
  <c r="B73" i="3" s="1"/>
  <c r="C73" i="3" l="1"/>
  <c r="M73" i="3"/>
  <c r="N73" i="3"/>
  <c r="K72" i="3"/>
  <c r="J72" i="3" s="1"/>
  <c r="AA72" i="3"/>
  <c r="Z72" i="3"/>
  <c r="AB72" i="3"/>
  <c r="Y72" i="3"/>
  <c r="U72" i="3"/>
  <c r="V72" i="3" s="1"/>
  <c r="R72" i="3" l="1"/>
  <c r="S72" i="3" s="1"/>
  <c r="T72" i="3"/>
  <c r="F73" i="3"/>
  <c r="G73" i="3" s="1"/>
  <c r="E73" i="3"/>
  <c r="D73" i="3"/>
  <c r="H73" i="3" l="1"/>
  <c r="I73" i="3" s="1"/>
  <c r="W73" i="3" l="1"/>
  <c r="X73" i="3" s="1"/>
  <c r="A74" i="3" s="1"/>
  <c r="B74" i="3" s="1"/>
  <c r="L73" i="3"/>
  <c r="Q73" i="3"/>
  <c r="P73" i="3"/>
  <c r="O73" i="3"/>
  <c r="Y73" i="3" l="1"/>
  <c r="K73" i="3"/>
  <c r="J73" i="3" s="1"/>
  <c r="AA73" i="3"/>
  <c r="Z73" i="3"/>
  <c r="AB73" i="3"/>
  <c r="N74" i="3"/>
  <c r="M74" i="3"/>
  <c r="C74" i="3"/>
  <c r="U73" i="3"/>
  <c r="V73" i="3" s="1"/>
  <c r="D74" i="3" l="1"/>
  <c r="E74" i="3"/>
  <c r="R73" i="3"/>
  <c r="S73" i="3" s="1"/>
  <c r="T73" i="3"/>
  <c r="F74" i="3"/>
  <c r="G74" i="3" s="1"/>
  <c r="H74" i="3" l="1"/>
  <c r="O74" i="3" l="1"/>
  <c r="Q74" i="3"/>
  <c r="P74" i="3"/>
  <c r="I74" i="3"/>
  <c r="L74" i="3" l="1"/>
  <c r="W74" i="3"/>
  <c r="X74" i="3" s="1"/>
  <c r="A75" i="3" s="1"/>
  <c r="B75" i="3" s="1"/>
  <c r="C75" i="3" l="1"/>
  <c r="M75" i="3"/>
  <c r="N75" i="3"/>
  <c r="K74" i="3"/>
  <c r="J74" i="3" s="1"/>
  <c r="AA74" i="3"/>
  <c r="Z74" i="3"/>
  <c r="AB74" i="3"/>
  <c r="Y74" i="3"/>
  <c r="U74" i="3"/>
  <c r="V74" i="3" s="1"/>
  <c r="T74" i="3" l="1"/>
  <c r="R74" i="3"/>
  <c r="S74" i="3" s="1"/>
  <c r="F75" i="3"/>
  <c r="G75" i="3" s="1"/>
  <c r="E75" i="3"/>
  <c r="D75" i="3"/>
  <c r="H75" i="3" l="1"/>
  <c r="O75" i="3" l="1"/>
  <c r="Q75" i="3"/>
  <c r="P75" i="3"/>
  <c r="I75" i="3"/>
  <c r="L75" i="3" l="1"/>
  <c r="W75" i="3"/>
  <c r="X75" i="3" s="1"/>
  <c r="A76" i="3" s="1"/>
  <c r="B76" i="3" s="1"/>
  <c r="N76" i="3" l="1"/>
  <c r="M76" i="3"/>
  <c r="C76" i="3"/>
  <c r="K75" i="3"/>
  <c r="J75" i="3" s="1"/>
  <c r="AA75" i="3"/>
  <c r="AB75" i="3"/>
  <c r="Y75" i="3"/>
  <c r="Z75" i="3"/>
  <c r="U75" i="3"/>
  <c r="V75" i="3" s="1"/>
  <c r="R75" i="3" l="1"/>
  <c r="S75" i="3" s="1"/>
  <c r="T75" i="3"/>
  <c r="E76" i="3"/>
  <c r="D76" i="3"/>
  <c r="F76" i="3"/>
  <c r="G76" i="3" s="1"/>
  <c r="H76" i="3" l="1"/>
  <c r="O76" i="3" l="1"/>
  <c r="Q76" i="3"/>
  <c r="P76" i="3"/>
  <c r="I76" i="3"/>
  <c r="W76" i="3" l="1"/>
  <c r="X76" i="3" s="1"/>
  <c r="A77" i="3" s="1"/>
  <c r="B77" i="3" s="1"/>
  <c r="L76" i="3"/>
  <c r="M77" i="3" l="1"/>
  <c r="N77" i="3"/>
  <c r="C77" i="3"/>
  <c r="K76" i="3"/>
  <c r="J76" i="3" s="1"/>
  <c r="AA76" i="3"/>
  <c r="AB76" i="3"/>
  <c r="Y76" i="3"/>
  <c r="Z76" i="3"/>
  <c r="U76" i="3"/>
  <c r="V76" i="3" s="1"/>
  <c r="R76" i="3" l="1"/>
  <c r="S76" i="3" s="1"/>
  <c r="T76" i="3"/>
  <c r="D77" i="3"/>
  <c r="E77" i="3"/>
  <c r="F77" i="3"/>
  <c r="G77" i="3" s="1"/>
  <c r="H77" i="3" l="1"/>
  <c r="I77" i="3" s="1"/>
  <c r="L77" i="3" l="1"/>
  <c r="W77" i="3"/>
  <c r="X77" i="3" s="1"/>
  <c r="A78" i="3" s="1"/>
  <c r="B78" i="3" s="1"/>
  <c r="Q77" i="3"/>
  <c r="P77" i="3"/>
  <c r="O77" i="3"/>
  <c r="C78" i="3" l="1"/>
  <c r="M78" i="3"/>
  <c r="N78" i="3"/>
  <c r="Z77" i="3"/>
  <c r="AB77" i="3"/>
  <c r="AA77" i="3"/>
  <c r="K77" i="3"/>
  <c r="J77" i="3" s="1"/>
  <c r="Y77" i="3"/>
  <c r="U77" i="3"/>
  <c r="V77" i="3" s="1"/>
  <c r="F78" i="3" l="1"/>
  <c r="G78" i="3" s="1"/>
  <c r="T77" i="3"/>
  <c r="R77" i="3"/>
  <c r="S77" i="3" s="1"/>
  <c r="E78" i="3"/>
  <c r="D78" i="3"/>
  <c r="H78" i="3" l="1"/>
  <c r="I78" i="3" s="1"/>
  <c r="W78" i="3" l="1"/>
  <c r="X78" i="3" s="1"/>
  <c r="A79" i="3" s="1"/>
  <c r="B79" i="3" s="1"/>
  <c r="L78" i="3"/>
  <c r="Q78" i="3"/>
  <c r="P78" i="3"/>
  <c r="O78" i="3"/>
  <c r="AB78" i="3" l="1"/>
  <c r="AA78" i="3"/>
  <c r="Z78" i="3"/>
  <c r="Y78" i="3"/>
  <c r="K78" i="3"/>
  <c r="J78" i="3" s="1"/>
  <c r="M79" i="3"/>
  <c r="N79" i="3"/>
  <c r="C79" i="3"/>
  <c r="U78" i="3"/>
  <c r="V78" i="3" s="1"/>
  <c r="D79" i="3" l="1"/>
  <c r="E79" i="3"/>
  <c r="F79" i="3"/>
  <c r="G79" i="3" s="1"/>
  <c r="R78" i="3"/>
  <c r="S78" i="3" s="1"/>
  <c r="T78" i="3"/>
  <c r="H79" i="3" l="1"/>
  <c r="I79" i="3" s="1"/>
  <c r="L79" i="3" l="1"/>
  <c r="W79" i="3"/>
  <c r="X79" i="3" s="1"/>
  <c r="A80" i="3" s="1"/>
  <c r="B80" i="3" s="1"/>
  <c r="Q79" i="3"/>
  <c r="P79" i="3"/>
  <c r="O79" i="3"/>
  <c r="Z79" i="3" l="1"/>
  <c r="AB79" i="3"/>
  <c r="AA79" i="3"/>
  <c r="K79" i="3"/>
  <c r="J79" i="3" s="1"/>
  <c r="Y79" i="3"/>
  <c r="C80" i="3"/>
  <c r="M80" i="3"/>
  <c r="N80" i="3"/>
  <c r="U79" i="3"/>
  <c r="V79" i="3" s="1"/>
  <c r="T79" i="3" l="1"/>
  <c r="R79" i="3"/>
  <c r="S79" i="3" s="1"/>
  <c r="D80" i="3"/>
  <c r="E80" i="3"/>
  <c r="F80" i="3"/>
  <c r="G80" i="3" s="1"/>
  <c r="H80" i="3" l="1"/>
  <c r="I80" i="3" s="1"/>
  <c r="W80" i="3" l="1"/>
  <c r="X80" i="3" s="1"/>
  <c r="A81" i="3" s="1"/>
  <c r="B81" i="3" s="1"/>
  <c r="L80" i="3"/>
  <c r="O80" i="3"/>
  <c r="P80" i="3"/>
  <c r="Q80" i="3"/>
  <c r="Z80" i="3" l="1"/>
  <c r="AB80" i="3"/>
  <c r="K80" i="3"/>
  <c r="J80" i="3" s="1"/>
  <c r="AA80" i="3"/>
  <c r="Y80" i="3"/>
  <c r="C81" i="3"/>
  <c r="N81" i="3"/>
  <c r="M81" i="3"/>
  <c r="U80" i="3"/>
  <c r="V80" i="3" s="1"/>
  <c r="R80" i="3" l="1"/>
  <c r="S80" i="3" s="1"/>
  <c r="T80" i="3"/>
  <c r="D81" i="3"/>
  <c r="E81" i="3"/>
  <c r="F81" i="3"/>
  <c r="G81" i="3" s="1"/>
  <c r="H81" i="3" l="1"/>
  <c r="I81" i="3" s="1"/>
  <c r="W81" i="3" l="1"/>
  <c r="X81" i="3" s="1"/>
  <c r="A82" i="3" s="1"/>
  <c r="B82" i="3" s="1"/>
  <c r="L81" i="3"/>
  <c r="Q81" i="3"/>
  <c r="P81" i="3"/>
  <c r="O81" i="3"/>
  <c r="AB81" i="3" l="1"/>
  <c r="Y81" i="3"/>
  <c r="Z81" i="3"/>
  <c r="K81" i="3"/>
  <c r="J81" i="3" s="1"/>
  <c r="AA81" i="3"/>
  <c r="N82" i="3"/>
  <c r="M82" i="3"/>
  <c r="C82" i="3"/>
  <c r="U81" i="3"/>
  <c r="V81" i="3" s="1"/>
  <c r="E82" i="3" l="1"/>
  <c r="D82" i="3"/>
  <c r="R81" i="3"/>
  <c r="S81" i="3" s="1"/>
  <c r="T81" i="3"/>
  <c r="F82" i="3"/>
  <c r="G82" i="3"/>
  <c r="H82" i="3" l="1"/>
  <c r="I82" i="3" s="1"/>
  <c r="W82" i="3" l="1"/>
  <c r="X82" i="3" s="1"/>
  <c r="A83" i="3" s="1"/>
  <c r="B83" i="3" s="1"/>
  <c r="L82" i="3"/>
  <c r="Q82" i="3"/>
  <c r="P82" i="3"/>
  <c r="O82" i="3"/>
  <c r="Y82" i="3" l="1"/>
  <c r="AB82" i="3"/>
  <c r="K82" i="3"/>
  <c r="J82" i="3" s="1"/>
  <c r="Z82" i="3"/>
  <c r="AA82" i="3"/>
  <c r="C83" i="3"/>
  <c r="N83" i="3"/>
  <c r="M83" i="3"/>
  <c r="U82" i="3"/>
  <c r="V82" i="3" s="1"/>
  <c r="R82" i="3" l="1"/>
  <c r="S82" i="3" s="1"/>
  <c r="T82" i="3"/>
  <c r="D83" i="3"/>
  <c r="E83" i="3"/>
  <c r="F83" i="3"/>
  <c r="G83" i="3" s="1"/>
  <c r="H83" i="3" l="1"/>
  <c r="I83" i="3" s="1"/>
  <c r="L83" i="3" l="1"/>
  <c r="W83" i="3"/>
  <c r="X83" i="3" s="1"/>
  <c r="A84" i="3" s="1"/>
  <c r="B84" i="3" s="1"/>
  <c r="Q83" i="3"/>
  <c r="P83" i="3"/>
  <c r="O83" i="3"/>
  <c r="C84" i="3" l="1"/>
  <c r="M84" i="3"/>
  <c r="N84" i="3"/>
  <c r="Z83" i="3"/>
  <c r="AB83" i="3"/>
  <c r="AA83" i="3"/>
  <c r="K83" i="3"/>
  <c r="J83" i="3" s="1"/>
  <c r="Y83" i="3"/>
  <c r="U83" i="3"/>
  <c r="V83" i="3" s="1"/>
  <c r="T83" i="3" l="1"/>
  <c r="R83" i="3"/>
  <c r="S83" i="3" s="1"/>
  <c r="F84" i="3"/>
  <c r="G84" i="3" s="1"/>
  <c r="E84" i="3"/>
  <c r="D84" i="3"/>
  <c r="H84" i="3" l="1"/>
  <c r="I84" i="3" s="1"/>
  <c r="W84" i="3" l="1"/>
  <c r="X84" i="3" s="1"/>
  <c r="A85" i="3" s="1"/>
  <c r="B85" i="3" s="1"/>
  <c r="L84" i="3"/>
  <c r="O84" i="3"/>
  <c r="P84" i="3"/>
  <c r="Q84" i="3"/>
  <c r="Y84" i="3" l="1"/>
  <c r="K84" i="3"/>
  <c r="J84" i="3" s="1"/>
  <c r="AA84" i="3"/>
  <c r="AB84" i="3"/>
  <c r="Z84" i="3"/>
  <c r="M85" i="3"/>
  <c r="N85" i="3"/>
  <c r="C85" i="3"/>
  <c r="U84" i="3"/>
  <c r="V84" i="3" s="1"/>
  <c r="D85" i="3" l="1"/>
  <c r="E85" i="3"/>
  <c r="R84" i="3"/>
  <c r="S84" i="3" s="1"/>
  <c r="T84" i="3"/>
  <c r="F85" i="3"/>
  <c r="G85" i="3" s="1"/>
  <c r="H85" i="3" l="1"/>
  <c r="I85" i="3" s="1"/>
  <c r="L85" i="3" l="1"/>
  <c r="W85" i="3"/>
  <c r="X85" i="3" s="1"/>
  <c r="A86" i="3" s="1"/>
  <c r="B86" i="3" s="1"/>
  <c r="O85" i="3"/>
  <c r="P85" i="3"/>
  <c r="Q85" i="3"/>
  <c r="N86" i="3" l="1"/>
  <c r="M86" i="3"/>
  <c r="C86" i="3"/>
  <c r="Y85" i="3"/>
  <c r="K85" i="3"/>
  <c r="J85" i="3" s="1"/>
  <c r="AA85" i="3"/>
  <c r="AB85" i="3"/>
  <c r="Z85" i="3"/>
  <c r="U85" i="3"/>
  <c r="V85" i="3" s="1"/>
  <c r="F86" i="3" l="1"/>
  <c r="G86" i="3" s="1"/>
  <c r="E86" i="3"/>
  <c r="D86" i="3"/>
  <c r="T85" i="3"/>
  <c r="R85" i="3"/>
  <c r="S85" i="3" s="1"/>
  <c r="H86" i="3" l="1"/>
  <c r="I86" i="3" s="1"/>
  <c r="W86" i="3" l="1"/>
  <c r="X86" i="3" s="1"/>
  <c r="A87" i="3" s="1"/>
  <c r="B87" i="3" s="1"/>
  <c r="L86" i="3"/>
  <c r="Q86" i="3"/>
  <c r="P86" i="3"/>
  <c r="O86" i="3"/>
  <c r="AB86" i="3" l="1"/>
  <c r="Y86" i="3"/>
  <c r="AA86" i="3"/>
  <c r="Z86" i="3"/>
  <c r="K86" i="3"/>
  <c r="J86" i="3" s="1"/>
  <c r="M87" i="3"/>
  <c r="N87" i="3"/>
  <c r="C87" i="3"/>
  <c r="U86" i="3"/>
  <c r="V86" i="3" s="1"/>
  <c r="D87" i="3" l="1"/>
  <c r="E87" i="3"/>
  <c r="F87" i="3"/>
  <c r="G87" i="3" s="1"/>
  <c r="R86" i="3"/>
  <c r="S86" i="3" s="1"/>
  <c r="T86" i="3"/>
  <c r="H87" i="3" l="1"/>
  <c r="I87" i="3" s="1"/>
  <c r="L87" i="3" l="1"/>
  <c r="W87" i="3"/>
  <c r="X87" i="3" s="1"/>
  <c r="A88" i="3" s="1"/>
  <c r="B88" i="3" s="1"/>
  <c r="Q87" i="3"/>
  <c r="P87" i="3"/>
  <c r="O87" i="3"/>
  <c r="Z87" i="3" l="1"/>
  <c r="AB87" i="3"/>
  <c r="AA87" i="3"/>
  <c r="K87" i="3"/>
  <c r="J87" i="3" s="1"/>
  <c r="Y87" i="3"/>
  <c r="C88" i="3"/>
  <c r="M88" i="3"/>
  <c r="N88" i="3"/>
  <c r="U87" i="3"/>
  <c r="V87" i="3" s="1"/>
  <c r="T87" i="3" l="1"/>
  <c r="R87" i="3"/>
  <c r="S87" i="3" s="1"/>
  <c r="E88" i="3"/>
  <c r="D88" i="3"/>
  <c r="F88" i="3"/>
  <c r="G88" i="3" s="1"/>
  <c r="H88" i="3" l="1"/>
  <c r="I88" i="3" s="1"/>
  <c r="W88" i="3" l="1"/>
  <c r="X88" i="3" s="1"/>
  <c r="A89" i="3" s="1"/>
  <c r="B89" i="3" s="1"/>
  <c r="L88" i="3"/>
  <c r="Q88" i="3"/>
  <c r="P88" i="3"/>
  <c r="O88" i="3"/>
  <c r="AB88" i="3" l="1"/>
  <c r="Y88" i="3"/>
  <c r="Z88" i="3"/>
  <c r="K88" i="3"/>
  <c r="J88" i="3" s="1"/>
  <c r="AA88" i="3"/>
  <c r="M89" i="3"/>
  <c r="N89" i="3"/>
  <c r="C89" i="3"/>
  <c r="U88" i="3"/>
  <c r="V88" i="3" s="1"/>
  <c r="T88" i="3" l="1"/>
  <c r="R88" i="3"/>
  <c r="S88" i="3" s="1"/>
  <c r="D89" i="3"/>
  <c r="E89" i="3"/>
  <c r="F89" i="3"/>
  <c r="G89" i="3" s="1"/>
  <c r="H89" i="3" l="1"/>
  <c r="I89" i="3" s="1"/>
  <c r="L89" i="3" l="1"/>
  <c r="W89" i="3"/>
  <c r="X89" i="3" s="1"/>
  <c r="A90" i="3" s="1"/>
  <c r="B90" i="3" s="1"/>
  <c r="O89" i="3"/>
  <c r="P89" i="3"/>
  <c r="Q89" i="3"/>
  <c r="N90" i="3" l="1"/>
  <c r="M90" i="3"/>
  <c r="C90" i="3"/>
  <c r="Y89" i="3"/>
  <c r="K89" i="3"/>
  <c r="J89" i="3" s="1"/>
  <c r="AA89" i="3"/>
  <c r="AB89" i="3"/>
  <c r="Z89" i="3"/>
  <c r="U89" i="3"/>
  <c r="V89" i="3" s="1"/>
  <c r="F90" i="3" l="1"/>
  <c r="G90" i="3" s="1"/>
  <c r="E90" i="3"/>
  <c r="D90" i="3"/>
  <c r="T89" i="3"/>
  <c r="R89" i="3"/>
  <c r="S89" i="3" s="1"/>
  <c r="H90" i="3" l="1"/>
  <c r="I90" i="3" s="1"/>
  <c r="W90" i="3" l="1"/>
  <c r="X90" i="3" s="1"/>
  <c r="A91" i="3" s="1"/>
  <c r="B91" i="3" s="1"/>
  <c r="L90" i="3"/>
  <c r="Q90" i="3"/>
  <c r="P90" i="3"/>
  <c r="O90" i="3"/>
  <c r="AB90" i="3" l="1"/>
  <c r="Y90" i="3"/>
  <c r="Z90" i="3"/>
  <c r="AA90" i="3"/>
  <c r="K90" i="3"/>
  <c r="J90" i="3" s="1"/>
  <c r="M91" i="3"/>
  <c r="N91" i="3"/>
  <c r="C91" i="3"/>
  <c r="U90" i="3"/>
  <c r="V90" i="3" s="1"/>
  <c r="D91" i="3" l="1"/>
  <c r="E91" i="3"/>
  <c r="F91" i="3"/>
  <c r="G91" i="3" s="1"/>
  <c r="R90" i="3"/>
  <c r="S90" i="3" s="1"/>
  <c r="T90" i="3"/>
  <c r="H91" i="3" l="1"/>
  <c r="I91" i="3" s="1"/>
  <c r="L91" i="3" l="1"/>
  <c r="W91" i="3"/>
  <c r="X91" i="3" s="1"/>
  <c r="A92" i="3" s="1"/>
  <c r="B92" i="3" s="1"/>
  <c r="O91" i="3"/>
  <c r="P91" i="3"/>
  <c r="Q91" i="3"/>
  <c r="Y91" i="3" l="1"/>
  <c r="K91" i="3"/>
  <c r="J91" i="3" s="1"/>
  <c r="AA91" i="3"/>
  <c r="AB91" i="3"/>
  <c r="Z91" i="3"/>
  <c r="N92" i="3"/>
  <c r="M92" i="3"/>
  <c r="C92" i="3"/>
  <c r="U91" i="3"/>
  <c r="V91" i="3" s="1"/>
  <c r="D92" i="3" l="1"/>
  <c r="E92" i="3"/>
  <c r="R91" i="3"/>
  <c r="S91" i="3" s="1"/>
  <c r="T91" i="3"/>
  <c r="F92" i="3"/>
  <c r="G92" i="3" s="1"/>
  <c r="H92" i="3" l="1"/>
  <c r="P92" i="3" l="1"/>
  <c r="O92" i="3"/>
  <c r="Q92" i="3"/>
  <c r="I92" i="3"/>
  <c r="W92" i="3" l="1"/>
  <c r="X92" i="3" s="1"/>
  <c r="A93" i="3" s="1"/>
  <c r="B93" i="3" s="1"/>
  <c r="L92" i="3"/>
  <c r="AB92" i="3" l="1"/>
  <c r="Y92" i="3"/>
  <c r="Z92" i="3"/>
  <c r="K92" i="3"/>
  <c r="J92" i="3" s="1"/>
  <c r="AA92" i="3"/>
  <c r="M93" i="3"/>
  <c r="N93" i="3"/>
  <c r="C93" i="3"/>
  <c r="U92" i="3"/>
  <c r="V92" i="3" s="1"/>
  <c r="R92" i="3" l="1"/>
  <c r="S92" i="3" s="1"/>
  <c r="T92" i="3"/>
  <c r="D93" i="3"/>
  <c r="E93" i="3"/>
  <c r="F93" i="3"/>
  <c r="G93" i="3" s="1"/>
  <c r="H93" i="3" l="1"/>
  <c r="I93" i="3" s="1"/>
  <c r="L93" i="3" l="1"/>
  <c r="W93" i="3"/>
  <c r="X93" i="3" s="1"/>
  <c r="A94" i="3" s="1"/>
  <c r="B94" i="3" s="1"/>
  <c r="Q93" i="3"/>
  <c r="P93" i="3"/>
  <c r="O93" i="3"/>
  <c r="C94" i="3" l="1"/>
  <c r="M94" i="3"/>
  <c r="N94" i="3"/>
  <c r="Z93" i="3"/>
  <c r="AB93" i="3"/>
  <c r="AA93" i="3"/>
  <c r="K93" i="3"/>
  <c r="J93" i="3" s="1"/>
  <c r="Y93" i="3"/>
  <c r="U93" i="3"/>
  <c r="V93" i="3" s="1"/>
  <c r="T93" i="3" l="1"/>
  <c r="R93" i="3"/>
  <c r="S93" i="3" s="1"/>
  <c r="F94" i="3"/>
  <c r="G94" i="3" s="1"/>
  <c r="E94" i="3"/>
  <c r="D94" i="3"/>
  <c r="H94" i="3" l="1"/>
  <c r="I94" i="3" s="1"/>
  <c r="W94" i="3" l="1"/>
  <c r="X94" i="3" s="1"/>
  <c r="A95" i="3" s="1"/>
  <c r="B95" i="3" s="1"/>
  <c r="L94" i="3"/>
  <c r="Q94" i="3"/>
  <c r="P94" i="3"/>
  <c r="O94" i="3"/>
  <c r="AB94" i="3" l="1"/>
  <c r="AA94" i="3"/>
  <c r="Z94" i="3"/>
  <c r="Y94" i="3"/>
  <c r="K94" i="3"/>
  <c r="J94" i="3" s="1"/>
  <c r="M95" i="3"/>
  <c r="N95" i="3"/>
  <c r="C95" i="3"/>
  <c r="U94" i="3"/>
  <c r="V94" i="3" s="1"/>
  <c r="E95" i="3" l="1"/>
  <c r="D95" i="3"/>
  <c r="F95" i="3"/>
  <c r="G95" i="3" s="1"/>
  <c r="T94" i="3"/>
  <c r="R94" i="3"/>
  <c r="S94" i="3" s="1"/>
  <c r="H95" i="3" l="1"/>
  <c r="I95" i="3" s="1"/>
  <c r="W95" i="3" l="1"/>
  <c r="X95" i="3" s="1"/>
  <c r="A96" i="3" s="1"/>
  <c r="B96" i="3" s="1"/>
  <c r="L95" i="3"/>
  <c r="P95" i="3"/>
  <c r="O95" i="3"/>
  <c r="Q95" i="3"/>
  <c r="Y95" i="3" l="1"/>
  <c r="AA95" i="3"/>
  <c r="K95" i="3"/>
  <c r="J95" i="3" s="1"/>
  <c r="AB95" i="3"/>
  <c r="Z95" i="3"/>
  <c r="M96" i="3"/>
  <c r="N96" i="3"/>
  <c r="C96" i="3"/>
  <c r="U95" i="3"/>
  <c r="V95" i="3" s="1"/>
  <c r="E96" i="3" l="1"/>
  <c r="D96" i="3"/>
  <c r="R95" i="3"/>
  <c r="S95" i="3" s="1"/>
  <c r="T95" i="3"/>
  <c r="F96" i="3"/>
  <c r="G96" i="3"/>
  <c r="H96" i="3" l="1"/>
  <c r="I96" i="3" s="1"/>
  <c r="L96" i="3" l="1"/>
  <c r="W96" i="3"/>
  <c r="X96" i="3" s="1"/>
  <c r="A97" i="3" s="1"/>
  <c r="B97" i="3" s="1"/>
  <c r="P96" i="3"/>
  <c r="Q96" i="3"/>
  <c r="O96" i="3"/>
  <c r="N97" i="3" l="1"/>
  <c r="C97" i="3"/>
  <c r="M97" i="3"/>
  <c r="Y96" i="3"/>
  <c r="AB96" i="3"/>
  <c r="K96" i="3"/>
  <c r="J96" i="3" s="1"/>
  <c r="Z96" i="3"/>
  <c r="AA96" i="3"/>
  <c r="U96" i="3"/>
  <c r="V96" i="3" s="1"/>
  <c r="R96" i="3" l="1"/>
  <c r="S96" i="3" s="1"/>
  <c r="T96" i="3"/>
  <c r="E97" i="3"/>
  <c r="D97" i="3"/>
  <c r="F97" i="3"/>
  <c r="G97" i="3" s="1"/>
  <c r="H97" i="3" l="1"/>
  <c r="I97" i="3" s="1"/>
  <c r="L97" i="3" l="1"/>
  <c r="W97" i="3"/>
  <c r="X97" i="3" s="1"/>
  <c r="A98" i="3" s="1"/>
  <c r="B98" i="3" s="1"/>
  <c r="O97" i="3"/>
  <c r="Q97" i="3"/>
  <c r="P97" i="3"/>
  <c r="C98" i="3" l="1"/>
  <c r="N98" i="3"/>
  <c r="M98" i="3"/>
  <c r="AB97" i="3"/>
  <c r="Z97" i="3"/>
  <c r="K97" i="3"/>
  <c r="J97" i="3" s="1"/>
  <c r="Y97" i="3"/>
  <c r="AA97" i="3"/>
  <c r="U97" i="3"/>
  <c r="V97" i="3" s="1"/>
  <c r="R97" i="3" l="1"/>
  <c r="S97" i="3" s="1"/>
  <c r="T97" i="3"/>
  <c r="F98" i="3"/>
  <c r="G98" i="3" s="1"/>
  <c r="E98" i="3"/>
  <c r="D98" i="3"/>
  <c r="H98" i="3" l="1"/>
  <c r="I98" i="3" s="1"/>
  <c r="W98" i="3" l="1"/>
  <c r="X98" i="3" s="1"/>
  <c r="A99" i="3" s="1"/>
  <c r="B99" i="3" s="1"/>
  <c r="L98" i="3"/>
  <c r="P98" i="3"/>
  <c r="Q98" i="3"/>
  <c r="O98" i="3"/>
  <c r="AB98" i="3" l="1"/>
  <c r="Z98" i="3"/>
  <c r="K98" i="3"/>
  <c r="J98" i="3" s="1"/>
  <c r="AA98" i="3"/>
  <c r="Y98" i="3"/>
  <c r="C99" i="3"/>
  <c r="N99" i="3"/>
  <c r="M99" i="3"/>
  <c r="U98" i="3"/>
  <c r="V98" i="3" s="1"/>
  <c r="R98" i="3" l="1"/>
  <c r="S98" i="3" s="1"/>
  <c r="T98" i="3"/>
  <c r="E99" i="3"/>
  <c r="D99" i="3"/>
  <c r="F99" i="3"/>
  <c r="G99" i="3" s="1"/>
  <c r="H99" i="3" l="1"/>
  <c r="I99" i="3" s="1"/>
  <c r="L99" i="3" l="1"/>
  <c r="W99" i="3"/>
  <c r="X99" i="3" s="1"/>
  <c r="A100" i="3" s="1"/>
  <c r="B100" i="3" s="1"/>
  <c r="O99" i="3"/>
  <c r="Q99" i="3"/>
  <c r="P99" i="3"/>
  <c r="N100" i="3" l="1"/>
  <c r="C100" i="3"/>
  <c r="M100" i="3"/>
  <c r="Y99" i="3"/>
  <c r="Z99" i="3"/>
  <c r="AB99" i="3"/>
  <c r="AA99" i="3"/>
  <c r="K99" i="3"/>
  <c r="J99" i="3" s="1"/>
  <c r="U99" i="3"/>
  <c r="V99" i="3" s="1"/>
  <c r="R99" i="3" l="1"/>
  <c r="S99" i="3" s="1"/>
  <c r="T99" i="3"/>
  <c r="D100" i="3"/>
  <c r="E100" i="3"/>
  <c r="F100" i="3"/>
  <c r="G100" i="3" s="1"/>
  <c r="H100" i="3" l="1"/>
  <c r="O100" i="3" l="1"/>
  <c r="Q100" i="3"/>
  <c r="P100" i="3"/>
  <c r="I100" i="3"/>
  <c r="W100" i="3" l="1"/>
  <c r="X100" i="3" s="1"/>
  <c r="A101" i="3" s="1"/>
  <c r="B101" i="3" s="1"/>
  <c r="L100" i="3"/>
  <c r="Y100" i="3" l="1"/>
  <c r="Z100" i="3"/>
  <c r="K100" i="3"/>
  <c r="J100" i="3" s="1"/>
  <c r="AB100" i="3"/>
  <c r="AA100" i="3"/>
  <c r="M101" i="3"/>
  <c r="C101" i="3"/>
  <c r="N101" i="3"/>
  <c r="U100" i="3"/>
  <c r="V100" i="3" s="1"/>
  <c r="E101" i="3" l="1"/>
  <c r="D101" i="3"/>
  <c r="R100" i="3"/>
  <c r="S100" i="3" s="1"/>
  <c r="T100" i="3"/>
  <c r="F101" i="3"/>
  <c r="G101" i="3"/>
  <c r="H101" i="3" l="1"/>
  <c r="Q101" i="3" l="1"/>
  <c r="O101" i="3"/>
  <c r="P101" i="3"/>
  <c r="I101" i="3"/>
  <c r="W101" i="3" l="1"/>
  <c r="X101" i="3" s="1"/>
  <c r="A102" i="3" s="1"/>
  <c r="B102" i="3" s="1"/>
  <c r="L101" i="3"/>
  <c r="Y101" i="3" l="1"/>
  <c r="Z101" i="3"/>
  <c r="AB101" i="3"/>
  <c r="AA101" i="3"/>
  <c r="K101" i="3"/>
  <c r="J101" i="3" s="1"/>
  <c r="N102" i="3"/>
  <c r="C102" i="3"/>
  <c r="M102" i="3"/>
  <c r="U101" i="3"/>
  <c r="V101" i="3" s="1"/>
  <c r="D102" i="3" l="1"/>
  <c r="E102" i="3"/>
  <c r="F102" i="3"/>
  <c r="G102" i="3" s="1"/>
  <c r="R101" i="3"/>
  <c r="S101" i="3" s="1"/>
  <c r="T101" i="3"/>
  <c r="H102" i="3" l="1"/>
  <c r="O102" i="3" l="1"/>
  <c r="Q102" i="3"/>
  <c r="P102" i="3"/>
  <c r="I102" i="3"/>
  <c r="W102" i="3" l="1"/>
  <c r="X102" i="3" s="1"/>
  <c r="A103" i="3" s="1"/>
  <c r="B103" i="3" s="1"/>
  <c r="L102" i="3"/>
  <c r="K102" i="3" l="1"/>
  <c r="J102" i="3" s="1"/>
  <c r="AA102" i="3"/>
  <c r="AB102" i="3"/>
  <c r="Y102" i="3"/>
  <c r="Z102" i="3"/>
  <c r="M103" i="3"/>
  <c r="C103" i="3"/>
  <c r="N103" i="3"/>
  <c r="U102" i="3"/>
  <c r="V102" i="3" s="1"/>
  <c r="D103" i="3" l="1"/>
  <c r="E103" i="3"/>
  <c r="F103" i="3"/>
  <c r="G103" i="3" s="1"/>
  <c r="R102" i="3"/>
  <c r="S102" i="3" s="1"/>
  <c r="T102" i="3"/>
  <c r="H103" i="3" l="1"/>
  <c r="Q103" i="3" l="1"/>
  <c r="O103" i="3"/>
  <c r="P103" i="3"/>
  <c r="I103" i="3"/>
  <c r="W103" i="3" l="1"/>
  <c r="X103" i="3" s="1"/>
  <c r="A104" i="3" s="1"/>
  <c r="B104" i="3" s="1"/>
  <c r="L103" i="3"/>
  <c r="Y103" i="3" l="1"/>
  <c r="Z103" i="3"/>
  <c r="AB103" i="3"/>
  <c r="AA103" i="3"/>
  <c r="K103" i="3"/>
  <c r="J103" i="3" s="1"/>
  <c r="N104" i="3"/>
  <c r="C104" i="3"/>
  <c r="M104" i="3"/>
  <c r="U103" i="3"/>
  <c r="V103" i="3" s="1"/>
  <c r="F104" i="3" l="1"/>
  <c r="G104" i="3"/>
  <c r="D104" i="3"/>
  <c r="E104" i="3"/>
  <c r="R103" i="3"/>
  <c r="S103" i="3" s="1"/>
  <c r="T103" i="3"/>
  <c r="H104" i="3" l="1"/>
  <c r="O104" i="3" l="1"/>
  <c r="Q104" i="3"/>
  <c r="P104" i="3"/>
  <c r="I104" i="3"/>
  <c r="W104" i="3" l="1"/>
  <c r="X104" i="3" s="1"/>
  <c r="A105" i="3" s="1"/>
  <c r="B105" i="3" s="1"/>
  <c r="L104" i="3"/>
  <c r="M105" i="3" l="1"/>
  <c r="C105" i="3"/>
  <c r="N105" i="3"/>
  <c r="Y104" i="3"/>
  <c r="AA104" i="3"/>
  <c r="K104" i="3"/>
  <c r="J104" i="3" s="1"/>
  <c r="AB104" i="3"/>
  <c r="Z104" i="3"/>
  <c r="U104" i="3"/>
  <c r="V104" i="3" s="1"/>
  <c r="F105" i="3" l="1"/>
  <c r="G105" i="3" s="1"/>
  <c r="R104" i="3"/>
  <c r="S104" i="3" s="1"/>
  <c r="T104" i="3"/>
  <c r="E105" i="3"/>
  <c r="D105" i="3"/>
  <c r="H105" i="3" l="1"/>
  <c r="Q105" i="3" l="1"/>
  <c r="O105" i="3"/>
  <c r="P105" i="3"/>
  <c r="I105" i="3"/>
  <c r="W105" i="3" l="1"/>
  <c r="X105" i="3" s="1"/>
  <c r="A106" i="3" s="1"/>
  <c r="B106" i="3" s="1"/>
  <c r="L105" i="3"/>
  <c r="Y105" i="3" l="1"/>
  <c r="Z105" i="3"/>
  <c r="AB105" i="3"/>
  <c r="AA105" i="3"/>
  <c r="K105" i="3"/>
  <c r="J105" i="3" s="1"/>
  <c r="N106" i="3"/>
  <c r="C106" i="3"/>
  <c r="M106" i="3"/>
  <c r="U105" i="3"/>
  <c r="V105" i="3" s="1"/>
  <c r="F106" i="3" l="1"/>
  <c r="G106" i="3" s="1"/>
  <c r="D106" i="3"/>
  <c r="E106" i="3"/>
  <c r="R105" i="3"/>
  <c r="S105" i="3" s="1"/>
  <c r="T105" i="3"/>
  <c r="H106" i="3" l="1"/>
  <c r="I106" i="3" s="1"/>
  <c r="W106" i="3" l="1"/>
  <c r="X106" i="3" s="1"/>
  <c r="A107" i="3" s="1"/>
  <c r="B107" i="3" s="1"/>
  <c r="L106" i="3"/>
  <c r="Q106" i="3"/>
  <c r="O106" i="3"/>
  <c r="P106" i="3"/>
  <c r="Y106" i="3" l="1"/>
  <c r="Z106" i="3"/>
  <c r="K106" i="3"/>
  <c r="J106" i="3" s="1"/>
  <c r="AB106" i="3"/>
  <c r="AA106" i="3"/>
  <c r="M107" i="3"/>
  <c r="C107" i="3"/>
  <c r="N107" i="3"/>
  <c r="U106" i="3"/>
  <c r="V106" i="3" s="1"/>
  <c r="D107" i="3" l="1"/>
  <c r="E107" i="3"/>
  <c r="R106" i="3"/>
  <c r="S106" i="3" s="1"/>
  <c r="T106" i="3"/>
  <c r="F107" i="3"/>
  <c r="G107" i="3" s="1"/>
  <c r="H107" i="3" l="1"/>
  <c r="O107" i="3" l="1"/>
  <c r="Q107" i="3"/>
  <c r="P107" i="3"/>
  <c r="I107" i="3"/>
  <c r="W107" i="3" l="1"/>
  <c r="X107" i="3" s="1"/>
  <c r="A108" i="3" s="1"/>
  <c r="B108" i="3" s="1"/>
  <c r="L107" i="3"/>
  <c r="K107" i="3" l="1"/>
  <c r="J107" i="3" s="1"/>
  <c r="AA107" i="3"/>
  <c r="AB107" i="3"/>
  <c r="Y107" i="3"/>
  <c r="Z107" i="3"/>
  <c r="N108" i="3"/>
  <c r="M108" i="3"/>
  <c r="C108" i="3"/>
  <c r="U107" i="3"/>
  <c r="V107" i="3" s="1"/>
  <c r="D108" i="3" l="1"/>
  <c r="E108" i="3"/>
  <c r="F108" i="3"/>
  <c r="G108" i="3" s="1"/>
  <c r="R107" i="3"/>
  <c r="S107" i="3" s="1"/>
  <c r="T107" i="3"/>
  <c r="H108" i="3" l="1"/>
  <c r="I108" i="3" s="1"/>
  <c r="W108" i="3" l="1"/>
  <c r="X108" i="3" s="1"/>
  <c r="A109" i="3" s="1"/>
  <c r="B109" i="3" s="1"/>
  <c r="L108" i="3"/>
  <c r="Q108" i="3"/>
  <c r="O108" i="3"/>
  <c r="P108" i="3"/>
  <c r="Y108" i="3" l="1"/>
  <c r="AA108" i="3"/>
  <c r="K108" i="3"/>
  <c r="J108" i="3" s="1"/>
  <c r="AB108" i="3"/>
  <c r="Z108" i="3"/>
  <c r="M109" i="3"/>
  <c r="C109" i="3"/>
  <c r="N109" i="3"/>
  <c r="U108" i="3"/>
  <c r="V108" i="3" s="1"/>
  <c r="D109" i="3" l="1"/>
  <c r="E109" i="3"/>
  <c r="T108" i="3"/>
  <c r="R108" i="3"/>
  <c r="S108" i="3" s="1"/>
  <c r="F109" i="3"/>
  <c r="G109" i="3" s="1"/>
  <c r="H109" i="3" l="1"/>
  <c r="O109" i="3" l="1"/>
  <c r="Q109" i="3"/>
  <c r="P109" i="3"/>
  <c r="I109" i="3"/>
  <c r="W109" i="3" l="1"/>
  <c r="X109" i="3" s="1"/>
  <c r="A110" i="3" s="1"/>
  <c r="B110" i="3" s="1"/>
  <c r="L109" i="3"/>
  <c r="K109" i="3" l="1"/>
  <c r="J109" i="3" s="1"/>
  <c r="Z109" i="3"/>
  <c r="AB109" i="3"/>
  <c r="Y109" i="3"/>
  <c r="AA109" i="3"/>
  <c r="N110" i="3"/>
  <c r="M110" i="3"/>
  <c r="C110" i="3"/>
  <c r="U109" i="3"/>
  <c r="V109" i="3" s="1"/>
  <c r="D110" i="3" l="1"/>
  <c r="E110" i="3"/>
  <c r="F110" i="3"/>
  <c r="G110" i="3" s="1"/>
  <c r="T109" i="3"/>
  <c r="R109" i="3"/>
  <c r="S109" i="3" s="1"/>
  <c r="H110" i="3" l="1"/>
  <c r="O110" i="3" l="1"/>
  <c r="Q110" i="3"/>
  <c r="P110" i="3"/>
  <c r="I110" i="3"/>
  <c r="W110" i="3" l="1"/>
  <c r="X110" i="3" s="1"/>
  <c r="A111" i="3" s="1"/>
  <c r="B111" i="3" s="1"/>
  <c r="L110" i="3"/>
  <c r="M111" i="3" l="1"/>
  <c r="C111" i="3"/>
  <c r="N111" i="3"/>
  <c r="AA110" i="3"/>
  <c r="Z110" i="3"/>
  <c r="K110" i="3"/>
  <c r="J110" i="3" s="1"/>
  <c r="AB110" i="3"/>
  <c r="Y110" i="3"/>
  <c r="U110" i="3"/>
  <c r="V110" i="3" s="1"/>
  <c r="R110" i="3" l="1"/>
  <c r="S110" i="3" s="1"/>
  <c r="T110" i="3"/>
  <c r="D111" i="3"/>
  <c r="E111" i="3"/>
  <c r="F111" i="3"/>
  <c r="G111" i="3" s="1"/>
  <c r="H111" i="3" l="1"/>
  <c r="O111" i="3" l="1"/>
  <c r="Q111" i="3"/>
  <c r="P111" i="3"/>
  <c r="I111" i="3"/>
  <c r="L111" i="3" l="1"/>
  <c r="W111" i="3"/>
  <c r="X111" i="3" s="1"/>
  <c r="A112" i="3" s="1"/>
  <c r="B112" i="3" s="1"/>
  <c r="C112" i="3" l="1"/>
  <c r="N112" i="3"/>
  <c r="M112" i="3"/>
  <c r="K111" i="3"/>
  <c r="J111" i="3" s="1"/>
  <c r="AA111" i="3"/>
  <c r="Z111" i="3"/>
  <c r="AB111" i="3"/>
  <c r="Y111" i="3"/>
  <c r="U111" i="3"/>
  <c r="V111" i="3" s="1"/>
  <c r="R111" i="3" l="1"/>
  <c r="S111" i="3" s="1"/>
  <c r="T111" i="3"/>
  <c r="F112" i="3"/>
  <c r="G112" i="3" s="1"/>
  <c r="E112" i="3"/>
  <c r="D112" i="3"/>
  <c r="H112" i="3" l="1"/>
  <c r="O112" i="3" l="1"/>
  <c r="Q112" i="3"/>
  <c r="P112" i="3"/>
  <c r="I112" i="3"/>
  <c r="W112" i="3" l="1"/>
  <c r="X112" i="3" s="1"/>
  <c r="A113" i="3" s="1"/>
  <c r="B113" i="3" s="1"/>
  <c r="L112" i="3"/>
  <c r="Y112" i="3" l="1"/>
  <c r="K112" i="3"/>
  <c r="J112" i="3" s="1"/>
  <c r="Z112" i="3"/>
  <c r="AA112" i="3"/>
  <c r="AB112" i="3"/>
  <c r="M113" i="3"/>
  <c r="N113" i="3"/>
  <c r="C113" i="3"/>
  <c r="U112" i="3"/>
  <c r="V112" i="3" s="1"/>
  <c r="D113" i="3" l="1"/>
  <c r="E113" i="3"/>
  <c r="R112" i="3"/>
  <c r="S112" i="3" s="1"/>
  <c r="T112" i="3"/>
  <c r="F113" i="3"/>
  <c r="G113" i="3" s="1"/>
  <c r="H113" i="3" l="1"/>
  <c r="O113" i="3" l="1"/>
  <c r="Q113" i="3"/>
  <c r="P113" i="3"/>
  <c r="I113" i="3"/>
  <c r="L113" i="3" l="1"/>
  <c r="W113" i="3"/>
  <c r="X113" i="3" s="1"/>
  <c r="A114" i="3" s="1"/>
  <c r="B114" i="3" s="1"/>
  <c r="C114" i="3" l="1"/>
  <c r="N114" i="3"/>
  <c r="M114" i="3"/>
  <c r="K113" i="3"/>
  <c r="J113" i="3" s="1"/>
  <c r="Z113" i="3"/>
  <c r="AA113" i="3"/>
  <c r="AB113" i="3"/>
  <c r="Y113" i="3"/>
  <c r="U113" i="3"/>
  <c r="V113" i="3" s="1"/>
  <c r="T113" i="3" l="1"/>
  <c r="R113" i="3"/>
  <c r="S113" i="3" s="1"/>
  <c r="F114" i="3"/>
  <c r="G114" i="3" s="1"/>
  <c r="E114" i="3"/>
  <c r="D114" i="3"/>
  <c r="H114" i="3" l="1"/>
  <c r="O114" i="3" l="1"/>
  <c r="Q114" i="3"/>
  <c r="P114" i="3"/>
  <c r="I114" i="3"/>
  <c r="W114" i="3" l="1"/>
  <c r="X114" i="3" s="1"/>
  <c r="A115" i="3" s="1"/>
  <c r="B115" i="3" s="1"/>
  <c r="L114" i="3"/>
  <c r="Z114" i="3" l="1"/>
  <c r="K114" i="3"/>
  <c r="J114" i="3" s="1"/>
  <c r="Y114" i="3"/>
  <c r="AA114" i="3"/>
  <c r="AB114" i="3"/>
  <c r="M115" i="3"/>
  <c r="N115" i="3"/>
  <c r="C115" i="3"/>
  <c r="U114" i="3"/>
  <c r="V114" i="3" s="1"/>
  <c r="D115" i="3" l="1"/>
  <c r="E115" i="3"/>
  <c r="T114" i="3"/>
  <c r="R114" i="3"/>
  <c r="S114" i="3" s="1"/>
  <c r="F115" i="3"/>
  <c r="G115" i="3" s="1"/>
  <c r="H115" i="3" l="1"/>
  <c r="O115" i="3" l="1"/>
  <c r="Q115" i="3"/>
  <c r="P115" i="3"/>
  <c r="I115" i="3"/>
  <c r="L115" i="3" l="1"/>
  <c r="W115" i="3"/>
  <c r="X115" i="3" s="1"/>
  <c r="A116" i="3" s="1"/>
  <c r="B116" i="3" s="1"/>
  <c r="C116" i="3" l="1"/>
  <c r="N116" i="3"/>
  <c r="M116" i="3"/>
  <c r="K115" i="3"/>
  <c r="J115" i="3" s="1"/>
  <c r="AA115" i="3"/>
  <c r="Z115" i="3"/>
  <c r="AB115" i="3"/>
  <c r="Y115" i="3"/>
  <c r="U115" i="3"/>
  <c r="V115" i="3" s="1"/>
  <c r="R115" i="3" l="1"/>
  <c r="S115" i="3" s="1"/>
  <c r="T115" i="3"/>
  <c r="F116" i="3"/>
  <c r="G116" i="3" s="1"/>
  <c r="E116" i="3"/>
  <c r="D116" i="3"/>
  <c r="H116" i="3" l="1"/>
  <c r="O116" i="3" l="1"/>
  <c r="Q116" i="3"/>
  <c r="P116" i="3"/>
  <c r="I116" i="3"/>
  <c r="W116" i="3" l="1"/>
  <c r="X116" i="3" s="1"/>
  <c r="A117" i="3" s="1"/>
  <c r="B117" i="3" s="1"/>
  <c r="L116" i="3"/>
  <c r="Y116" i="3" l="1"/>
  <c r="K116" i="3"/>
  <c r="J116" i="3" s="1"/>
  <c r="AA116" i="3"/>
  <c r="Z116" i="3"/>
  <c r="AB116" i="3"/>
  <c r="M117" i="3"/>
  <c r="N117" i="3"/>
  <c r="C117" i="3"/>
  <c r="U116" i="3"/>
  <c r="V116" i="3" s="1"/>
  <c r="D117" i="3" l="1"/>
  <c r="E117" i="3"/>
  <c r="R116" i="3"/>
  <c r="S116" i="3" s="1"/>
  <c r="T116" i="3"/>
  <c r="F117" i="3"/>
  <c r="G117" i="3" s="1"/>
  <c r="H117" i="3" l="1"/>
  <c r="O117" i="3" l="1"/>
  <c r="Q117" i="3"/>
  <c r="P117" i="3"/>
  <c r="I117" i="3"/>
  <c r="L117" i="3" l="1"/>
  <c r="W117" i="3"/>
  <c r="X117" i="3" s="1"/>
  <c r="A118" i="3" s="1"/>
  <c r="B118" i="3" s="1"/>
  <c r="C118" i="3" l="1"/>
  <c r="N118" i="3"/>
  <c r="M118" i="3"/>
  <c r="K117" i="3"/>
  <c r="J117" i="3" s="1"/>
  <c r="AA117" i="3"/>
  <c r="Z117" i="3"/>
  <c r="AB117" i="3"/>
  <c r="Y117" i="3"/>
  <c r="U117" i="3"/>
  <c r="V117" i="3" s="1"/>
  <c r="T117" i="3" l="1"/>
  <c r="R117" i="3"/>
  <c r="S117" i="3" s="1"/>
  <c r="F118" i="3"/>
  <c r="G118" i="3" s="1"/>
  <c r="E118" i="3"/>
  <c r="D118" i="3"/>
  <c r="H118" i="3" l="1"/>
  <c r="I118" i="3" s="1"/>
  <c r="W118" i="3" l="1"/>
  <c r="X118" i="3" s="1"/>
  <c r="A119" i="3" s="1"/>
  <c r="B119" i="3" s="1"/>
  <c r="L118" i="3"/>
  <c r="Q118" i="3"/>
  <c r="P118" i="3"/>
  <c r="O118" i="3"/>
  <c r="Y118" i="3" l="1"/>
  <c r="K118" i="3"/>
  <c r="J118" i="3" s="1"/>
  <c r="AA118" i="3"/>
  <c r="Z118" i="3"/>
  <c r="AB118" i="3"/>
  <c r="M119" i="3"/>
  <c r="N119" i="3"/>
  <c r="C119" i="3"/>
  <c r="U118" i="3"/>
  <c r="V118" i="3" s="1"/>
  <c r="D119" i="3" l="1"/>
  <c r="E119" i="3"/>
  <c r="R118" i="3"/>
  <c r="S118" i="3" s="1"/>
  <c r="T118" i="3"/>
  <c r="F119" i="3"/>
  <c r="G119" i="3" s="1"/>
  <c r="H119" i="3" l="1"/>
  <c r="O119" i="3" l="1"/>
  <c r="Q119" i="3"/>
  <c r="P119" i="3"/>
  <c r="I119" i="3"/>
  <c r="L119" i="3" l="1"/>
  <c r="W119" i="3"/>
  <c r="X119" i="3" s="1"/>
  <c r="A120" i="3" s="1"/>
  <c r="B120" i="3" s="1"/>
  <c r="C120" i="3" l="1"/>
  <c r="N120" i="3"/>
  <c r="M120" i="3"/>
  <c r="K119" i="3"/>
  <c r="J119" i="3" s="1"/>
  <c r="AA119" i="3"/>
  <c r="Z119" i="3"/>
  <c r="AB119" i="3"/>
  <c r="Y119" i="3"/>
  <c r="U119" i="3"/>
  <c r="V119" i="3" s="1"/>
  <c r="R119" i="3" l="1"/>
  <c r="S119" i="3" s="1"/>
  <c r="T119" i="3"/>
  <c r="F120" i="3"/>
  <c r="G120" i="3" s="1"/>
  <c r="E120" i="3"/>
  <c r="D120" i="3"/>
  <c r="H120" i="3" l="1"/>
  <c r="O120" i="3" l="1"/>
  <c r="Q120" i="3"/>
  <c r="P120" i="3"/>
  <c r="I120" i="3"/>
  <c r="W120" i="3" l="1"/>
  <c r="X120" i="3" s="1"/>
  <c r="A121" i="3" s="1"/>
  <c r="B121" i="3" s="1"/>
  <c r="L120" i="3"/>
  <c r="Y120" i="3" l="1"/>
  <c r="K120" i="3"/>
  <c r="J120" i="3" s="1"/>
  <c r="Z120" i="3"/>
  <c r="AA120" i="3"/>
  <c r="AB120" i="3"/>
  <c r="M121" i="3"/>
  <c r="N121" i="3"/>
  <c r="C121" i="3"/>
  <c r="U120" i="3"/>
  <c r="V120" i="3" s="1"/>
  <c r="D121" i="3" l="1"/>
  <c r="E121" i="3"/>
  <c r="R120" i="3"/>
  <c r="S120" i="3" s="1"/>
  <c r="T120" i="3"/>
  <c r="F121" i="3"/>
  <c r="G121" i="3" s="1"/>
  <c r="H121" i="3" l="1"/>
  <c r="O121" i="3" l="1"/>
  <c r="Q121" i="3"/>
  <c r="P121" i="3"/>
  <c r="I121" i="3"/>
  <c r="L121" i="3" l="1"/>
  <c r="W121" i="3"/>
  <c r="X121" i="3" s="1"/>
  <c r="A122" i="3" s="1"/>
  <c r="B122" i="3" s="1"/>
  <c r="C122" i="3" l="1"/>
  <c r="M122" i="3"/>
  <c r="N122" i="3"/>
  <c r="K121" i="3"/>
  <c r="J121" i="3" s="1"/>
  <c r="AA121" i="3"/>
  <c r="Z121" i="3"/>
  <c r="AB121" i="3"/>
  <c r="Y121" i="3"/>
  <c r="U121" i="3"/>
  <c r="V121" i="3" s="1"/>
  <c r="T121" i="3" l="1"/>
  <c r="R121" i="3"/>
  <c r="S121" i="3" s="1"/>
  <c r="F122" i="3"/>
  <c r="G122" i="3" s="1"/>
  <c r="E122" i="3"/>
  <c r="D122" i="3"/>
  <c r="H122" i="3" l="1"/>
  <c r="O122" i="3" l="1"/>
  <c r="Q122" i="3"/>
  <c r="P122" i="3"/>
  <c r="I122" i="3"/>
  <c r="W122" i="3" l="1"/>
  <c r="X122" i="3" s="1"/>
  <c r="A123" i="3" s="1"/>
  <c r="B123" i="3" s="1"/>
  <c r="L122" i="3"/>
  <c r="Y122" i="3" l="1"/>
  <c r="K122" i="3"/>
  <c r="J122" i="3" s="1"/>
  <c r="AA122" i="3"/>
  <c r="Z122" i="3"/>
  <c r="AB122" i="3"/>
  <c r="M123" i="3"/>
  <c r="N123" i="3"/>
  <c r="C123" i="3"/>
  <c r="U122" i="3"/>
  <c r="V122" i="3" s="1"/>
  <c r="D123" i="3" l="1"/>
  <c r="E123" i="3"/>
  <c r="T122" i="3"/>
  <c r="R122" i="3"/>
  <c r="S122" i="3" s="1"/>
  <c r="F123" i="3"/>
  <c r="G123" i="3" s="1"/>
  <c r="H123" i="3" l="1"/>
  <c r="I123" i="3" s="1"/>
  <c r="L123" i="3" l="1"/>
  <c r="W123" i="3"/>
  <c r="X123" i="3" s="1"/>
  <c r="A124" i="3" s="1"/>
  <c r="B124" i="3" s="1"/>
  <c r="Q123" i="3"/>
  <c r="P123" i="3"/>
  <c r="O123" i="3"/>
  <c r="K123" i="3" l="1"/>
  <c r="J123" i="3" s="1"/>
  <c r="AA123" i="3"/>
  <c r="Z123" i="3"/>
  <c r="AB123" i="3"/>
  <c r="Y123" i="3"/>
  <c r="C124" i="3"/>
  <c r="M124" i="3"/>
  <c r="N124" i="3"/>
  <c r="U123" i="3"/>
  <c r="V123" i="3" s="1"/>
  <c r="E124" i="3" l="1"/>
  <c r="D124" i="3"/>
  <c r="F124" i="3"/>
  <c r="G124" i="3" s="1"/>
  <c r="T123" i="3"/>
  <c r="R123" i="3"/>
  <c r="S123" i="3" s="1"/>
  <c r="H124" i="3" l="1"/>
  <c r="O124" i="3" l="1"/>
  <c r="Q124" i="3"/>
  <c r="P124" i="3"/>
  <c r="I124" i="3"/>
  <c r="W124" i="3" l="1"/>
  <c r="X124" i="3" s="1"/>
  <c r="A125" i="3" s="1"/>
  <c r="B125" i="3" s="1"/>
  <c r="L124" i="3"/>
  <c r="M125" i="3" l="1"/>
  <c r="N125" i="3"/>
  <c r="C125" i="3"/>
  <c r="Y124" i="3"/>
  <c r="K124" i="3"/>
  <c r="J124" i="3" s="1"/>
  <c r="Z124" i="3"/>
  <c r="AA124" i="3"/>
  <c r="AB124" i="3"/>
  <c r="U124" i="3"/>
  <c r="V124" i="3" s="1"/>
  <c r="F125" i="3" l="1"/>
  <c r="G125" i="3" s="1"/>
  <c r="D125" i="3"/>
  <c r="E125" i="3"/>
  <c r="R124" i="3"/>
  <c r="S124" i="3" s="1"/>
  <c r="T124" i="3"/>
  <c r="H125" i="3" l="1"/>
  <c r="O125" i="3" l="1"/>
  <c r="Q125" i="3"/>
  <c r="P125" i="3"/>
  <c r="I125" i="3"/>
  <c r="L125" i="3" l="1"/>
  <c r="W125" i="3"/>
  <c r="X125" i="3" s="1"/>
  <c r="A126" i="3" s="1"/>
  <c r="B126" i="3" s="1"/>
  <c r="C126" i="3" l="1"/>
  <c r="M126" i="3"/>
  <c r="N126" i="3"/>
  <c r="K125" i="3"/>
  <c r="J125" i="3" s="1"/>
  <c r="Z125" i="3"/>
  <c r="AA125" i="3"/>
  <c r="AB125" i="3"/>
  <c r="Y125" i="3"/>
  <c r="U125" i="3"/>
  <c r="V125" i="3" s="1"/>
  <c r="T125" i="3" l="1"/>
  <c r="R125" i="3"/>
  <c r="S125" i="3" s="1"/>
  <c r="F126" i="3"/>
  <c r="G126" i="3" s="1"/>
  <c r="E126" i="3"/>
  <c r="D126" i="3"/>
  <c r="H126" i="3" l="1"/>
  <c r="O126" i="3" l="1"/>
  <c r="P126" i="3"/>
  <c r="Q126" i="3"/>
  <c r="I126" i="3"/>
  <c r="W126" i="3" l="1"/>
  <c r="X126" i="3" s="1"/>
  <c r="A127" i="3" s="1"/>
  <c r="B127" i="3" s="1"/>
  <c r="L126" i="3"/>
  <c r="AA126" i="3" l="1"/>
  <c r="K126" i="3"/>
  <c r="J126" i="3" s="1"/>
  <c r="Y126" i="3"/>
  <c r="AB126" i="3"/>
  <c r="Z126" i="3"/>
  <c r="M127" i="3"/>
  <c r="N127" i="3"/>
  <c r="C127" i="3"/>
  <c r="U126" i="3"/>
  <c r="V126" i="3" s="1"/>
  <c r="D127" i="3" l="1"/>
  <c r="E127" i="3"/>
  <c r="T126" i="3"/>
  <c r="R126" i="3"/>
  <c r="S126" i="3" s="1"/>
  <c r="F127" i="3"/>
  <c r="G127" i="3" s="1"/>
  <c r="H127" i="3" l="1"/>
  <c r="O127" i="3" l="1"/>
  <c r="P127" i="3"/>
  <c r="Q127" i="3"/>
  <c r="I127" i="3"/>
  <c r="L127" i="3" l="1"/>
  <c r="W127" i="3"/>
  <c r="X127" i="3" s="1"/>
  <c r="A128" i="3" s="1"/>
  <c r="B128" i="3" s="1"/>
  <c r="C128" i="3" l="1"/>
  <c r="N128" i="3"/>
  <c r="M128" i="3"/>
  <c r="K127" i="3"/>
  <c r="J127" i="3" s="1"/>
  <c r="AA127" i="3"/>
  <c r="Z127" i="3"/>
  <c r="Y127" i="3"/>
  <c r="AB127" i="3"/>
  <c r="U127" i="3"/>
  <c r="V127" i="3" s="1"/>
  <c r="T127" i="3" l="1"/>
  <c r="R127" i="3"/>
  <c r="S127" i="3" s="1"/>
  <c r="F128" i="3"/>
  <c r="G128" i="3" s="1"/>
  <c r="E128" i="3"/>
  <c r="D128" i="3"/>
  <c r="H128" i="3" l="1"/>
  <c r="O128" i="3" l="1"/>
  <c r="P128" i="3"/>
  <c r="Q128" i="3"/>
  <c r="I128" i="3"/>
  <c r="W128" i="3" l="1"/>
  <c r="X128" i="3" s="1"/>
  <c r="A129" i="3" s="1"/>
  <c r="B129" i="3" s="1"/>
  <c r="L128" i="3"/>
  <c r="Y128" i="3" l="1"/>
  <c r="K128" i="3"/>
  <c r="J128" i="3" s="1"/>
  <c r="Z128" i="3"/>
  <c r="AB128" i="3"/>
  <c r="AA128" i="3"/>
  <c r="M129" i="3"/>
  <c r="N129" i="3"/>
  <c r="C129" i="3"/>
  <c r="U128" i="3"/>
  <c r="V128" i="3" s="1"/>
  <c r="E129" i="3" l="1"/>
  <c r="D129" i="3"/>
  <c r="T128" i="3"/>
  <c r="R128" i="3"/>
  <c r="S128" i="3" s="1"/>
  <c r="F129" i="3"/>
  <c r="G129" i="3"/>
  <c r="H129" i="3" l="1"/>
  <c r="O129" i="3" l="1"/>
  <c r="P129" i="3"/>
  <c r="Q129" i="3"/>
  <c r="I129" i="3"/>
  <c r="L129" i="3" l="1"/>
  <c r="W129" i="3"/>
  <c r="X129" i="3" s="1"/>
  <c r="A130" i="3" s="1"/>
  <c r="B130" i="3" s="1"/>
  <c r="C130" i="3" l="1"/>
  <c r="N130" i="3"/>
  <c r="M130" i="3"/>
  <c r="K129" i="3"/>
  <c r="J129" i="3" s="1"/>
  <c r="Z129" i="3"/>
  <c r="AA129" i="3"/>
  <c r="Y129" i="3"/>
  <c r="AB129" i="3"/>
  <c r="U129" i="3"/>
  <c r="V129" i="3" s="1"/>
  <c r="T129" i="3" l="1"/>
  <c r="R129" i="3"/>
  <c r="S129" i="3" s="1"/>
  <c r="F130" i="3"/>
  <c r="G130" i="3" s="1"/>
  <c r="E130" i="3"/>
  <c r="D130" i="3"/>
  <c r="H130" i="3" l="1"/>
  <c r="O130" i="3" l="1"/>
  <c r="P130" i="3"/>
  <c r="Q130" i="3"/>
  <c r="I130" i="3"/>
  <c r="W130" i="3" l="1"/>
  <c r="X130" i="3" s="1"/>
  <c r="A131" i="3" s="1"/>
  <c r="B131" i="3" s="1"/>
  <c r="L130" i="3"/>
  <c r="Z130" i="3" l="1"/>
  <c r="K130" i="3"/>
  <c r="J130" i="3" s="1"/>
  <c r="Y130" i="3"/>
  <c r="AB130" i="3"/>
  <c r="AA130" i="3"/>
  <c r="M131" i="3"/>
  <c r="N131" i="3"/>
  <c r="C131" i="3"/>
  <c r="U130" i="3"/>
  <c r="V130" i="3" s="1"/>
  <c r="E131" i="3" l="1"/>
  <c r="D131" i="3"/>
  <c r="T130" i="3"/>
  <c r="R130" i="3"/>
  <c r="S130" i="3" s="1"/>
  <c r="F131" i="3"/>
  <c r="G131" i="3"/>
  <c r="H131" i="3" l="1"/>
  <c r="I131" i="3" s="1"/>
  <c r="L131" i="3" l="1"/>
  <c r="W131" i="3"/>
  <c r="X131" i="3" s="1"/>
  <c r="A132" i="3" s="1"/>
  <c r="B132" i="3" s="1"/>
  <c r="Q131" i="3"/>
  <c r="P131" i="3"/>
  <c r="O131" i="3"/>
  <c r="C132" i="3" l="1"/>
  <c r="N132" i="3"/>
  <c r="M132" i="3"/>
  <c r="K131" i="3"/>
  <c r="J131" i="3" s="1"/>
  <c r="AA131" i="3"/>
  <c r="Z131" i="3"/>
  <c r="Y131" i="3"/>
  <c r="AB131" i="3"/>
  <c r="U131" i="3"/>
  <c r="V131" i="3" s="1"/>
  <c r="T131" i="3" l="1"/>
  <c r="R131" i="3"/>
  <c r="S131" i="3" s="1"/>
  <c r="F132" i="3"/>
  <c r="G132" i="3" s="1"/>
  <c r="E132" i="3"/>
  <c r="D132" i="3"/>
  <c r="H132" i="3" l="1"/>
  <c r="O132" i="3" l="1"/>
  <c r="P132" i="3"/>
  <c r="Q132" i="3"/>
  <c r="I132" i="3"/>
  <c r="W132" i="3" l="1"/>
  <c r="X132" i="3" s="1"/>
  <c r="A133" i="3" s="1"/>
  <c r="B133" i="3" s="1"/>
  <c r="L132" i="3"/>
  <c r="Y132" i="3" l="1"/>
  <c r="K132" i="3"/>
  <c r="J132" i="3" s="1"/>
  <c r="AA132" i="3"/>
  <c r="AB132" i="3"/>
  <c r="Z132" i="3"/>
  <c r="M133" i="3"/>
  <c r="N133" i="3"/>
  <c r="C133" i="3"/>
  <c r="U132" i="3"/>
  <c r="V132" i="3" s="1"/>
  <c r="E133" i="3" l="1"/>
  <c r="D133" i="3"/>
  <c r="T132" i="3"/>
  <c r="R132" i="3"/>
  <c r="S132" i="3" s="1"/>
  <c r="F133" i="3"/>
  <c r="G133" i="3"/>
  <c r="H133" i="3" l="1"/>
  <c r="I133" i="3" s="1"/>
  <c r="L133" i="3" l="1"/>
  <c r="W133" i="3"/>
  <c r="X133" i="3" s="1"/>
  <c r="A134" i="3" s="1"/>
  <c r="B134" i="3" s="1"/>
  <c r="Q133" i="3"/>
  <c r="P133" i="3"/>
  <c r="O133" i="3"/>
  <c r="N134" i="3" l="1"/>
  <c r="C134" i="3"/>
  <c r="M134" i="3"/>
  <c r="Y133" i="3"/>
  <c r="Z133" i="3"/>
  <c r="K133" i="3"/>
  <c r="J133" i="3" s="1"/>
  <c r="AB133" i="3"/>
  <c r="AA133" i="3"/>
  <c r="U133" i="3"/>
  <c r="V133" i="3" s="1"/>
  <c r="R133" i="3" l="1"/>
  <c r="S133" i="3" s="1"/>
  <c r="T133" i="3"/>
  <c r="E134" i="3"/>
  <c r="D134" i="3"/>
  <c r="F134" i="3"/>
  <c r="G134" i="3" s="1"/>
  <c r="H134" i="3" l="1"/>
  <c r="P134" i="3" l="1"/>
  <c r="O134" i="3"/>
  <c r="Q134" i="3"/>
  <c r="I134" i="3"/>
  <c r="W134" i="3" l="1"/>
  <c r="X134" i="3" s="1"/>
  <c r="A135" i="3" s="1"/>
  <c r="B135" i="3" s="1"/>
  <c r="L134" i="3"/>
  <c r="K134" i="3" l="1"/>
  <c r="J134" i="3" s="1"/>
  <c r="AA134" i="3"/>
  <c r="AB134" i="3"/>
  <c r="Y134" i="3"/>
  <c r="Z134" i="3"/>
  <c r="N135" i="3"/>
  <c r="C135" i="3"/>
  <c r="M135" i="3"/>
  <c r="U134" i="3"/>
  <c r="V134" i="3" s="1"/>
  <c r="E135" i="3" l="1"/>
  <c r="D135" i="3"/>
  <c r="F135" i="3"/>
  <c r="G135" i="3" s="1"/>
  <c r="R134" i="3"/>
  <c r="S134" i="3" s="1"/>
  <c r="T134" i="3"/>
  <c r="H135" i="3" l="1"/>
  <c r="I135" i="3" s="1"/>
  <c r="W135" i="3" l="1"/>
  <c r="X135" i="3" s="1"/>
  <c r="A136" i="3" s="1"/>
  <c r="B136" i="3" s="1"/>
  <c r="L135" i="3"/>
  <c r="P135" i="3"/>
  <c r="Q135" i="3"/>
  <c r="O135" i="3"/>
  <c r="K135" i="3" l="1"/>
  <c r="J135" i="3" s="1"/>
  <c r="AA135" i="3"/>
  <c r="AB135" i="3"/>
  <c r="Y135" i="3"/>
  <c r="Z135" i="3"/>
  <c r="N136" i="3"/>
  <c r="C136" i="3"/>
  <c r="M136" i="3"/>
  <c r="U135" i="3"/>
  <c r="V135" i="3" s="1"/>
  <c r="F136" i="3" l="1"/>
  <c r="G136" i="3" s="1"/>
  <c r="D136" i="3"/>
  <c r="E136" i="3"/>
  <c r="R135" i="3"/>
  <c r="S135" i="3" s="1"/>
  <c r="T135" i="3"/>
  <c r="H136" i="3" l="1"/>
  <c r="I136" i="3" s="1"/>
  <c r="W136" i="3" l="1"/>
  <c r="X136" i="3" s="1"/>
  <c r="A137" i="3" s="1"/>
  <c r="B137" i="3" s="1"/>
  <c r="L136" i="3"/>
  <c r="O136" i="3"/>
  <c r="Q136" i="3"/>
  <c r="P136" i="3"/>
  <c r="AA136" i="3" l="1"/>
  <c r="Y136" i="3"/>
  <c r="K136" i="3"/>
  <c r="J136" i="3" s="1"/>
  <c r="AB136" i="3"/>
  <c r="Z136" i="3"/>
  <c r="C137" i="3"/>
  <c r="N137" i="3"/>
  <c r="M137" i="3"/>
  <c r="U136" i="3"/>
  <c r="V136" i="3" s="1"/>
  <c r="R136" i="3" l="1"/>
  <c r="S136" i="3" s="1"/>
  <c r="T136" i="3"/>
  <c r="E137" i="3"/>
  <c r="D137" i="3"/>
  <c r="F137" i="3"/>
  <c r="G137" i="3" s="1"/>
  <c r="H137" i="3" l="1"/>
  <c r="P137" i="3" l="1"/>
  <c r="Q137" i="3"/>
  <c r="O137" i="3"/>
  <c r="I137" i="3"/>
  <c r="W137" i="3" l="1"/>
  <c r="X137" i="3" s="1"/>
  <c r="A138" i="3" s="1"/>
  <c r="B138" i="3" s="1"/>
  <c r="L137" i="3"/>
  <c r="K137" i="3" l="1"/>
  <c r="J137" i="3" s="1"/>
  <c r="AA137" i="3"/>
  <c r="AB137" i="3"/>
  <c r="Y137" i="3"/>
  <c r="Z137" i="3"/>
  <c r="N138" i="3"/>
  <c r="C138" i="3"/>
  <c r="M138" i="3"/>
  <c r="U137" i="3"/>
  <c r="V137" i="3" s="1"/>
  <c r="D138" i="3" l="1"/>
  <c r="E138" i="3"/>
  <c r="F138" i="3"/>
  <c r="G138" i="3" s="1"/>
  <c r="R137" i="3"/>
  <c r="S137" i="3" s="1"/>
  <c r="T137" i="3"/>
  <c r="H138" i="3" l="1"/>
  <c r="I138" i="3" s="1"/>
  <c r="L138" i="3" l="1"/>
  <c r="W138" i="3"/>
  <c r="X138" i="3" s="1"/>
  <c r="A139" i="3" s="1"/>
  <c r="B139" i="3" s="1"/>
  <c r="P138" i="3"/>
  <c r="Q138" i="3"/>
  <c r="O138" i="3"/>
  <c r="C139" i="3" l="1"/>
  <c r="N139" i="3"/>
  <c r="M139" i="3"/>
  <c r="Z138" i="3"/>
  <c r="Y138" i="3"/>
  <c r="AA138" i="3"/>
  <c r="K138" i="3"/>
  <c r="J138" i="3" s="1"/>
  <c r="AB138" i="3"/>
  <c r="U138" i="3"/>
  <c r="V138" i="3" s="1"/>
  <c r="R138" i="3" l="1"/>
  <c r="S138" i="3" s="1"/>
  <c r="T138" i="3"/>
  <c r="F139" i="3"/>
  <c r="G139" i="3" s="1"/>
  <c r="D139" i="3"/>
  <c r="E139" i="3"/>
  <c r="H139" i="3" l="1"/>
  <c r="I139" i="3" s="1"/>
  <c r="W139" i="3" l="1"/>
  <c r="X139" i="3" s="1"/>
  <c r="A140" i="3" s="1"/>
  <c r="B140" i="3" s="1"/>
  <c r="L139" i="3"/>
  <c r="P139" i="3"/>
  <c r="Q139" i="3"/>
  <c r="O139" i="3"/>
  <c r="C140" i="3" l="1"/>
  <c r="N140" i="3"/>
  <c r="M140" i="3"/>
  <c r="Z139" i="3"/>
  <c r="Y139" i="3"/>
  <c r="K139" i="3"/>
  <c r="J139" i="3" s="1"/>
  <c r="AB139" i="3"/>
  <c r="AA139" i="3"/>
  <c r="U139" i="3"/>
  <c r="V139" i="3" s="1"/>
  <c r="R139" i="3" l="1"/>
  <c r="S139" i="3" s="1"/>
  <c r="T139" i="3"/>
  <c r="F140" i="3"/>
  <c r="G140" i="3" s="1"/>
  <c r="E140" i="3"/>
  <c r="D140" i="3"/>
  <c r="H140" i="3" l="1"/>
  <c r="I140" i="3" s="1"/>
  <c r="L140" i="3" l="1"/>
  <c r="W140" i="3"/>
  <c r="X140" i="3" s="1"/>
  <c r="A141" i="3" s="1"/>
  <c r="B141" i="3" s="1"/>
  <c r="P140" i="3"/>
  <c r="Q140" i="3"/>
  <c r="O140" i="3"/>
  <c r="N141" i="3" l="1"/>
  <c r="C141" i="3"/>
  <c r="M141" i="3"/>
  <c r="K140" i="3"/>
  <c r="J140" i="3" s="1"/>
  <c r="Z140" i="3"/>
  <c r="AB140" i="3"/>
  <c r="Y140" i="3"/>
  <c r="AA140" i="3"/>
  <c r="U140" i="3"/>
  <c r="V140" i="3" s="1"/>
  <c r="R140" i="3" l="1"/>
  <c r="S140" i="3" s="1"/>
  <c r="T140" i="3"/>
  <c r="E141" i="3"/>
  <c r="D141" i="3"/>
  <c r="F141" i="3"/>
  <c r="G141" i="3" s="1"/>
  <c r="H141" i="3" l="1"/>
  <c r="I141" i="3" s="1"/>
  <c r="L141" i="3" l="1"/>
  <c r="W141" i="3"/>
  <c r="X141" i="3" s="1"/>
  <c r="A142" i="3" s="1"/>
  <c r="B142" i="3" s="1"/>
  <c r="P141" i="3"/>
  <c r="Q141" i="3"/>
  <c r="O141" i="3"/>
  <c r="C142" i="3" l="1"/>
  <c r="N142" i="3"/>
  <c r="M142" i="3"/>
  <c r="AA141" i="3"/>
  <c r="Y141" i="3"/>
  <c r="K141" i="3"/>
  <c r="J141" i="3" s="1"/>
  <c r="AB141" i="3"/>
  <c r="Z141" i="3"/>
  <c r="U141" i="3"/>
  <c r="V141" i="3" s="1"/>
  <c r="T141" i="3" l="1"/>
  <c r="R141" i="3"/>
  <c r="S141" i="3" s="1"/>
  <c r="F142" i="3"/>
  <c r="G142" i="3" s="1"/>
  <c r="E142" i="3"/>
  <c r="D142" i="3"/>
  <c r="H142" i="3" l="1"/>
  <c r="I142" i="3" s="1"/>
  <c r="L142" i="3" l="1"/>
  <c r="W142" i="3"/>
  <c r="X142" i="3" s="1"/>
  <c r="A143" i="3" s="1"/>
  <c r="B143" i="3" s="1"/>
  <c r="P142" i="3"/>
  <c r="O142" i="3"/>
  <c r="Q142" i="3"/>
  <c r="C143" i="3" l="1"/>
  <c r="N143" i="3"/>
  <c r="M143" i="3"/>
  <c r="Z142" i="3"/>
  <c r="AA142" i="3"/>
  <c r="Y142" i="3"/>
  <c r="K142" i="3"/>
  <c r="J142" i="3" s="1"/>
  <c r="AB142" i="3"/>
  <c r="U142" i="3"/>
  <c r="V142" i="3" s="1"/>
  <c r="T142" i="3" l="1"/>
  <c r="R142" i="3"/>
  <c r="S142" i="3" s="1"/>
  <c r="F143" i="3"/>
  <c r="G143" i="3" s="1"/>
  <c r="D143" i="3"/>
  <c r="E143" i="3"/>
  <c r="H143" i="3" l="1"/>
  <c r="I143" i="3" s="1"/>
  <c r="L143" i="3" l="1"/>
  <c r="W143" i="3"/>
  <c r="X143" i="3" s="1"/>
  <c r="A144" i="3" s="1"/>
  <c r="B144" i="3" s="1"/>
  <c r="P143" i="3"/>
  <c r="Q143" i="3"/>
  <c r="O143" i="3"/>
  <c r="Z143" i="3" l="1"/>
  <c r="Y143" i="3"/>
  <c r="K143" i="3"/>
  <c r="J143" i="3" s="1"/>
  <c r="AB143" i="3"/>
  <c r="AA143" i="3"/>
  <c r="C144" i="3"/>
  <c r="N144" i="3"/>
  <c r="M144" i="3"/>
  <c r="U143" i="3"/>
  <c r="V143" i="3" s="1"/>
  <c r="R143" i="3" l="1"/>
  <c r="S143" i="3" s="1"/>
  <c r="T143" i="3"/>
  <c r="E144" i="3"/>
  <c r="D144" i="3"/>
  <c r="F144" i="3"/>
  <c r="G144" i="3" s="1"/>
  <c r="H144" i="3" l="1"/>
  <c r="I144" i="3" s="1"/>
  <c r="W144" i="3" l="1"/>
  <c r="X144" i="3" s="1"/>
  <c r="A145" i="3" s="1"/>
  <c r="B145" i="3" s="1"/>
  <c r="L144" i="3"/>
  <c r="P144" i="3"/>
  <c r="O144" i="3"/>
  <c r="Q144" i="3"/>
  <c r="K144" i="3" l="1"/>
  <c r="J144" i="3" s="1"/>
  <c r="Z144" i="3"/>
  <c r="AB144" i="3"/>
  <c r="Y144" i="3"/>
  <c r="AA144" i="3"/>
  <c r="N145" i="3"/>
  <c r="C145" i="3"/>
  <c r="M145" i="3"/>
  <c r="U144" i="3"/>
  <c r="V144" i="3" s="1"/>
  <c r="E145" i="3" l="1"/>
  <c r="D145" i="3"/>
  <c r="F145" i="3"/>
  <c r="G145" i="3" s="1"/>
  <c r="R144" i="3"/>
  <c r="S144" i="3" s="1"/>
  <c r="T144" i="3"/>
  <c r="H145" i="3" l="1"/>
  <c r="I145" i="3" s="1"/>
  <c r="L145" i="3" l="1"/>
  <c r="W145" i="3"/>
  <c r="X145" i="3" s="1"/>
  <c r="A146" i="3" s="1"/>
  <c r="B146" i="3" s="1"/>
  <c r="P145" i="3"/>
  <c r="Q145" i="3"/>
  <c r="O145" i="3"/>
  <c r="N146" i="3" l="1"/>
  <c r="M146" i="3"/>
  <c r="C146" i="3"/>
  <c r="Y145" i="3"/>
  <c r="Z145" i="3"/>
  <c r="K145" i="3"/>
  <c r="J145" i="3" s="1"/>
  <c r="AA145" i="3"/>
  <c r="AB145" i="3"/>
  <c r="U145" i="3"/>
  <c r="V145" i="3" s="1"/>
  <c r="F146" i="3" l="1"/>
  <c r="G146" i="3" s="1"/>
  <c r="D146" i="3"/>
  <c r="E146" i="3"/>
  <c r="R145" i="3"/>
  <c r="S145" i="3" s="1"/>
  <c r="T145" i="3"/>
  <c r="H146" i="3" l="1"/>
  <c r="I146" i="3" s="1"/>
  <c r="W146" i="3" l="1"/>
  <c r="X146" i="3" s="1"/>
  <c r="A147" i="3" s="1"/>
  <c r="B147" i="3" s="1"/>
  <c r="L146" i="3"/>
  <c r="Q146" i="3"/>
  <c r="P146" i="3"/>
  <c r="O146" i="3"/>
  <c r="AB146" i="3" l="1"/>
  <c r="K146" i="3"/>
  <c r="J146" i="3" s="1"/>
  <c r="AA146" i="3"/>
  <c r="Z146" i="3"/>
  <c r="Y146" i="3"/>
  <c r="C147" i="3"/>
  <c r="M147" i="3"/>
  <c r="N147" i="3"/>
  <c r="U146" i="3"/>
  <c r="V146" i="3" s="1"/>
  <c r="D147" i="3" l="1"/>
  <c r="E147" i="3"/>
  <c r="T146" i="3"/>
  <c r="R146" i="3"/>
  <c r="S146" i="3" s="1"/>
  <c r="G147" i="3"/>
  <c r="F147" i="3"/>
  <c r="H147" i="3" l="1"/>
  <c r="I147" i="3" s="1"/>
  <c r="W147" i="3" l="1"/>
  <c r="X147" i="3" s="1"/>
  <c r="A148" i="3" s="1"/>
  <c r="B148" i="3" s="1"/>
  <c r="L147" i="3"/>
  <c r="P147" i="3"/>
  <c r="O147" i="3"/>
  <c r="Q147" i="3"/>
  <c r="K147" i="3" l="1"/>
  <c r="J147" i="3" s="1"/>
  <c r="AA147" i="3"/>
  <c r="Z147" i="3"/>
  <c r="AB147" i="3"/>
  <c r="Y147" i="3"/>
  <c r="C148" i="3"/>
  <c r="M148" i="3"/>
  <c r="N148" i="3"/>
  <c r="U147" i="3"/>
  <c r="V147" i="3" s="1"/>
  <c r="E148" i="3" l="1"/>
  <c r="D148" i="3"/>
  <c r="F148" i="3"/>
  <c r="G148" i="3" s="1"/>
  <c r="R147" i="3"/>
  <c r="S147" i="3" s="1"/>
  <c r="T147" i="3"/>
  <c r="H148" i="3" l="1"/>
  <c r="I148" i="3" s="1"/>
  <c r="W148" i="3" l="1"/>
  <c r="X148" i="3" s="1"/>
  <c r="A149" i="3" s="1"/>
  <c r="B149" i="3" s="1"/>
  <c r="L148" i="3"/>
  <c r="Q148" i="3"/>
  <c r="P148" i="3"/>
  <c r="O148" i="3"/>
  <c r="K148" i="3" l="1"/>
  <c r="J148" i="3" s="1"/>
  <c r="AA148" i="3"/>
  <c r="Z148" i="3"/>
  <c r="AB148" i="3"/>
  <c r="Y148" i="3"/>
  <c r="C149" i="3"/>
  <c r="M149" i="3"/>
  <c r="N149" i="3"/>
  <c r="U148" i="3"/>
  <c r="V148" i="3" s="1"/>
  <c r="D149" i="3" l="1"/>
  <c r="E149" i="3"/>
  <c r="F149" i="3"/>
  <c r="G149" i="3" s="1"/>
  <c r="T148" i="3"/>
  <c r="R148" i="3"/>
  <c r="S148" i="3" s="1"/>
  <c r="H149" i="3" l="1"/>
  <c r="I149" i="3" s="1"/>
  <c r="L149" i="3" l="1"/>
  <c r="W149" i="3"/>
  <c r="X149" i="3" s="1"/>
  <c r="A150" i="3" s="1"/>
  <c r="B150" i="3" s="1"/>
  <c r="Q149" i="3"/>
  <c r="P149" i="3"/>
  <c r="O149" i="3"/>
  <c r="Y149" i="3" l="1"/>
  <c r="K149" i="3"/>
  <c r="J149" i="3" s="1"/>
  <c r="AA149" i="3"/>
  <c r="Z149" i="3"/>
  <c r="AB149" i="3"/>
  <c r="M150" i="3"/>
  <c r="N150" i="3"/>
  <c r="C150" i="3"/>
  <c r="U149" i="3"/>
  <c r="V149" i="3" s="1"/>
  <c r="E150" i="3" l="1"/>
  <c r="D150" i="3"/>
  <c r="R149" i="3"/>
  <c r="S149" i="3" s="1"/>
  <c r="T149" i="3"/>
  <c r="F150" i="3"/>
  <c r="G150" i="3"/>
  <c r="H150" i="3" l="1"/>
  <c r="I150" i="3" s="1"/>
  <c r="W150" i="3" l="1"/>
  <c r="X150" i="3" s="1"/>
  <c r="A151" i="3" s="1"/>
  <c r="B151" i="3" s="1"/>
  <c r="L150" i="3"/>
  <c r="O150" i="3"/>
  <c r="Q150" i="3"/>
  <c r="P150" i="3"/>
  <c r="AB150" i="3" l="1"/>
  <c r="Y150" i="3"/>
  <c r="K150" i="3"/>
  <c r="J150" i="3" s="1"/>
  <c r="AA150" i="3"/>
  <c r="Z150" i="3"/>
  <c r="M151" i="3"/>
  <c r="N151" i="3"/>
  <c r="C151" i="3"/>
  <c r="U150" i="3"/>
  <c r="V150" i="3" s="1"/>
  <c r="D151" i="3" l="1"/>
  <c r="E151" i="3"/>
  <c r="T150" i="3"/>
  <c r="R150" i="3"/>
  <c r="S150" i="3" s="1"/>
  <c r="F151" i="3"/>
  <c r="G151" i="3" s="1"/>
  <c r="H151" i="3" l="1"/>
  <c r="Q151" i="3" l="1"/>
  <c r="P151" i="3"/>
  <c r="O151" i="3"/>
  <c r="I151" i="3"/>
  <c r="W151" i="3" l="1"/>
  <c r="X151" i="3" s="1"/>
  <c r="A152" i="3" s="1"/>
  <c r="B152" i="3" s="1"/>
  <c r="L151" i="3"/>
  <c r="AB151" i="3" l="1"/>
  <c r="Y151" i="3"/>
  <c r="K151" i="3"/>
  <c r="J151" i="3" s="1"/>
  <c r="AA151" i="3"/>
  <c r="Z151" i="3"/>
  <c r="M152" i="3"/>
  <c r="N152" i="3"/>
  <c r="C152" i="3"/>
  <c r="U151" i="3"/>
  <c r="V151" i="3" s="1"/>
  <c r="D152" i="3" l="1"/>
  <c r="E152" i="3"/>
  <c r="T151" i="3"/>
  <c r="R151" i="3"/>
  <c r="S151" i="3" s="1"/>
  <c r="F152" i="3"/>
  <c r="G152" i="3" s="1"/>
  <c r="H152" i="3" l="1"/>
  <c r="Q152" i="3" l="1"/>
  <c r="P152" i="3"/>
  <c r="O152" i="3"/>
  <c r="I152" i="3"/>
  <c r="L152" i="3" l="1"/>
  <c r="W152" i="3"/>
  <c r="X152" i="3" s="1"/>
  <c r="AA152" i="3" l="1"/>
  <c r="AA153" i="3" s="1"/>
  <c r="AB152" i="3"/>
  <c r="AB153" i="3" s="1"/>
  <c r="Z152" i="3"/>
  <c r="Z153" i="3" s="1"/>
  <c r="K152" i="3"/>
  <c r="J152" i="3" s="1"/>
  <c r="Y152" i="3"/>
  <c r="Y153" i="3" s="1"/>
  <c r="L153" i="3"/>
  <c r="U152" i="3"/>
  <c r="V152" i="3" s="1"/>
  <c r="T152" i="3" l="1"/>
  <c r="R152" i="3"/>
  <c r="S152" i="3" s="1"/>
</calcChain>
</file>

<file path=xl/sharedStrings.xml><?xml version="1.0" encoding="utf-8"?>
<sst xmlns="http://schemas.openxmlformats.org/spreadsheetml/2006/main" count="50" uniqueCount="50">
  <si>
    <t>periodo do credito indevido</t>
  </si>
  <si>
    <t>DCI</t>
  </si>
  <si>
    <t>DIJ</t>
  </si>
  <si>
    <t>DCM</t>
  </si>
  <si>
    <t>IMPOSTO</t>
  </si>
  <si>
    <t>mês permitido p/ inicio de juros</t>
  </si>
  <si>
    <t>FALTA (imposto)</t>
  </si>
  <si>
    <t>SOBRA (valor maximo permitido)</t>
  </si>
  <si>
    <t>mês credito</t>
  </si>
  <si>
    <t>ano credito</t>
  </si>
  <si>
    <t>mês permit</t>
  </si>
  <si>
    <t>ano permit</t>
  </si>
  <si>
    <t>VALOR a impugnar</t>
  </si>
  <si>
    <t>VALOR disponível p impugnação</t>
  </si>
  <si>
    <t>cálculo de falta</t>
  </si>
  <si>
    <t>cálculo de sobra</t>
  </si>
  <si>
    <t>Falta da linha anterior</t>
  </si>
  <si>
    <t>GIA  corrigida?</t>
  </si>
  <si>
    <r>
      <t>Instruções</t>
    </r>
    <r>
      <rPr>
        <sz val="10"/>
        <rFont val="Arial"/>
      </rPr>
      <t>:</t>
    </r>
  </si>
  <si>
    <t>2) Na coluna "Crédito indevido no mês", se em um determinado mês não houver valores este deverá ser preenchido com "ZEROS"</t>
  </si>
  <si>
    <t>3) Se a impugnação for tipificadas nas alíneas a, b, c ou d do inc.II, e houver documentos fiscais com alíquotas diferentes, deverá ser elaborado mais de um demonstrativo, um para cada alíquota, devendo ser usado, a partir do segundo, o saldo de GIA do demonstrativo imediatamente anterior, podendo no programa AIIM 2003, ser lavrados em itens diferentes ou mesmo se fazer uma interposição entre os subitens.</t>
  </si>
  <si>
    <t xml:space="preserve">5) Se em algum período de apuração o contribuinte estiver omisso, neste mês deve ser considerado o valor zero para o "saldo de GIA" </t>
  </si>
  <si>
    <t>4) Na coluna "Saldo de GIA" se os saldos forem credores deverão ser inseridos com o sinal negativo (-) e, positivo se devedor</t>
  </si>
  <si>
    <t>6) O saldo de GIA deverá sem informado até que todo o crédito indevido seja totalmente impugnado, se isso não ocorrer até a última GIA entregue(*) até o momento da lavratura, neste mês (atual) a celula deverá ficar "em branco" e os valores das colunas DCI e DIJ ficarão "em branco" (SUBITENS)</t>
  </si>
  <si>
    <t>(*) aqui  não se trata de omisso de GIA, mas, por não ter ainda vencido o prazo para entrega da GIA.</t>
  </si>
  <si>
    <t>1)  deverão ser preenchidos as celulas e colunas em amarelo (entrada de dados)</t>
  </si>
  <si>
    <t>A) Na planilha "Dados":</t>
  </si>
  <si>
    <t>B) Se na planilha "Subitem":</t>
  </si>
  <si>
    <t>1)um ou mais subitens estiverem sem DCI e DIJ, então no programa do AIIM, na aba DDF, deverá ser clicado no cheque-box "saldo credor até o momento da lavratura".</t>
  </si>
  <si>
    <t>C) Impressão:</t>
  </si>
  <si>
    <t>2) A colunas base para Multa, apenas uma é verdadeira, se houver aliquotas diferentes, então, o crédito deverá ser desmembrado e elaborados em planilhas distintas (vide item 3).</t>
  </si>
  <si>
    <t>1) Se desejar imprimir qualquer das planilhas, selecione a aréa de impressão para evitar a impressão de dados indesejaveis.</t>
  </si>
  <si>
    <t>D) proteção:</t>
  </si>
  <si>
    <t>1) A planilha encontra-se protegida, sem senha, caso se queira ocultar alguam coluna, basta desprotegela e ocultar a coluna, protegendo-a em seguida.</t>
  </si>
  <si>
    <t>4) Eventualmente, alguns dos valores da coluna Base para Multa, deverão ser acrescentado ou diminuido de centavos para o acerto do total da coluna.</t>
  </si>
  <si>
    <t xml:space="preserve">3) na linha 153 existe somatorios nas colunas imposto e base de cálculo somente para conferência desses totais, caso haja necessidade de se aumentar a planilha, basta desprotege-la e copiar as colunas. </t>
  </si>
  <si>
    <t>mês do crédito indevido [A]</t>
  </si>
  <si>
    <r>
      <t>valores transportados
[B] = [H]</t>
    </r>
    <r>
      <rPr>
        <vertAlign val="subscript"/>
        <sz val="10"/>
        <rFont val="Arial"/>
        <family val="2"/>
      </rPr>
      <t xml:space="preserve"> </t>
    </r>
    <r>
      <rPr>
        <vertAlign val="subscript"/>
        <sz val="12"/>
        <rFont val="Arial"/>
        <family val="2"/>
      </rPr>
      <t>anterior</t>
    </r>
  </si>
  <si>
    <t>crédito indevido do mês
[C]</t>
  </si>
  <si>
    <t>total a impugnar
[D] = [B] + [C]</t>
  </si>
  <si>
    <t>valor do saldo de guia (-)
CREDOR
[E]</t>
  </si>
  <si>
    <t>valor da Gia sem o crédito indevido
[F] = [D] + [E]</t>
  </si>
  <si>
    <t>CRÉDITO A IMPUGNAR
[G]</t>
  </si>
  <si>
    <t>valor a transportar
[H] = [D] - [G]</t>
  </si>
  <si>
    <t>subitem</t>
  </si>
  <si>
    <t>BASE P/ MULTA
 (ALINEA J)</t>
  </si>
  <si>
    <t>BASE P/ MULTA
 (ALINEA A,B,C,D)
 AL. 18%</t>
  </si>
  <si>
    <t>BASE P/ MULTA
 (ALINEA A,B,C,D)
 AL. 12%</t>
  </si>
  <si>
    <t>BASE P/ MULTA
 (ALINEA A,B,C,D)
 AL. 25%</t>
  </si>
  <si>
    <t>versão 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</si>
</sst>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m\-yy"/>
    <numFmt numFmtId="166" formatCode="_(* #,##0_);_(* \(#,##0\);_(* &quot;-&quot;??_);_(@_)"/>
    <numFmt numFmtId="167" formatCode="[$-416]mmmm\-yy;@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color indexed="55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vertAlign val="subscript"/>
      <sz val="12"/>
      <name val="Arial"/>
      <family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justify" vertical="top"/>
    </xf>
    <xf numFmtId="17" fontId="4" fillId="0" borderId="4" xfId="0" applyNumberFormat="1" applyFont="1" applyBorder="1"/>
    <xf numFmtId="17" fontId="4" fillId="0" borderId="5" xfId="0" applyNumberFormat="1" applyFont="1" applyBorder="1"/>
    <xf numFmtId="0" fontId="0" fillId="0" borderId="6" xfId="0" applyBorder="1"/>
    <xf numFmtId="4" fontId="6" fillId="0" borderId="0" xfId="0" applyNumberFormat="1" applyFont="1"/>
    <xf numFmtId="4" fontId="0" fillId="0" borderId="0" xfId="0" applyNumberFormat="1"/>
    <xf numFmtId="0" fontId="0" fillId="0" borderId="1" xfId="0" applyBorder="1" applyAlignment="1">
      <alignment horizontal="center"/>
    </xf>
    <xf numFmtId="0" fontId="6" fillId="0" borderId="1" xfId="0" applyFont="1" applyBorder="1"/>
    <xf numFmtId="0" fontId="6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1" fontId="4" fillId="3" borderId="8" xfId="0" applyNumberFormat="1" applyFont="1" applyFill="1" applyBorder="1" applyAlignment="1">
      <alignment horizontal="center"/>
    </xf>
    <xf numFmtId="4" fontId="4" fillId="3" borderId="8" xfId="0" applyNumberFormat="1" applyFont="1" applyFill="1" applyBorder="1" applyAlignment="1">
      <alignment horizontal="center"/>
    </xf>
    <xf numFmtId="14" fontId="6" fillId="3" borderId="8" xfId="0" applyNumberFormat="1" applyFont="1" applyFill="1" applyBorder="1"/>
    <xf numFmtId="1" fontId="4" fillId="3" borderId="9" xfId="0" applyNumberFormat="1" applyFont="1" applyFill="1" applyBorder="1" applyAlignment="1">
      <alignment horizontal="center"/>
    </xf>
    <xf numFmtId="4" fontId="4" fillId="3" borderId="9" xfId="0" applyNumberFormat="1" applyFont="1" applyFill="1" applyBorder="1" applyAlignment="1">
      <alignment horizontal="center"/>
    </xf>
    <xf numFmtId="14" fontId="6" fillId="3" borderId="9" xfId="0" applyNumberFormat="1" applyFont="1" applyFill="1" applyBorder="1"/>
    <xf numFmtId="0" fontId="4" fillId="0" borderId="10" xfId="0" applyFont="1" applyBorder="1" applyAlignment="1">
      <alignment horizontal="center"/>
    </xf>
    <xf numFmtId="17" fontId="3" fillId="0" borderId="11" xfId="0" applyNumberFormat="1" applyFont="1" applyBorder="1"/>
    <xf numFmtId="4" fontId="0" fillId="0" borderId="11" xfId="0" applyNumberFormat="1" applyBorder="1"/>
    <xf numFmtId="166" fontId="4" fillId="0" borderId="11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" fontId="4" fillId="3" borderId="11" xfId="0" applyNumberFormat="1" applyFont="1" applyFill="1" applyBorder="1" applyAlignment="1">
      <alignment horizontal="center"/>
    </xf>
    <xf numFmtId="4" fontId="4" fillId="3" borderId="11" xfId="0" applyNumberFormat="1" applyFont="1" applyFill="1" applyBorder="1" applyAlignment="1">
      <alignment horizontal="center"/>
    </xf>
    <xf numFmtId="14" fontId="6" fillId="3" borderId="11" xfId="0" applyNumberFormat="1" applyFont="1" applyFill="1" applyBorder="1"/>
    <xf numFmtId="4" fontId="4" fillId="3" borderId="11" xfId="0" applyNumberFormat="1" applyFont="1" applyFill="1" applyBorder="1"/>
    <xf numFmtId="4" fontId="0" fillId="3" borderId="11" xfId="0" applyNumberFormat="1" applyFill="1" applyBorder="1"/>
    <xf numFmtId="17" fontId="3" fillId="0" borderId="8" xfId="0" applyNumberFormat="1" applyFont="1" applyBorder="1"/>
    <xf numFmtId="4" fontId="0" fillId="0" borderId="8" xfId="0" applyNumberFormat="1" applyBorder="1"/>
    <xf numFmtId="166" fontId="4" fillId="0" borderId="8" xfId="1" applyNumberFormat="1" applyFont="1" applyBorder="1" applyAlignment="1">
      <alignment horizontal="center"/>
    </xf>
    <xf numFmtId="1" fontId="6" fillId="2" borderId="8" xfId="0" applyNumberFormat="1" applyFont="1" applyFill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4" fontId="4" fillId="3" borderId="8" xfId="0" applyNumberFormat="1" applyFont="1" applyFill="1" applyBorder="1"/>
    <xf numFmtId="4" fontId="0" fillId="3" borderId="8" xfId="0" applyNumberFormat="1" applyFill="1" applyBorder="1"/>
    <xf numFmtId="1" fontId="6" fillId="2" borderId="9" xfId="0" applyNumberFormat="1" applyFont="1" applyFill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0" fillId="3" borderId="12" xfId="0" applyFill="1" applyBorder="1"/>
    <xf numFmtId="17" fontId="3" fillId="0" borderId="9" xfId="0" applyNumberFormat="1" applyFont="1" applyBorder="1"/>
    <xf numFmtId="4" fontId="0" fillId="0" borderId="9" xfId="0" applyNumberFormat="1" applyBorder="1"/>
    <xf numFmtId="166" fontId="4" fillId="0" borderId="9" xfId="1" applyNumberFormat="1" applyFont="1" applyBorder="1" applyAlignment="1">
      <alignment horizontal="center"/>
    </xf>
    <xf numFmtId="4" fontId="4" fillId="3" borderId="9" xfId="0" applyNumberFormat="1" applyFont="1" applyFill="1" applyBorder="1"/>
    <xf numFmtId="4" fontId="0" fillId="3" borderId="9" xfId="0" applyNumberFormat="1" applyFill="1" applyBorder="1"/>
    <xf numFmtId="4" fontId="6" fillId="4" borderId="13" xfId="0" applyNumberFormat="1" applyFont="1" applyFill="1" applyBorder="1"/>
    <xf numFmtId="0" fontId="4" fillId="4" borderId="13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6" fillId="4" borderId="13" xfId="0" applyFont="1" applyFill="1" applyBorder="1"/>
    <xf numFmtId="0" fontId="0" fillId="4" borderId="13" xfId="0" applyFill="1" applyBorder="1"/>
    <xf numFmtId="4" fontId="0" fillId="4" borderId="13" xfId="0" applyNumberFormat="1" applyFill="1" applyBorder="1"/>
    <xf numFmtId="0" fontId="0" fillId="5" borderId="6" xfId="0" applyFill="1" applyBorder="1"/>
    <xf numFmtId="0" fontId="0" fillId="5" borderId="1" xfId="0" applyFill="1" applyBorder="1"/>
    <xf numFmtId="0" fontId="4" fillId="5" borderId="1" xfId="0" applyFont="1" applyFill="1" applyBorder="1" applyAlignment="1">
      <alignment horizontal="center"/>
    </xf>
    <xf numFmtId="0" fontId="0" fillId="2" borderId="2" xfId="0" applyFill="1" applyBorder="1" applyAlignment="1" applyProtection="1">
      <alignment horizontal="center" vertical="center" wrapText="1"/>
      <protection hidden="1"/>
    </xf>
    <xf numFmtId="3" fontId="4" fillId="0" borderId="11" xfId="0" applyNumberFormat="1" applyFont="1" applyBorder="1" applyAlignment="1">
      <alignment horizontal="center"/>
    </xf>
    <xf numFmtId="165" fontId="4" fillId="0" borderId="11" xfId="0" applyNumberFormat="1" applyFont="1" applyBorder="1" applyAlignment="1">
      <alignment horizontal="right"/>
    </xf>
    <xf numFmtId="4" fontId="6" fillId="6" borderId="11" xfId="0" applyNumberFormat="1" applyFont="1" applyFill="1" applyBorder="1" applyProtection="1">
      <protection locked="0"/>
    </xf>
    <xf numFmtId="40" fontId="6" fillId="7" borderId="11" xfId="0" applyNumberFormat="1" applyFont="1" applyFill="1" applyBorder="1" applyProtection="1">
      <protection locked="0"/>
    </xf>
    <xf numFmtId="40" fontId="0" fillId="2" borderId="11" xfId="0" applyNumberFormat="1" applyFill="1" applyBorder="1"/>
    <xf numFmtId="3" fontId="4" fillId="0" borderId="8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right"/>
    </xf>
    <xf numFmtId="4" fontId="6" fillId="6" borderId="8" xfId="0" applyNumberFormat="1" applyFont="1" applyFill="1" applyBorder="1" applyProtection="1">
      <protection locked="0"/>
    </xf>
    <xf numFmtId="40" fontId="6" fillId="7" borderId="8" xfId="0" applyNumberFormat="1" applyFont="1" applyFill="1" applyBorder="1" applyProtection="1">
      <protection locked="0"/>
    </xf>
    <xf numFmtId="40" fontId="0" fillId="2" borderId="8" xfId="0" applyNumberFormat="1" applyFill="1" applyBorder="1"/>
    <xf numFmtId="3" fontId="4" fillId="0" borderId="14" xfId="0" applyNumberFormat="1" applyFont="1" applyBorder="1" applyAlignment="1">
      <alignment horizontal="center"/>
    </xf>
    <xf numFmtId="165" fontId="4" fillId="0" borderId="14" xfId="0" applyNumberFormat="1" applyFont="1" applyBorder="1" applyAlignment="1">
      <alignment horizontal="right"/>
    </xf>
    <xf numFmtId="4" fontId="0" fillId="0" borderId="14" xfId="0" applyNumberFormat="1" applyBorder="1"/>
    <xf numFmtId="4" fontId="6" fillId="6" borderId="14" xfId="0" applyNumberFormat="1" applyFont="1" applyFill="1" applyBorder="1" applyProtection="1">
      <protection locked="0"/>
    </xf>
    <xf numFmtId="40" fontId="6" fillId="7" borderId="14" xfId="0" applyNumberFormat="1" applyFont="1" applyFill="1" applyBorder="1" applyProtection="1">
      <protection locked="0"/>
    </xf>
    <xf numFmtId="40" fontId="0" fillId="2" borderId="9" xfId="0" applyNumberFormat="1" applyFill="1" applyBorder="1"/>
    <xf numFmtId="164" fontId="6" fillId="3" borderId="8" xfId="1" applyFont="1" applyFill="1" applyBorder="1"/>
    <xf numFmtId="0" fontId="6" fillId="2" borderId="11" xfId="0" applyFont="1" applyFill="1" applyBorder="1" applyAlignment="1">
      <alignment horizontal="center"/>
    </xf>
    <xf numFmtId="0" fontId="6" fillId="5" borderId="1" xfId="0" applyFont="1" applyFill="1" applyBorder="1"/>
    <xf numFmtId="14" fontId="0" fillId="0" borderId="0" xfId="0" applyNumberFormat="1"/>
    <xf numFmtId="167" fontId="6" fillId="6" borderId="11" xfId="0" applyNumberFormat="1" applyFont="1" applyFill="1" applyBorder="1" applyProtection="1">
      <protection locked="0"/>
    </xf>
    <xf numFmtId="167" fontId="3" fillId="0" borderId="8" xfId="0" applyNumberFormat="1" applyFont="1" applyBorder="1"/>
    <xf numFmtId="167" fontId="3" fillId="0" borderId="14" xfId="0" applyNumberFormat="1" applyFont="1" applyBorder="1"/>
    <xf numFmtId="14" fontId="0" fillId="5" borderId="1" xfId="0" applyNumberFormat="1" applyFill="1" applyBorder="1"/>
    <xf numFmtId="14" fontId="0" fillId="0" borderId="1" xfId="0" applyNumberFormat="1" applyBorder="1"/>
  </cellXfs>
  <cellStyles count="2">
    <cellStyle name="Normal" xfId="0" builtinId="0"/>
    <cellStyle name="Vírgula" xfId="1" builtinId="3"/>
  </cellStyles>
  <dxfs count="3">
    <dxf>
      <font>
        <condense val="0"/>
        <extend val="0"/>
        <color indexed="41"/>
      </font>
    </dxf>
    <dxf>
      <fill>
        <patternFill>
          <bgColor indexed="42"/>
        </patternFill>
      </fill>
    </dxf>
    <dxf>
      <fill>
        <patternFill>
          <bgColor indexed="2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19"/>
  <sheetViews>
    <sheetView showRowColHeaders="0" showOutlineSymbols="0" workbookViewId="0">
      <selection activeCell="A7" sqref="A7"/>
    </sheetView>
  </sheetViews>
  <sheetFormatPr defaultRowHeight="12.75" x14ac:dyDescent="0.2"/>
  <cols>
    <col min="1" max="1" width="107.7109375" customWidth="1"/>
  </cols>
  <sheetData>
    <row r="1" spans="1:1" x14ac:dyDescent="0.2">
      <c r="A1" s="8" t="s">
        <v>18</v>
      </c>
    </row>
    <row r="2" spans="1:1" x14ac:dyDescent="0.2">
      <c r="A2" t="s">
        <v>26</v>
      </c>
    </row>
    <row r="3" spans="1:1" x14ac:dyDescent="0.2">
      <c r="A3" t="s">
        <v>25</v>
      </c>
    </row>
    <row r="4" spans="1:1" x14ac:dyDescent="0.2">
      <c r="A4" t="s">
        <v>19</v>
      </c>
    </row>
    <row r="5" spans="1:1" ht="51" x14ac:dyDescent="0.2">
      <c r="A5" s="9" t="s">
        <v>20</v>
      </c>
    </row>
    <row r="6" spans="1:1" x14ac:dyDescent="0.2">
      <c r="A6" t="s">
        <v>22</v>
      </c>
    </row>
    <row r="7" spans="1:1" ht="25.5" x14ac:dyDescent="0.2">
      <c r="A7" s="9" t="s">
        <v>21</v>
      </c>
    </row>
    <row r="8" spans="1:1" s="9" customFormat="1" ht="38.25" x14ac:dyDescent="0.2">
      <c r="A8" s="9" t="s">
        <v>23</v>
      </c>
    </row>
    <row r="9" spans="1:1" x14ac:dyDescent="0.2">
      <c r="A9" t="s">
        <v>24</v>
      </c>
    </row>
    <row r="10" spans="1:1" ht="15.75" customHeight="1" x14ac:dyDescent="0.2">
      <c r="A10" s="9" t="s">
        <v>27</v>
      </c>
    </row>
    <row r="11" spans="1:1" ht="26.25" customHeight="1" x14ac:dyDescent="0.2">
      <c r="A11" s="9" t="s">
        <v>28</v>
      </c>
    </row>
    <row r="12" spans="1:1" ht="25.5" x14ac:dyDescent="0.2">
      <c r="A12" s="9" t="s">
        <v>30</v>
      </c>
    </row>
    <row r="13" spans="1:1" ht="25.5" x14ac:dyDescent="0.2">
      <c r="A13" s="9" t="s">
        <v>35</v>
      </c>
    </row>
    <row r="14" spans="1:1" ht="25.5" x14ac:dyDescent="0.2">
      <c r="A14" s="9" t="s">
        <v>34</v>
      </c>
    </row>
    <row r="15" spans="1:1" ht="13.5" customHeight="1" x14ac:dyDescent="0.2">
      <c r="A15" t="s">
        <v>29</v>
      </c>
    </row>
    <row r="16" spans="1:1" ht="10.5" customHeight="1" x14ac:dyDescent="0.2">
      <c r="A16" t="s">
        <v>31</v>
      </c>
    </row>
    <row r="17" spans="1:1" x14ac:dyDescent="0.2">
      <c r="A17" t="s">
        <v>32</v>
      </c>
    </row>
    <row r="18" spans="1:1" s="9" customFormat="1" ht="27" customHeight="1" x14ac:dyDescent="0.2">
      <c r="A18" s="9" t="s">
        <v>33</v>
      </c>
    </row>
    <row r="19" spans="1:1" x14ac:dyDescent="0.2">
      <c r="A19" t="s">
        <v>49</v>
      </c>
    </row>
  </sheetData>
  <phoneticPr fontId="9" type="noConversion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K6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2.75" x14ac:dyDescent="0.2"/>
  <cols>
    <col min="1" max="1" width="11.42578125" customWidth="1"/>
    <col min="2" max="2" width="9.28515625" style="4" hidden="1" customWidth="1"/>
    <col min="3" max="3" width="5.7109375" style="4" hidden="1" customWidth="1"/>
    <col min="4" max="4" width="6.7109375" style="3" hidden="1" customWidth="1"/>
    <col min="5" max="5" width="15.5703125" customWidth="1"/>
    <col min="6" max="6" width="16.140625" style="8" customWidth="1"/>
    <col min="7" max="7" width="14.5703125" customWidth="1"/>
    <col min="8" max="8" width="17.5703125" style="8" customWidth="1"/>
    <col min="9" max="9" width="20.7109375" customWidth="1"/>
    <col min="10" max="10" width="16.7109375" customWidth="1"/>
    <col min="11" max="11" width="15.7109375" customWidth="1"/>
  </cols>
  <sheetData>
    <row r="1" spans="1:11" ht="52.5" thickTop="1" thickBot="1" x14ac:dyDescent="0.25">
      <c r="A1" s="2" t="s">
        <v>36</v>
      </c>
      <c r="B1" s="18"/>
      <c r="C1" s="19"/>
      <c r="D1" s="18"/>
      <c r="E1" s="2" t="s">
        <v>37</v>
      </c>
      <c r="F1" s="17" t="s">
        <v>38</v>
      </c>
      <c r="G1" s="2" t="s">
        <v>39</v>
      </c>
      <c r="H1" s="17" t="s">
        <v>40</v>
      </c>
      <c r="I1" s="2" t="s">
        <v>41</v>
      </c>
      <c r="J1" s="2" t="s">
        <v>42</v>
      </c>
      <c r="K1" s="2" t="s">
        <v>43</v>
      </c>
    </row>
    <row r="2" spans="1:11" ht="13.5" thickTop="1" x14ac:dyDescent="0.2">
      <c r="A2" s="85"/>
      <c r="B2" s="65">
        <v>1</v>
      </c>
      <c r="C2" s="65" t="str">
        <f t="shared" ref="C2:C33" si="0">IF(J2=0,"nada",B2)</f>
        <v>nada</v>
      </c>
      <c r="D2" s="66" t="str">
        <f>IF(A2="","",DATE(Subitens!B$1,Subitens!A$1,1))</f>
        <v/>
      </c>
      <c r="E2" s="32">
        <v>0</v>
      </c>
      <c r="F2" s="67"/>
      <c r="G2" s="32">
        <f>E2+F2</f>
        <v>0</v>
      </c>
      <c r="H2" s="68"/>
      <c r="I2" s="69" t="str">
        <f t="shared" ref="I2:I63" si="1">IF(ISNUMBER(H2),G2+H2,"")</f>
        <v/>
      </c>
      <c r="J2" s="32">
        <f t="shared" ref="J2:J33" si="2">IF(H2&lt;0,IF(I2&lt;0,0,I2),G2)</f>
        <v>0</v>
      </c>
      <c r="K2" s="32">
        <f t="shared" ref="K2:K33" si="3">G2-J2</f>
        <v>0</v>
      </c>
    </row>
    <row r="3" spans="1:11" x14ac:dyDescent="0.2">
      <c r="A3" s="86">
        <f>DATE(Subitens!B$1,Subitens!A$1+ROW()-2,1)</f>
        <v>32</v>
      </c>
      <c r="B3" s="70">
        <f t="shared" ref="B3:B34" si="4">IF(J3=0,B2,B2+1)</f>
        <v>1</v>
      </c>
      <c r="C3" s="70" t="str">
        <f t="shared" si="0"/>
        <v>nada</v>
      </c>
      <c r="D3" s="71" t="str">
        <f>IF(D2="","",A3)</f>
        <v/>
      </c>
      <c r="E3" s="41">
        <f>K2</f>
        <v>0</v>
      </c>
      <c r="F3" s="72"/>
      <c r="G3" s="41">
        <f>E3+F3</f>
        <v>0</v>
      </c>
      <c r="H3" s="73"/>
      <c r="I3" s="74" t="str">
        <f t="shared" si="1"/>
        <v/>
      </c>
      <c r="J3" s="41">
        <f t="shared" si="2"/>
        <v>0</v>
      </c>
      <c r="K3" s="41">
        <f t="shared" si="3"/>
        <v>0</v>
      </c>
    </row>
    <row r="4" spans="1:11" x14ac:dyDescent="0.2">
      <c r="A4" s="86">
        <f>DATE(Subitens!B$1,Subitens!A$1+ROW()-2,1)</f>
        <v>61</v>
      </c>
      <c r="B4" s="70">
        <f t="shared" si="4"/>
        <v>1</v>
      </c>
      <c r="C4" s="70" t="str">
        <f t="shared" si="0"/>
        <v>nada</v>
      </c>
      <c r="D4" s="71" t="str">
        <f t="shared" ref="D4:D63" si="5">IF(D3="","",A4)</f>
        <v/>
      </c>
      <c r="E4" s="41">
        <f t="shared" ref="E4:E63" si="6">K3</f>
        <v>0</v>
      </c>
      <c r="F4" s="72"/>
      <c r="G4" s="41">
        <f t="shared" ref="G4:G58" si="7">E4+F4</f>
        <v>0</v>
      </c>
      <c r="H4" s="73"/>
      <c r="I4" s="74" t="str">
        <f t="shared" si="1"/>
        <v/>
      </c>
      <c r="J4" s="41">
        <f t="shared" si="2"/>
        <v>0</v>
      </c>
      <c r="K4" s="41">
        <f t="shared" si="3"/>
        <v>0</v>
      </c>
    </row>
    <row r="5" spans="1:11" x14ac:dyDescent="0.2">
      <c r="A5" s="86">
        <f>DATE(Subitens!B$1,Subitens!A$1+ROW()-2,1)</f>
        <v>92</v>
      </c>
      <c r="B5" s="70">
        <f t="shared" si="4"/>
        <v>1</v>
      </c>
      <c r="C5" s="70" t="str">
        <f t="shared" si="0"/>
        <v>nada</v>
      </c>
      <c r="D5" s="71" t="str">
        <f t="shared" si="5"/>
        <v/>
      </c>
      <c r="E5" s="41">
        <f t="shared" si="6"/>
        <v>0</v>
      </c>
      <c r="F5" s="72"/>
      <c r="G5" s="41">
        <f t="shared" si="7"/>
        <v>0</v>
      </c>
      <c r="H5" s="73"/>
      <c r="I5" s="74" t="str">
        <f t="shared" si="1"/>
        <v/>
      </c>
      <c r="J5" s="41">
        <f t="shared" si="2"/>
        <v>0</v>
      </c>
      <c r="K5" s="41">
        <f t="shared" si="3"/>
        <v>0</v>
      </c>
    </row>
    <row r="6" spans="1:11" x14ac:dyDescent="0.2">
      <c r="A6" s="86">
        <f>DATE(Subitens!B$1,Subitens!A$1+ROW()-2,1)</f>
        <v>122</v>
      </c>
      <c r="B6" s="70">
        <f t="shared" si="4"/>
        <v>1</v>
      </c>
      <c r="C6" s="70" t="str">
        <f t="shared" si="0"/>
        <v>nada</v>
      </c>
      <c r="D6" s="71" t="str">
        <f t="shared" si="5"/>
        <v/>
      </c>
      <c r="E6" s="41">
        <f t="shared" si="6"/>
        <v>0</v>
      </c>
      <c r="F6" s="72"/>
      <c r="G6" s="41">
        <f t="shared" si="7"/>
        <v>0</v>
      </c>
      <c r="H6" s="73"/>
      <c r="I6" s="74" t="str">
        <f t="shared" si="1"/>
        <v/>
      </c>
      <c r="J6" s="41">
        <f t="shared" si="2"/>
        <v>0</v>
      </c>
      <c r="K6" s="41">
        <f t="shared" si="3"/>
        <v>0</v>
      </c>
    </row>
    <row r="7" spans="1:11" x14ac:dyDescent="0.2">
      <c r="A7" s="86">
        <f>DATE(Subitens!B$1,Subitens!A$1+ROW()-2,1)</f>
        <v>153</v>
      </c>
      <c r="B7" s="70">
        <f t="shared" si="4"/>
        <v>1</v>
      </c>
      <c r="C7" s="70" t="str">
        <f t="shared" si="0"/>
        <v>nada</v>
      </c>
      <c r="D7" s="71" t="str">
        <f t="shared" si="5"/>
        <v/>
      </c>
      <c r="E7" s="41">
        <f t="shared" si="6"/>
        <v>0</v>
      </c>
      <c r="F7" s="72"/>
      <c r="G7" s="41">
        <f t="shared" si="7"/>
        <v>0</v>
      </c>
      <c r="H7" s="73"/>
      <c r="I7" s="74" t="str">
        <f t="shared" si="1"/>
        <v/>
      </c>
      <c r="J7" s="41">
        <f t="shared" si="2"/>
        <v>0</v>
      </c>
      <c r="K7" s="41">
        <f t="shared" si="3"/>
        <v>0</v>
      </c>
    </row>
    <row r="8" spans="1:11" x14ac:dyDescent="0.2">
      <c r="A8" s="86">
        <f>DATE(Subitens!B$1,Subitens!A$1+ROW()-2,1)</f>
        <v>183</v>
      </c>
      <c r="B8" s="70">
        <f t="shared" si="4"/>
        <v>1</v>
      </c>
      <c r="C8" s="70" t="str">
        <f t="shared" si="0"/>
        <v>nada</v>
      </c>
      <c r="D8" s="71" t="str">
        <f t="shared" si="5"/>
        <v/>
      </c>
      <c r="E8" s="41">
        <f t="shared" si="6"/>
        <v>0</v>
      </c>
      <c r="F8" s="72"/>
      <c r="G8" s="41">
        <f t="shared" si="7"/>
        <v>0</v>
      </c>
      <c r="H8" s="73"/>
      <c r="I8" s="74" t="str">
        <f t="shared" si="1"/>
        <v/>
      </c>
      <c r="J8" s="41">
        <f t="shared" si="2"/>
        <v>0</v>
      </c>
      <c r="K8" s="41">
        <f t="shared" si="3"/>
        <v>0</v>
      </c>
    </row>
    <row r="9" spans="1:11" x14ac:dyDescent="0.2">
      <c r="A9" s="86">
        <f>DATE(Subitens!B$1,Subitens!A$1+ROW()-2,1)</f>
        <v>214</v>
      </c>
      <c r="B9" s="70">
        <f t="shared" si="4"/>
        <v>1</v>
      </c>
      <c r="C9" s="70" t="str">
        <f t="shared" si="0"/>
        <v>nada</v>
      </c>
      <c r="D9" s="71" t="str">
        <f t="shared" si="5"/>
        <v/>
      </c>
      <c r="E9" s="41">
        <f t="shared" si="6"/>
        <v>0</v>
      </c>
      <c r="F9" s="72"/>
      <c r="G9" s="41">
        <f t="shared" si="7"/>
        <v>0</v>
      </c>
      <c r="H9" s="73"/>
      <c r="I9" s="74" t="str">
        <f t="shared" si="1"/>
        <v/>
      </c>
      <c r="J9" s="41">
        <f t="shared" si="2"/>
        <v>0</v>
      </c>
      <c r="K9" s="41">
        <f t="shared" si="3"/>
        <v>0</v>
      </c>
    </row>
    <row r="10" spans="1:11" x14ac:dyDescent="0.2">
      <c r="A10" s="86">
        <f>DATE(Subitens!B$1,Subitens!A$1+ROW()-2,1)</f>
        <v>245</v>
      </c>
      <c r="B10" s="70">
        <f t="shared" si="4"/>
        <v>1</v>
      </c>
      <c r="C10" s="70" t="str">
        <f t="shared" si="0"/>
        <v>nada</v>
      </c>
      <c r="D10" s="71" t="str">
        <f t="shared" si="5"/>
        <v/>
      </c>
      <c r="E10" s="41">
        <f t="shared" si="6"/>
        <v>0</v>
      </c>
      <c r="F10" s="72"/>
      <c r="G10" s="41">
        <f t="shared" si="7"/>
        <v>0</v>
      </c>
      <c r="H10" s="73"/>
      <c r="I10" s="74" t="str">
        <f t="shared" si="1"/>
        <v/>
      </c>
      <c r="J10" s="41">
        <f t="shared" si="2"/>
        <v>0</v>
      </c>
      <c r="K10" s="41">
        <f t="shared" si="3"/>
        <v>0</v>
      </c>
    </row>
    <row r="11" spans="1:11" x14ac:dyDescent="0.2">
      <c r="A11" s="86">
        <f>DATE(Subitens!B$1,Subitens!A$1+ROW()-2,1)</f>
        <v>275</v>
      </c>
      <c r="B11" s="70">
        <f t="shared" si="4"/>
        <v>1</v>
      </c>
      <c r="C11" s="70" t="str">
        <f t="shared" si="0"/>
        <v>nada</v>
      </c>
      <c r="D11" s="71" t="str">
        <f t="shared" si="5"/>
        <v/>
      </c>
      <c r="E11" s="41">
        <f t="shared" si="6"/>
        <v>0</v>
      </c>
      <c r="F11" s="72"/>
      <c r="G11" s="41">
        <f t="shared" si="7"/>
        <v>0</v>
      </c>
      <c r="H11" s="73"/>
      <c r="I11" s="74" t="str">
        <f t="shared" si="1"/>
        <v/>
      </c>
      <c r="J11" s="41">
        <f t="shared" si="2"/>
        <v>0</v>
      </c>
      <c r="K11" s="41">
        <f t="shared" si="3"/>
        <v>0</v>
      </c>
    </row>
    <row r="12" spans="1:11" x14ac:dyDescent="0.2">
      <c r="A12" s="86">
        <f>DATE(Subitens!B$1,Subitens!A$1+ROW()-2,1)</f>
        <v>306</v>
      </c>
      <c r="B12" s="70">
        <f t="shared" si="4"/>
        <v>1</v>
      </c>
      <c r="C12" s="70" t="str">
        <f t="shared" si="0"/>
        <v>nada</v>
      </c>
      <c r="D12" s="71" t="str">
        <f t="shared" si="5"/>
        <v/>
      </c>
      <c r="E12" s="41">
        <f t="shared" si="6"/>
        <v>0</v>
      </c>
      <c r="F12" s="72"/>
      <c r="G12" s="41">
        <f t="shared" si="7"/>
        <v>0</v>
      </c>
      <c r="H12" s="73"/>
      <c r="I12" s="74" t="str">
        <f t="shared" si="1"/>
        <v/>
      </c>
      <c r="J12" s="41">
        <f t="shared" si="2"/>
        <v>0</v>
      </c>
      <c r="K12" s="41">
        <f t="shared" si="3"/>
        <v>0</v>
      </c>
    </row>
    <row r="13" spans="1:11" x14ac:dyDescent="0.2">
      <c r="A13" s="86">
        <f>DATE(Subitens!B$1,Subitens!A$1+ROW()-2,1)</f>
        <v>336</v>
      </c>
      <c r="B13" s="70">
        <f t="shared" si="4"/>
        <v>1</v>
      </c>
      <c r="C13" s="70" t="str">
        <f t="shared" si="0"/>
        <v>nada</v>
      </c>
      <c r="D13" s="71" t="str">
        <f t="shared" si="5"/>
        <v/>
      </c>
      <c r="E13" s="41">
        <f t="shared" si="6"/>
        <v>0</v>
      </c>
      <c r="F13" s="72"/>
      <c r="G13" s="41">
        <f t="shared" si="7"/>
        <v>0</v>
      </c>
      <c r="H13" s="73"/>
      <c r="I13" s="74" t="str">
        <f t="shared" si="1"/>
        <v/>
      </c>
      <c r="J13" s="41">
        <f t="shared" si="2"/>
        <v>0</v>
      </c>
      <c r="K13" s="41">
        <f t="shared" si="3"/>
        <v>0</v>
      </c>
    </row>
    <row r="14" spans="1:11" x14ac:dyDescent="0.2">
      <c r="A14" s="86">
        <f>DATE(Subitens!B$1,Subitens!A$1+ROW()-2,1)</f>
        <v>367</v>
      </c>
      <c r="B14" s="70">
        <f t="shared" si="4"/>
        <v>1</v>
      </c>
      <c r="C14" s="70" t="str">
        <f t="shared" si="0"/>
        <v>nada</v>
      </c>
      <c r="D14" s="71" t="str">
        <f t="shared" si="5"/>
        <v/>
      </c>
      <c r="E14" s="41">
        <f t="shared" si="6"/>
        <v>0</v>
      </c>
      <c r="F14" s="72"/>
      <c r="G14" s="41">
        <f t="shared" si="7"/>
        <v>0</v>
      </c>
      <c r="H14" s="73"/>
      <c r="I14" s="74" t="str">
        <f t="shared" si="1"/>
        <v/>
      </c>
      <c r="J14" s="41">
        <f t="shared" si="2"/>
        <v>0</v>
      </c>
      <c r="K14" s="41">
        <f t="shared" si="3"/>
        <v>0</v>
      </c>
    </row>
    <row r="15" spans="1:11" x14ac:dyDescent="0.2">
      <c r="A15" s="86">
        <f>DATE(Subitens!B$1,Subitens!A$1+ROW()-2,1)</f>
        <v>398</v>
      </c>
      <c r="B15" s="70">
        <f t="shared" si="4"/>
        <v>1</v>
      </c>
      <c r="C15" s="70" t="str">
        <f t="shared" si="0"/>
        <v>nada</v>
      </c>
      <c r="D15" s="71" t="str">
        <f t="shared" si="5"/>
        <v/>
      </c>
      <c r="E15" s="41">
        <f t="shared" si="6"/>
        <v>0</v>
      </c>
      <c r="F15" s="72"/>
      <c r="G15" s="41">
        <f t="shared" si="7"/>
        <v>0</v>
      </c>
      <c r="H15" s="73"/>
      <c r="I15" s="74" t="str">
        <f t="shared" si="1"/>
        <v/>
      </c>
      <c r="J15" s="41">
        <f t="shared" si="2"/>
        <v>0</v>
      </c>
      <c r="K15" s="41">
        <f t="shared" si="3"/>
        <v>0</v>
      </c>
    </row>
    <row r="16" spans="1:11" x14ac:dyDescent="0.2">
      <c r="A16" s="86">
        <f>DATE(Subitens!B$1,Subitens!A$1+ROW()-2,1)</f>
        <v>426</v>
      </c>
      <c r="B16" s="70">
        <f t="shared" si="4"/>
        <v>1</v>
      </c>
      <c r="C16" s="70" t="str">
        <f t="shared" si="0"/>
        <v>nada</v>
      </c>
      <c r="D16" s="71" t="str">
        <f t="shared" si="5"/>
        <v/>
      </c>
      <c r="E16" s="41">
        <f t="shared" si="6"/>
        <v>0</v>
      </c>
      <c r="F16" s="72"/>
      <c r="G16" s="41">
        <f t="shared" si="7"/>
        <v>0</v>
      </c>
      <c r="H16" s="73"/>
      <c r="I16" s="74" t="str">
        <f t="shared" si="1"/>
        <v/>
      </c>
      <c r="J16" s="41">
        <f t="shared" si="2"/>
        <v>0</v>
      </c>
      <c r="K16" s="41">
        <f t="shared" si="3"/>
        <v>0</v>
      </c>
    </row>
    <row r="17" spans="1:11" x14ac:dyDescent="0.2">
      <c r="A17" s="86">
        <f>DATE(Subitens!B$1,Subitens!A$1+ROW()-2,1)</f>
        <v>457</v>
      </c>
      <c r="B17" s="70">
        <f t="shared" si="4"/>
        <v>1</v>
      </c>
      <c r="C17" s="70" t="str">
        <f t="shared" si="0"/>
        <v>nada</v>
      </c>
      <c r="D17" s="71" t="str">
        <f t="shared" si="5"/>
        <v/>
      </c>
      <c r="E17" s="41">
        <f t="shared" si="6"/>
        <v>0</v>
      </c>
      <c r="F17" s="72"/>
      <c r="G17" s="41">
        <f t="shared" si="7"/>
        <v>0</v>
      </c>
      <c r="H17" s="73"/>
      <c r="I17" s="74" t="str">
        <f t="shared" si="1"/>
        <v/>
      </c>
      <c r="J17" s="41">
        <f t="shared" si="2"/>
        <v>0</v>
      </c>
      <c r="K17" s="41">
        <f t="shared" si="3"/>
        <v>0</v>
      </c>
    </row>
    <row r="18" spans="1:11" x14ac:dyDescent="0.2">
      <c r="A18" s="86">
        <f>DATE(Subitens!B$1,Subitens!A$1+ROW()-2,1)</f>
        <v>487</v>
      </c>
      <c r="B18" s="70">
        <f t="shared" si="4"/>
        <v>1</v>
      </c>
      <c r="C18" s="70" t="str">
        <f t="shared" si="0"/>
        <v>nada</v>
      </c>
      <c r="D18" s="71" t="str">
        <f t="shared" si="5"/>
        <v/>
      </c>
      <c r="E18" s="41">
        <f t="shared" si="6"/>
        <v>0</v>
      </c>
      <c r="F18" s="72"/>
      <c r="G18" s="41">
        <f t="shared" si="7"/>
        <v>0</v>
      </c>
      <c r="H18" s="73"/>
      <c r="I18" s="74" t="str">
        <f t="shared" si="1"/>
        <v/>
      </c>
      <c r="J18" s="41">
        <f t="shared" si="2"/>
        <v>0</v>
      </c>
      <c r="K18" s="41">
        <f t="shared" si="3"/>
        <v>0</v>
      </c>
    </row>
    <row r="19" spans="1:11" x14ac:dyDescent="0.2">
      <c r="A19" s="86">
        <f>DATE(Subitens!B$1,Subitens!A$1+ROW()-2,1)</f>
        <v>518</v>
      </c>
      <c r="B19" s="70">
        <f t="shared" si="4"/>
        <v>1</v>
      </c>
      <c r="C19" s="70" t="str">
        <f t="shared" si="0"/>
        <v>nada</v>
      </c>
      <c r="D19" s="71" t="str">
        <f t="shared" si="5"/>
        <v/>
      </c>
      <c r="E19" s="41">
        <f t="shared" si="6"/>
        <v>0</v>
      </c>
      <c r="F19" s="72"/>
      <c r="G19" s="41">
        <f t="shared" si="7"/>
        <v>0</v>
      </c>
      <c r="H19" s="73"/>
      <c r="I19" s="74" t="str">
        <f t="shared" si="1"/>
        <v/>
      </c>
      <c r="J19" s="41">
        <f t="shared" si="2"/>
        <v>0</v>
      </c>
      <c r="K19" s="41">
        <f t="shared" si="3"/>
        <v>0</v>
      </c>
    </row>
    <row r="20" spans="1:11" x14ac:dyDescent="0.2">
      <c r="A20" s="86">
        <f>DATE(Subitens!B$1,Subitens!A$1+ROW()-2,1)</f>
        <v>548</v>
      </c>
      <c r="B20" s="70">
        <f t="shared" si="4"/>
        <v>1</v>
      </c>
      <c r="C20" s="70" t="str">
        <f t="shared" si="0"/>
        <v>nada</v>
      </c>
      <c r="D20" s="71" t="str">
        <f t="shared" si="5"/>
        <v/>
      </c>
      <c r="E20" s="41">
        <f t="shared" si="6"/>
        <v>0</v>
      </c>
      <c r="F20" s="72"/>
      <c r="G20" s="41">
        <f t="shared" si="7"/>
        <v>0</v>
      </c>
      <c r="H20" s="73"/>
      <c r="I20" s="74" t="str">
        <f t="shared" si="1"/>
        <v/>
      </c>
      <c r="J20" s="41">
        <f t="shared" si="2"/>
        <v>0</v>
      </c>
      <c r="K20" s="41">
        <f t="shared" si="3"/>
        <v>0</v>
      </c>
    </row>
    <row r="21" spans="1:11" x14ac:dyDescent="0.2">
      <c r="A21" s="86">
        <f>DATE(Subitens!B$1,Subitens!A$1+ROW()-2,1)</f>
        <v>579</v>
      </c>
      <c r="B21" s="70">
        <f t="shared" si="4"/>
        <v>1</v>
      </c>
      <c r="C21" s="70" t="str">
        <f t="shared" si="0"/>
        <v>nada</v>
      </c>
      <c r="D21" s="71" t="str">
        <f t="shared" si="5"/>
        <v/>
      </c>
      <c r="E21" s="41">
        <f t="shared" si="6"/>
        <v>0</v>
      </c>
      <c r="F21" s="72"/>
      <c r="G21" s="41">
        <f t="shared" si="7"/>
        <v>0</v>
      </c>
      <c r="H21" s="73"/>
      <c r="I21" s="74" t="str">
        <f t="shared" si="1"/>
        <v/>
      </c>
      <c r="J21" s="41">
        <f t="shared" si="2"/>
        <v>0</v>
      </c>
      <c r="K21" s="41">
        <f t="shared" si="3"/>
        <v>0</v>
      </c>
    </row>
    <row r="22" spans="1:11" x14ac:dyDescent="0.2">
      <c r="A22" s="86">
        <f>DATE(Subitens!B$1,Subitens!A$1+ROW()-2,1)</f>
        <v>610</v>
      </c>
      <c r="B22" s="70">
        <f t="shared" si="4"/>
        <v>1</v>
      </c>
      <c r="C22" s="70" t="str">
        <f t="shared" si="0"/>
        <v>nada</v>
      </c>
      <c r="D22" s="71" t="str">
        <f t="shared" si="5"/>
        <v/>
      </c>
      <c r="E22" s="41">
        <f t="shared" si="6"/>
        <v>0</v>
      </c>
      <c r="F22" s="72"/>
      <c r="G22" s="41">
        <f t="shared" si="7"/>
        <v>0</v>
      </c>
      <c r="H22" s="73"/>
      <c r="I22" s="74" t="str">
        <f t="shared" si="1"/>
        <v/>
      </c>
      <c r="J22" s="41">
        <f t="shared" si="2"/>
        <v>0</v>
      </c>
      <c r="K22" s="41">
        <f t="shared" si="3"/>
        <v>0</v>
      </c>
    </row>
    <row r="23" spans="1:11" x14ac:dyDescent="0.2">
      <c r="A23" s="86">
        <f>DATE(Subitens!B$1,Subitens!A$1+ROW()-2,1)</f>
        <v>640</v>
      </c>
      <c r="B23" s="70">
        <f t="shared" si="4"/>
        <v>1</v>
      </c>
      <c r="C23" s="70" t="str">
        <f t="shared" si="0"/>
        <v>nada</v>
      </c>
      <c r="D23" s="71" t="str">
        <f t="shared" si="5"/>
        <v/>
      </c>
      <c r="E23" s="41">
        <f t="shared" si="6"/>
        <v>0</v>
      </c>
      <c r="F23" s="72"/>
      <c r="G23" s="41">
        <f t="shared" si="7"/>
        <v>0</v>
      </c>
      <c r="H23" s="73"/>
      <c r="I23" s="74" t="str">
        <f t="shared" si="1"/>
        <v/>
      </c>
      <c r="J23" s="41">
        <f t="shared" si="2"/>
        <v>0</v>
      </c>
      <c r="K23" s="41">
        <f t="shared" si="3"/>
        <v>0</v>
      </c>
    </row>
    <row r="24" spans="1:11" x14ac:dyDescent="0.2">
      <c r="A24" s="86">
        <f>DATE(Subitens!B$1,Subitens!A$1+ROW()-2,1)</f>
        <v>671</v>
      </c>
      <c r="B24" s="70">
        <f t="shared" si="4"/>
        <v>1</v>
      </c>
      <c r="C24" s="70" t="str">
        <f t="shared" si="0"/>
        <v>nada</v>
      </c>
      <c r="D24" s="71" t="str">
        <f t="shared" si="5"/>
        <v/>
      </c>
      <c r="E24" s="41">
        <f t="shared" si="6"/>
        <v>0</v>
      </c>
      <c r="F24" s="72"/>
      <c r="G24" s="41">
        <f t="shared" si="7"/>
        <v>0</v>
      </c>
      <c r="H24" s="73"/>
      <c r="I24" s="74" t="str">
        <f t="shared" si="1"/>
        <v/>
      </c>
      <c r="J24" s="41">
        <f t="shared" si="2"/>
        <v>0</v>
      </c>
      <c r="K24" s="41">
        <f t="shared" si="3"/>
        <v>0</v>
      </c>
    </row>
    <row r="25" spans="1:11" x14ac:dyDescent="0.2">
      <c r="A25" s="86">
        <f>DATE(Subitens!B$1,Subitens!A$1+ROW()-2,1)</f>
        <v>701</v>
      </c>
      <c r="B25" s="70">
        <f t="shared" si="4"/>
        <v>1</v>
      </c>
      <c r="C25" s="70" t="str">
        <f t="shared" si="0"/>
        <v>nada</v>
      </c>
      <c r="D25" s="71" t="str">
        <f t="shared" si="5"/>
        <v/>
      </c>
      <c r="E25" s="41">
        <f t="shared" si="6"/>
        <v>0</v>
      </c>
      <c r="F25" s="72"/>
      <c r="G25" s="41">
        <f t="shared" si="7"/>
        <v>0</v>
      </c>
      <c r="H25" s="73"/>
      <c r="I25" s="74" t="str">
        <f t="shared" si="1"/>
        <v/>
      </c>
      <c r="J25" s="41">
        <f t="shared" si="2"/>
        <v>0</v>
      </c>
      <c r="K25" s="41">
        <f t="shared" si="3"/>
        <v>0</v>
      </c>
    </row>
    <row r="26" spans="1:11" x14ac:dyDescent="0.2">
      <c r="A26" s="86">
        <f>DATE(Subitens!B$1,Subitens!A$1+ROW()-2,1)</f>
        <v>732</v>
      </c>
      <c r="B26" s="70">
        <f t="shared" si="4"/>
        <v>1</v>
      </c>
      <c r="C26" s="70" t="str">
        <f t="shared" si="0"/>
        <v>nada</v>
      </c>
      <c r="D26" s="71" t="str">
        <f t="shared" si="5"/>
        <v/>
      </c>
      <c r="E26" s="41">
        <f t="shared" si="6"/>
        <v>0</v>
      </c>
      <c r="F26" s="72"/>
      <c r="G26" s="41">
        <f t="shared" si="7"/>
        <v>0</v>
      </c>
      <c r="H26" s="73"/>
      <c r="I26" s="74" t="str">
        <f t="shared" si="1"/>
        <v/>
      </c>
      <c r="J26" s="41">
        <f t="shared" si="2"/>
        <v>0</v>
      </c>
      <c r="K26" s="41">
        <f t="shared" si="3"/>
        <v>0</v>
      </c>
    </row>
    <row r="27" spans="1:11" x14ac:dyDescent="0.2">
      <c r="A27" s="86">
        <f>DATE(Subitens!B$1,Subitens!A$1+ROW()-2,1)</f>
        <v>763</v>
      </c>
      <c r="B27" s="70">
        <f t="shared" si="4"/>
        <v>1</v>
      </c>
      <c r="C27" s="70" t="str">
        <f t="shared" si="0"/>
        <v>nada</v>
      </c>
      <c r="D27" s="71" t="str">
        <f t="shared" si="5"/>
        <v/>
      </c>
      <c r="E27" s="41">
        <f t="shared" si="6"/>
        <v>0</v>
      </c>
      <c r="F27" s="72"/>
      <c r="G27" s="41">
        <f t="shared" si="7"/>
        <v>0</v>
      </c>
      <c r="H27" s="73"/>
      <c r="I27" s="74" t="str">
        <f t="shared" si="1"/>
        <v/>
      </c>
      <c r="J27" s="41">
        <f t="shared" si="2"/>
        <v>0</v>
      </c>
      <c r="K27" s="41">
        <f t="shared" si="3"/>
        <v>0</v>
      </c>
    </row>
    <row r="28" spans="1:11" x14ac:dyDescent="0.2">
      <c r="A28" s="86">
        <f>DATE(Subitens!B$1,Subitens!A$1+ROW()-2,1)</f>
        <v>791</v>
      </c>
      <c r="B28" s="70">
        <f t="shared" si="4"/>
        <v>1</v>
      </c>
      <c r="C28" s="70" t="str">
        <f t="shared" si="0"/>
        <v>nada</v>
      </c>
      <c r="D28" s="71" t="str">
        <f t="shared" si="5"/>
        <v/>
      </c>
      <c r="E28" s="41">
        <f t="shared" si="6"/>
        <v>0</v>
      </c>
      <c r="F28" s="72"/>
      <c r="G28" s="41">
        <f t="shared" si="7"/>
        <v>0</v>
      </c>
      <c r="H28" s="73"/>
      <c r="I28" s="74" t="str">
        <f t="shared" si="1"/>
        <v/>
      </c>
      <c r="J28" s="41">
        <f t="shared" si="2"/>
        <v>0</v>
      </c>
      <c r="K28" s="41">
        <f t="shared" si="3"/>
        <v>0</v>
      </c>
    </row>
    <row r="29" spans="1:11" x14ac:dyDescent="0.2">
      <c r="A29" s="86">
        <f>DATE(Subitens!B$1,Subitens!A$1+ROW()-2,1)</f>
        <v>822</v>
      </c>
      <c r="B29" s="70">
        <f t="shared" si="4"/>
        <v>1</v>
      </c>
      <c r="C29" s="70" t="str">
        <f t="shared" si="0"/>
        <v>nada</v>
      </c>
      <c r="D29" s="71" t="str">
        <f t="shared" si="5"/>
        <v/>
      </c>
      <c r="E29" s="41">
        <f t="shared" si="6"/>
        <v>0</v>
      </c>
      <c r="F29" s="72"/>
      <c r="G29" s="41">
        <f t="shared" si="7"/>
        <v>0</v>
      </c>
      <c r="H29" s="73"/>
      <c r="I29" s="74" t="str">
        <f t="shared" si="1"/>
        <v/>
      </c>
      <c r="J29" s="41">
        <f t="shared" si="2"/>
        <v>0</v>
      </c>
      <c r="K29" s="41">
        <f t="shared" si="3"/>
        <v>0</v>
      </c>
    </row>
    <row r="30" spans="1:11" x14ac:dyDescent="0.2">
      <c r="A30" s="86">
        <f>DATE(Subitens!B$1,Subitens!A$1+ROW()-2,1)</f>
        <v>852</v>
      </c>
      <c r="B30" s="70">
        <f t="shared" si="4"/>
        <v>1</v>
      </c>
      <c r="C30" s="70" t="str">
        <f t="shared" si="0"/>
        <v>nada</v>
      </c>
      <c r="D30" s="71" t="str">
        <f t="shared" si="5"/>
        <v/>
      </c>
      <c r="E30" s="41">
        <f t="shared" si="6"/>
        <v>0</v>
      </c>
      <c r="F30" s="72"/>
      <c r="G30" s="41">
        <f t="shared" si="7"/>
        <v>0</v>
      </c>
      <c r="H30" s="73"/>
      <c r="I30" s="74" t="str">
        <f t="shared" si="1"/>
        <v/>
      </c>
      <c r="J30" s="41">
        <f t="shared" si="2"/>
        <v>0</v>
      </c>
      <c r="K30" s="41">
        <f t="shared" si="3"/>
        <v>0</v>
      </c>
    </row>
    <row r="31" spans="1:11" x14ac:dyDescent="0.2">
      <c r="A31" s="86">
        <f>DATE(Subitens!B$1,Subitens!A$1+ROW()-2,1)</f>
        <v>883</v>
      </c>
      <c r="B31" s="70">
        <f t="shared" si="4"/>
        <v>1</v>
      </c>
      <c r="C31" s="70" t="str">
        <f t="shared" si="0"/>
        <v>nada</v>
      </c>
      <c r="D31" s="71" t="str">
        <f t="shared" si="5"/>
        <v/>
      </c>
      <c r="E31" s="41">
        <f t="shared" si="6"/>
        <v>0</v>
      </c>
      <c r="F31" s="72"/>
      <c r="G31" s="41">
        <f t="shared" si="7"/>
        <v>0</v>
      </c>
      <c r="H31" s="73"/>
      <c r="I31" s="74" t="str">
        <f t="shared" si="1"/>
        <v/>
      </c>
      <c r="J31" s="41">
        <f t="shared" si="2"/>
        <v>0</v>
      </c>
      <c r="K31" s="41">
        <f t="shared" si="3"/>
        <v>0</v>
      </c>
    </row>
    <row r="32" spans="1:11" x14ac:dyDescent="0.2">
      <c r="A32" s="86">
        <f>DATE(Subitens!B$1,Subitens!A$1+ROW()-2,1)</f>
        <v>913</v>
      </c>
      <c r="B32" s="70">
        <f t="shared" si="4"/>
        <v>1</v>
      </c>
      <c r="C32" s="70" t="str">
        <f t="shared" si="0"/>
        <v>nada</v>
      </c>
      <c r="D32" s="71" t="str">
        <f t="shared" si="5"/>
        <v/>
      </c>
      <c r="E32" s="41">
        <f t="shared" si="6"/>
        <v>0</v>
      </c>
      <c r="F32" s="72"/>
      <c r="G32" s="41">
        <f t="shared" si="7"/>
        <v>0</v>
      </c>
      <c r="H32" s="73"/>
      <c r="I32" s="74" t="str">
        <f t="shared" si="1"/>
        <v/>
      </c>
      <c r="J32" s="41">
        <f t="shared" si="2"/>
        <v>0</v>
      </c>
      <c r="K32" s="41">
        <f t="shared" si="3"/>
        <v>0</v>
      </c>
    </row>
    <row r="33" spans="1:11" x14ac:dyDescent="0.2">
      <c r="A33" s="86">
        <f>DATE(Subitens!B$1,Subitens!A$1+ROW()-2,1)</f>
        <v>944</v>
      </c>
      <c r="B33" s="70">
        <f t="shared" si="4"/>
        <v>1</v>
      </c>
      <c r="C33" s="70" t="str">
        <f t="shared" si="0"/>
        <v>nada</v>
      </c>
      <c r="D33" s="71" t="str">
        <f t="shared" si="5"/>
        <v/>
      </c>
      <c r="E33" s="41">
        <f t="shared" si="6"/>
        <v>0</v>
      </c>
      <c r="F33" s="72"/>
      <c r="G33" s="41">
        <f t="shared" si="7"/>
        <v>0</v>
      </c>
      <c r="H33" s="73"/>
      <c r="I33" s="74" t="str">
        <f t="shared" si="1"/>
        <v/>
      </c>
      <c r="J33" s="41">
        <f t="shared" si="2"/>
        <v>0</v>
      </c>
      <c r="K33" s="41">
        <f t="shared" si="3"/>
        <v>0</v>
      </c>
    </row>
    <row r="34" spans="1:11" x14ac:dyDescent="0.2">
      <c r="A34" s="86">
        <f>DATE(Subitens!B$1,Subitens!A$1+ROW()-2,1)</f>
        <v>975</v>
      </c>
      <c r="B34" s="70">
        <f t="shared" si="4"/>
        <v>1</v>
      </c>
      <c r="C34" s="70" t="str">
        <f t="shared" ref="C34:C63" si="8">IF(J34=0,"nada",B34)</f>
        <v>nada</v>
      </c>
      <c r="D34" s="71" t="str">
        <f t="shared" si="5"/>
        <v/>
      </c>
      <c r="E34" s="41">
        <f t="shared" si="6"/>
        <v>0</v>
      </c>
      <c r="F34" s="72"/>
      <c r="G34" s="41">
        <f t="shared" si="7"/>
        <v>0</v>
      </c>
      <c r="H34" s="73"/>
      <c r="I34" s="74" t="str">
        <f t="shared" si="1"/>
        <v/>
      </c>
      <c r="J34" s="41">
        <f t="shared" ref="J34:J63" si="9">IF(H34&lt;0,IF(I34&lt;0,0,I34),G34)</f>
        <v>0</v>
      </c>
      <c r="K34" s="41">
        <f t="shared" ref="K34:K63" si="10">G34-J34</f>
        <v>0</v>
      </c>
    </row>
    <row r="35" spans="1:11" x14ac:dyDescent="0.2">
      <c r="A35" s="86">
        <f>DATE(Subitens!B$1,Subitens!A$1+ROW()-2,1)</f>
        <v>1005</v>
      </c>
      <c r="B35" s="70">
        <f t="shared" ref="B35:B63" si="11">IF(J35=0,B34,B34+1)</f>
        <v>1</v>
      </c>
      <c r="C35" s="70" t="str">
        <f t="shared" si="8"/>
        <v>nada</v>
      </c>
      <c r="D35" s="71" t="str">
        <f t="shared" si="5"/>
        <v/>
      </c>
      <c r="E35" s="41">
        <f t="shared" si="6"/>
        <v>0</v>
      </c>
      <c r="F35" s="72"/>
      <c r="G35" s="41">
        <f t="shared" si="7"/>
        <v>0</v>
      </c>
      <c r="H35" s="73"/>
      <c r="I35" s="74" t="str">
        <f t="shared" si="1"/>
        <v/>
      </c>
      <c r="J35" s="41">
        <f t="shared" si="9"/>
        <v>0</v>
      </c>
      <c r="K35" s="41">
        <f t="shared" si="10"/>
        <v>0</v>
      </c>
    </row>
    <row r="36" spans="1:11" x14ac:dyDescent="0.2">
      <c r="A36" s="86">
        <f>DATE(Subitens!B$1,Subitens!A$1+ROW()-2,1)</f>
        <v>1036</v>
      </c>
      <c r="B36" s="70">
        <f t="shared" si="11"/>
        <v>1</v>
      </c>
      <c r="C36" s="70" t="str">
        <f t="shared" si="8"/>
        <v>nada</v>
      </c>
      <c r="D36" s="71" t="str">
        <f t="shared" si="5"/>
        <v/>
      </c>
      <c r="E36" s="41">
        <f t="shared" si="6"/>
        <v>0</v>
      </c>
      <c r="F36" s="72"/>
      <c r="G36" s="41">
        <f t="shared" si="7"/>
        <v>0</v>
      </c>
      <c r="H36" s="73"/>
      <c r="I36" s="74" t="str">
        <f t="shared" si="1"/>
        <v/>
      </c>
      <c r="J36" s="41">
        <f t="shared" si="9"/>
        <v>0</v>
      </c>
      <c r="K36" s="41">
        <f t="shared" si="10"/>
        <v>0</v>
      </c>
    </row>
    <row r="37" spans="1:11" x14ac:dyDescent="0.2">
      <c r="A37" s="86">
        <f>DATE(Subitens!B$1,Subitens!A$1+ROW()-2,1)</f>
        <v>1066</v>
      </c>
      <c r="B37" s="70">
        <f t="shared" si="11"/>
        <v>1</v>
      </c>
      <c r="C37" s="70" t="str">
        <f t="shared" si="8"/>
        <v>nada</v>
      </c>
      <c r="D37" s="71" t="str">
        <f t="shared" si="5"/>
        <v/>
      </c>
      <c r="E37" s="41">
        <f t="shared" si="6"/>
        <v>0</v>
      </c>
      <c r="F37" s="72"/>
      <c r="G37" s="41">
        <f t="shared" si="7"/>
        <v>0</v>
      </c>
      <c r="H37" s="73"/>
      <c r="I37" s="74" t="str">
        <f t="shared" si="1"/>
        <v/>
      </c>
      <c r="J37" s="41">
        <f t="shared" si="9"/>
        <v>0</v>
      </c>
      <c r="K37" s="41">
        <f t="shared" si="10"/>
        <v>0</v>
      </c>
    </row>
    <row r="38" spans="1:11" x14ac:dyDescent="0.2">
      <c r="A38" s="86">
        <f>DATE(Subitens!B$1,Subitens!A$1+ROW()-2,1)</f>
        <v>1097</v>
      </c>
      <c r="B38" s="70">
        <f t="shared" si="11"/>
        <v>1</v>
      </c>
      <c r="C38" s="70" t="str">
        <f t="shared" si="8"/>
        <v>nada</v>
      </c>
      <c r="D38" s="71" t="str">
        <f t="shared" si="5"/>
        <v/>
      </c>
      <c r="E38" s="41">
        <f t="shared" si="6"/>
        <v>0</v>
      </c>
      <c r="F38" s="72"/>
      <c r="G38" s="41">
        <f t="shared" si="7"/>
        <v>0</v>
      </c>
      <c r="H38" s="73"/>
      <c r="I38" s="74" t="str">
        <f t="shared" si="1"/>
        <v/>
      </c>
      <c r="J38" s="41">
        <f t="shared" si="9"/>
        <v>0</v>
      </c>
      <c r="K38" s="41">
        <f t="shared" si="10"/>
        <v>0</v>
      </c>
    </row>
    <row r="39" spans="1:11" x14ac:dyDescent="0.2">
      <c r="A39" s="86">
        <f>DATE(Subitens!B$1,Subitens!A$1+ROW()-2,1)</f>
        <v>1128</v>
      </c>
      <c r="B39" s="70">
        <f t="shared" si="11"/>
        <v>1</v>
      </c>
      <c r="C39" s="70" t="str">
        <f t="shared" si="8"/>
        <v>nada</v>
      </c>
      <c r="D39" s="71" t="str">
        <f t="shared" si="5"/>
        <v/>
      </c>
      <c r="E39" s="41">
        <f t="shared" si="6"/>
        <v>0</v>
      </c>
      <c r="F39" s="72"/>
      <c r="G39" s="41">
        <f t="shared" si="7"/>
        <v>0</v>
      </c>
      <c r="H39" s="73"/>
      <c r="I39" s="74" t="str">
        <f t="shared" si="1"/>
        <v/>
      </c>
      <c r="J39" s="41">
        <f t="shared" si="9"/>
        <v>0</v>
      </c>
      <c r="K39" s="41">
        <f t="shared" si="10"/>
        <v>0</v>
      </c>
    </row>
    <row r="40" spans="1:11" x14ac:dyDescent="0.2">
      <c r="A40" s="86">
        <f>DATE(Subitens!B$1,Subitens!A$1+ROW()-2,1)</f>
        <v>1156</v>
      </c>
      <c r="B40" s="70">
        <f t="shared" si="11"/>
        <v>1</v>
      </c>
      <c r="C40" s="70" t="str">
        <f t="shared" si="8"/>
        <v>nada</v>
      </c>
      <c r="D40" s="71" t="str">
        <f t="shared" si="5"/>
        <v/>
      </c>
      <c r="E40" s="41">
        <f t="shared" si="6"/>
        <v>0</v>
      </c>
      <c r="F40" s="72"/>
      <c r="G40" s="41">
        <f t="shared" si="7"/>
        <v>0</v>
      </c>
      <c r="H40" s="73"/>
      <c r="I40" s="74" t="str">
        <f t="shared" si="1"/>
        <v/>
      </c>
      <c r="J40" s="41">
        <f t="shared" si="9"/>
        <v>0</v>
      </c>
      <c r="K40" s="41">
        <f t="shared" si="10"/>
        <v>0</v>
      </c>
    </row>
    <row r="41" spans="1:11" x14ac:dyDescent="0.2">
      <c r="A41" s="86">
        <f>DATE(Subitens!B$1,Subitens!A$1+ROW()-2,1)</f>
        <v>1187</v>
      </c>
      <c r="B41" s="70">
        <f t="shared" si="11"/>
        <v>1</v>
      </c>
      <c r="C41" s="70" t="str">
        <f t="shared" si="8"/>
        <v>nada</v>
      </c>
      <c r="D41" s="71" t="str">
        <f t="shared" si="5"/>
        <v/>
      </c>
      <c r="E41" s="41">
        <f t="shared" si="6"/>
        <v>0</v>
      </c>
      <c r="F41" s="72"/>
      <c r="G41" s="41">
        <f t="shared" si="7"/>
        <v>0</v>
      </c>
      <c r="H41" s="73"/>
      <c r="I41" s="74" t="str">
        <f t="shared" si="1"/>
        <v/>
      </c>
      <c r="J41" s="41">
        <f t="shared" si="9"/>
        <v>0</v>
      </c>
      <c r="K41" s="41">
        <f t="shared" si="10"/>
        <v>0</v>
      </c>
    </row>
    <row r="42" spans="1:11" x14ac:dyDescent="0.2">
      <c r="A42" s="86">
        <f>DATE(Subitens!B$1,Subitens!A$1+ROW()-2,1)</f>
        <v>1217</v>
      </c>
      <c r="B42" s="70">
        <f t="shared" si="11"/>
        <v>1</v>
      </c>
      <c r="C42" s="70" t="str">
        <f t="shared" si="8"/>
        <v>nada</v>
      </c>
      <c r="D42" s="71" t="str">
        <f t="shared" si="5"/>
        <v/>
      </c>
      <c r="E42" s="41">
        <f t="shared" si="6"/>
        <v>0</v>
      </c>
      <c r="F42" s="72"/>
      <c r="G42" s="41">
        <f t="shared" si="7"/>
        <v>0</v>
      </c>
      <c r="H42" s="73"/>
      <c r="I42" s="74" t="str">
        <f t="shared" si="1"/>
        <v/>
      </c>
      <c r="J42" s="41">
        <f t="shared" si="9"/>
        <v>0</v>
      </c>
      <c r="K42" s="41">
        <f t="shared" si="10"/>
        <v>0</v>
      </c>
    </row>
    <row r="43" spans="1:11" x14ac:dyDescent="0.2">
      <c r="A43" s="86">
        <f>DATE(Subitens!B$1,Subitens!A$1+ROW()-2,1)</f>
        <v>1248</v>
      </c>
      <c r="B43" s="70">
        <f t="shared" si="11"/>
        <v>1</v>
      </c>
      <c r="C43" s="70" t="str">
        <f t="shared" si="8"/>
        <v>nada</v>
      </c>
      <c r="D43" s="71" t="str">
        <f t="shared" si="5"/>
        <v/>
      </c>
      <c r="E43" s="41">
        <f t="shared" si="6"/>
        <v>0</v>
      </c>
      <c r="F43" s="72"/>
      <c r="G43" s="41">
        <f t="shared" si="7"/>
        <v>0</v>
      </c>
      <c r="H43" s="73"/>
      <c r="I43" s="74" t="str">
        <f t="shared" si="1"/>
        <v/>
      </c>
      <c r="J43" s="41">
        <f t="shared" si="9"/>
        <v>0</v>
      </c>
      <c r="K43" s="41">
        <f t="shared" si="10"/>
        <v>0</v>
      </c>
    </row>
    <row r="44" spans="1:11" x14ac:dyDescent="0.2">
      <c r="A44" s="86">
        <f>DATE(Subitens!B$1,Subitens!A$1+ROW()-2,1)</f>
        <v>1278</v>
      </c>
      <c r="B44" s="70">
        <f t="shared" si="11"/>
        <v>1</v>
      </c>
      <c r="C44" s="70" t="str">
        <f t="shared" si="8"/>
        <v>nada</v>
      </c>
      <c r="D44" s="71" t="str">
        <f t="shared" si="5"/>
        <v/>
      </c>
      <c r="E44" s="41">
        <f t="shared" si="6"/>
        <v>0</v>
      </c>
      <c r="F44" s="72"/>
      <c r="G44" s="41">
        <f t="shared" si="7"/>
        <v>0</v>
      </c>
      <c r="H44" s="73"/>
      <c r="I44" s="74" t="str">
        <f t="shared" si="1"/>
        <v/>
      </c>
      <c r="J44" s="41">
        <f t="shared" si="9"/>
        <v>0</v>
      </c>
      <c r="K44" s="41">
        <f t="shared" si="10"/>
        <v>0</v>
      </c>
    </row>
    <row r="45" spans="1:11" x14ac:dyDescent="0.2">
      <c r="A45" s="86">
        <f>DATE(Subitens!B$1,Subitens!A$1+ROW()-2,1)</f>
        <v>1309</v>
      </c>
      <c r="B45" s="70">
        <f t="shared" si="11"/>
        <v>1</v>
      </c>
      <c r="C45" s="70" t="str">
        <f t="shared" si="8"/>
        <v>nada</v>
      </c>
      <c r="D45" s="71" t="str">
        <f t="shared" si="5"/>
        <v/>
      </c>
      <c r="E45" s="41">
        <f t="shared" si="6"/>
        <v>0</v>
      </c>
      <c r="F45" s="72"/>
      <c r="G45" s="41">
        <f t="shared" si="7"/>
        <v>0</v>
      </c>
      <c r="H45" s="73"/>
      <c r="I45" s="74" t="str">
        <f t="shared" si="1"/>
        <v/>
      </c>
      <c r="J45" s="41">
        <f t="shared" si="9"/>
        <v>0</v>
      </c>
      <c r="K45" s="41">
        <f t="shared" si="10"/>
        <v>0</v>
      </c>
    </row>
    <row r="46" spans="1:11" x14ac:dyDescent="0.2">
      <c r="A46" s="86">
        <f>DATE(Subitens!B$1,Subitens!A$1+ROW()-2,1)</f>
        <v>1340</v>
      </c>
      <c r="B46" s="70">
        <f t="shared" si="11"/>
        <v>1</v>
      </c>
      <c r="C46" s="70" t="str">
        <f t="shared" si="8"/>
        <v>nada</v>
      </c>
      <c r="D46" s="71" t="str">
        <f t="shared" si="5"/>
        <v/>
      </c>
      <c r="E46" s="41">
        <f t="shared" si="6"/>
        <v>0</v>
      </c>
      <c r="F46" s="72"/>
      <c r="G46" s="41">
        <f t="shared" si="7"/>
        <v>0</v>
      </c>
      <c r="H46" s="73"/>
      <c r="I46" s="74" t="str">
        <f t="shared" si="1"/>
        <v/>
      </c>
      <c r="J46" s="41">
        <f t="shared" si="9"/>
        <v>0</v>
      </c>
      <c r="K46" s="41">
        <f t="shared" si="10"/>
        <v>0</v>
      </c>
    </row>
    <row r="47" spans="1:11" x14ac:dyDescent="0.2">
      <c r="A47" s="86">
        <f>DATE(Subitens!B$1,Subitens!A$1+ROW()-2,1)</f>
        <v>1370</v>
      </c>
      <c r="B47" s="70">
        <f t="shared" si="11"/>
        <v>1</v>
      </c>
      <c r="C47" s="70" t="str">
        <f t="shared" si="8"/>
        <v>nada</v>
      </c>
      <c r="D47" s="71" t="str">
        <f t="shared" si="5"/>
        <v/>
      </c>
      <c r="E47" s="41">
        <f t="shared" si="6"/>
        <v>0</v>
      </c>
      <c r="F47" s="72"/>
      <c r="G47" s="41">
        <f t="shared" si="7"/>
        <v>0</v>
      </c>
      <c r="H47" s="73"/>
      <c r="I47" s="74" t="str">
        <f t="shared" si="1"/>
        <v/>
      </c>
      <c r="J47" s="41">
        <f t="shared" si="9"/>
        <v>0</v>
      </c>
      <c r="K47" s="41">
        <f t="shared" si="10"/>
        <v>0</v>
      </c>
    </row>
    <row r="48" spans="1:11" x14ac:dyDescent="0.2">
      <c r="A48" s="86">
        <f>DATE(Subitens!B$1,Subitens!A$1+ROW()-2,1)</f>
        <v>1401</v>
      </c>
      <c r="B48" s="70">
        <f t="shared" si="11"/>
        <v>1</v>
      </c>
      <c r="C48" s="70" t="str">
        <f t="shared" si="8"/>
        <v>nada</v>
      </c>
      <c r="D48" s="71" t="str">
        <f t="shared" si="5"/>
        <v/>
      </c>
      <c r="E48" s="41">
        <f t="shared" si="6"/>
        <v>0</v>
      </c>
      <c r="F48" s="72"/>
      <c r="G48" s="41">
        <f t="shared" si="7"/>
        <v>0</v>
      </c>
      <c r="H48" s="73"/>
      <c r="I48" s="74" t="str">
        <f t="shared" si="1"/>
        <v/>
      </c>
      <c r="J48" s="41">
        <f t="shared" si="9"/>
        <v>0</v>
      </c>
      <c r="K48" s="41">
        <f t="shared" si="10"/>
        <v>0</v>
      </c>
    </row>
    <row r="49" spans="1:11" x14ac:dyDescent="0.2">
      <c r="A49" s="86">
        <f>DATE(Subitens!B$1,Subitens!A$1+ROW()-2,1)</f>
        <v>1431</v>
      </c>
      <c r="B49" s="70">
        <f t="shared" si="11"/>
        <v>1</v>
      </c>
      <c r="C49" s="70" t="str">
        <f t="shared" si="8"/>
        <v>nada</v>
      </c>
      <c r="D49" s="71" t="str">
        <f t="shared" si="5"/>
        <v/>
      </c>
      <c r="E49" s="41">
        <f t="shared" si="6"/>
        <v>0</v>
      </c>
      <c r="F49" s="72"/>
      <c r="G49" s="41">
        <f t="shared" si="7"/>
        <v>0</v>
      </c>
      <c r="H49" s="73"/>
      <c r="I49" s="74" t="str">
        <f t="shared" si="1"/>
        <v/>
      </c>
      <c r="J49" s="41">
        <f t="shared" si="9"/>
        <v>0</v>
      </c>
      <c r="K49" s="41">
        <f t="shared" si="10"/>
        <v>0</v>
      </c>
    </row>
    <row r="50" spans="1:11" x14ac:dyDescent="0.2">
      <c r="A50" s="86">
        <f>DATE(Subitens!B$1,Subitens!A$1+ROW()-2,1)</f>
        <v>1462</v>
      </c>
      <c r="B50" s="70">
        <f t="shared" si="11"/>
        <v>1</v>
      </c>
      <c r="C50" s="70" t="str">
        <f t="shared" si="8"/>
        <v>nada</v>
      </c>
      <c r="D50" s="71" t="str">
        <f t="shared" si="5"/>
        <v/>
      </c>
      <c r="E50" s="41">
        <f t="shared" si="6"/>
        <v>0</v>
      </c>
      <c r="F50" s="72"/>
      <c r="G50" s="41">
        <f t="shared" si="7"/>
        <v>0</v>
      </c>
      <c r="H50" s="73"/>
      <c r="I50" s="74" t="str">
        <f t="shared" si="1"/>
        <v/>
      </c>
      <c r="J50" s="41">
        <f t="shared" si="9"/>
        <v>0</v>
      </c>
      <c r="K50" s="41">
        <f t="shared" si="10"/>
        <v>0</v>
      </c>
    </row>
    <row r="51" spans="1:11" x14ac:dyDescent="0.2">
      <c r="A51" s="86">
        <f>DATE(Subitens!B$1,Subitens!A$1+ROW()-2,1)</f>
        <v>1493</v>
      </c>
      <c r="B51" s="70">
        <f t="shared" si="11"/>
        <v>1</v>
      </c>
      <c r="C51" s="70" t="str">
        <f t="shared" si="8"/>
        <v>nada</v>
      </c>
      <c r="D51" s="71" t="str">
        <f t="shared" si="5"/>
        <v/>
      </c>
      <c r="E51" s="41">
        <f t="shared" si="6"/>
        <v>0</v>
      </c>
      <c r="F51" s="72"/>
      <c r="G51" s="41">
        <f t="shared" si="7"/>
        <v>0</v>
      </c>
      <c r="H51" s="73"/>
      <c r="I51" s="74" t="str">
        <f t="shared" si="1"/>
        <v/>
      </c>
      <c r="J51" s="41">
        <f t="shared" si="9"/>
        <v>0</v>
      </c>
      <c r="K51" s="41">
        <f t="shared" si="10"/>
        <v>0</v>
      </c>
    </row>
    <row r="52" spans="1:11" x14ac:dyDescent="0.2">
      <c r="A52" s="86">
        <f>DATE(Subitens!B$1,Subitens!A$1+ROW()-2,1)</f>
        <v>1522</v>
      </c>
      <c r="B52" s="70">
        <f t="shared" si="11"/>
        <v>1</v>
      </c>
      <c r="C52" s="70" t="str">
        <f t="shared" si="8"/>
        <v>nada</v>
      </c>
      <c r="D52" s="71" t="str">
        <f t="shared" si="5"/>
        <v/>
      </c>
      <c r="E52" s="41">
        <f t="shared" si="6"/>
        <v>0</v>
      </c>
      <c r="F52" s="72"/>
      <c r="G52" s="41">
        <f t="shared" si="7"/>
        <v>0</v>
      </c>
      <c r="H52" s="73"/>
      <c r="I52" s="74" t="str">
        <f t="shared" si="1"/>
        <v/>
      </c>
      <c r="J52" s="41">
        <f t="shared" si="9"/>
        <v>0</v>
      </c>
      <c r="K52" s="41">
        <f t="shared" si="10"/>
        <v>0</v>
      </c>
    </row>
    <row r="53" spans="1:11" x14ac:dyDescent="0.2">
      <c r="A53" s="86">
        <f>DATE(Subitens!B$1,Subitens!A$1+ROW()-2,1)</f>
        <v>1553</v>
      </c>
      <c r="B53" s="70">
        <f t="shared" si="11"/>
        <v>1</v>
      </c>
      <c r="C53" s="70" t="str">
        <f t="shared" si="8"/>
        <v>nada</v>
      </c>
      <c r="D53" s="71" t="str">
        <f t="shared" si="5"/>
        <v/>
      </c>
      <c r="E53" s="41">
        <f t="shared" si="6"/>
        <v>0</v>
      </c>
      <c r="F53" s="72"/>
      <c r="G53" s="41">
        <f t="shared" si="7"/>
        <v>0</v>
      </c>
      <c r="H53" s="73"/>
      <c r="I53" s="74" t="str">
        <f t="shared" si="1"/>
        <v/>
      </c>
      <c r="J53" s="41">
        <f t="shared" si="9"/>
        <v>0</v>
      </c>
      <c r="K53" s="41">
        <f t="shared" si="10"/>
        <v>0</v>
      </c>
    </row>
    <row r="54" spans="1:11" x14ac:dyDescent="0.2">
      <c r="A54" s="86">
        <f>DATE(Subitens!B$1,Subitens!A$1+ROW()-2,1)</f>
        <v>1583</v>
      </c>
      <c r="B54" s="70">
        <f t="shared" si="11"/>
        <v>1</v>
      </c>
      <c r="C54" s="70" t="str">
        <f t="shared" si="8"/>
        <v>nada</v>
      </c>
      <c r="D54" s="71" t="str">
        <f t="shared" si="5"/>
        <v/>
      </c>
      <c r="E54" s="41">
        <f t="shared" si="6"/>
        <v>0</v>
      </c>
      <c r="F54" s="72"/>
      <c r="G54" s="41">
        <f t="shared" si="7"/>
        <v>0</v>
      </c>
      <c r="H54" s="73"/>
      <c r="I54" s="74" t="str">
        <f t="shared" si="1"/>
        <v/>
      </c>
      <c r="J54" s="41">
        <f t="shared" si="9"/>
        <v>0</v>
      </c>
      <c r="K54" s="41">
        <f t="shared" si="10"/>
        <v>0</v>
      </c>
    </row>
    <row r="55" spans="1:11" x14ac:dyDescent="0.2">
      <c r="A55" s="86">
        <f>DATE(Subitens!B$1,Subitens!A$1+ROW()-2,1)</f>
        <v>1614</v>
      </c>
      <c r="B55" s="70">
        <f t="shared" si="11"/>
        <v>1</v>
      </c>
      <c r="C55" s="70" t="str">
        <f t="shared" si="8"/>
        <v>nada</v>
      </c>
      <c r="D55" s="71" t="str">
        <f t="shared" si="5"/>
        <v/>
      </c>
      <c r="E55" s="41">
        <f t="shared" si="6"/>
        <v>0</v>
      </c>
      <c r="F55" s="72"/>
      <c r="G55" s="41">
        <f t="shared" si="7"/>
        <v>0</v>
      </c>
      <c r="H55" s="73"/>
      <c r="I55" s="74" t="str">
        <f t="shared" si="1"/>
        <v/>
      </c>
      <c r="J55" s="41">
        <f t="shared" si="9"/>
        <v>0</v>
      </c>
      <c r="K55" s="41">
        <f t="shared" si="10"/>
        <v>0</v>
      </c>
    </row>
    <row r="56" spans="1:11" x14ac:dyDescent="0.2">
      <c r="A56" s="86">
        <f>DATE(Subitens!B$1,Subitens!A$1+ROW()-2,1)</f>
        <v>1644</v>
      </c>
      <c r="B56" s="70">
        <f t="shared" si="11"/>
        <v>1</v>
      </c>
      <c r="C56" s="70" t="str">
        <f t="shared" si="8"/>
        <v>nada</v>
      </c>
      <c r="D56" s="71" t="str">
        <f t="shared" si="5"/>
        <v/>
      </c>
      <c r="E56" s="41">
        <f t="shared" si="6"/>
        <v>0</v>
      </c>
      <c r="F56" s="72"/>
      <c r="G56" s="41">
        <f t="shared" si="7"/>
        <v>0</v>
      </c>
      <c r="H56" s="73"/>
      <c r="I56" s="74" t="str">
        <f t="shared" si="1"/>
        <v/>
      </c>
      <c r="J56" s="41">
        <f t="shared" si="9"/>
        <v>0</v>
      </c>
      <c r="K56" s="41">
        <f t="shared" si="10"/>
        <v>0</v>
      </c>
    </row>
    <row r="57" spans="1:11" x14ac:dyDescent="0.2">
      <c r="A57" s="86">
        <f>DATE(Subitens!B$1,Subitens!A$1+ROW()-2,1)</f>
        <v>1675</v>
      </c>
      <c r="B57" s="70">
        <f t="shared" si="11"/>
        <v>1</v>
      </c>
      <c r="C57" s="70" t="str">
        <f t="shared" si="8"/>
        <v>nada</v>
      </c>
      <c r="D57" s="71" t="str">
        <f t="shared" si="5"/>
        <v/>
      </c>
      <c r="E57" s="41">
        <f t="shared" si="6"/>
        <v>0</v>
      </c>
      <c r="F57" s="72"/>
      <c r="G57" s="41">
        <f t="shared" si="7"/>
        <v>0</v>
      </c>
      <c r="H57" s="73"/>
      <c r="I57" s="74" t="str">
        <f t="shared" si="1"/>
        <v/>
      </c>
      <c r="J57" s="41">
        <f t="shared" si="9"/>
        <v>0</v>
      </c>
      <c r="K57" s="41">
        <f t="shared" si="10"/>
        <v>0</v>
      </c>
    </row>
    <row r="58" spans="1:11" x14ac:dyDescent="0.2">
      <c r="A58" s="86">
        <f>DATE(Subitens!B$1,Subitens!A$1+ROW()-2,1)</f>
        <v>1706</v>
      </c>
      <c r="B58" s="70">
        <f t="shared" si="11"/>
        <v>1</v>
      </c>
      <c r="C58" s="70" t="str">
        <f t="shared" si="8"/>
        <v>nada</v>
      </c>
      <c r="D58" s="71" t="str">
        <f t="shared" si="5"/>
        <v/>
      </c>
      <c r="E58" s="41">
        <f t="shared" si="6"/>
        <v>0</v>
      </c>
      <c r="F58" s="72"/>
      <c r="G58" s="41">
        <f t="shared" si="7"/>
        <v>0</v>
      </c>
      <c r="H58" s="73"/>
      <c r="I58" s="74" t="str">
        <f t="shared" si="1"/>
        <v/>
      </c>
      <c r="J58" s="41">
        <f t="shared" si="9"/>
        <v>0</v>
      </c>
      <c r="K58" s="41">
        <f t="shared" si="10"/>
        <v>0</v>
      </c>
    </row>
    <row r="59" spans="1:11" x14ac:dyDescent="0.2">
      <c r="A59" s="86">
        <f>DATE(Subitens!B$1,Subitens!A$1+ROW()-2,1)</f>
        <v>1736</v>
      </c>
      <c r="B59" s="70">
        <f t="shared" si="11"/>
        <v>1</v>
      </c>
      <c r="C59" s="70" t="str">
        <f t="shared" si="8"/>
        <v>nada</v>
      </c>
      <c r="D59" s="71" t="str">
        <f t="shared" si="5"/>
        <v/>
      </c>
      <c r="E59" s="41">
        <f t="shared" si="6"/>
        <v>0</v>
      </c>
      <c r="F59" s="72"/>
      <c r="G59" s="41">
        <f>E59+F59</f>
        <v>0</v>
      </c>
      <c r="H59" s="73"/>
      <c r="I59" s="74" t="str">
        <f t="shared" si="1"/>
        <v/>
      </c>
      <c r="J59" s="41">
        <f t="shared" si="9"/>
        <v>0</v>
      </c>
      <c r="K59" s="41">
        <f t="shared" si="10"/>
        <v>0</v>
      </c>
    </row>
    <row r="60" spans="1:11" x14ac:dyDescent="0.2">
      <c r="A60" s="86">
        <f>DATE(Subitens!B$1,Subitens!A$1+ROW()-2,1)</f>
        <v>1767</v>
      </c>
      <c r="B60" s="70">
        <f t="shared" si="11"/>
        <v>1</v>
      </c>
      <c r="C60" s="70" t="str">
        <f t="shared" si="8"/>
        <v>nada</v>
      </c>
      <c r="D60" s="71" t="str">
        <f t="shared" si="5"/>
        <v/>
      </c>
      <c r="E60" s="41">
        <f t="shared" si="6"/>
        <v>0</v>
      </c>
      <c r="F60" s="72"/>
      <c r="G60" s="41">
        <f>E60+F60</f>
        <v>0</v>
      </c>
      <c r="H60" s="73"/>
      <c r="I60" s="74" t="str">
        <f t="shared" si="1"/>
        <v/>
      </c>
      <c r="J60" s="41">
        <f t="shared" si="9"/>
        <v>0</v>
      </c>
      <c r="K60" s="41">
        <f t="shared" si="10"/>
        <v>0</v>
      </c>
    </row>
    <row r="61" spans="1:11" x14ac:dyDescent="0.2">
      <c r="A61" s="86">
        <f>DATE(Subitens!B$1,Subitens!A$1+ROW()-2,1)</f>
        <v>1797</v>
      </c>
      <c r="B61" s="70">
        <f t="shared" si="11"/>
        <v>1</v>
      </c>
      <c r="C61" s="70" t="str">
        <f t="shared" si="8"/>
        <v>nada</v>
      </c>
      <c r="D61" s="71" t="str">
        <f t="shared" si="5"/>
        <v/>
      </c>
      <c r="E61" s="41">
        <f t="shared" si="6"/>
        <v>0</v>
      </c>
      <c r="F61" s="72"/>
      <c r="G61" s="41">
        <f>E61+F61</f>
        <v>0</v>
      </c>
      <c r="H61" s="73"/>
      <c r="I61" s="74" t="str">
        <f t="shared" si="1"/>
        <v/>
      </c>
      <c r="J61" s="41">
        <f t="shared" si="9"/>
        <v>0</v>
      </c>
      <c r="K61" s="41">
        <f t="shared" si="10"/>
        <v>0</v>
      </c>
    </row>
    <row r="62" spans="1:11" x14ac:dyDescent="0.2">
      <c r="A62" s="86">
        <f>DATE(Subitens!B$1,Subitens!A$1+ROW()-2,1)</f>
        <v>1828</v>
      </c>
      <c r="B62" s="70">
        <f t="shared" si="11"/>
        <v>1</v>
      </c>
      <c r="C62" s="70" t="str">
        <f t="shared" si="8"/>
        <v>nada</v>
      </c>
      <c r="D62" s="71" t="str">
        <f t="shared" si="5"/>
        <v/>
      </c>
      <c r="E62" s="41">
        <f t="shared" si="6"/>
        <v>0</v>
      </c>
      <c r="F62" s="72"/>
      <c r="G62" s="41">
        <f>E62+F62</f>
        <v>0</v>
      </c>
      <c r="H62" s="73"/>
      <c r="I62" s="74" t="str">
        <f t="shared" si="1"/>
        <v/>
      </c>
      <c r="J62" s="41">
        <f t="shared" si="9"/>
        <v>0</v>
      </c>
      <c r="K62" s="41">
        <f t="shared" si="10"/>
        <v>0</v>
      </c>
    </row>
    <row r="63" spans="1:11" x14ac:dyDescent="0.2">
      <c r="A63" s="87">
        <f>DATE(Subitens!B$1,Subitens!A$1+ROW()-2,1)</f>
        <v>1859</v>
      </c>
      <c r="B63" s="75">
        <f t="shared" si="11"/>
        <v>1</v>
      </c>
      <c r="C63" s="75" t="str">
        <f t="shared" si="8"/>
        <v>nada</v>
      </c>
      <c r="D63" s="76" t="str">
        <f t="shared" si="5"/>
        <v/>
      </c>
      <c r="E63" s="77">
        <f t="shared" si="6"/>
        <v>0</v>
      </c>
      <c r="F63" s="78"/>
      <c r="G63" s="77">
        <f>E63+F63</f>
        <v>0</v>
      </c>
      <c r="H63" s="79"/>
      <c r="I63" s="80" t="str">
        <f t="shared" si="1"/>
        <v/>
      </c>
      <c r="J63" s="77">
        <f t="shared" si="9"/>
        <v>0</v>
      </c>
      <c r="K63" s="77">
        <f t="shared" si="10"/>
        <v>0</v>
      </c>
    </row>
    <row r="64" spans="1:11" x14ac:dyDescent="0.2">
      <c r="F64" s="13">
        <f>SUM(F2:F63)</f>
        <v>0</v>
      </c>
      <c r="J64" s="14">
        <f>SUM(J2:J63)</f>
        <v>0</v>
      </c>
    </row>
  </sheetData>
  <sheetProtection sheet="1" objects="1" scenarios="1"/>
  <phoneticPr fontId="9" type="noConversion"/>
  <conditionalFormatting sqref="H2:H63">
    <cfRule type="cellIs" dxfId="2" priority="1" stopIfTrue="1" operator="equal">
      <formula>""</formula>
    </cfRule>
    <cfRule type="cellIs" dxfId="1" priority="2" stopIfTrue="1" operator="notEqual">
      <formula>""</formula>
    </cfRule>
  </conditionalFormatting>
  <printOptions horizontalCentered="1"/>
  <pageMargins left="0.78740157480314965" right="0.78740157480314965" top="1.1417322834645669" bottom="0.86614173228346458" header="0.51181102362204722" footer="0.59055118110236227"/>
  <pageSetup paperSize="9" scale="90" orientation="landscape" horizontalDpi="300" verticalDpi="300" r:id="rId1"/>
  <headerFooter alignWithMargins="0">
    <oddHeader>&amp;CVALORES E MOMENTO P/INICIO DA CORREÇÃO MONETÁRIA E JUROS DE MORA, PELA ANÁLISE DE SALDOS PARA INCIDÊNCIA DE JUROS</oddHeader>
    <oddFooter>Página 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:AB346"/>
  <sheetViews>
    <sheetView zoomScaleNormal="70" zoomScaleSheetLayoutView="100" workbookViewId="0">
      <pane ySplit="1" topLeftCell="A2" activePane="bottomLeft" state="frozen"/>
      <selection pane="bottomLeft" activeCell="J2" sqref="J2"/>
    </sheetView>
  </sheetViews>
  <sheetFormatPr defaultColWidth="8.42578125" defaultRowHeight="12.75" x14ac:dyDescent="0.2"/>
  <cols>
    <col min="1" max="2" width="8.42578125" style="6" hidden="1" customWidth="1"/>
    <col min="3" max="3" width="8.7109375" style="12" customWidth="1"/>
    <col min="4" max="4" width="12.28515625" style="1" customWidth="1"/>
    <col min="5" max="5" width="11.5703125" style="1" hidden="1" customWidth="1"/>
    <col min="6" max="6" width="8.42578125" style="7" hidden="1" customWidth="1"/>
    <col min="7" max="7" width="5.7109375" style="7" hidden="1" customWidth="1"/>
    <col min="8" max="8" width="10.42578125" style="1" bestFit="1" customWidth="1"/>
    <col min="9" max="9" width="15.28515625" style="1" customWidth="1"/>
    <col min="10" max="10" width="7.42578125" style="16" customWidth="1"/>
    <col min="11" max="11" width="5.7109375" style="1" hidden="1" customWidth="1"/>
    <col min="12" max="12" width="12.5703125" style="16" customWidth="1"/>
    <col min="13" max="13" width="5.7109375" style="7" hidden="1" customWidth="1"/>
    <col min="14" max="16" width="8.42578125" style="7" hidden="1" customWidth="1"/>
    <col min="17" max="17" width="8.7109375" style="15" hidden="1" customWidth="1"/>
    <col min="18" max="18" width="11.85546875" style="16" customWidth="1"/>
    <col min="19" max="19" width="11.7109375" style="16" customWidth="1"/>
    <col min="20" max="20" width="10.5703125" style="16" customWidth="1"/>
    <col min="21" max="21" width="12.5703125" style="1" hidden="1" customWidth="1"/>
    <col min="22" max="23" width="11.7109375" style="1" hidden="1" customWidth="1"/>
    <col min="24" max="24" width="10.140625" style="1" hidden="1" customWidth="1"/>
    <col min="25" max="28" width="22" style="1" customWidth="1"/>
  </cols>
  <sheetData>
    <row r="1" spans="1:28" ht="60.75" customHeight="1" thickTop="1" thickBot="1" x14ac:dyDescent="0.25">
      <c r="A1" s="23">
        <f>MONTH(Dados!A2)</f>
        <v>1</v>
      </c>
      <c r="B1" s="4">
        <f>YEAR(Dados!A2)</f>
        <v>1900</v>
      </c>
      <c r="C1" s="2" t="s">
        <v>0</v>
      </c>
      <c r="D1" s="2" t="s">
        <v>12</v>
      </c>
      <c r="E1" s="20" t="s">
        <v>16</v>
      </c>
      <c r="F1" s="18"/>
      <c r="G1" s="18"/>
      <c r="H1" s="21" t="s">
        <v>5</v>
      </c>
      <c r="I1" s="21" t="s">
        <v>13</v>
      </c>
      <c r="J1" s="22" t="s">
        <v>44</v>
      </c>
      <c r="K1" s="18"/>
      <c r="L1" s="22" t="s">
        <v>4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17</v>
      </c>
      <c r="R1" s="17" t="s">
        <v>1</v>
      </c>
      <c r="S1" s="17" t="s">
        <v>2</v>
      </c>
      <c r="T1" s="17" t="s">
        <v>3</v>
      </c>
      <c r="U1" s="18" t="s">
        <v>15</v>
      </c>
      <c r="V1" s="18" t="s">
        <v>7</v>
      </c>
      <c r="W1" s="18" t="s">
        <v>14</v>
      </c>
      <c r="X1" s="18" t="s">
        <v>6</v>
      </c>
      <c r="Y1" s="64" t="s">
        <v>45</v>
      </c>
      <c r="Z1" s="64" t="s">
        <v>46</v>
      </c>
      <c r="AA1" s="64" t="s">
        <v>47</v>
      </c>
      <c r="AB1" s="64" t="s">
        <v>48</v>
      </c>
    </row>
    <row r="2" spans="1:28" ht="13.5" thickTop="1" x14ac:dyDescent="0.2">
      <c r="A2" s="30">
        <f t="shared" ref="A2:A33" si="0">IF(X1=0,A1+1,A1)</f>
        <v>1</v>
      </c>
      <c r="B2" s="10">
        <f t="shared" ref="B2:B33" si="1">DATE(B$1,A2,1)</f>
        <v>1</v>
      </c>
      <c r="C2" s="31">
        <f t="shared" ref="C2:C33" si="2">IF(B2=B1,"",B2)</f>
        <v>1</v>
      </c>
      <c r="D2" s="32" t="str">
        <f>IF(C2="","",IF(ISNA(VLOOKUP(C2,Dados!D:F,3,FALSE)),"",VLOOKUP(C2,Dados!D:F,3,FALSE)))</f>
        <v/>
      </c>
      <c r="E2" s="32" t="str">
        <f t="shared" ref="E2:E33" si="3">IF(C2="",X1,"")</f>
        <v/>
      </c>
      <c r="F2" s="33">
        <v>1</v>
      </c>
      <c r="G2" s="33">
        <v>1</v>
      </c>
      <c r="H2" s="31" t="str">
        <f>IF($G2="",H1,IF(ISNA(VLOOKUP($G2,Dados!$C:$J,2,FALSE)),"",VLOOKUP($G2,Dados!$C:$J,2,FALSE)))</f>
        <v/>
      </c>
      <c r="I2" s="32" t="str">
        <f>IF($G2="",V1,IF(H2="","",VLOOKUP($G2,Dados!$C:$J,8,FALSE)))</f>
        <v/>
      </c>
      <c r="J2" s="82" t="str">
        <f>IF(K2=K1,"",K1+1)</f>
        <v/>
      </c>
      <c r="K2" s="34">
        <f>IF(L2&lt;0.001,0,1)</f>
        <v>0</v>
      </c>
      <c r="L2" s="81">
        <f t="shared" ref="L2:L33" si="4">MIN(SUM(D2:E2),SUM(I2))</f>
        <v>0</v>
      </c>
      <c r="M2" s="35">
        <f t="shared" ref="M2:M33" si="5">MONTH(B2)</f>
        <v>1</v>
      </c>
      <c r="N2" s="35">
        <f t="shared" ref="N2:N33" si="6">YEAR(B2)</f>
        <v>1900</v>
      </c>
      <c r="O2" s="35" t="str">
        <f t="shared" ref="O2:O33" si="7">IF(H2="","",MONTH(H2))</f>
        <v/>
      </c>
      <c r="P2" s="35" t="str">
        <f t="shared" ref="P2:P33" si="8">IF(H2="","",YEAR(H2))</f>
        <v/>
      </c>
      <c r="Q2" s="36" t="str">
        <f>IF(H2="","",IF(VLOOKUP(H2,Dados!D:I,6,FALSE)="","NÃO","ok"))</f>
        <v/>
      </c>
      <c r="R2" s="37" t="str">
        <f>IF(OR(H2="",J2=""),"",IF(Q2="NÃO","",DATE(P2,O2+1,1)-1))</f>
        <v/>
      </c>
      <c r="S2" s="37" t="str">
        <f>IF(R2="","",EOMONTH(H2,0))</f>
        <v/>
      </c>
      <c r="T2" s="37" t="str">
        <f t="shared" ref="T2:T7" si="9">IF(OR(H2="",J2=""),"",DATE(N2,M2+1,1)-1)</f>
        <v/>
      </c>
      <c r="U2" s="38">
        <f>SUM(I2)-SUM(L2)</f>
        <v>0</v>
      </c>
      <c r="V2" s="38">
        <f>IF(U2&gt;0.001,U2,0)</f>
        <v>0</v>
      </c>
      <c r="W2" s="38">
        <f t="shared" ref="W2:W33" si="10">SUM(D2,E2)-SUM(I2)</f>
        <v>0</v>
      </c>
      <c r="X2" s="38">
        <f>IF(W2&gt;0,W2,0)</f>
        <v>0</v>
      </c>
      <c r="Y2" s="39">
        <f t="shared" ref="Y2:Y33" si="11">L2</f>
        <v>0</v>
      </c>
      <c r="Z2" s="39">
        <f t="shared" ref="Z2:Z33" si="12">L2*(100/18)</f>
        <v>0</v>
      </c>
      <c r="AA2" s="39">
        <f t="shared" ref="AA2:AA33" si="13">L2*(100/12)</f>
        <v>0</v>
      </c>
      <c r="AB2" s="39">
        <f t="shared" ref="AB2:AB33" si="14">L2*100/25</f>
        <v>0</v>
      </c>
    </row>
    <row r="3" spans="1:28" x14ac:dyDescent="0.2">
      <c r="A3" s="5">
        <f t="shared" si="0"/>
        <v>2</v>
      </c>
      <c r="B3" s="11">
        <f t="shared" si="1"/>
        <v>32</v>
      </c>
      <c r="C3" s="40">
        <f t="shared" si="2"/>
        <v>32</v>
      </c>
      <c r="D3" s="41" t="str">
        <f>IF(C3="","",IF(ISNA(VLOOKUP(C3,Dados!D:F,3,FALSE)),"",VLOOKUP(C3,Dados!D:F,3,FALSE)))</f>
        <v/>
      </c>
      <c r="E3" s="41" t="str">
        <f t="shared" si="3"/>
        <v/>
      </c>
      <c r="F3" s="42">
        <f t="shared" ref="F3:F34" si="15">IF(V2=0,F2+1,F2)</f>
        <v>2</v>
      </c>
      <c r="G3" s="42">
        <f t="shared" ref="G3:G34" si="16">IF(V2=0,F3,"")</f>
        <v>2</v>
      </c>
      <c r="H3" s="40" t="str">
        <f>IF($G3="",H2,IF(ISNA(VLOOKUP($G3,Dados!$C:$J,2,FALSE)),"",VLOOKUP($G3,Dados!$C:$J,2,FALSE)))</f>
        <v/>
      </c>
      <c r="I3" s="41" t="str">
        <f>IF($G3="",V2,IF(H3="","",VLOOKUP($G3,Dados!$C:$J,8,FALSE)))</f>
        <v/>
      </c>
      <c r="J3" s="43" t="str">
        <f>IF(K3=K2,"",K2+1)</f>
        <v/>
      </c>
      <c r="K3" s="44">
        <f>IF(L3&gt;0.001,K2+1,K2)</f>
        <v>0</v>
      </c>
      <c r="L3" s="81">
        <f t="shared" si="4"/>
        <v>0</v>
      </c>
      <c r="M3" s="24">
        <f t="shared" si="5"/>
        <v>2</v>
      </c>
      <c r="N3" s="24">
        <f t="shared" si="6"/>
        <v>1900</v>
      </c>
      <c r="O3" s="24" t="str">
        <f t="shared" si="7"/>
        <v/>
      </c>
      <c r="P3" s="24" t="str">
        <f t="shared" si="8"/>
        <v/>
      </c>
      <c r="Q3" s="25" t="str">
        <f>IF(H3="","",IF(VLOOKUP(H3,Dados!D:I,6,FALSE)="","NÃO","ok"))</f>
        <v/>
      </c>
      <c r="R3" s="26" t="str">
        <f t="shared" ref="R3:R8" si="17">IF(OR(H3="",J3=""),"",IF(Q3="NÃO","",DATE(P3,O3+1,1)-1))</f>
        <v/>
      </c>
      <c r="S3" s="26" t="str">
        <f t="shared" ref="S3:S66" si="18">IF(R3="","",EOMONTH(H3,0))</f>
        <v/>
      </c>
      <c r="T3" s="26" t="str">
        <f t="shared" si="9"/>
        <v/>
      </c>
      <c r="U3" s="45">
        <f t="shared" ref="U3:U66" si="19">SUM(I3)-SUM(L3)</f>
        <v>0</v>
      </c>
      <c r="V3" s="45">
        <f t="shared" ref="V3:V66" si="20">IF(U3&gt;0.001,U3,0)</f>
        <v>0</v>
      </c>
      <c r="W3" s="45">
        <f t="shared" si="10"/>
        <v>0</v>
      </c>
      <c r="X3" s="45">
        <f>IF(W3&gt;0.001,W3,0)</f>
        <v>0</v>
      </c>
      <c r="Y3" s="46">
        <f t="shared" si="11"/>
        <v>0</v>
      </c>
      <c r="Z3" s="46">
        <f t="shared" si="12"/>
        <v>0</v>
      </c>
      <c r="AA3" s="46">
        <f t="shared" si="13"/>
        <v>0</v>
      </c>
      <c r="AB3" s="46">
        <f t="shared" si="14"/>
        <v>0</v>
      </c>
    </row>
    <row r="4" spans="1:28" x14ac:dyDescent="0.2">
      <c r="A4" s="5">
        <f t="shared" si="0"/>
        <v>3</v>
      </c>
      <c r="B4" s="11">
        <f t="shared" si="1"/>
        <v>61</v>
      </c>
      <c r="C4" s="40">
        <f t="shared" si="2"/>
        <v>61</v>
      </c>
      <c r="D4" s="41" t="str">
        <f>IF(C4="","",IF(ISNA(VLOOKUP(C4,Dados!D:F,3,FALSE)),"",VLOOKUP(C4,Dados!D:F,3,FALSE)))</f>
        <v/>
      </c>
      <c r="E4" s="41" t="str">
        <f t="shared" si="3"/>
        <v/>
      </c>
      <c r="F4" s="42">
        <f t="shared" si="15"/>
        <v>3</v>
      </c>
      <c r="G4" s="42">
        <f t="shared" si="16"/>
        <v>3</v>
      </c>
      <c r="H4" s="40" t="str">
        <f>IF($G4="",H3,IF(ISNA(VLOOKUP($G4,Dados!$C:$J,2,FALSE)),"",VLOOKUP($G4,Dados!$C:$J,2,FALSE)))</f>
        <v/>
      </c>
      <c r="I4" s="41" t="str">
        <f>IF($G4="",V3,IF(H4="","",VLOOKUP($G4,Dados!$C:$J,8,FALSE)))</f>
        <v/>
      </c>
      <c r="J4" s="43" t="str">
        <f>IF(K4=K3,"",K3+1)</f>
        <v/>
      </c>
      <c r="K4" s="44">
        <f t="shared" ref="K4:K67" si="21">IF(L4&gt;0.001,K3+1,K3)</f>
        <v>0</v>
      </c>
      <c r="L4" s="81">
        <f t="shared" si="4"/>
        <v>0</v>
      </c>
      <c r="M4" s="24">
        <f t="shared" si="5"/>
        <v>3</v>
      </c>
      <c r="N4" s="24">
        <f t="shared" si="6"/>
        <v>1900</v>
      </c>
      <c r="O4" s="24" t="str">
        <f t="shared" si="7"/>
        <v/>
      </c>
      <c r="P4" s="24" t="str">
        <f t="shared" si="8"/>
        <v/>
      </c>
      <c r="Q4" s="25" t="str">
        <f>IF(H4="","",IF(VLOOKUP(H4,Dados!D:I,6,FALSE)="","NÃO","ok"))</f>
        <v/>
      </c>
      <c r="R4" s="26" t="str">
        <f t="shared" si="17"/>
        <v/>
      </c>
      <c r="S4" s="26" t="str">
        <f t="shared" si="18"/>
        <v/>
      </c>
      <c r="T4" s="26" t="str">
        <f t="shared" si="9"/>
        <v/>
      </c>
      <c r="U4" s="45">
        <f t="shared" si="19"/>
        <v>0</v>
      </c>
      <c r="V4" s="45">
        <f t="shared" si="20"/>
        <v>0</v>
      </c>
      <c r="W4" s="45">
        <f t="shared" si="10"/>
        <v>0</v>
      </c>
      <c r="X4" s="45">
        <f t="shared" ref="X4:X67" si="22">IF(W4&gt;0.001,W4,0)</f>
        <v>0</v>
      </c>
      <c r="Y4" s="46">
        <f t="shared" si="11"/>
        <v>0</v>
      </c>
      <c r="Z4" s="46">
        <f t="shared" si="12"/>
        <v>0</v>
      </c>
      <c r="AA4" s="46">
        <f t="shared" si="13"/>
        <v>0</v>
      </c>
      <c r="AB4" s="46">
        <f t="shared" si="14"/>
        <v>0</v>
      </c>
    </row>
    <row r="5" spans="1:28" x14ac:dyDescent="0.2">
      <c r="A5" s="5">
        <f t="shared" si="0"/>
        <v>4</v>
      </c>
      <c r="B5" s="11">
        <f t="shared" si="1"/>
        <v>92</v>
      </c>
      <c r="C5" s="40">
        <f t="shared" si="2"/>
        <v>92</v>
      </c>
      <c r="D5" s="41" t="str">
        <f>IF(C5="","",IF(ISNA(VLOOKUP(C5,Dados!D:F,3,FALSE)),"",VLOOKUP(C5,Dados!D:F,3,FALSE)))</f>
        <v/>
      </c>
      <c r="E5" s="41" t="str">
        <f t="shared" si="3"/>
        <v/>
      </c>
      <c r="F5" s="42">
        <f t="shared" si="15"/>
        <v>4</v>
      </c>
      <c r="G5" s="42">
        <f t="shared" si="16"/>
        <v>4</v>
      </c>
      <c r="H5" s="40" t="str">
        <f>IF($G5="",H4,IF(ISNA(VLOOKUP($G5,Dados!$C:$J,2,FALSE)),"",VLOOKUP($G5,Dados!$C:$J,2,FALSE)))</f>
        <v/>
      </c>
      <c r="I5" s="41" t="str">
        <f>IF($G5="",V4,IF(H5="","",VLOOKUP($G5,Dados!$C:$J,8,FALSE)))</f>
        <v/>
      </c>
      <c r="J5" s="43" t="str">
        <f t="shared" ref="J5:J68" si="23">IF(K5=K4,"",K4+1)</f>
        <v/>
      </c>
      <c r="K5" s="44">
        <f t="shared" si="21"/>
        <v>0</v>
      </c>
      <c r="L5" s="81">
        <f t="shared" si="4"/>
        <v>0</v>
      </c>
      <c r="M5" s="24">
        <f t="shared" si="5"/>
        <v>4</v>
      </c>
      <c r="N5" s="24">
        <f t="shared" si="6"/>
        <v>1900</v>
      </c>
      <c r="O5" s="24" t="str">
        <f t="shared" si="7"/>
        <v/>
      </c>
      <c r="P5" s="24" t="str">
        <f t="shared" si="8"/>
        <v/>
      </c>
      <c r="Q5" s="25" t="str">
        <f>IF(H5="","",IF(VLOOKUP(H5,Dados!D:I,6,FALSE)="","NÃO","ok"))</f>
        <v/>
      </c>
      <c r="R5" s="26" t="str">
        <f t="shared" si="17"/>
        <v/>
      </c>
      <c r="S5" s="26" t="str">
        <f t="shared" si="18"/>
        <v/>
      </c>
      <c r="T5" s="26" t="str">
        <f t="shared" si="9"/>
        <v/>
      </c>
      <c r="U5" s="45">
        <f t="shared" si="19"/>
        <v>0</v>
      </c>
      <c r="V5" s="45">
        <f t="shared" si="20"/>
        <v>0</v>
      </c>
      <c r="W5" s="45">
        <f t="shared" si="10"/>
        <v>0</v>
      </c>
      <c r="X5" s="45">
        <f t="shared" si="22"/>
        <v>0</v>
      </c>
      <c r="Y5" s="46">
        <f t="shared" si="11"/>
        <v>0</v>
      </c>
      <c r="Z5" s="46">
        <f t="shared" si="12"/>
        <v>0</v>
      </c>
      <c r="AA5" s="46">
        <f t="shared" si="13"/>
        <v>0</v>
      </c>
      <c r="AB5" s="46">
        <f t="shared" si="14"/>
        <v>0</v>
      </c>
    </row>
    <row r="6" spans="1:28" x14ac:dyDescent="0.2">
      <c r="A6" s="5">
        <f t="shared" si="0"/>
        <v>5</v>
      </c>
      <c r="B6" s="11">
        <f t="shared" si="1"/>
        <v>122</v>
      </c>
      <c r="C6" s="40">
        <f t="shared" si="2"/>
        <v>122</v>
      </c>
      <c r="D6" s="41" t="str">
        <f>IF(C6="","",IF(ISNA(VLOOKUP(C6,Dados!D:F,3,FALSE)),"",VLOOKUP(C6,Dados!D:F,3,FALSE)))</f>
        <v/>
      </c>
      <c r="E6" s="41" t="str">
        <f t="shared" si="3"/>
        <v/>
      </c>
      <c r="F6" s="42">
        <f t="shared" si="15"/>
        <v>5</v>
      </c>
      <c r="G6" s="42">
        <f t="shared" si="16"/>
        <v>5</v>
      </c>
      <c r="H6" s="40" t="str">
        <f>IF($G6="",H5,IF(ISNA(VLOOKUP($G6,Dados!$C:$J,2,FALSE)),"",VLOOKUP($G6,Dados!$C:$J,2,FALSE)))</f>
        <v/>
      </c>
      <c r="I6" s="41" t="str">
        <f>IF($G6="",V5,IF(H6="","",VLOOKUP($G6,Dados!$C:$J,8,FALSE)))</f>
        <v/>
      </c>
      <c r="J6" s="43" t="str">
        <f t="shared" si="23"/>
        <v/>
      </c>
      <c r="K6" s="44">
        <f t="shared" si="21"/>
        <v>0</v>
      </c>
      <c r="L6" s="81">
        <f t="shared" si="4"/>
        <v>0</v>
      </c>
      <c r="M6" s="24">
        <f t="shared" si="5"/>
        <v>5</v>
      </c>
      <c r="N6" s="24">
        <f t="shared" si="6"/>
        <v>1900</v>
      </c>
      <c r="O6" s="24" t="str">
        <f t="shared" si="7"/>
        <v/>
      </c>
      <c r="P6" s="24" t="str">
        <f t="shared" si="8"/>
        <v/>
      </c>
      <c r="Q6" s="25" t="str">
        <f>IF(H6="","",IF(VLOOKUP(H6,Dados!D:I,6,FALSE)="","NÃO","ok"))</f>
        <v/>
      </c>
      <c r="R6" s="26" t="str">
        <f t="shared" si="17"/>
        <v/>
      </c>
      <c r="S6" s="26" t="str">
        <f t="shared" si="18"/>
        <v/>
      </c>
      <c r="T6" s="26" t="str">
        <f t="shared" si="9"/>
        <v/>
      </c>
      <c r="U6" s="45">
        <f t="shared" si="19"/>
        <v>0</v>
      </c>
      <c r="V6" s="45">
        <f t="shared" si="20"/>
        <v>0</v>
      </c>
      <c r="W6" s="45">
        <f t="shared" si="10"/>
        <v>0</v>
      </c>
      <c r="X6" s="45">
        <f t="shared" si="22"/>
        <v>0</v>
      </c>
      <c r="Y6" s="46">
        <f t="shared" si="11"/>
        <v>0</v>
      </c>
      <c r="Z6" s="46">
        <f t="shared" si="12"/>
        <v>0</v>
      </c>
      <c r="AA6" s="46">
        <f t="shared" si="13"/>
        <v>0</v>
      </c>
      <c r="AB6" s="46">
        <f t="shared" si="14"/>
        <v>0</v>
      </c>
    </row>
    <row r="7" spans="1:28" x14ac:dyDescent="0.2">
      <c r="A7" s="5">
        <f t="shared" si="0"/>
        <v>6</v>
      </c>
      <c r="B7" s="11">
        <f t="shared" si="1"/>
        <v>153</v>
      </c>
      <c r="C7" s="40">
        <f t="shared" si="2"/>
        <v>153</v>
      </c>
      <c r="D7" s="41" t="str">
        <f>IF(C7="","",IF(ISNA(VLOOKUP(C7,Dados!D:F,3,FALSE)),"",VLOOKUP(C7,Dados!D:F,3,FALSE)))</f>
        <v/>
      </c>
      <c r="E7" s="41" t="str">
        <f t="shared" si="3"/>
        <v/>
      </c>
      <c r="F7" s="42">
        <f t="shared" si="15"/>
        <v>6</v>
      </c>
      <c r="G7" s="42">
        <f t="shared" si="16"/>
        <v>6</v>
      </c>
      <c r="H7" s="40" t="str">
        <f>IF($G7="",H6,IF(ISNA(VLOOKUP($G7,Dados!$C:$J,2,FALSE)),"",VLOOKUP($G7,Dados!$C:$J,2,FALSE)))</f>
        <v/>
      </c>
      <c r="I7" s="41" t="str">
        <f>IF($G7="",V6,IF(H7="","",VLOOKUP($G7,Dados!$C:$J,8,FALSE)))</f>
        <v/>
      </c>
      <c r="J7" s="43" t="str">
        <f t="shared" si="23"/>
        <v/>
      </c>
      <c r="K7" s="44">
        <f t="shared" si="21"/>
        <v>0</v>
      </c>
      <c r="L7" s="81">
        <f t="shared" si="4"/>
        <v>0</v>
      </c>
      <c r="M7" s="24">
        <f t="shared" si="5"/>
        <v>6</v>
      </c>
      <c r="N7" s="24">
        <f t="shared" si="6"/>
        <v>1900</v>
      </c>
      <c r="O7" s="24" t="str">
        <f t="shared" si="7"/>
        <v/>
      </c>
      <c r="P7" s="24" t="str">
        <f t="shared" si="8"/>
        <v/>
      </c>
      <c r="Q7" s="25" t="str">
        <f>IF(H7="","",IF(VLOOKUP(H7,Dados!D:I,6,FALSE)="","NÃO","ok"))</f>
        <v/>
      </c>
      <c r="R7" s="26" t="str">
        <f t="shared" si="17"/>
        <v/>
      </c>
      <c r="S7" s="26" t="str">
        <f t="shared" si="18"/>
        <v/>
      </c>
      <c r="T7" s="26" t="str">
        <f t="shared" si="9"/>
        <v/>
      </c>
      <c r="U7" s="45">
        <f t="shared" si="19"/>
        <v>0</v>
      </c>
      <c r="V7" s="45">
        <f t="shared" si="20"/>
        <v>0</v>
      </c>
      <c r="W7" s="45">
        <f t="shared" si="10"/>
        <v>0</v>
      </c>
      <c r="X7" s="45">
        <f t="shared" si="22"/>
        <v>0</v>
      </c>
      <c r="Y7" s="46">
        <f t="shared" si="11"/>
        <v>0</v>
      </c>
      <c r="Z7" s="46">
        <f t="shared" si="12"/>
        <v>0</v>
      </c>
      <c r="AA7" s="46">
        <f t="shared" si="13"/>
        <v>0</v>
      </c>
      <c r="AB7" s="46">
        <f t="shared" si="14"/>
        <v>0</v>
      </c>
    </row>
    <row r="8" spans="1:28" x14ac:dyDescent="0.2">
      <c r="A8" s="5">
        <f t="shared" si="0"/>
        <v>7</v>
      </c>
      <c r="B8" s="11">
        <f t="shared" si="1"/>
        <v>183</v>
      </c>
      <c r="C8" s="40">
        <f t="shared" si="2"/>
        <v>183</v>
      </c>
      <c r="D8" s="41" t="str">
        <f>IF(C8="","",IF(ISNA(VLOOKUP(C8,Dados!D:F,3,FALSE)),"",VLOOKUP(C8,Dados!D:F,3,FALSE)))</f>
        <v/>
      </c>
      <c r="E8" s="41" t="str">
        <f t="shared" si="3"/>
        <v/>
      </c>
      <c r="F8" s="42">
        <f t="shared" si="15"/>
        <v>7</v>
      </c>
      <c r="G8" s="42">
        <f t="shared" si="16"/>
        <v>7</v>
      </c>
      <c r="H8" s="40" t="str">
        <f>IF($G8="",H7,IF(ISNA(VLOOKUP($G8,Dados!$C:$J,2,FALSE)),"",VLOOKUP($G8,Dados!$C:$J,2,FALSE)))</f>
        <v/>
      </c>
      <c r="I8" s="41" t="str">
        <f>IF($G8="",V7,IF(H8="","",VLOOKUP($G8,Dados!$C:$J,8,FALSE)))</f>
        <v/>
      </c>
      <c r="J8" s="43" t="str">
        <f t="shared" si="23"/>
        <v/>
      </c>
      <c r="K8" s="44">
        <f t="shared" si="21"/>
        <v>0</v>
      </c>
      <c r="L8" s="81">
        <f t="shared" si="4"/>
        <v>0</v>
      </c>
      <c r="M8" s="24">
        <f t="shared" si="5"/>
        <v>7</v>
      </c>
      <c r="N8" s="24">
        <f t="shared" si="6"/>
        <v>1900</v>
      </c>
      <c r="O8" s="24" t="str">
        <f t="shared" si="7"/>
        <v/>
      </c>
      <c r="P8" s="24" t="str">
        <f t="shared" si="8"/>
        <v/>
      </c>
      <c r="Q8" s="25" t="str">
        <f>IF(H8="","",IF(VLOOKUP(H8,Dados!D:I,6,FALSE)="","NÃO","ok"))</f>
        <v/>
      </c>
      <c r="R8" s="26" t="str">
        <f t="shared" si="17"/>
        <v/>
      </c>
      <c r="S8" s="26" t="str">
        <f t="shared" si="18"/>
        <v/>
      </c>
      <c r="T8" s="26" t="str">
        <f>IF(OR(H8="",J8=""),"",DATE(N8,M8+1,1)-1)</f>
        <v/>
      </c>
      <c r="U8" s="45">
        <f t="shared" si="19"/>
        <v>0</v>
      </c>
      <c r="V8" s="45">
        <f t="shared" si="20"/>
        <v>0</v>
      </c>
      <c r="W8" s="45">
        <f t="shared" si="10"/>
        <v>0</v>
      </c>
      <c r="X8" s="45">
        <f t="shared" si="22"/>
        <v>0</v>
      </c>
      <c r="Y8" s="46">
        <f t="shared" si="11"/>
        <v>0</v>
      </c>
      <c r="Z8" s="46">
        <f t="shared" si="12"/>
        <v>0</v>
      </c>
      <c r="AA8" s="46">
        <f t="shared" si="13"/>
        <v>0</v>
      </c>
      <c r="AB8" s="46">
        <f t="shared" si="14"/>
        <v>0</v>
      </c>
    </row>
    <row r="9" spans="1:28" x14ac:dyDescent="0.2">
      <c r="A9" s="5">
        <f t="shared" si="0"/>
        <v>8</v>
      </c>
      <c r="B9" s="11">
        <f t="shared" si="1"/>
        <v>214</v>
      </c>
      <c r="C9" s="40">
        <f t="shared" si="2"/>
        <v>214</v>
      </c>
      <c r="D9" s="41" t="str">
        <f>IF(C9="","",IF(ISNA(VLOOKUP(C9,Dados!D:F,3,FALSE)),"",VLOOKUP(C9,Dados!D:F,3,FALSE)))</f>
        <v/>
      </c>
      <c r="E9" s="41" t="str">
        <f t="shared" si="3"/>
        <v/>
      </c>
      <c r="F9" s="42">
        <f t="shared" si="15"/>
        <v>8</v>
      </c>
      <c r="G9" s="42">
        <f t="shared" si="16"/>
        <v>8</v>
      </c>
      <c r="H9" s="40" t="str">
        <f>IF($G9="",H8,IF(ISNA(VLOOKUP($G9,Dados!$C:$J,2,FALSE)),"",VLOOKUP($G9,Dados!$C:$J,2,FALSE)))</f>
        <v/>
      </c>
      <c r="I9" s="41" t="str">
        <f>IF($G9="",V8,IF(H9="","",VLOOKUP($G9,Dados!$C:$J,8,FALSE)))</f>
        <v/>
      </c>
      <c r="J9" s="43" t="str">
        <f t="shared" si="23"/>
        <v/>
      </c>
      <c r="K9" s="44">
        <f t="shared" si="21"/>
        <v>0</v>
      </c>
      <c r="L9" s="81">
        <f t="shared" si="4"/>
        <v>0</v>
      </c>
      <c r="M9" s="24">
        <f t="shared" si="5"/>
        <v>8</v>
      </c>
      <c r="N9" s="24">
        <f t="shared" si="6"/>
        <v>1900</v>
      </c>
      <c r="O9" s="24" t="str">
        <f t="shared" si="7"/>
        <v/>
      </c>
      <c r="P9" s="24" t="str">
        <f t="shared" si="8"/>
        <v/>
      </c>
      <c r="Q9" s="25" t="str">
        <f>IF(H9="","",IF(VLOOKUP(H9,Dados!D:I,6,FALSE)="","NÃO","ok"))</f>
        <v/>
      </c>
      <c r="R9" s="26" t="str">
        <f t="shared" ref="R9:R72" si="24">IF(OR(H9="",J9=""),"",IF(Q9="NÃO","",DATE(P9,O9+1,1)-1))</f>
        <v/>
      </c>
      <c r="S9" s="26" t="str">
        <f t="shared" si="18"/>
        <v/>
      </c>
      <c r="T9" s="26" t="str">
        <f t="shared" ref="T9:T72" si="25">IF(OR(H9="",J9=""),"",DATE(N9,M9+1,1)-1)</f>
        <v/>
      </c>
      <c r="U9" s="45">
        <f t="shared" si="19"/>
        <v>0</v>
      </c>
      <c r="V9" s="45">
        <f t="shared" si="20"/>
        <v>0</v>
      </c>
      <c r="W9" s="45">
        <f t="shared" si="10"/>
        <v>0</v>
      </c>
      <c r="X9" s="45">
        <f t="shared" si="22"/>
        <v>0</v>
      </c>
      <c r="Y9" s="46">
        <f t="shared" si="11"/>
        <v>0</v>
      </c>
      <c r="Z9" s="46">
        <f t="shared" si="12"/>
        <v>0</v>
      </c>
      <c r="AA9" s="46">
        <f t="shared" si="13"/>
        <v>0</v>
      </c>
      <c r="AB9" s="46">
        <f t="shared" si="14"/>
        <v>0</v>
      </c>
    </row>
    <row r="10" spans="1:28" x14ac:dyDescent="0.2">
      <c r="A10" s="5">
        <f t="shared" si="0"/>
        <v>9</v>
      </c>
      <c r="B10" s="11">
        <f t="shared" si="1"/>
        <v>245</v>
      </c>
      <c r="C10" s="40">
        <f t="shared" si="2"/>
        <v>245</v>
      </c>
      <c r="D10" s="41" t="str">
        <f>IF(C10="","",IF(ISNA(VLOOKUP(C10,Dados!D:F,3,FALSE)),"",VLOOKUP(C10,Dados!D:F,3,FALSE)))</f>
        <v/>
      </c>
      <c r="E10" s="41" t="str">
        <f t="shared" si="3"/>
        <v/>
      </c>
      <c r="F10" s="42">
        <f t="shared" si="15"/>
        <v>9</v>
      </c>
      <c r="G10" s="42">
        <f t="shared" si="16"/>
        <v>9</v>
      </c>
      <c r="H10" s="40" t="str">
        <f>IF($G10="",H9,IF(ISNA(VLOOKUP($G10,Dados!$C:$J,2,FALSE)),"",VLOOKUP($G10,Dados!$C:$J,2,FALSE)))</f>
        <v/>
      </c>
      <c r="I10" s="41" t="str">
        <f>IF($G10="",V9,IF(H10="","",VLOOKUP($G10,Dados!$C:$J,8,FALSE)))</f>
        <v/>
      </c>
      <c r="J10" s="43" t="str">
        <f t="shared" si="23"/>
        <v/>
      </c>
      <c r="K10" s="44">
        <f t="shared" si="21"/>
        <v>0</v>
      </c>
      <c r="L10" s="81">
        <f t="shared" si="4"/>
        <v>0</v>
      </c>
      <c r="M10" s="24">
        <f t="shared" si="5"/>
        <v>9</v>
      </c>
      <c r="N10" s="24">
        <f t="shared" si="6"/>
        <v>1900</v>
      </c>
      <c r="O10" s="24" t="str">
        <f t="shared" si="7"/>
        <v/>
      </c>
      <c r="P10" s="24" t="str">
        <f t="shared" si="8"/>
        <v/>
      </c>
      <c r="Q10" s="25" t="str">
        <f>IF(H10="","",IF(VLOOKUP(H10,Dados!D:I,6,FALSE)="","NÃO","ok"))</f>
        <v/>
      </c>
      <c r="R10" s="26" t="str">
        <f t="shared" si="24"/>
        <v/>
      </c>
      <c r="S10" s="26" t="str">
        <f t="shared" si="18"/>
        <v/>
      </c>
      <c r="T10" s="26" t="str">
        <f t="shared" si="25"/>
        <v/>
      </c>
      <c r="U10" s="45">
        <f t="shared" si="19"/>
        <v>0</v>
      </c>
      <c r="V10" s="45">
        <f t="shared" si="20"/>
        <v>0</v>
      </c>
      <c r="W10" s="45">
        <f t="shared" si="10"/>
        <v>0</v>
      </c>
      <c r="X10" s="45">
        <f t="shared" si="22"/>
        <v>0</v>
      </c>
      <c r="Y10" s="46">
        <f t="shared" si="11"/>
        <v>0</v>
      </c>
      <c r="Z10" s="46">
        <f t="shared" si="12"/>
        <v>0</v>
      </c>
      <c r="AA10" s="46">
        <f t="shared" si="13"/>
        <v>0</v>
      </c>
      <c r="AB10" s="46">
        <f t="shared" si="14"/>
        <v>0</v>
      </c>
    </row>
    <row r="11" spans="1:28" x14ac:dyDescent="0.2">
      <c r="A11" s="5">
        <f t="shared" si="0"/>
        <v>10</v>
      </c>
      <c r="B11" s="11">
        <f t="shared" si="1"/>
        <v>275</v>
      </c>
      <c r="C11" s="40">
        <f t="shared" si="2"/>
        <v>275</v>
      </c>
      <c r="D11" s="41" t="str">
        <f>IF(C11="","",IF(ISNA(VLOOKUP(C11,Dados!D:F,3,FALSE)),"",VLOOKUP(C11,Dados!D:F,3,FALSE)))</f>
        <v/>
      </c>
      <c r="E11" s="41" t="str">
        <f t="shared" si="3"/>
        <v/>
      </c>
      <c r="F11" s="42">
        <f t="shared" si="15"/>
        <v>10</v>
      </c>
      <c r="G11" s="42">
        <f t="shared" si="16"/>
        <v>10</v>
      </c>
      <c r="H11" s="40" t="str">
        <f>IF($G11="",H10,IF(ISNA(VLOOKUP($G11,Dados!$C:$J,2,FALSE)),"",VLOOKUP($G11,Dados!$C:$J,2,FALSE)))</f>
        <v/>
      </c>
      <c r="I11" s="41" t="str">
        <f>IF($G11="",V10,IF(H11="","",VLOOKUP($G11,Dados!$C:$J,8,FALSE)))</f>
        <v/>
      </c>
      <c r="J11" s="43" t="str">
        <f t="shared" si="23"/>
        <v/>
      </c>
      <c r="K11" s="44">
        <f t="shared" si="21"/>
        <v>0</v>
      </c>
      <c r="L11" s="81">
        <f t="shared" si="4"/>
        <v>0</v>
      </c>
      <c r="M11" s="24">
        <f t="shared" si="5"/>
        <v>10</v>
      </c>
      <c r="N11" s="24">
        <f t="shared" si="6"/>
        <v>1900</v>
      </c>
      <c r="O11" s="24" t="str">
        <f t="shared" si="7"/>
        <v/>
      </c>
      <c r="P11" s="24" t="str">
        <f t="shared" si="8"/>
        <v/>
      </c>
      <c r="Q11" s="25" t="str">
        <f>IF(H11="","",IF(VLOOKUP(H11,Dados!D:I,6,FALSE)="","NÃO","ok"))</f>
        <v/>
      </c>
      <c r="R11" s="26" t="str">
        <f t="shared" si="24"/>
        <v/>
      </c>
      <c r="S11" s="26" t="str">
        <f t="shared" si="18"/>
        <v/>
      </c>
      <c r="T11" s="26" t="str">
        <f t="shared" si="25"/>
        <v/>
      </c>
      <c r="U11" s="45">
        <f t="shared" si="19"/>
        <v>0</v>
      </c>
      <c r="V11" s="45">
        <f t="shared" si="20"/>
        <v>0</v>
      </c>
      <c r="W11" s="45">
        <f t="shared" si="10"/>
        <v>0</v>
      </c>
      <c r="X11" s="45">
        <f t="shared" si="22"/>
        <v>0</v>
      </c>
      <c r="Y11" s="46">
        <f t="shared" si="11"/>
        <v>0</v>
      </c>
      <c r="Z11" s="46">
        <f t="shared" si="12"/>
        <v>0</v>
      </c>
      <c r="AA11" s="46">
        <f t="shared" si="13"/>
        <v>0</v>
      </c>
      <c r="AB11" s="46">
        <f t="shared" si="14"/>
        <v>0</v>
      </c>
    </row>
    <row r="12" spans="1:28" x14ac:dyDescent="0.2">
      <c r="A12" s="5">
        <f t="shared" si="0"/>
        <v>11</v>
      </c>
      <c r="B12" s="11">
        <f t="shared" si="1"/>
        <v>306</v>
      </c>
      <c r="C12" s="40">
        <f t="shared" si="2"/>
        <v>306</v>
      </c>
      <c r="D12" s="41" t="str">
        <f>IF(C12="","",IF(ISNA(VLOOKUP(C12,Dados!D:F,3,FALSE)),"",VLOOKUP(C12,Dados!D:F,3,FALSE)))</f>
        <v/>
      </c>
      <c r="E12" s="41" t="str">
        <f t="shared" si="3"/>
        <v/>
      </c>
      <c r="F12" s="42">
        <f t="shared" si="15"/>
        <v>11</v>
      </c>
      <c r="G12" s="42">
        <f t="shared" si="16"/>
        <v>11</v>
      </c>
      <c r="H12" s="40" t="str">
        <f>IF($G12="",H11,IF(ISNA(VLOOKUP($G12,Dados!$C:$J,2,FALSE)),"",VLOOKUP($G12,Dados!$C:$J,2,FALSE)))</f>
        <v/>
      </c>
      <c r="I12" s="41" t="str">
        <f>IF($G12="",V11,IF(H12="","",VLOOKUP($G12,Dados!$C:$J,8,FALSE)))</f>
        <v/>
      </c>
      <c r="J12" s="43" t="str">
        <f t="shared" si="23"/>
        <v/>
      </c>
      <c r="K12" s="44">
        <f t="shared" si="21"/>
        <v>0</v>
      </c>
      <c r="L12" s="81">
        <f t="shared" si="4"/>
        <v>0</v>
      </c>
      <c r="M12" s="24">
        <f t="shared" si="5"/>
        <v>11</v>
      </c>
      <c r="N12" s="24">
        <f t="shared" si="6"/>
        <v>1900</v>
      </c>
      <c r="O12" s="24" t="str">
        <f t="shared" si="7"/>
        <v/>
      </c>
      <c r="P12" s="24" t="str">
        <f t="shared" si="8"/>
        <v/>
      </c>
      <c r="Q12" s="25" t="str">
        <f>IF(H12="","",IF(VLOOKUP(H12,Dados!D:I,6,FALSE)="","NÃO","ok"))</f>
        <v/>
      </c>
      <c r="R12" s="26" t="str">
        <f t="shared" si="24"/>
        <v/>
      </c>
      <c r="S12" s="26" t="str">
        <f t="shared" si="18"/>
        <v/>
      </c>
      <c r="T12" s="26" t="str">
        <f t="shared" si="25"/>
        <v/>
      </c>
      <c r="U12" s="45">
        <f t="shared" si="19"/>
        <v>0</v>
      </c>
      <c r="V12" s="45">
        <f t="shared" si="20"/>
        <v>0</v>
      </c>
      <c r="W12" s="45">
        <f t="shared" si="10"/>
        <v>0</v>
      </c>
      <c r="X12" s="45">
        <f t="shared" si="22"/>
        <v>0</v>
      </c>
      <c r="Y12" s="46">
        <f t="shared" si="11"/>
        <v>0</v>
      </c>
      <c r="Z12" s="46">
        <f t="shared" si="12"/>
        <v>0</v>
      </c>
      <c r="AA12" s="46">
        <f t="shared" si="13"/>
        <v>0</v>
      </c>
      <c r="AB12" s="46">
        <f t="shared" si="14"/>
        <v>0</v>
      </c>
    </row>
    <row r="13" spans="1:28" x14ac:dyDescent="0.2">
      <c r="A13" s="5">
        <f t="shared" si="0"/>
        <v>12</v>
      </c>
      <c r="B13" s="11">
        <f t="shared" si="1"/>
        <v>336</v>
      </c>
      <c r="C13" s="40">
        <f t="shared" si="2"/>
        <v>336</v>
      </c>
      <c r="D13" s="41" t="str">
        <f>IF(C13="","",IF(ISNA(VLOOKUP(C13,Dados!D:F,3,FALSE)),"",VLOOKUP(C13,Dados!D:F,3,FALSE)))</f>
        <v/>
      </c>
      <c r="E13" s="41" t="str">
        <f t="shared" si="3"/>
        <v/>
      </c>
      <c r="F13" s="42">
        <f t="shared" si="15"/>
        <v>12</v>
      </c>
      <c r="G13" s="42">
        <f t="shared" si="16"/>
        <v>12</v>
      </c>
      <c r="H13" s="40" t="str">
        <f>IF($G13="",H12,IF(ISNA(VLOOKUP($G13,Dados!$C:$J,2,FALSE)),"",VLOOKUP($G13,Dados!$C:$J,2,FALSE)))</f>
        <v/>
      </c>
      <c r="I13" s="41" t="str">
        <f>IF($G13="",V12,IF(H13="","",VLOOKUP($G13,Dados!$C:$J,8,FALSE)))</f>
        <v/>
      </c>
      <c r="J13" s="43" t="str">
        <f t="shared" si="23"/>
        <v/>
      </c>
      <c r="K13" s="44">
        <f t="shared" si="21"/>
        <v>0</v>
      </c>
      <c r="L13" s="81">
        <f t="shared" si="4"/>
        <v>0</v>
      </c>
      <c r="M13" s="24">
        <f t="shared" si="5"/>
        <v>12</v>
      </c>
      <c r="N13" s="24">
        <f t="shared" si="6"/>
        <v>1900</v>
      </c>
      <c r="O13" s="24" t="str">
        <f t="shared" si="7"/>
        <v/>
      </c>
      <c r="P13" s="24" t="str">
        <f t="shared" si="8"/>
        <v/>
      </c>
      <c r="Q13" s="25" t="str">
        <f>IF(H13="","",IF(VLOOKUP(H13,Dados!D:I,6,FALSE)="","NÃO","ok"))</f>
        <v/>
      </c>
      <c r="R13" s="26" t="str">
        <f t="shared" si="24"/>
        <v/>
      </c>
      <c r="S13" s="26" t="str">
        <f t="shared" si="18"/>
        <v/>
      </c>
      <c r="T13" s="26" t="str">
        <f t="shared" si="25"/>
        <v/>
      </c>
      <c r="U13" s="45">
        <f t="shared" si="19"/>
        <v>0</v>
      </c>
      <c r="V13" s="45">
        <f t="shared" si="20"/>
        <v>0</v>
      </c>
      <c r="W13" s="45">
        <f t="shared" si="10"/>
        <v>0</v>
      </c>
      <c r="X13" s="45">
        <f t="shared" si="22"/>
        <v>0</v>
      </c>
      <c r="Y13" s="46">
        <f t="shared" si="11"/>
        <v>0</v>
      </c>
      <c r="Z13" s="46">
        <f t="shared" si="12"/>
        <v>0</v>
      </c>
      <c r="AA13" s="46">
        <f t="shared" si="13"/>
        <v>0</v>
      </c>
      <c r="AB13" s="46">
        <f t="shared" si="14"/>
        <v>0</v>
      </c>
    </row>
    <row r="14" spans="1:28" x14ac:dyDescent="0.2">
      <c r="A14" s="5">
        <f t="shared" si="0"/>
        <v>13</v>
      </c>
      <c r="B14" s="11">
        <f t="shared" si="1"/>
        <v>367</v>
      </c>
      <c r="C14" s="40">
        <f t="shared" si="2"/>
        <v>367</v>
      </c>
      <c r="D14" s="41" t="str">
        <f>IF(C14="","",IF(ISNA(VLOOKUP(C14,Dados!D:F,3,FALSE)),"",VLOOKUP(C14,Dados!D:F,3,FALSE)))</f>
        <v/>
      </c>
      <c r="E14" s="41" t="str">
        <f t="shared" si="3"/>
        <v/>
      </c>
      <c r="F14" s="42">
        <f t="shared" si="15"/>
        <v>13</v>
      </c>
      <c r="G14" s="42">
        <f t="shared" si="16"/>
        <v>13</v>
      </c>
      <c r="H14" s="40" t="str">
        <f>IF($G14="",H13,IF(ISNA(VLOOKUP($G14,Dados!$C:$J,2,FALSE)),"",VLOOKUP($G14,Dados!$C:$J,2,FALSE)))</f>
        <v/>
      </c>
      <c r="I14" s="41" t="str">
        <f>IF($G14="",V13,IF(H14="","",VLOOKUP($G14,Dados!$C:$J,8,FALSE)))</f>
        <v/>
      </c>
      <c r="J14" s="43" t="str">
        <f t="shared" si="23"/>
        <v/>
      </c>
      <c r="K14" s="44">
        <f t="shared" si="21"/>
        <v>0</v>
      </c>
      <c r="L14" s="81">
        <f t="shared" si="4"/>
        <v>0</v>
      </c>
      <c r="M14" s="24">
        <f t="shared" si="5"/>
        <v>1</v>
      </c>
      <c r="N14" s="24">
        <f t="shared" si="6"/>
        <v>1901</v>
      </c>
      <c r="O14" s="24" t="str">
        <f t="shared" si="7"/>
        <v/>
      </c>
      <c r="P14" s="24" t="str">
        <f t="shared" si="8"/>
        <v/>
      </c>
      <c r="Q14" s="25" t="str">
        <f>IF(H14="","",IF(VLOOKUP(H14,Dados!D:I,6,FALSE)="","NÃO","ok"))</f>
        <v/>
      </c>
      <c r="R14" s="26" t="str">
        <f t="shared" si="24"/>
        <v/>
      </c>
      <c r="S14" s="26" t="str">
        <f t="shared" si="18"/>
        <v/>
      </c>
      <c r="T14" s="26" t="str">
        <f t="shared" si="25"/>
        <v/>
      </c>
      <c r="U14" s="45">
        <f t="shared" si="19"/>
        <v>0</v>
      </c>
      <c r="V14" s="45">
        <f t="shared" si="20"/>
        <v>0</v>
      </c>
      <c r="W14" s="45">
        <f t="shared" si="10"/>
        <v>0</v>
      </c>
      <c r="X14" s="45">
        <f t="shared" si="22"/>
        <v>0</v>
      </c>
      <c r="Y14" s="46">
        <f t="shared" si="11"/>
        <v>0</v>
      </c>
      <c r="Z14" s="46">
        <f t="shared" si="12"/>
        <v>0</v>
      </c>
      <c r="AA14" s="46">
        <f t="shared" si="13"/>
        <v>0</v>
      </c>
      <c r="AB14" s="46">
        <f t="shared" si="14"/>
        <v>0</v>
      </c>
    </row>
    <row r="15" spans="1:28" x14ac:dyDescent="0.2">
      <c r="A15" s="5">
        <f t="shared" si="0"/>
        <v>14</v>
      </c>
      <c r="B15" s="11">
        <f t="shared" si="1"/>
        <v>398</v>
      </c>
      <c r="C15" s="40">
        <f t="shared" si="2"/>
        <v>398</v>
      </c>
      <c r="D15" s="41" t="str">
        <f>IF(C15="","",IF(ISNA(VLOOKUP(C15,Dados!D:F,3,FALSE)),"",VLOOKUP(C15,Dados!D:F,3,FALSE)))</f>
        <v/>
      </c>
      <c r="E15" s="41" t="str">
        <f t="shared" si="3"/>
        <v/>
      </c>
      <c r="F15" s="42">
        <f t="shared" si="15"/>
        <v>14</v>
      </c>
      <c r="G15" s="42">
        <f t="shared" si="16"/>
        <v>14</v>
      </c>
      <c r="H15" s="40" t="str">
        <f>IF($G15="",H14,IF(ISNA(VLOOKUP($G15,Dados!$C:$J,2,FALSE)),"",VLOOKUP($G15,Dados!$C:$J,2,FALSE)))</f>
        <v/>
      </c>
      <c r="I15" s="41" t="str">
        <f>IF($G15="",V14,IF(H15="","",VLOOKUP($G15,Dados!$C:$J,8,FALSE)))</f>
        <v/>
      </c>
      <c r="J15" s="43" t="str">
        <f t="shared" si="23"/>
        <v/>
      </c>
      <c r="K15" s="44">
        <f t="shared" si="21"/>
        <v>0</v>
      </c>
      <c r="L15" s="81">
        <f t="shared" si="4"/>
        <v>0</v>
      </c>
      <c r="M15" s="24">
        <f t="shared" si="5"/>
        <v>2</v>
      </c>
      <c r="N15" s="24">
        <f t="shared" si="6"/>
        <v>1901</v>
      </c>
      <c r="O15" s="24" t="str">
        <f t="shared" si="7"/>
        <v/>
      </c>
      <c r="P15" s="24" t="str">
        <f t="shared" si="8"/>
        <v/>
      </c>
      <c r="Q15" s="25" t="str">
        <f>IF(H15="","",IF(VLOOKUP(H15,Dados!D:I,6,FALSE)="","NÃO","ok"))</f>
        <v/>
      </c>
      <c r="R15" s="26" t="str">
        <f t="shared" si="24"/>
        <v/>
      </c>
      <c r="S15" s="26" t="str">
        <f t="shared" si="18"/>
        <v/>
      </c>
      <c r="T15" s="26" t="str">
        <f t="shared" si="25"/>
        <v/>
      </c>
      <c r="U15" s="45">
        <f t="shared" si="19"/>
        <v>0</v>
      </c>
      <c r="V15" s="45">
        <f t="shared" si="20"/>
        <v>0</v>
      </c>
      <c r="W15" s="45">
        <f t="shared" si="10"/>
        <v>0</v>
      </c>
      <c r="X15" s="45">
        <f t="shared" si="22"/>
        <v>0</v>
      </c>
      <c r="Y15" s="46">
        <f t="shared" si="11"/>
        <v>0</v>
      </c>
      <c r="Z15" s="46">
        <f t="shared" si="12"/>
        <v>0</v>
      </c>
      <c r="AA15" s="46">
        <f t="shared" si="13"/>
        <v>0</v>
      </c>
      <c r="AB15" s="46">
        <f t="shared" si="14"/>
        <v>0</v>
      </c>
    </row>
    <row r="16" spans="1:28" x14ac:dyDescent="0.2">
      <c r="A16" s="5">
        <f t="shared" si="0"/>
        <v>15</v>
      </c>
      <c r="B16" s="11">
        <f t="shared" si="1"/>
        <v>426</v>
      </c>
      <c r="C16" s="40">
        <f t="shared" si="2"/>
        <v>426</v>
      </c>
      <c r="D16" s="41" t="str">
        <f>IF(C16="","",IF(ISNA(VLOOKUP(C16,Dados!D:F,3,FALSE)),"",VLOOKUP(C16,Dados!D:F,3,FALSE)))</f>
        <v/>
      </c>
      <c r="E16" s="41" t="str">
        <f t="shared" si="3"/>
        <v/>
      </c>
      <c r="F16" s="42">
        <f t="shared" si="15"/>
        <v>15</v>
      </c>
      <c r="G16" s="42">
        <f t="shared" si="16"/>
        <v>15</v>
      </c>
      <c r="H16" s="40" t="str">
        <f>IF($G16="",H15,IF(ISNA(VLOOKUP($G16,Dados!$C:$J,2,FALSE)),"",VLOOKUP($G16,Dados!$C:$J,2,FALSE)))</f>
        <v/>
      </c>
      <c r="I16" s="41" t="str">
        <f>IF($G16="",V15,IF(H16="","",VLOOKUP($G16,Dados!$C:$J,8,FALSE)))</f>
        <v/>
      </c>
      <c r="J16" s="43" t="str">
        <f t="shared" si="23"/>
        <v/>
      </c>
      <c r="K16" s="44">
        <f t="shared" si="21"/>
        <v>0</v>
      </c>
      <c r="L16" s="81">
        <f t="shared" si="4"/>
        <v>0</v>
      </c>
      <c r="M16" s="24">
        <f t="shared" si="5"/>
        <v>3</v>
      </c>
      <c r="N16" s="24">
        <f t="shared" si="6"/>
        <v>1901</v>
      </c>
      <c r="O16" s="24" t="str">
        <f t="shared" si="7"/>
        <v/>
      </c>
      <c r="P16" s="24" t="str">
        <f t="shared" si="8"/>
        <v/>
      </c>
      <c r="Q16" s="25" t="str">
        <f>IF(H16="","",IF(VLOOKUP(H16,Dados!D:I,6,FALSE)="","NÃO","ok"))</f>
        <v/>
      </c>
      <c r="R16" s="26" t="str">
        <f t="shared" si="24"/>
        <v/>
      </c>
      <c r="S16" s="26" t="str">
        <f t="shared" si="18"/>
        <v/>
      </c>
      <c r="T16" s="26" t="str">
        <f t="shared" si="25"/>
        <v/>
      </c>
      <c r="U16" s="45">
        <f t="shared" si="19"/>
        <v>0</v>
      </c>
      <c r="V16" s="45">
        <f t="shared" si="20"/>
        <v>0</v>
      </c>
      <c r="W16" s="45">
        <f t="shared" si="10"/>
        <v>0</v>
      </c>
      <c r="X16" s="45">
        <f t="shared" si="22"/>
        <v>0</v>
      </c>
      <c r="Y16" s="46">
        <f t="shared" si="11"/>
        <v>0</v>
      </c>
      <c r="Z16" s="46">
        <f t="shared" si="12"/>
        <v>0</v>
      </c>
      <c r="AA16" s="46">
        <f t="shared" si="13"/>
        <v>0</v>
      </c>
      <c r="AB16" s="46">
        <f t="shared" si="14"/>
        <v>0</v>
      </c>
    </row>
    <row r="17" spans="1:28" x14ac:dyDescent="0.2">
      <c r="A17" s="5">
        <f t="shared" si="0"/>
        <v>16</v>
      </c>
      <c r="B17" s="11">
        <f t="shared" si="1"/>
        <v>457</v>
      </c>
      <c r="C17" s="40">
        <f t="shared" si="2"/>
        <v>457</v>
      </c>
      <c r="D17" s="41" t="str">
        <f>IF(C17="","",IF(ISNA(VLOOKUP(C17,Dados!D:F,3,FALSE)),"",VLOOKUP(C17,Dados!D:F,3,FALSE)))</f>
        <v/>
      </c>
      <c r="E17" s="41" t="str">
        <f t="shared" si="3"/>
        <v/>
      </c>
      <c r="F17" s="42">
        <f t="shared" si="15"/>
        <v>16</v>
      </c>
      <c r="G17" s="42">
        <f t="shared" si="16"/>
        <v>16</v>
      </c>
      <c r="H17" s="40" t="str">
        <f>IF($G17="",H16,IF(ISNA(VLOOKUP($G17,Dados!$C:$J,2,FALSE)),"",VLOOKUP($G17,Dados!$C:$J,2,FALSE)))</f>
        <v/>
      </c>
      <c r="I17" s="41" t="str">
        <f>IF($G17="",V16,IF(H17="","",VLOOKUP($G17,Dados!$C:$J,8,FALSE)))</f>
        <v/>
      </c>
      <c r="J17" s="43" t="str">
        <f t="shared" si="23"/>
        <v/>
      </c>
      <c r="K17" s="44">
        <f t="shared" si="21"/>
        <v>0</v>
      </c>
      <c r="L17" s="81">
        <f t="shared" si="4"/>
        <v>0</v>
      </c>
      <c r="M17" s="24">
        <f t="shared" si="5"/>
        <v>4</v>
      </c>
      <c r="N17" s="24">
        <f t="shared" si="6"/>
        <v>1901</v>
      </c>
      <c r="O17" s="24" t="str">
        <f t="shared" si="7"/>
        <v/>
      </c>
      <c r="P17" s="24" t="str">
        <f t="shared" si="8"/>
        <v/>
      </c>
      <c r="Q17" s="25" t="str">
        <f>IF(H17="","",IF(VLOOKUP(H17,Dados!D:I,6,FALSE)="","NÃO","ok"))</f>
        <v/>
      </c>
      <c r="R17" s="26" t="str">
        <f t="shared" si="24"/>
        <v/>
      </c>
      <c r="S17" s="26" t="str">
        <f t="shared" si="18"/>
        <v/>
      </c>
      <c r="T17" s="26" t="str">
        <f t="shared" si="25"/>
        <v/>
      </c>
      <c r="U17" s="45">
        <f t="shared" si="19"/>
        <v>0</v>
      </c>
      <c r="V17" s="45">
        <f t="shared" si="20"/>
        <v>0</v>
      </c>
      <c r="W17" s="45">
        <f t="shared" si="10"/>
        <v>0</v>
      </c>
      <c r="X17" s="45">
        <f t="shared" si="22"/>
        <v>0</v>
      </c>
      <c r="Y17" s="46">
        <f t="shared" si="11"/>
        <v>0</v>
      </c>
      <c r="Z17" s="46">
        <f t="shared" si="12"/>
        <v>0</v>
      </c>
      <c r="AA17" s="46">
        <f t="shared" si="13"/>
        <v>0</v>
      </c>
      <c r="AB17" s="46">
        <f t="shared" si="14"/>
        <v>0</v>
      </c>
    </row>
    <row r="18" spans="1:28" x14ac:dyDescent="0.2">
      <c r="A18" s="5">
        <f t="shared" si="0"/>
        <v>17</v>
      </c>
      <c r="B18" s="11">
        <f t="shared" si="1"/>
        <v>487</v>
      </c>
      <c r="C18" s="40">
        <f t="shared" si="2"/>
        <v>487</v>
      </c>
      <c r="D18" s="41" t="str">
        <f>IF(C18="","",IF(ISNA(VLOOKUP(C18,Dados!D:F,3,FALSE)),"",VLOOKUP(C18,Dados!D:F,3,FALSE)))</f>
        <v/>
      </c>
      <c r="E18" s="41" t="str">
        <f t="shared" si="3"/>
        <v/>
      </c>
      <c r="F18" s="42">
        <f t="shared" si="15"/>
        <v>17</v>
      </c>
      <c r="G18" s="42">
        <f t="shared" si="16"/>
        <v>17</v>
      </c>
      <c r="H18" s="40" t="str">
        <f>IF($G18="",H17,IF(ISNA(VLOOKUP($G18,Dados!$C:$J,2,FALSE)),"",VLOOKUP($G18,Dados!$C:$J,2,FALSE)))</f>
        <v/>
      </c>
      <c r="I18" s="41" t="str">
        <f>IF($G18="",V17,IF(H18="","",VLOOKUP($G18,Dados!$C:$J,8,FALSE)))</f>
        <v/>
      </c>
      <c r="J18" s="43" t="str">
        <f t="shared" si="23"/>
        <v/>
      </c>
      <c r="K18" s="44">
        <f t="shared" si="21"/>
        <v>0</v>
      </c>
      <c r="L18" s="81">
        <f t="shared" si="4"/>
        <v>0</v>
      </c>
      <c r="M18" s="24">
        <f t="shared" si="5"/>
        <v>5</v>
      </c>
      <c r="N18" s="24">
        <f t="shared" si="6"/>
        <v>1901</v>
      </c>
      <c r="O18" s="24" t="str">
        <f t="shared" si="7"/>
        <v/>
      </c>
      <c r="P18" s="24" t="str">
        <f t="shared" si="8"/>
        <v/>
      </c>
      <c r="Q18" s="25" t="str">
        <f>IF(H18="","",IF(VLOOKUP(H18,Dados!D:I,6,FALSE)="","NÃO","ok"))</f>
        <v/>
      </c>
      <c r="R18" s="26" t="str">
        <f t="shared" si="24"/>
        <v/>
      </c>
      <c r="S18" s="26" t="str">
        <f t="shared" si="18"/>
        <v/>
      </c>
      <c r="T18" s="26" t="str">
        <f t="shared" si="25"/>
        <v/>
      </c>
      <c r="U18" s="45">
        <f t="shared" si="19"/>
        <v>0</v>
      </c>
      <c r="V18" s="45">
        <f t="shared" si="20"/>
        <v>0</v>
      </c>
      <c r="W18" s="45">
        <f t="shared" si="10"/>
        <v>0</v>
      </c>
      <c r="X18" s="45">
        <f t="shared" si="22"/>
        <v>0</v>
      </c>
      <c r="Y18" s="46">
        <f t="shared" si="11"/>
        <v>0</v>
      </c>
      <c r="Z18" s="46">
        <f t="shared" si="12"/>
        <v>0</v>
      </c>
      <c r="AA18" s="46">
        <f t="shared" si="13"/>
        <v>0</v>
      </c>
      <c r="AB18" s="46">
        <f t="shared" si="14"/>
        <v>0</v>
      </c>
    </row>
    <row r="19" spans="1:28" x14ac:dyDescent="0.2">
      <c r="A19" s="5">
        <f t="shared" si="0"/>
        <v>18</v>
      </c>
      <c r="B19" s="11">
        <f t="shared" si="1"/>
        <v>518</v>
      </c>
      <c r="C19" s="40">
        <f t="shared" si="2"/>
        <v>518</v>
      </c>
      <c r="D19" s="41" t="str">
        <f>IF(C19="","",IF(ISNA(VLOOKUP(C19,Dados!D:F,3,FALSE)),"",VLOOKUP(C19,Dados!D:F,3,FALSE)))</f>
        <v/>
      </c>
      <c r="E19" s="41" t="str">
        <f t="shared" si="3"/>
        <v/>
      </c>
      <c r="F19" s="42">
        <f t="shared" si="15"/>
        <v>18</v>
      </c>
      <c r="G19" s="42">
        <f t="shared" si="16"/>
        <v>18</v>
      </c>
      <c r="H19" s="40" t="str">
        <f>IF($G19="",H18,IF(ISNA(VLOOKUP($G19,Dados!$C:$J,2,FALSE)),"",VLOOKUP($G19,Dados!$C:$J,2,FALSE)))</f>
        <v/>
      </c>
      <c r="I19" s="41" t="str">
        <f>IF($G19="",V18,IF(H19="","",VLOOKUP($G19,Dados!$C:$J,8,FALSE)))</f>
        <v/>
      </c>
      <c r="J19" s="43" t="str">
        <f t="shared" si="23"/>
        <v/>
      </c>
      <c r="K19" s="44">
        <f t="shared" si="21"/>
        <v>0</v>
      </c>
      <c r="L19" s="81">
        <f t="shared" si="4"/>
        <v>0</v>
      </c>
      <c r="M19" s="24">
        <f t="shared" si="5"/>
        <v>6</v>
      </c>
      <c r="N19" s="24">
        <f t="shared" si="6"/>
        <v>1901</v>
      </c>
      <c r="O19" s="24" t="str">
        <f t="shared" si="7"/>
        <v/>
      </c>
      <c r="P19" s="24" t="str">
        <f t="shared" si="8"/>
        <v/>
      </c>
      <c r="Q19" s="25" t="str">
        <f>IF(H19="","",IF(VLOOKUP(H19,Dados!D:I,6,FALSE)="","NÃO","ok"))</f>
        <v/>
      </c>
      <c r="R19" s="26" t="str">
        <f t="shared" si="24"/>
        <v/>
      </c>
      <c r="S19" s="26" t="str">
        <f t="shared" si="18"/>
        <v/>
      </c>
      <c r="T19" s="26" t="str">
        <f t="shared" si="25"/>
        <v/>
      </c>
      <c r="U19" s="45">
        <f t="shared" si="19"/>
        <v>0</v>
      </c>
      <c r="V19" s="45">
        <f t="shared" si="20"/>
        <v>0</v>
      </c>
      <c r="W19" s="45">
        <f t="shared" si="10"/>
        <v>0</v>
      </c>
      <c r="X19" s="45">
        <f t="shared" si="22"/>
        <v>0</v>
      </c>
      <c r="Y19" s="46">
        <f t="shared" si="11"/>
        <v>0</v>
      </c>
      <c r="Z19" s="46">
        <f t="shared" si="12"/>
        <v>0</v>
      </c>
      <c r="AA19" s="46">
        <f t="shared" si="13"/>
        <v>0</v>
      </c>
      <c r="AB19" s="46">
        <f t="shared" si="14"/>
        <v>0</v>
      </c>
    </row>
    <row r="20" spans="1:28" x14ac:dyDescent="0.2">
      <c r="A20" s="5">
        <f t="shared" si="0"/>
        <v>19</v>
      </c>
      <c r="B20" s="11">
        <f t="shared" si="1"/>
        <v>548</v>
      </c>
      <c r="C20" s="40">
        <f t="shared" si="2"/>
        <v>548</v>
      </c>
      <c r="D20" s="41" t="str">
        <f>IF(C20="","",IF(ISNA(VLOOKUP(C20,Dados!D:F,3,FALSE)),"",VLOOKUP(C20,Dados!D:F,3,FALSE)))</f>
        <v/>
      </c>
      <c r="E20" s="41" t="str">
        <f t="shared" si="3"/>
        <v/>
      </c>
      <c r="F20" s="42">
        <f t="shared" si="15"/>
        <v>19</v>
      </c>
      <c r="G20" s="42">
        <f t="shared" si="16"/>
        <v>19</v>
      </c>
      <c r="H20" s="40" t="str">
        <f>IF($G20="",H19,IF(ISNA(VLOOKUP($G20,Dados!$C:$J,2,FALSE)),"",VLOOKUP($G20,Dados!$C:$J,2,FALSE)))</f>
        <v/>
      </c>
      <c r="I20" s="41" t="str">
        <f>IF($G20="",V19,IF(H20="","",VLOOKUP($G20,Dados!$C:$J,8,FALSE)))</f>
        <v/>
      </c>
      <c r="J20" s="43" t="str">
        <f t="shared" si="23"/>
        <v/>
      </c>
      <c r="K20" s="44">
        <f t="shared" si="21"/>
        <v>0</v>
      </c>
      <c r="L20" s="81">
        <f t="shared" si="4"/>
        <v>0</v>
      </c>
      <c r="M20" s="24">
        <f t="shared" si="5"/>
        <v>7</v>
      </c>
      <c r="N20" s="24">
        <f t="shared" si="6"/>
        <v>1901</v>
      </c>
      <c r="O20" s="24" t="str">
        <f t="shared" si="7"/>
        <v/>
      </c>
      <c r="P20" s="24" t="str">
        <f t="shared" si="8"/>
        <v/>
      </c>
      <c r="Q20" s="25" t="str">
        <f>IF(H20="","",IF(VLOOKUP(H20,Dados!D:I,6,FALSE)="","NÃO","ok"))</f>
        <v/>
      </c>
      <c r="R20" s="26" t="str">
        <f t="shared" si="24"/>
        <v/>
      </c>
      <c r="S20" s="26" t="str">
        <f t="shared" si="18"/>
        <v/>
      </c>
      <c r="T20" s="26" t="str">
        <f t="shared" si="25"/>
        <v/>
      </c>
      <c r="U20" s="45">
        <f t="shared" si="19"/>
        <v>0</v>
      </c>
      <c r="V20" s="45">
        <f t="shared" si="20"/>
        <v>0</v>
      </c>
      <c r="W20" s="45">
        <f t="shared" si="10"/>
        <v>0</v>
      </c>
      <c r="X20" s="45">
        <f t="shared" si="22"/>
        <v>0</v>
      </c>
      <c r="Y20" s="46">
        <f t="shared" si="11"/>
        <v>0</v>
      </c>
      <c r="Z20" s="46">
        <f t="shared" si="12"/>
        <v>0</v>
      </c>
      <c r="AA20" s="46">
        <f t="shared" si="13"/>
        <v>0</v>
      </c>
      <c r="AB20" s="46">
        <f t="shared" si="14"/>
        <v>0</v>
      </c>
    </row>
    <row r="21" spans="1:28" x14ac:dyDescent="0.2">
      <c r="A21" s="5">
        <f t="shared" si="0"/>
        <v>20</v>
      </c>
      <c r="B21" s="11">
        <f t="shared" si="1"/>
        <v>579</v>
      </c>
      <c r="C21" s="40">
        <f t="shared" si="2"/>
        <v>579</v>
      </c>
      <c r="D21" s="41" t="str">
        <f>IF(C21="","",IF(ISNA(VLOOKUP(C21,Dados!D:F,3,FALSE)),"",VLOOKUP(C21,Dados!D:F,3,FALSE)))</f>
        <v/>
      </c>
      <c r="E21" s="41" t="str">
        <f t="shared" si="3"/>
        <v/>
      </c>
      <c r="F21" s="42">
        <f t="shared" si="15"/>
        <v>20</v>
      </c>
      <c r="G21" s="42">
        <f t="shared" si="16"/>
        <v>20</v>
      </c>
      <c r="H21" s="40" t="str">
        <f>IF($G21="",H20,IF(ISNA(VLOOKUP($G21,Dados!$C:$J,2,FALSE)),"",VLOOKUP($G21,Dados!$C:$J,2,FALSE)))</f>
        <v/>
      </c>
      <c r="I21" s="41" t="str">
        <f>IF($G21="",V20,IF(H21="","",VLOOKUP($G21,Dados!$C:$J,8,FALSE)))</f>
        <v/>
      </c>
      <c r="J21" s="43" t="str">
        <f t="shared" si="23"/>
        <v/>
      </c>
      <c r="K21" s="44">
        <f t="shared" si="21"/>
        <v>0</v>
      </c>
      <c r="L21" s="81">
        <f t="shared" si="4"/>
        <v>0</v>
      </c>
      <c r="M21" s="24">
        <f t="shared" si="5"/>
        <v>8</v>
      </c>
      <c r="N21" s="24">
        <f t="shared" si="6"/>
        <v>1901</v>
      </c>
      <c r="O21" s="24" t="str">
        <f t="shared" si="7"/>
        <v/>
      </c>
      <c r="P21" s="24" t="str">
        <f t="shared" si="8"/>
        <v/>
      </c>
      <c r="Q21" s="25" t="str">
        <f>IF(H21="","",IF(VLOOKUP(H21,Dados!D:I,6,FALSE)="","NÃO","ok"))</f>
        <v/>
      </c>
      <c r="R21" s="26" t="str">
        <f t="shared" si="24"/>
        <v/>
      </c>
      <c r="S21" s="26" t="str">
        <f t="shared" si="18"/>
        <v/>
      </c>
      <c r="T21" s="26" t="str">
        <f t="shared" si="25"/>
        <v/>
      </c>
      <c r="U21" s="45">
        <f t="shared" si="19"/>
        <v>0</v>
      </c>
      <c r="V21" s="45">
        <f t="shared" si="20"/>
        <v>0</v>
      </c>
      <c r="W21" s="45">
        <f t="shared" si="10"/>
        <v>0</v>
      </c>
      <c r="X21" s="45">
        <f t="shared" si="22"/>
        <v>0</v>
      </c>
      <c r="Y21" s="46">
        <f t="shared" si="11"/>
        <v>0</v>
      </c>
      <c r="Z21" s="46">
        <f t="shared" si="12"/>
        <v>0</v>
      </c>
      <c r="AA21" s="46">
        <f t="shared" si="13"/>
        <v>0</v>
      </c>
      <c r="AB21" s="46">
        <f t="shared" si="14"/>
        <v>0</v>
      </c>
    </row>
    <row r="22" spans="1:28" x14ac:dyDescent="0.2">
      <c r="A22" s="5">
        <f t="shared" si="0"/>
        <v>21</v>
      </c>
      <c r="B22" s="11">
        <f t="shared" si="1"/>
        <v>610</v>
      </c>
      <c r="C22" s="40">
        <f t="shared" si="2"/>
        <v>610</v>
      </c>
      <c r="D22" s="41" t="str">
        <f>IF(C22="","",IF(ISNA(VLOOKUP(C22,Dados!D:F,3,FALSE)),"",VLOOKUP(C22,Dados!D:F,3,FALSE)))</f>
        <v/>
      </c>
      <c r="E22" s="41" t="str">
        <f t="shared" si="3"/>
        <v/>
      </c>
      <c r="F22" s="42">
        <f t="shared" si="15"/>
        <v>21</v>
      </c>
      <c r="G22" s="42">
        <f t="shared" si="16"/>
        <v>21</v>
      </c>
      <c r="H22" s="40" t="str">
        <f>IF($G22="",H21,IF(ISNA(VLOOKUP($G22,Dados!$C:$J,2,FALSE)),"",VLOOKUP($G22,Dados!$C:$J,2,FALSE)))</f>
        <v/>
      </c>
      <c r="I22" s="41" t="str">
        <f>IF($G22="",V21,IF(H22="","",VLOOKUP($G22,Dados!$C:$J,8,FALSE)))</f>
        <v/>
      </c>
      <c r="J22" s="43" t="str">
        <f t="shared" si="23"/>
        <v/>
      </c>
      <c r="K22" s="44">
        <f t="shared" si="21"/>
        <v>0</v>
      </c>
      <c r="L22" s="81">
        <f t="shared" si="4"/>
        <v>0</v>
      </c>
      <c r="M22" s="24">
        <f t="shared" si="5"/>
        <v>9</v>
      </c>
      <c r="N22" s="24">
        <f t="shared" si="6"/>
        <v>1901</v>
      </c>
      <c r="O22" s="24" t="str">
        <f t="shared" si="7"/>
        <v/>
      </c>
      <c r="P22" s="24" t="str">
        <f t="shared" si="8"/>
        <v/>
      </c>
      <c r="Q22" s="25" t="str">
        <f>IF(H22="","",IF(VLOOKUP(H22,Dados!D:I,6,FALSE)="","NÃO","ok"))</f>
        <v/>
      </c>
      <c r="R22" s="26" t="str">
        <f t="shared" si="24"/>
        <v/>
      </c>
      <c r="S22" s="26" t="str">
        <f t="shared" si="18"/>
        <v/>
      </c>
      <c r="T22" s="26" t="str">
        <f t="shared" si="25"/>
        <v/>
      </c>
      <c r="U22" s="45">
        <f t="shared" si="19"/>
        <v>0</v>
      </c>
      <c r="V22" s="45">
        <f t="shared" si="20"/>
        <v>0</v>
      </c>
      <c r="W22" s="45">
        <f t="shared" si="10"/>
        <v>0</v>
      </c>
      <c r="X22" s="45">
        <f t="shared" si="22"/>
        <v>0</v>
      </c>
      <c r="Y22" s="46">
        <f t="shared" si="11"/>
        <v>0</v>
      </c>
      <c r="Z22" s="46">
        <f t="shared" si="12"/>
        <v>0</v>
      </c>
      <c r="AA22" s="46">
        <f t="shared" si="13"/>
        <v>0</v>
      </c>
      <c r="AB22" s="46">
        <f t="shared" si="14"/>
        <v>0</v>
      </c>
    </row>
    <row r="23" spans="1:28" x14ac:dyDescent="0.2">
      <c r="A23" s="5">
        <f t="shared" si="0"/>
        <v>22</v>
      </c>
      <c r="B23" s="11">
        <f t="shared" si="1"/>
        <v>640</v>
      </c>
      <c r="C23" s="40">
        <f t="shared" si="2"/>
        <v>640</v>
      </c>
      <c r="D23" s="41" t="str">
        <f>IF(C23="","",IF(ISNA(VLOOKUP(C23,Dados!D:F,3,FALSE)),"",VLOOKUP(C23,Dados!D:F,3,FALSE)))</f>
        <v/>
      </c>
      <c r="E23" s="41" t="str">
        <f t="shared" si="3"/>
        <v/>
      </c>
      <c r="F23" s="42">
        <f t="shared" si="15"/>
        <v>22</v>
      </c>
      <c r="G23" s="42">
        <f t="shared" si="16"/>
        <v>22</v>
      </c>
      <c r="H23" s="40" t="str">
        <f>IF($G23="",H22,IF(ISNA(VLOOKUP($G23,Dados!$C:$J,2,FALSE)),"",VLOOKUP($G23,Dados!$C:$J,2,FALSE)))</f>
        <v/>
      </c>
      <c r="I23" s="41" t="str">
        <f>IF($G23="",V22,IF(H23="","",VLOOKUP($G23,Dados!$C:$J,8,FALSE)))</f>
        <v/>
      </c>
      <c r="J23" s="43" t="str">
        <f t="shared" si="23"/>
        <v/>
      </c>
      <c r="K23" s="44">
        <f t="shared" si="21"/>
        <v>0</v>
      </c>
      <c r="L23" s="81">
        <f t="shared" si="4"/>
        <v>0</v>
      </c>
      <c r="M23" s="24">
        <f t="shared" si="5"/>
        <v>10</v>
      </c>
      <c r="N23" s="24">
        <f t="shared" si="6"/>
        <v>1901</v>
      </c>
      <c r="O23" s="24" t="str">
        <f t="shared" si="7"/>
        <v/>
      </c>
      <c r="P23" s="24" t="str">
        <f t="shared" si="8"/>
        <v/>
      </c>
      <c r="Q23" s="25" t="str">
        <f>IF(H23="","",IF(VLOOKUP(H23,Dados!D:I,6,FALSE)="","NÃO","ok"))</f>
        <v/>
      </c>
      <c r="R23" s="26" t="str">
        <f t="shared" si="24"/>
        <v/>
      </c>
      <c r="S23" s="26" t="str">
        <f t="shared" si="18"/>
        <v/>
      </c>
      <c r="T23" s="26" t="str">
        <f t="shared" si="25"/>
        <v/>
      </c>
      <c r="U23" s="45">
        <f t="shared" si="19"/>
        <v>0</v>
      </c>
      <c r="V23" s="45">
        <f t="shared" si="20"/>
        <v>0</v>
      </c>
      <c r="W23" s="45">
        <f t="shared" si="10"/>
        <v>0</v>
      </c>
      <c r="X23" s="45">
        <f t="shared" si="22"/>
        <v>0</v>
      </c>
      <c r="Y23" s="46">
        <f t="shared" si="11"/>
        <v>0</v>
      </c>
      <c r="Z23" s="46">
        <f t="shared" si="12"/>
        <v>0</v>
      </c>
      <c r="AA23" s="46">
        <f t="shared" si="13"/>
        <v>0</v>
      </c>
      <c r="AB23" s="46">
        <f t="shared" si="14"/>
        <v>0</v>
      </c>
    </row>
    <row r="24" spans="1:28" x14ac:dyDescent="0.2">
      <c r="A24" s="5">
        <f t="shared" si="0"/>
        <v>23</v>
      </c>
      <c r="B24" s="11">
        <f t="shared" si="1"/>
        <v>671</v>
      </c>
      <c r="C24" s="40">
        <f t="shared" si="2"/>
        <v>671</v>
      </c>
      <c r="D24" s="41" t="str">
        <f>IF(C24="","",IF(ISNA(VLOOKUP(C24,Dados!D:F,3,FALSE)),"",VLOOKUP(C24,Dados!D:F,3,FALSE)))</f>
        <v/>
      </c>
      <c r="E24" s="41" t="str">
        <f t="shared" si="3"/>
        <v/>
      </c>
      <c r="F24" s="42">
        <f t="shared" si="15"/>
        <v>23</v>
      </c>
      <c r="G24" s="42">
        <f t="shared" si="16"/>
        <v>23</v>
      </c>
      <c r="H24" s="40" t="str">
        <f>IF($G24="",H23,IF(ISNA(VLOOKUP($G24,Dados!$C:$J,2,FALSE)),"",VLOOKUP($G24,Dados!$C:$J,2,FALSE)))</f>
        <v/>
      </c>
      <c r="I24" s="41" t="str">
        <f>IF($G24="",V23,IF(H24="","",VLOOKUP($G24,Dados!$C:$J,8,FALSE)))</f>
        <v/>
      </c>
      <c r="J24" s="43" t="str">
        <f t="shared" si="23"/>
        <v/>
      </c>
      <c r="K24" s="44">
        <f t="shared" si="21"/>
        <v>0</v>
      </c>
      <c r="L24" s="81">
        <f t="shared" si="4"/>
        <v>0</v>
      </c>
      <c r="M24" s="24">
        <f t="shared" si="5"/>
        <v>11</v>
      </c>
      <c r="N24" s="24">
        <f t="shared" si="6"/>
        <v>1901</v>
      </c>
      <c r="O24" s="24" t="str">
        <f t="shared" si="7"/>
        <v/>
      </c>
      <c r="P24" s="24" t="str">
        <f t="shared" si="8"/>
        <v/>
      </c>
      <c r="Q24" s="25" t="str">
        <f>IF(H24="","",IF(VLOOKUP(H24,Dados!D:I,6,FALSE)="","NÃO","ok"))</f>
        <v/>
      </c>
      <c r="R24" s="26" t="str">
        <f t="shared" si="24"/>
        <v/>
      </c>
      <c r="S24" s="26" t="str">
        <f t="shared" si="18"/>
        <v/>
      </c>
      <c r="T24" s="26" t="str">
        <f t="shared" si="25"/>
        <v/>
      </c>
      <c r="U24" s="45">
        <f t="shared" si="19"/>
        <v>0</v>
      </c>
      <c r="V24" s="45">
        <f t="shared" si="20"/>
        <v>0</v>
      </c>
      <c r="W24" s="45">
        <f t="shared" si="10"/>
        <v>0</v>
      </c>
      <c r="X24" s="45">
        <f t="shared" si="22"/>
        <v>0</v>
      </c>
      <c r="Y24" s="46">
        <f t="shared" si="11"/>
        <v>0</v>
      </c>
      <c r="Z24" s="46">
        <f t="shared" si="12"/>
        <v>0</v>
      </c>
      <c r="AA24" s="46">
        <f t="shared" si="13"/>
        <v>0</v>
      </c>
      <c r="AB24" s="46">
        <f t="shared" si="14"/>
        <v>0</v>
      </c>
    </row>
    <row r="25" spans="1:28" x14ac:dyDescent="0.2">
      <c r="A25" s="5">
        <f t="shared" si="0"/>
        <v>24</v>
      </c>
      <c r="B25" s="11">
        <f t="shared" si="1"/>
        <v>701</v>
      </c>
      <c r="C25" s="40">
        <f t="shared" si="2"/>
        <v>701</v>
      </c>
      <c r="D25" s="41" t="str">
        <f>IF(C25="","",IF(ISNA(VLOOKUP(C25,Dados!D:F,3,FALSE)),"",VLOOKUP(C25,Dados!D:F,3,FALSE)))</f>
        <v/>
      </c>
      <c r="E25" s="41" t="str">
        <f t="shared" si="3"/>
        <v/>
      </c>
      <c r="F25" s="42">
        <f t="shared" si="15"/>
        <v>24</v>
      </c>
      <c r="G25" s="42">
        <f t="shared" si="16"/>
        <v>24</v>
      </c>
      <c r="H25" s="40" t="str">
        <f>IF($G25="",H24,IF(ISNA(VLOOKUP($G25,Dados!$C:$J,2,FALSE)),"",VLOOKUP($G25,Dados!$C:$J,2,FALSE)))</f>
        <v/>
      </c>
      <c r="I25" s="41" t="str">
        <f>IF($G25="",V24,IF(H25="","",VLOOKUP($G25,Dados!$C:$J,8,FALSE)))</f>
        <v/>
      </c>
      <c r="J25" s="43" t="str">
        <f t="shared" si="23"/>
        <v/>
      </c>
      <c r="K25" s="44">
        <f t="shared" si="21"/>
        <v>0</v>
      </c>
      <c r="L25" s="81">
        <f t="shared" si="4"/>
        <v>0</v>
      </c>
      <c r="M25" s="24">
        <f t="shared" si="5"/>
        <v>12</v>
      </c>
      <c r="N25" s="24">
        <f t="shared" si="6"/>
        <v>1901</v>
      </c>
      <c r="O25" s="24" t="str">
        <f t="shared" si="7"/>
        <v/>
      </c>
      <c r="P25" s="24" t="str">
        <f t="shared" si="8"/>
        <v/>
      </c>
      <c r="Q25" s="25" t="str">
        <f>IF(H25="","",IF(VLOOKUP(H25,Dados!D:I,6,FALSE)="","NÃO","ok"))</f>
        <v/>
      </c>
      <c r="R25" s="26" t="str">
        <f t="shared" si="24"/>
        <v/>
      </c>
      <c r="S25" s="26" t="str">
        <f t="shared" si="18"/>
        <v/>
      </c>
      <c r="T25" s="26" t="str">
        <f t="shared" si="25"/>
        <v/>
      </c>
      <c r="U25" s="45">
        <f t="shared" si="19"/>
        <v>0</v>
      </c>
      <c r="V25" s="45">
        <f t="shared" si="20"/>
        <v>0</v>
      </c>
      <c r="W25" s="45">
        <f t="shared" si="10"/>
        <v>0</v>
      </c>
      <c r="X25" s="45">
        <f t="shared" si="22"/>
        <v>0</v>
      </c>
      <c r="Y25" s="46">
        <f t="shared" si="11"/>
        <v>0</v>
      </c>
      <c r="Z25" s="46">
        <f t="shared" si="12"/>
        <v>0</v>
      </c>
      <c r="AA25" s="46">
        <f t="shared" si="13"/>
        <v>0</v>
      </c>
      <c r="AB25" s="46">
        <f t="shared" si="14"/>
        <v>0</v>
      </c>
    </row>
    <row r="26" spans="1:28" x14ac:dyDescent="0.2">
      <c r="A26" s="5">
        <f t="shared" si="0"/>
        <v>25</v>
      </c>
      <c r="B26" s="11">
        <f t="shared" si="1"/>
        <v>732</v>
      </c>
      <c r="C26" s="40">
        <f t="shared" si="2"/>
        <v>732</v>
      </c>
      <c r="D26" s="41" t="str">
        <f>IF(C26="","",IF(ISNA(VLOOKUP(C26,Dados!D:F,3,FALSE)),"",VLOOKUP(C26,Dados!D:F,3,FALSE)))</f>
        <v/>
      </c>
      <c r="E26" s="41" t="str">
        <f t="shared" si="3"/>
        <v/>
      </c>
      <c r="F26" s="42">
        <f t="shared" si="15"/>
        <v>25</v>
      </c>
      <c r="G26" s="42">
        <f t="shared" si="16"/>
        <v>25</v>
      </c>
      <c r="H26" s="40" t="str">
        <f>IF($G26="",H25,IF(ISNA(VLOOKUP($G26,Dados!$C:$J,2,FALSE)),"",VLOOKUP($G26,Dados!$C:$J,2,FALSE)))</f>
        <v/>
      </c>
      <c r="I26" s="41" t="str">
        <f>IF($G26="",V25,IF(H26="","",VLOOKUP($G26,Dados!$C:$J,8,FALSE)))</f>
        <v/>
      </c>
      <c r="J26" s="43" t="str">
        <f t="shared" si="23"/>
        <v/>
      </c>
      <c r="K26" s="44">
        <f t="shared" si="21"/>
        <v>0</v>
      </c>
      <c r="L26" s="81">
        <f t="shared" si="4"/>
        <v>0</v>
      </c>
      <c r="M26" s="24">
        <f t="shared" si="5"/>
        <v>1</v>
      </c>
      <c r="N26" s="24">
        <f t="shared" si="6"/>
        <v>1902</v>
      </c>
      <c r="O26" s="24" t="str">
        <f t="shared" si="7"/>
        <v/>
      </c>
      <c r="P26" s="24" t="str">
        <f t="shared" si="8"/>
        <v/>
      </c>
      <c r="Q26" s="25" t="str">
        <f>IF(H26="","",IF(VLOOKUP(H26,Dados!D:I,6,FALSE)="","NÃO","ok"))</f>
        <v/>
      </c>
      <c r="R26" s="26" t="str">
        <f t="shared" si="24"/>
        <v/>
      </c>
      <c r="S26" s="26" t="str">
        <f t="shared" si="18"/>
        <v/>
      </c>
      <c r="T26" s="26" t="str">
        <f t="shared" si="25"/>
        <v/>
      </c>
      <c r="U26" s="45">
        <f t="shared" si="19"/>
        <v>0</v>
      </c>
      <c r="V26" s="45">
        <f t="shared" si="20"/>
        <v>0</v>
      </c>
      <c r="W26" s="45">
        <f t="shared" si="10"/>
        <v>0</v>
      </c>
      <c r="X26" s="45">
        <f t="shared" si="22"/>
        <v>0</v>
      </c>
      <c r="Y26" s="46">
        <f t="shared" si="11"/>
        <v>0</v>
      </c>
      <c r="Z26" s="46">
        <f t="shared" si="12"/>
        <v>0</v>
      </c>
      <c r="AA26" s="46">
        <f t="shared" si="13"/>
        <v>0</v>
      </c>
      <c r="AB26" s="46">
        <f t="shared" si="14"/>
        <v>0</v>
      </c>
    </row>
    <row r="27" spans="1:28" x14ac:dyDescent="0.2">
      <c r="A27" s="5">
        <f t="shared" si="0"/>
        <v>26</v>
      </c>
      <c r="B27" s="11">
        <f t="shared" si="1"/>
        <v>763</v>
      </c>
      <c r="C27" s="40">
        <f t="shared" si="2"/>
        <v>763</v>
      </c>
      <c r="D27" s="41" t="str">
        <f>IF(C27="","",IF(ISNA(VLOOKUP(C27,Dados!D:F,3,FALSE)),"",VLOOKUP(C27,Dados!D:F,3,FALSE)))</f>
        <v/>
      </c>
      <c r="E27" s="41" t="str">
        <f t="shared" si="3"/>
        <v/>
      </c>
      <c r="F27" s="42">
        <f t="shared" si="15"/>
        <v>26</v>
      </c>
      <c r="G27" s="42">
        <f t="shared" si="16"/>
        <v>26</v>
      </c>
      <c r="H27" s="40" t="str">
        <f>IF($G27="",H26,IF(ISNA(VLOOKUP($G27,Dados!$C:$J,2,FALSE)),"",VLOOKUP($G27,Dados!$C:$J,2,FALSE)))</f>
        <v/>
      </c>
      <c r="I27" s="41" t="str">
        <f>IF($G27="",V26,IF(H27="","",VLOOKUP($G27,Dados!$C:$J,8,FALSE)))</f>
        <v/>
      </c>
      <c r="J27" s="43" t="str">
        <f t="shared" si="23"/>
        <v/>
      </c>
      <c r="K27" s="44">
        <f t="shared" si="21"/>
        <v>0</v>
      </c>
      <c r="L27" s="81">
        <f t="shared" si="4"/>
        <v>0</v>
      </c>
      <c r="M27" s="24">
        <f t="shared" si="5"/>
        <v>2</v>
      </c>
      <c r="N27" s="24">
        <f t="shared" si="6"/>
        <v>1902</v>
      </c>
      <c r="O27" s="24" t="str">
        <f t="shared" si="7"/>
        <v/>
      </c>
      <c r="P27" s="24" t="str">
        <f t="shared" si="8"/>
        <v/>
      </c>
      <c r="Q27" s="25" t="str">
        <f>IF(H27="","",IF(VLOOKUP(H27,Dados!D:I,6,FALSE)="","NÃO","ok"))</f>
        <v/>
      </c>
      <c r="R27" s="26" t="str">
        <f t="shared" si="24"/>
        <v/>
      </c>
      <c r="S27" s="26" t="str">
        <f t="shared" si="18"/>
        <v/>
      </c>
      <c r="T27" s="26" t="str">
        <f t="shared" si="25"/>
        <v/>
      </c>
      <c r="U27" s="45">
        <f t="shared" si="19"/>
        <v>0</v>
      </c>
      <c r="V27" s="45">
        <f t="shared" si="20"/>
        <v>0</v>
      </c>
      <c r="W27" s="45">
        <f t="shared" si="10"/>
        <v>0</v>
      </c>
      <c r="X27" s="45">
        <f t="shared" si="22"/>
        <v>0</v>
      </c>
      <c r="Y27" s="46">
        <f t="shared" si="11"/>
        <v>0</v>
      </c>
      <c r="Z27" s="46">
        <f t="shared" si="12"/>
        <v>0</v>
      </c>
      <c r="AA27" s="46">
        <f t="shared" si="13"/>
        <v>0</v>
      </c>
      <c r="AB27" s="46">
        <f t="shared" si="14"/>
        <v>0</v>
      </c>
    </row>
    <row r="28" spans="1:28" x14ac:dyDescent="0.2">
      <c r="A28" s="5">
        <f t="shared" si="0"/>
        <v>27</v>
      </c>
      <c r="B28" s="11">
        <f t="shared" si="1"/>
        <v>791</v>
      </c>
      <c r="C28" s="40">
        <f t="shared" si="2"/>
        <v>791</v>
      </c>
      <c r="D28" s="41" t="str">
        <f>IF(C28="","",IF(ISNA(VLOOKUP(C28,Dados!D:F,3,FALSE)),"",VLOOKUP(C28,Dados!D:F,3,FALSE)))</f>
        <v/>
      </c>
      <c r="E28" s="41" t="str">
        <f t="shared" si="3"/>
        <v/>
      </c>
      <c r="F28" s="42">
        <f t="shared" si="15"/>
        <v>27</v>
      </c>
      <c r="G28" s="42">
        <f t="shared" si="16"/>
        <v>27</v>
      </c>
      <c r="H28" s="40" t="str">
        <f>IF($G28="",H27,IF(ISNA(VLOOKUP($G28,Dados!$C:$J,2,FALSE)),"",VLOOKUP($G28,Dados!$C:$J,2,FALSE)))</f>
        <v/>
      </c>
      <c r="I28" s="41" t="str">
        <f>IF($G28="",V27,IF(H28="","",VLOOKUP($G28,Dados!$C:$J,8,FALSE)))</f>
        <v/>
      </c>
      <c r="J28" s="43" t="str">
        <f t="shared" si="23"/>
        <v/>
      </c>
      <c r="K28" s="44">
        <f t="shared" si="21"/>
        <v>0</v>
      </c>
      <c r="L28" s="81">
        <f t="shared" si="4"/>
        <v>0</v>
      </c>
      <c r="M28" s="24">
        <f t="shared" si="5"/>
        <v>3</v>
      </c>
      <c r="N28" s="24">
        <f t="shared" si="6"/>
        <v>1902</v>
      </c>
      <c r="O28" s="24" t="str">
        <f t="shared" si="7"/>
        <v/>
      </c>
      <c r="P28" s="24" t="str">
        <f t="shared" si="8"/>
        <v/>
      </c>
      <c r="Q28" s="25" t="str">
        <f>IF(H28="","",IF(VLOOKUP(H28,Dados!D:I,6,FALSE)="","NÃO","ok"))</f>
        <v/>
      </c>
      <c r="R28" s="26" t="str">
        <f t="shared" si="24"/>
        <v/>
      </c>
      <c r="S28" s="26" t="str">
        <f t="shared" si="18"/>
        <v/>
      </c>
      <c r="T28" s="26" t="str">
        <f t="shared" si="25"/>
        <v/>
      </c>
      <c r="U28" s="45">
        <f t="shared" si="19"/>
        <v>0</v>
      </c>
      <c r="V28" s="45">
        <f t="shared" si="20"/>
        <v>0</v>
      </c>
      <c r="W28" s="45">
        <f t="shared" si="10"/>
        <v>0</v>
      </c>
      <c r="X28" s="45">
        <f t="shared" si="22"/>
        <v>0</v>
      </c>
      <c r="Y28" s="46">
        <f t="shared" si="11"/>
        <v>0</v>
      </c>
      <c r="Z28" s="46">
        <f t="shared" si="12"/>
        <v>0</v>
      </c>
      <c r="AA28" s="46">
        <f t="shared" si="13"/>
        <v>0</v>
      </c>
      <c r="AB28" s="46">
        <f t="shared" si="14"/>
        <v>0</v>
      </c>
    </row>
    <row r="29" spans="1:28" x14ac:dyDescent="0.2">
      <c r="A29" s="5">
        <f t="shared" si="0"/>
        <v>28</v>
      </c>
      <c r="B29" s="11">
        <f t="shared" si="1"/>
        <v>822</v>
      </c>
      <c r="C29" s="40">
        <f t="shared" si="2"/>
        <v>822</v>
      </c>
      <c r="D29" s="41" t="str">
        <f>IF(C29="","",IF(ISNA(VLOOKUP(C29,Dados!D:F,3,FALSE)),"",VLOOKUP(C29,Dados!D:F,3,FALSE)))</f>
        <v/>
      </c>
      <c r="E29" s="41" t="str">
        <f t="shared" si="3"/>
        <v/>
      </c>
      <c r="F29" s="42">
        <f t="shared" si="15"/>
        <v>28</v>
      </c>
      <c r="G29" s="42">
        <f t="shared" si="16"/>
        <v>28</v>
      </c>
      <c r="H29" s="40" t="str">
        <f>IF($G29="",H28,IF(ISNA(VLOOKUP($G29,Dados!$C:$J,2,FALSE)),"",VLOOKUP($G29,Dados!$C:$J,2,FALSE)))</f>
        <v/>
      </c>
      <c r="I29" s="41" t="str">
        <f>IF($G29="",V28,IF(H29="","",VLOOKUP($G29,Dados!$C:$J,8,FALSE)))</f>
        <v/>
      </c>
      <c r="J29" s="43" t="str">
        <f t="shared" si="23"/>
        <v/>
      </c>
      <c r="K29" s="44">
        <f t="shared" si="21"/>
        <v>0</v>
      </c>
      <c r="L29" s="81">
        <f t="shared" si="4"/>
        <v>0</v>
      </c>
      <c r="M29" s="24">
        <f t="shared" si="5"/>
        <v>4</v>
      </c>
      <c r="N29" s="24">
        <f t="shared" si="6"/>
        <v>1902</v>
      </c>
      <c r="O29" s="24" t="str">
        <f t="shared" si="7"/>
        <v/>
      </c>
      <c r="P29" s="24" t="str">
        <f t="shared" si="8"/>
        <v/>
      </c>
      <c r="Q29" s="25" t="str">
        <f>IF(H29="","",IF(VLOOKUP(H29,Dados!D:I,6,FALSE)="","NÃO","ok"))</f>
        <v/>
      </c>
      <c r="R29" s="26" t="str">
        <f t="shared" si="24"/>
        <v/>
      </c>
      <c r="S29" s="26" t="str">
        <f t="shared" si="18"/>
        <v/>
      </c>
      <c r="T29" s="26" t="str">
        <f t="shared" si="25"/>
        <v/>
      </c>
      <c r="U29" s="45">
        <f t="shared" si="19"/>
        <v>0</v>
      </c>
      <c r="V29" s="45">
        <f t="shared" si="20"/>
        <v>0</v>
      </c>
      <c r="W29" s="45">
        <f t="shared" si="10"/>
        <v>0</v>
      </c>
      <c r="X29" s="45">
        <f t="shared" si="22"/>
        <v>0</v>
      </c>
      <c r="Y29" s="46">
        <f t="shared" si="11"/>
        <v>0</v>
      </c>
      <c r="Z29" s="46">
        <f t="shared" si="12"/>
        <v>0</v>
      </c>
      <c r="AA29" s="46">
        <f t="shared" si="13"/>
        <v>0</v>
      </c>
      <c r="AB29" s="46">
        <f t="shared" si="14"/>
        <v>0</v>
      </c>
    </row>
    <row r="30" spans="1:28" x14ac:dyDescent="0.2">
      <c r="A30" s="5">
        <f t="shared" si="0"/>
        <v>29</v>
      </c>
      <c r="B30" s="11">
        <f t="shared" si="1"/>
        <v>852</v>
      </c>
      <c r="C30" s="40">
        <f t="shared" si="2"/>
        <v>852</v>
      </c>
      <c r="D30" s="41" t="str">
        <f>IF(C30="","",IF(ISNA(VLOOKUP(C30,Dados!D:F,3,FALSE)),"",VLOOKUP(C30,Dados!D:F,3,FALSE)))</f>
        <v/>
      </c>
      <c r="E30" s="41" t="str">
        <f t="shared" si="3"/>
        <v/>
      </c>
      <c r="F30" s="42">
        <f t="shared" si="15"/>
        <v>29</v>
      </c>
      <c r="G30" s="42">
        <f t="shared" si="16"/>
        <v>29</v>
      </c>
      <c r="H30" s="40" t="str">
        <f>IF($G30="",H29,IF(ISNA(VLOOKUP($G30,Dados!$C:$J,2,FALSE)),"",VLOOKUP($G30,Dados!$C:$J,2,FALSE)))</f>
        <v/>
      </c>
      <c r="I30" s="41" t="str">
        <f>IF($G30="",V29,IF(H30="","",VLOOKUP($G30,Dados!$C:$J,8,FALSE)))</f>
        <v/>
      </c>
      <c r="J30" s="43" t="str">
        <f t="shared" si="23"/>
        <v/>
      </c>
      <c r="K30" s="44">
        <f t="shared" si="21"/>
        <v>0</v>
      </c>
      <c r="L30" s="81">
        <f t="shared" si="4"/>
        <v>0</v>
      </c>
      <c r="M30" s="24">
        <f t="shared" si="5"/>
        <v>5</v>
      </c>
      <c r="N30" s="24">
        <f t="shared" si="6"/>
        <v>1902</v>
      </c>
      <c r="O30" s="24" t="str">
        <f t="shared" si="7"/>
        <v/>
      </c>
      <c r="P30" s="24" t="str">
        <f t="shared" si="8"/>
        <v/>
      </c>
      <c r="Q30" s="25" t="str">
        <f>IF(H30="","",IF(VLOOKUP(H30,Dados!D:I,6,FALSE)="","NÃO","ok"))</f>
        <v/>
      </c>
      <c r="R30" s="26" t="str">
        <f t="shared" si="24"/>
        <v/>
      </c>
      <c r="S30" s="26" t="str">
        <f t="shared" si="18"/>
        <v/>
      </c>
      <c r="T30" s="26" t="str">
        <f t="shared" si="25"/>
        <v/>
      </c>
      <c r="U30" s="45">
        <f t="shared" si="19"/>
        <v>0</v>
      </c>
      <c r="V30" s="45">
        <f t="shared" si="20"/>
        <v>0</v>
      </c>
      <c r="W30" s="45">
        <f t="shared" si="10"/>
        <v>0</v>
      </c>
      <c r="X30" s="45">
        <f t="shared" si="22"/>
        <v>0</v>
      </c>
      <c r="Y30" s="46">
        <f t="shared" si="11"/>
        <v>0</v>
      </c>
      <c r="Z30" s="46">
        <f t="shared" si="12"/>
        <v>0</v>
      </c>
      <c r="AA30" s="46">
        <f t="shared" si="13"/>
        <v>0</v>
      </c>
      <c r="AB30" s="46">
        <f t="shared" si="14"/>
        <v>0</v>
      </c>
    </row>
    <row r="31" spans="1:28" x14ac:dyDescent="0.2">
      <c r="A31" s="5">
        <f t="shared" si="0"/>
        <v>30</v>
      </c>
      <c r="B31" s="11">
        <f t="shared" si="1"/>
        <v>883</v>
      </c>
      <c r="C31" s="40">
        <f t="shared" si="2"/>
        <v>883</v>
      </c>
      <c r="D31" s="41" t="str">
        <f>IF(C31="","",IF(ISNA(VLOOKUP(C31,Dados!D:F,3,FALSE)),"",VLOOKUP(C31,Dados!D:F,3,FALSE)))</f>
        <v/>
      </c>
      <c r="E31" s="41" t="str">
        <f t="shared" si="3"/>
        <v/>
      </c>
      <c r="F31" s="42">
        <f t="shared" si="15"/>
        <v>30</v>
      </c>
      <c r="G31" s="42">
        <f t="shared" si="16"/>
        <v>30</v>
      </c>
      <c r="H31" s="40" t="str">
        <f>IF($G31="",H30,IF(ISNA(VLOOKUP($G31,Dados!$C:$J,2,FALSE)),"",VLOOKUP($G31,Dados!$C:$J,2,FALSE)))</f>
        <v/>
      </c>
      <c r="I31" s="41" t="str">
        <f>IF($G31="",V30,IF(H31="","",VLOOKUP($G31,Dados!$C:$J,8,FALSE)))</f>
        <v/>
      </c>
      <c r="J31" s="43" t="str">
        <f t="shared" si="23"/>
        <v/>
      </c>
      <c r="K31" s="44">
        <f t="shared" si="21"/>
        <v>0</v>
      </c>
      <c r="L31" s="81">
        <f t="shared" si="4"/>
        <v>0</v>
      </c>
      <c r="M31" s="24">
        <f t="shared" si="5"/>
        <v>6</v>
      </c>
      <c r="N31" s="24">
        <f t="shared" si="6"/>
        <v>1902</v>
      </c>
      <c r="O31" s="24" t="str">
        <f t="shared" si="7"/>
        <v/>
      </c>
      <c r="P31" s="24" t="str">
        <f t="shared" si="8"/>
        <v/>
      </c>
      <c r="Q31" s="25" t="str">
        <f>IF(H31="","",IF(VLOOKUP(H31,Dados!D:I,6,FALSE)="","NÃO","ok"))</f>
        <v/>
      </c>
      <c r="R31" s="26" t="str">
        <f t="shared" si="24"/>
        <v/>
      </c>
      <c r="S31" s="26" t="str">
        <f t="shared" si="18"/>
        <v/>
      </c>
      <c r="T31" s="26" t="str">
        <f t="shared" si="25"/>
        <v/>
      </c>
      <c r="U31" s="45">
        <f t="shared" si="19"/>
        <v>0</v>
      </c>
      <c r="V31" s="45">
        <f t="shared" si="20"/>
        <v>0</v>
      </c>
      <c r="W31" s="45">
        <f t="shared" si="10"/>
        <v>0</v>
      </c>
      <c r="X31" s="45">
        <f t="shared" si="22"/>
        <v>0</v>
      </c>
      <c r="Y31" s="46">
        <f t="shared" si="11"/>
        <v>0</v>
      </c>
      <c r="Z31" s="46">
        <f t="shared" si="12"/>
        <v>0</v>
      </c>
      <c r="AA31" s="46">
        <f t="shared" si="13"/>
        <v>0</v>
      </c>
      <c r="AB31" s="46">
        <f t="shared" si="14"/>
        <v>0</v>
      </c>
    </row>
    <row r="32" spans="1:28" x14ac:dyDescent="0.2">
      <c r="A32" s="5">
        <f t="shared" si="0"/>
        <v>31</v>
      </c>
      <c r="B32" s="11">
        <f t="shared" si="1"/>
        <v>913</v>
      </c>
      <c r="C32" s="40">
        <f t="shared" si="2"/>
        <v>913</v>
      </c>
      <c r="D32" s="41" t="str">
        <f>IF(C32="","",IF(ISNA(VLOOKUP(C32,Dados!D:F,3,FALSE)),"",VLOOKUP(C32,Dados!D:F,3,FALSE)))</f>
        <v/>
      </c>
      <c r="E32" s="41" t="str">
        <f t="shared" si="3"/>
        <v/>
      </c>
      <c r="F32" s="42">
        <f t="shared" si="15"/>
        <v>31</v>
      </c>
      <c r="G32" s="42">
        <f t="shared" si="16"/>
        <v>31</v>
      </c>
      <c r="H32" s="40" t="str">
        <f>IF($G32="",H31,IF(ISNA(VLOOKUP($G32,Dados!$C:$J,2,FALSE)),"",VLOOKUP($G32,Dados!$C:$J,2,FALSE)))</f>
        <v/>
      </c>
      <c r="I32" s="41" t="str">
        <f>IF($G32="",V31,IF(H32="","",VLOOKUP($G32,Dados!$C:$J,8,FALSE)))</f>
        <v/>
      </c>
      <c r="J32" s="43" t="str">
        <f t="shared" si="23"/>
        <v/>
      </c>
      <c r="K32" s="44">
        <f t="shared" si="21"/>
        <v>0</v>
      </c>
      <c r="L32" s="81">
        <f t="shared" si="4"/>
        <v>0</v>
      </c>
      <c r="M32" s="24">
        <f t="shared" si="5"/>
        <v>7</v>
      </c>
      <c r="N32" s="24">
        <f t="shared" si="6"/>
        <v>1902</v>
      </c>
      <c r="O32" s="24" t="str">
        <f t="shared" si="7"/>
        <v/>
      </c>
      <c r="P32" s="24" t="str">
        <f t="shared" si="8"/>
        <v/>
      </c>
      <c r="Q32" s="25" t="str">
        <f>IF(H32="","",IF(VLOOKUP(H32,Dados!D:I,6,FALSE)="","NÃO","ok"))</f>
        <v/>
      </c>
      <c r="R32" s="26" t="str">
        <f t="shared" si="24"/>
        <v/>
      </c>
      <c r="S32" s="26" t="str">
        <f t="shared" si="18"/>
        <v/>
      </c>
      <c r="T32" s="26" t="str">
        <f t="shared" si="25"/>
        <v/>
      </c>
      <c r="U32" s="45">
        <f t="shared" si="19"/>
        <v>0</v>
      </c>
      <c r="V32" s="45">
        <f t="shared" si="20"/>
        <v>0</v>
      </c>
      <c r="W32" s="45">
        <f t="shared" si="10"/>
        <v>0</v>
      </c>
      <c r="X32" s="45">
        <f t="shared" si="22"/>
        <v>0</v>
      </c>
      <c r="Y32" s="46">
        <f t="shared" si="11"/>
        <v>0</v>
      </c>
      <c r="Z32" s="46">
        <f t="shared" si="12"/>
        <v>0</v>
      </c>
      <c r="AA32" s="46">
        <f t="shared" si="13"/>
        <v>0</v>
      </c>
      <c r="AB32" s="46">
        <f t="shared" si="14"/>
        <v>0</v>
      </c>
    </row>
    <row r="33" spans="1:28" x14ac:dyDescent="0.2">
      <c r="A33" s="5">
        <f t="shared" si="0"/>
        <v>32</v>
      </c>
      <c r="B33" s="11">
        <f t="shared" si="1"/>
        <v>944</v>
      </c>
      <c r="C33" s="40">
        <f t="shared" si="2"/>
        <v>944</v>
      </c>
      <c r="D33" s="41" t="str">
        <f>IF(C33="","",IF(ISNA(VLOOKUP(C33,Dados!D:F,3,FALSE)),"",VLOOKUP(C33,Dados!D:F,3,FALSE)))</f>
        <v/>
      </c>
      <c r="E33" s="41" t="str">
        <f t="shared" si="3"/>
        <v/>
      </c>
      <c r="F33" s="42">
        <f t="shared" si="15"/>
        <v>32</v>
      </c>
      <c r="G33" s="42">
        <f t="shared" si="16"/>
        <v>32</v>
      </c>
      <c r="H33" s="40" t="str">
        <f>IF($G33="",H32,IF(ISNA(VLOOKUP($G33,Dados!$C:$J,2,FALSE)),"",VLOOKUP($G33,Dados!$C:$J,2,FALSE)))</f>
        <v/>
      </c>
      <c r="I33" s="41" t="str">
        <f>IF($G33="",V32,IF(H33="","",VLOOKUP($G33,Dados!$C:$J,8,FALSE)))</f>
        <v/>
      </c>
      <c r="J33" s="43" t="str">
        <f t="shared" si="23"/>
        <v/>
      </c>
      <c r="K33" s="44">
        <f t="shared" si="21"/>
        <v>0</v>
      </c>
      <c r="L33" s="81">
        <f t="shared" si="4"/>
        <v>0</v>
      </c>
      <c r="M33" s="24">
        <f t="shared" si="5"/>
        <v>8</v>
      </c>
      <c r="N33" s="24">
        <f t="shared" si="6"/>
        <v>1902</v>
      </c>
      <c r="O33" s="24" t="str">
        <f t="shared" si="7"/>
        <v/>
      </c>
      <c r="P33" s="24" t="str">
        <f t="shared" si="8"/>
        <v/>
      </c>
      <c r="Q33" s="25" t="str">
        <f>IF(H33="","",IF(VLOOKUP(H33,Dados!D:I,6,FALSE)="","NÃO","ok"))</f>
        <v/>
      </c>
      <c r="R33" s="26" t="str">
        <f t="shared" si="24"/>
        <v/>
      </c>
      <c r="S33" s="26" t="str">
        <f t="shared" si="18"/>
        <v/>
      </c>
      <c r="T33" s="26" t="str">
        <f t="shared" si="25"/>
        <v/>
      </c>
      <c r="U33" s="45">
        <f t="shared" si="19"/>
        <v>0</v>
      </c>
      <c r="V33" s="45">
        <f t="shared" si="20"/>
        <v>0</v>
      </c>
      <c r="W33" s="45">
        <f t="shared" si="10"/>
        <v>0</v>
      </c>
      <c r="X33" s="45">
        <f t="shared" si="22"/>
        <v>0</v>
      </c>
      <c r="Y33" s="46">
        <f t="shared" si="11"/>
        <v>0</v>
      </c>
      <c r="Z33" s="46">
        <f t="shared" si="12"/>
        <v>0</v>
      </c>
      <c r="AA33" s="46">
        <f t="shared" si="13"/>
        <v>0</v>
      </c>
      <c r="AB33" s="46">
        <f t="shared" si="14"/>
        <v>0</v>
      </c>
    </row>
    <row r="34" spans="1:28" x14ac:dyDescent="0.2">
      <c r="A34" s="5">
        <f t="shared" ref="A34:A65" si="26">IF(X33=0,A33+1,A33)</f>
        <v>33</v>
      </c>
      <c r="B34" s="11">
        <f t="shared" ref="B34:B65" si="27">DATE(B$1,A34,1)</f>
        <v>975</v>
      </c>
      <c r="C34" s="40">
        <f t="shared" ref="C34:C65" si="28">IF(B34=B33,"",B34)</f>
        <v>975</v>
      </c>
      <c r="D34" s="41" t="str">
        <f>IF(C34="","",IF(ISNA(VLOOKUP(C34,Dados!D:F,3,FALSE)),"",VLOOKUP(C34,Dados!D:F,3,FALSE)))</f>
        <v/>
      </c>
      <c r="E34" s="41" t="str">
        <f t="shared" ref="E34:E65" si="29">IF(C34="",X33,"")</f>
        <v/>
      </c>
      <c r="F34" s="42">
        <f t="shared" si="15"/>
        <v>33</v>
      </c>
      <c r="G34" s="42">
        <f t="shared" si="16"/>
        <v>33</v>
      </c>
      <c r="H34" s="40" t="str">
        <f>IF($G34="",H33,IF(ISNA(VLOOKUP($G34,Dados!$C:$J,2,FALSE)),"",VLOOKUP($G34,Dados!$C:$J,2,FALSE)))</f>
        <v/>
      </c>
      <c r="I34" s="41" t="str">
        <f>IF($G34="",V33,IF(H34="","",VLOOKUP($G34,Dados!$C:$J,8,FALSE)))</f>
        <v/>
      </c>
      <c r="J34" s="43" t="str">
        <f t="shared" si="23"/>
        <v/>
      </c>
      <c r="K34" s="44">
        <f t="shared" si="21"/>
        <v>0</v>
      </c>
      <c r="L34" s="81">
        <f t="shared" ref="L34:L65" si="30">MIN(SUM(D34:E34),SUM(I34))</f>
        <v>0</v>
      </c>
      <c r="M34" s="24">
        <f t="shared" ref="M34:M65" si="31">MONTH(B34)</f>
        <v>9</v>
      </c>
      <c r="N34" s="24">
        <f t="shared" ref="N34:N65" si="32">YEAR(B34)</f>
        <v>1902</v>
      </c>
      <c r="O34" s="24" t="str">
        <f t="shared" ref="O34:O65" si="33">IF(H34="","",MONTH(H34))</f>
        <v/>
      </c>
      <c r="P34" s="24" t="str">
        <f t="shared" ref="P34:P65" si="34">IF(H34="","",YEAR(H34))</f>
        <v/>
      </c>
      <c r="Q34" s="25" t="str">
        <f>IF(H34="","",IF(VLOOKUP(H34,Dados!D:I,6,FALSE)="","NÃO","ok"))</f>
        <v/>
      </c>
      <c r="R34" s="26" t="str">
        <f t="shared" si="24"/>
        <v/>
      </c>
      <c r="S34" s="26" t="str">
        <f t="shared" si="18"/>
        <v/>
      </c>
      <c r="T34" s="26" t="str">
        <f t="shared" si="25"/>
        <v/>
      </c>
      <c r="U34" s="45">
        <f t="shared" si="19"/>
        <v>0</v>
      </c>
      <c r="V34" s="45">
        <f t="shared" si="20"/>
        <v>0</v>
      </c>
      <c r="W34" s="45">
        <f t="shared" ref="W34:W65" si="35">SUM(D34,E34)-SUM(I34)</f>
        <v>0</v>
      </c>
      <c r="X34" s="45">
        <f t="shared" si="22"/>
        <v>0</v>
      </c>
      <c r="Y34" s="46">
        <f t="shared" ref="Y34:Y65" si="36">L34</f>
        <v>0</v>
      </c>
      <c r="Z34" s="46">
        <f t="shared" ref="Z34:Z65" si="37">L34*(100/18)</f>
        <v>0</v>
      </c>
      <c r="AA34" s="46">
        <f t="shared" ref="AA34:AA65" si="38">L34*(100/12)</f>
        <v>0</v>
      </c>
      <c r="AB34" s="46">
        <f t="shared" ref="AB34:AB65" si="39">L34*100/25</f>
        <v>0</v>
      </c>
    </row>
    <row r="35" spans="1:28" x14ac:dyDescent="0.2">
      <c r="A35" s="5">
        <f t="shared" si="26"/>
        <v>34</v>
      </c>
      <c r="B35" s="11">
        <f t="shared" si="27"/>
        <v>1005</v>
      </c>
      <c r="C35" s="40">
        <f t="shared" si="28"/>
        <v>1005</v>
      </c>
      <c r="D35" s="41" t="str">
        <f>IF(C35="","",IF(ISNA(VLOOKUP(C35,Dados!D:F,3,FALSE)),"",VLOOKUP(C35,Dados!D:F,3,FALSE)))</f>
        <v/>
      </c>
      <c r="E35" s="41" t="str">
        <f t="shared" si="29"/>
        <v/>
      </c>
      <c r="F35" s="42">
        <f t="shared" ref="F35:F66" si="40">IF(V34=0,F34+1,F34)</f>
        <v>34</v>
      </c>
      <c r="G35" s="42">
        <f t="shared" ref="G35:G66" si="41">IF(V34=0,F35,"")</f>
        <v>34</v>
      </c>
      <c r="H35" s="40" t="str">
        <f>IF($G35="",H34,IF(ISNA(VLOOKUP($G35,Dados!$C:$J,2,FALSE)),"",VLOOKUP($G35,Dados!$C:$J,2,FALSE)))</f>
        <v/>
      </c>
      <c r="I35" s="41" t="str">
        <f>IF($G35="",V34,IF(H35="","",VLOOKUP($G35,Dados!$C:$J,8,FALSE)))</f>
        <v/>
      </c>
      <c r="J35" s="43" t="str">
        <f t="shared" si="23"/>
        <v/>
      </c>
      <c r="K35" s="44">
        <f t="shared" si="21"/>
        <v>0</v>
      </c>
      <c r="L35" s="81">
        <f t="shared" si="30"/>
        <v>0</v>
      </c>
      <c r="M35" s="24">
        <f t="shared" si="31"/>
        <v>10</v>
      </c>
      <c r="N35" s="24">
        <f t="shared" si="32"/>
        <v>1902</v>
      </c>
      <c r="O35" s="24" t="str">
        <f t="shared" si="33"/>
        <v/>
      </c>
      <c r="P35" s="24" t="str">
        <f t="shared" si="34"/>
        <v/>
      </c>
      <c r="Q35" s="25" t="str">
        <f>IF(H35="","",IF(VLOOKUP(H35,Dados!D:I,6,FALSE)="","NÃO","ok"))</f>
        <v/>
      </c>
      <c r="R35" s="26" t="str">
        <f t="shared" si="24"/>
        <v/>
      </c>
      <c r="S35" s="26" t="str">
        <f t="shared" si="18"/>
        <v/>
      </c>
      <c r="T35" s="26" t="str">
        <f t="shared" si="25"/>
        <v/>
      </c>
      <c r="U35" s="45">
        <f t="shared" si="19"/>
        <v>0</v>
      </c>
      <c r="V35" s="45">
        <f t="shared" si="20"/>
        <v>0</v>
      </c>
      <c r="W35" s="45">
        <f t="shared" si="35"/>
        <v>0</v>
      </c>
      <c r="X35" s="45">
        <f t="shared" si="22"/>
        <v>0</v>
      </c>
      <c r="Y35" s="46">
        <f t="shared" si="36"/>
        <v>0</v>
      </c>
      <c r="Z35" s="46">
        <f t="shared" si="37"/>
        <v>0</v>
      </c>
      <c r="AA35" s="46">
        <f t="shared" si="38"/>
        <v>0</v>
      </c>
      <c r="AB35" s="46">
        <f t="shared" si="39"/>
        <v>0</v>
      </c>
    </row>
    <row r="36" spans="1:28" x14ac:dyDescent="0.2">
      <c r="A36" s="5">
        <f t="shared" si="26"/>
        <v>35</v>
      </c>
      <c r="B36" s="11">
        <f t="shared" si="27"/>
        <v>1036</v>
      </c>
      <c r="C36" s="40">
        <f t="shared" si="28"/>
        <v>1036</v>
      </c>
      <c r="D36" s="41" t="str">
        <f>IF(C36="","",IF(ISNA(VLOOKUP(C36,Dados!D:F,3,FALSE)),"",VLOOKUP(C36,Dados!D:F,3,FALSE)))</f>
        <v/>
      </c>
      <c r="E36" s="41" t="str">
        <f t="shared" si="29"/>
        <v/>
      </c>
      <c r="F36" s="42">
        <f t="shared" si="40"/>
        <v>35</v>
      </c>
      <c r="G36" s="42">
        <f t="shared" si="41"/>
        <v>35</v>
      </c>
      <c r="H36" s="40" t="str">
        <f>IF($G36="",H35,IF(ISNA(VLOOKUP($G36,Dados!$C:$J,2,FALSE)),"",VLOOKUP($G36,Dados!$C:$J,2,FALSE)))</f>
        <v/>
      </c>
      <c r="I36" s="41" t="str">
        <f>IF($G36="",V35,IF(H36="","",VLOOKUP($G36,Dados!$C:$J,8,FALSE)))</f>
        <v/>
      </c>
      <c r="J36" s="43" t="str">
        <f t="shared" si="23"/>
        <v/>
      </c>
      <c r="K36" s="44">
        <f t="shared" si="21"/>
        <v>0</v>
      </c>
      <c r="L36" s="81">
        <f t="shared" si="30"/>
        <v>0</v>
      </c>
      <c r="M36" s="24">
        <f t="shared" si="31"/>
        <v>11</v>
      </c>
      <c r="N36" s="24">
        <f t="shared" si="32"/>
        <v>1902</v>
      </c>
      <c r="O36" s="24" t="str">
        <f t="shared" si="33"/>
        <v/>
      </c>
      <c r="P36" s="24" t="str">
        <f t="shared" si="34"/>
        <v/>
      </c>
      <c r="Q36" s="25" t="str">
        <f>IF(H36="","",IF(VLOOKUP(H36,Dados!D:I,6,FALSE)="","NÃO","ok"))</f>
        <v/>
      </c>
      <c r="R36" s="26" t="str">
        <f t="shared" si="24"/>
        <v/>
      </c>
      <c r="S36" s="26" t="str">
        <f t="shared" si="18"/>
        <v/>
      </c>
      <c r="T36" s="26" t="str">
        <f t="shared" si="25"/>
        <v/>
      </c>
      <c r="U36" s="45">
        <f t="shared" si="19"/>
        <v>0</v>
      </c>
      <c r="V36" s="45">
        <f t="shared" si="20"/>
        <v>0</v>
      </c>
      <c r="W36" s="45">
        <f t="shared" si="35"/>
        <v>0</v>
      </c>
      <c r="X36" s="45">
        <f t="shared" si="22"/>
        <v>0</v>
      </c>
      <c r="Y36" s="46">
        <f t="shared" si="36"/>
        <v>0</v>
      </c>
      <c r="Z36" s="46">
        <f t="shared" si="37"/>
        <v>0</v>
      </c>
      <c r="AA36" s="46">
        <f t="shared" si="38"/>
        <v>0</v>
      </c>
      <c r="AB36" s="46">
        <f t="shared" si="39"/>
        <v>0</v>
      </c>
    </row>
    <row r="37" spans="1:28" x14ac:dyDescent="0.2">
      <c r="A37" s="5">
        <f t="shared" si="26"/>
        <v>36</v>
      </c>
      <c r="B37" s="11">
        <f t="shared" si="27"/>
        <v>1066</v>
      </c>
      <c r="C37" s="40">
        <f t="shared" si="28"/>
        <v>1066</v>
      </c>
      <c r="D37" s="41" t="str">
        <f>IF(C37="","",IF(ISNA(VLOOKUP(C37,Dados!D:F,3,FALSE)),"",VLOOKUP(C37,Dados!D:F,3,FALSE)))</f>
        <v/>
      </c>
      <c r="E37" s="41" t="str">
        <f t="shared" si="29"/>
        <v/>
      </c>
      <c r="F37" s="42">
        <f t="shared" si="40"/>
        <v>36</v>
      </c>
      <c r="G37" s="42">
        <f t="shared" si="41"/>
        <v>36</v>
      </c>
      <c r="H37" s="40" t="str">
        <f>IF($G37="",H36,IF(ISNA(VLOOKUP($G37,Dados!$C:$J,2,FALSE)),"",VLOOKUP($G37,Dados!$C:$J,2,FALSE)))</f>
        <v/>
      </c>
      <c r="I37" s="41" t="str">
        <f>IF($G37="",V36,IF(H37="","",VLOOKUP($G37,Dados!$C:$J,8,FALSE)))</f>
        <v/>
      </c>
      <c r="J37" s="43" t="str">
        <f t="shared" si="23"/>
        <v/>
      </c>
      <c r="K37" s="44">
        <f t="shared" si="21"/>
        <v>0</v>
      </c>
      <c r="L37" s="81">
        <f t="shared" si="30"/>
        <v>0</v>
      </c>
      <c r="M37" s="24">
        <f t="shared" si="31"/>
        <v>12</v>
      </c>
      <c r="N37" s="24">
        <f t="shared" si="32"/>
        <v>1902</v>
      </c>
      <c r="O37" s="24" t="str">
        <f t="shared" si="33"/>
        <v/>
      </c>
      <c r="P37" s="24" t="str">
        <f t="shared" si="34"/>
        <v/>
      </c>
      <c r="Q37" s="25" t="str">
        <f>IF(H37="","",IF(VLOOKUP(H37,Dados!D:I,6,FALSE)="","NÃO","ok"))</f>
        <v/>
      </c>
      <c r="R37" s="26" t="str">
        <f t="shared" si="24"/>
        <v/>
      </c>
      <c r="S37" s="26" t="str">
        <f t="shared" si="18"/>
        <v/>
      </c>
      <c r="T37" s="26" t="str">
        <f t="shared" si="25"/>
        <v/>
      </c>
      <c r="U37" s="45">
        <f t="shared" si="19"/>
        <v>0</v>
      </c>
      <c r="V37" s="45">
        <f t="shared" si="20"/>
        <v>0</v>
      </c>
      <c r="W37" s="45">
        <f t="shared" si="35"/>
        <v>0</v>
      </c>
      <c r="X37" s="45">
        <f t="shared" si="22"/>
        <v>0</v>
      </c>
      <c r="Y37" s="46">
        <f t="shared" si="36"/>
        <v>0</v>
      </c>
      <c r="Z37" s="46">
        <f t="shared" si="37"/>
        <v>0</v>
      </c>
      <c r="AA37" s="46">
        <f t="shared" si="38"/>
        <v>0</v>
      </c>
      <c r="AB37" s="46">
        <f t="shared" si="39"/>
        <v>0</v>
      </c>
    </row>
    <row r="38" spans="1:28" x14ac:dyDescent="0.2">
      <c r="A38" s="5">
        <f t="shared" si="26"/>
        <v>37</v>
      </c>
      <c r="B38" s="11">
        <f t="shared" si="27"/>
        <v>1097</v>
      </c>
      <c r="C38" s="40">
        <f t="shared" si="28"/>
        <v>1097</v>
      </c>
      <c r="D38" s="41" t="str">
        <f>IF(C38="","",IF(ISNA(VLOOKUP(C38,Dados!D:F,3,FALSE)),"",VLOOKUP(C38,Dados!D:F,3,FALSE)))</f>
        <v/>
      </c>
      <c r="E38" s="41" t="str">
        <f t="shared" si="29"/>
        <v/>
      </c>
      <c r="F38" s="42">
        <f t="shared" si="40"/>
        <v>37</v>
      </c>
      <c r="G38" s="42">
        <f t="shared" si="41"/>
        <v>37</v>
      </c>
      <c r="H38" s="40" t="str">
        <f>IF($G38="",H37,IF(ISNA(VLOOKUP($G38,Dados!$C:$J,2,FALSE)),"",VLOOKUP($G38,Dados!$C:$J,2,FALSE)))</f>
        <v/>
      </c>
      <c r="I38" s="41" t="str">
        <f>IF($G38="",V37,IF(H38="","",VLOOKUP($G38,Dados!$C:$J,8,FALSE)))</f>
        <v/>
      </c>
      <c r="J38" s="43" t="str">
        <f t="shared" si="23"/>
        <v/>
      </c>
      <c r="K38" s="44">
        <f t="shared" si="21"/>
        <v>0</v>
      </c>
      <c r="L38" s="81">
        <f t="shared" si="30"/>
        <v>0</v>
      </c>
      <c r="M38" s="24">
        <f t="shared" si="31"/>
        <v>1</v>
      </c>
      <c r="N38" s="24">
        <f t="shared" si="32"/>
        <v>1903</v>
      </c>
      <c r="O38" s="24" t="str">
        <f t="shared" si="33"/>
        <v/>
      </c>
      <c r="P38" s="24" t="str">
        <f t="shared" si="34"/>
        <v/>
      </c>
      <c r="Q38" s="25" t="str">
        <f>IF(H38="","",IF(VLOOKUP(H38,Dados!D:I,6,FALSE)="","NÃO","ok"))</f>
        <v/>
      </c>
      <c r="R38" s="26" t="str">
        <f t="shared" si="24"/>
        <v/>
      </c>
      <c r="S38" s="26" t="str">
        <f t="shared" si="18"/>
        <v/>
      </c>
      <c r="T38" s="26" t="str">
        <f t="shared" si="25"/>
        <v/>
      </c>
      <c r="U38" s="45">
        <f t="shared" si="19"/>
        <v>0</v>
      </c>
      <c r="V38" s="45">
        <f t="shared" si="20"/>
        <v>0</v>
      </c>
      <c r="W38" s="45">
        <f t="shared" si="35"/>
        <v>0</v>
      </c>
      <c r="X38" s="45">
        <f t="shared" si="22"/>
        <v>0</v>
      </c>
      <c r="Y38" s="46">
        <f t="shared" si="36"/>
        <v>0</v>
      </c>
      <c r="Z38" s="46">
        <f t="shared" si="37"/>
        <v>0</v>
      </c>
      <c r="AA38" s="46">
        <f t="shared" si="38"/>
        <v>0</v>
      </c>
      <c r="AB38" s="46">
        <f t="shared" si="39"/>
        <v>0</v>
      </c>
    </row>
    <row r="39" spans="1:28" x14ac:dyDescent="0.2">
      <c r="A39" s="5">
        <f t="shared" si="26"/>
        <v>38</v>
      </c>
      <c r="B39" s="11">
        <f t="shared" si="27"/>
        <v>1128</v>
      </c>
      <c r="C39" s="40">
        <f t="shared" si="28"/>
        <v>1128</v>
      </c>
      <c r="D39" s="41" t="str">
        <f>IF(C39="","",IF(ISNA(VLOOKUP(C39,Dados!D:F,3,FALSE)),"",VLOOKUP(C39,Dados!D:F,3,FALSE)))</f>
        <v/>
      </c>
      <c r="E39" s="41" t="str">
        <f t="shared" si="29"/>
        <v/>
      </c>
      <c r="F39" s="42">
        <f t="shared" si="40"/>
        <v>38</v>
      </c>
      <c r="G39" s="42">
        <f t="shared" si="41"/>
        <v>38</v>
      </c>
      <c r="H39" s="40" t="str">
        <f>IF($G39="",H38,IF(ISNA(VLOOKUP($G39,Dados!$C:$J,2,FALSE)),"",VLOOKUP($G39,Dados!$C:$J,2,FALSE)))</f>
        <v/>
      </c>
      <c r="I39" s="41" t="str">
        <f>IF($G39="",V38,IF(H39="","",VLOOKUP($G39,Dados!$C:$J,8,FALSE)))</f>
        <v/>
      </c>
      <c r="J39" s="43" t="str">
        <f t="shared" si="23"/>
        <v/>
      </c>
      <c r="K39" s="44">
        <f t="shared" si="21"/>
        <v>0</v>
      </c>
      <c r="L39" s="81">
        <f t="shared" si="30"/>
        <v>0</v>
      </c>
      <c r="M39" s="24">
        <f t="shared" si="31"/>
        <v>2</v>
      </c>
      <c r="N39" s="24">
        <f t="shared" si="32"/>
        <v>1903</v>
      </c>
      <c r="O39" s="24" t="str">
        <f t="shared" si="33"/>
        <v/>
      </c>
      <c r="P39" s="24" t="str">
        <f t="shared" si="34"/>
        <v/>
      </c>
      <c r="Q39" s="25" t="str">
        <f>IF(H39="","",IF(VLOOKUP(H39,Dados!D:I,6,FALSE)="","NÃO","ok"))</f>
        <v/>
      </c>
      <c r="R39" s="26" t="str">
        <f t="shared" si="24"/>
        <v/>
      </c>
      <c r="S39" s="26" t="str">
        <f t="shared" si="18"/>
        <v/>
      </c>
      <c r="T39" s="26" t="str">
        <f t="shared" si="25"/>
        <v/>
      </c>
      <c r="U39" s="45">
        <f t="shared" si="19"/>
        <v>0</v>
      </c>
      <c r="V39" s="45">
        <f t="shared" si="20"/>
        <v>0</v>
      </c>
      <c r="W39" s="45">
        <f t="shared" si="35"/>
        <v>0</v>
      </c>
      <c r="X39" s="45">
        <f t="shared" si="22"/>
        <v>0</v>
      </c>
      <c r="Y39" s="46">
        <f t="shared" si="36"/>
        <v>0</v>
      </c>
      <c r="Z39" s="46">
        <f t="shared" si="37"/>
        <v>0</v>
      </c>
      <c r="AA39" s="46">
        <f t="shared" si="38"/>
        <v>0</v>
      </c>
      <c r="AB39" s="46">
        <f t="shared" si="39"/>
        <v>0</v>
      </c>
    </row>
    <row r="40" spans="1:28" x14ac:dyDescent="0.2">
      <c r="A40" s="5">
        <f t="shared" si="26"/>
        <v>39</v>
      </c>
      <c r="B40" s="11">
        <f t="shared" si="27"/>
        <v>1156</v>
      </c>
      <c r="C40" s="40">
        <f t="shared" si="28"/>
        <v>1156</v>
      </c>
      <c r="D40" s="41" t="str">
        <f>IF(C40="","",IF(ISNA(VLOOKUP(C40,Dados!D:F,3,FALSE)),"",VLOOKUP(C40,Dados!D:F,3,FALSE)))</f>
        <v/>
      </c>
      <c r="E40" s="41" t="str">
        <f t="shared" si="29"/>
        <v/>
      </c>
      <c r="F40" s="42">
        <f t="shared" si="40"/>
        <v>39</v>
      </c>
      <c r="G40" s="42">
        <f t="shared" si="41"/>
        <v>39</v>
      </c>
      <c r="H40" s="40" t="str">
        <f>IF($G40="",H39,IF(ISNA(VLOOKUP($G40,Dados!$C:$J,2,FALSE)),"",VLOOKUP($G40,Dados!$C:$J,2,FALSE)))</f>
        <v/>
      </c>
      <c r="I40" s="41" t="str">
        <f>IF($G40="",V39,IF(H40="","",VLOOKUP($G40,Dados!$C:$J,8,FALSE)))</f>
        <v/>
      </c>
      <c r="J40" s="43" t="str">
        <f t="shared" si="23"/>
        <v/>
      </c>
      <c r="K40" s="44">
        <f t="shared" si="21"/>
        <v>0</v>
      </c>
      <c r="L40" s="81">
        <f t="shared" si="30"/>
        <v>0</v>
      </c>
      <c r="M40" s="24">
        <f t="shared" si="31"/>
        <v>3</v>
      </c>
      <c r="N40" s="24">
        <f t="shared" si="32"/>
        <v>1903</v>
      </c>
      <c r="O40" s="24" t="str">
        <f t="shared" si="33"/>
        <v/>
      </c>
      <c r="P40" s="24" t="str">
        <f t="shared" si="34"/>
        <v/>
      </c>
      <c r="Q40" s="25" t="str">
        <f>IF(H40="","",IF(VLOOKUP(H40,Dados!D:I,6,FALSE)="","NÃO","ok"))</f>
        <v/>
      </c>
      <c r="R40" s="26" t="str">
        <f t="shared" si="24"/>
        <v/>
      </c>
      <c r="S40" s="26" t="str">
        <f t="shared" si="18"/>
        <v/>
      </c>
      <c r="T40" s="26" t="str">
        <f t="shared" si="25"/>
        <v/>
      </c>
      <c r="U40" s="45">
        <f t="shared" si="19"/>
        <v>0</v>
      </c>
      <c r="V40" s="45">
        <f t="shared" si="20"/>
        <v>0</v>
      </c>
      <c r="W40" s="45">
        <f t="shared" si="35"/>
        <v>0</v>
      </c>
      <c r="X40" s="45">
        <f t="shared" si="22"/>
        <v>0</v>
      </c>
      <c r="Y40" s="46">
        <f t="shared" si="36"/>
        <v>0</v>
      </c>
      <c r="Z40" s="46">
        <f t="shared" si="37"/>
        <v>0</v>
      </c>
      <c r="AA40" s="46">
        <f t="shared" si="38"/>
        <v>0</v>
      </c>
      <c r="AB40" s="46">
        <f t="shared" si="39"/>
        <v>0</v>
      </c>
    </row>
    <row r="41" spans="1:28" x14ac:dyDescent="0.2">
      <c r="A41" s="5">
        <f t="shared" si="26"/>
        <v>40</v>
      </c>
      <c r="B41" s="11">
        <f t="shared" si="27"/>
        <v>1187</v>
      </c>
      <c r="C41" s="40">
        <f t="shared" si="28"/>
        <v>1187</v>
      </c>
      <c r="D41" s="41" t="str">
        <f>IF(C41="","",IF(ISNA(VLOOKUP(C41,Dados!D:F,3,FALSE)),"",VLOOKUP(C41,Dados!D:F,3,FALSE)))</f>
        <v/>
      </c>
      <c r="E41" s="41" t="str">
        <f t="shared" si="29"/>
        <v/>
      </c>
      <c r="F41" s="42">
        <f t="shared" si="40"/>
        <v>40</v>
      </c>
      <c r="G41" s="42">
        <f t="shared" si="41"/>
        <v>40</v>
      </c>
      <c r="H41" s="40" t="str">
        <f>IF($G41="",H40,IF(ISNA(VLOOKUP($G41,Dados!$C:$J,2,FALSE)),"",VLOOKUP($G41,Dados!$C:$J,2,FALSE)))</f>
        <v/>
      </c>
      <c r="I41" s="41" t="str">
        <f>IF($G41="",V40,IF(H41="","",VLOOKUP($G41,Dados!$C:$J,8,FALSE)))</f>
        <v/>
      </c>
      <c r="J41" s="43" t="str">
        <f t="shared" si="23"/>
        <v/>
      </c>
      <c r="K41" s="44">
        <f t="shared" si="21"/>
        <v>0</v>
      </c>
      <c r="L41" s="81">
        <f t="shared" si="30"/>
        <v>0</v>
      </c>
      <c r="M41" s="24">
        <f t="shared" si="31"/>
        <v>4</v>
      </c>
      <c r="N41" s="24">
        <f t="shared" si="32"/>
        <v>1903</v>
      </c>
      <c r="O41" s="24" t="str">
        <f t="shared" si="33"/>
        <v/>
      </c>
      <c r="P41" s="24" t="str">
        <f t="shared" si="34"/>
        <v/>
      </c>
      <c r="Q41" s="25" t="str">
        <f>IF(H41="","",IF(VLOOKUP(H41,Dados!D:I,6,FALSE)="","NÃO","ok"))</f>
        <v/>
      </c>
      <c r="R41" s="26" t="str">
        <f t="shared" si="24"/>
        <v/>
      </c>
      <c r="S41" s="26" t="str">
        <f t="shared" si="18"/>
        <v/>
      </c>
      <c r="T41" s="26" t="str">
        <f t="shared" si="25"/>
        <v/>
      </c>
      <c r="U41" s="45">
        <f t="shared" si="19"/>
        <v>0</v>
      </c>
      <c r="V41" s="45">
        <f t="shared" si="20"/>
        <v>0</v>
      </c>
      <c r="W41" s="45">
        <f t="shared" si="35"/>
        <v>0</v>
      </c>
      <c r="X41" s="45">
        <f t="shared" si="22"/>
        <v>0</v>
      </c>
      <c r="Y41" s="46">
        <f t="shared" si="36"/>
        <v>0</v>
      </c>
      <c r="Z41" s="46">
        <f t="shared" si="37"/>
        <v>0</v>
      </c>
      <c r="AA41" s="46">
        <f t="shared" si="38"/>
        <v>0</v>
      </c>
      <c r="AB41" s="46">
        <f t="shared" si="39"/>
        <v>0</v>
      </c>
    </row>
    <row r="42" spans="1:28" x14ac:dyDescent="0.2">
      <c r="A42" s="5">
        <f t="shared" si="26"/>
        <v>41</v>
      </c>
      <c r="B42" s="11">
        <f t="shared" si="27"/>
        <v>1217</v>
      </c>
      <c r="C42" s="40">
        <f t="shared" si="28"/>
        <v>1217</v>
      </c>
      <c r="D42" s="41" t="str">
        <f>IF(C42="","",IF(ISNA(VLOOKUP(C42,Dados!D:F,3,FALSE)),"",VLOOKUP(C42,Dados!D:F,3,FALSE)))</f>
        <v/>
      </c>
      <c r="E42" s="41" t="str">
        <f t="shared" si="29"/>
        <v/>
      </c>
      <c r="F42" s="42">
        <f t="shared" si="40"/>
        <v>41</v>
      </c>
      <c r="G42" s="42">
        <f t="shared" si="41"/>
        <v>41</v>
      </c>
      <c r="H42" s="40" t="str">
        <f>IF($G42="",H41,IF(ISNA(VLOOKUP($G42,Dados!$C:$J,2,FALSE)),"",VLOOKUP($G42,Dados!$C:$J,2,FALSE)))</f>
        <v/>
      </c>
      <c r="I42" s="41" t="str">
        <f>IF($G42="",V41,IF(H42="","",VLOOKUP($G42,Dados!$C:$J,8,FALSE)))</f>
        <v/>
      </c>
      <c r="J42" s="43" t="str">
        <f t="shared" si="23"/>
        <v/>
      </c>
      <c r="K42" s="44">
        <f t="shared" si="21"/>
        <v>0</v>
      </c>
      <c r="L42" s="81">
        <f t="shared" si="30"/>
        <v>0</v>
      </c>
      <c r="M42" s="24">
        <f t="shared" si="31"/>
        <v>5</v>
      </c>
      <c r="N42" s="24">
        <f t="shared" si="32"/>
        <v>1903</v>
      </c>
      <c r="O42" s="24" t="str">
        <f t="shared" si="33"/>
        <v/>
      </c>
      <c r="P42" s="24" t="str">
        <f t="shared" si="34"/>
        <v/>
      </c>
      <c r="Q42" s="25" t="str">
        <f>IF(H42="","",IF(VLOOKUP(H42,Dados!D:I,6,FALSE)="","NÃO","ok"))</f>
        <v/>
      </c>
      <c r="R42" s="26" t="str">
        <f t="shared" si="24"/>
        <v/>
      </c>
      <c r="S42" s="26" t="str">
        <f t="shared" si="18"/>
        <v/>
      </c>
      <c r="T42" s="26" t="str">
        <f t="shared" si="25"/>
        <v/>
      </c>
      <c r="U42" s="45">
        <f t="shared" si="19"/>
        <v>0</v>
      </c>
      <c r="V42" s="45">
        <f t="shared" si="20"/>
        <v>0</v>
      </c>
      <c r="W42" s="45">
        <f t="shared" si="35"/>
        <v>0</v>
      </c>
      <c r="X42" s="45">
        <f t="shared" si="22"/>
        <v>0</v>
      </c>
      <c r="Y42" s="46">
        <f t="shared" si="36"/>
        <v>0</v>
      </c>
      <c r="Z42" s="46">
        <f t="shared" si="37"/>
        <v>0</v>
      </c>
      <c r="AA42" s="46">
        <f t="shared" si="38"/>
        <v>0</v>
      </c>
      <c r="AB42" s="46">
        <f t="shared" si="39"/>
        <v>0</v>
      </c>
    </row>
    <row r="43" spans="1:28" x14ac:dyDescent="0.2">
      <c r="A43" s="5">
        <f t="shared" si="26"/>
        <v>42</v>
      </c>
      <c r="B43" s="11">
        <f t="shared" si="27"/>
        <v>1248</v>
      </c>
      <c r="C43" s="40">
        <f t="shared" si="28"/>
        <v>1248</v>
      </c>
      <c r="D43" s="41" t="str">
        <f>IF(C43="","",IF(ISNA(VLOOKUP(C43,Dados!D:F,3,FALSE)),"",VLOOKUP(C43,Dados!D:F,3,FALSE)))</f>
        <v/>
      </c>
      <c r="E43" s="41" t="str">
        <f t="shared" si="29"/>
        <v/>
      </c>
      <c r="F43" s="42">
        <f t="shared" si="40"/>
        <v>42</v>
      </c>
      <c r="G43" s="42">
        <f t="shared" si="41"/>
        <v>42</v>
      </c>
      <c r="H43" s="40" t="str">
        <f>IF($G43="",H42,IF(ISNA(VLOOKUP($G43,Dados!$C:$J,2,FALSE)),"",VLOOKUP($G43,Dados!$C:$J,2,FALSE)))</f>
        <v/>
      </c>
      <c r="I43" s="41" t="str">
        <f>IF($G43="",V42,IF(H43="","",VLOOKUP($G43,Dados!$C:$J,8,FALSE)))</f>
        <v/>
      </c>
      <c r="J43" s="43" t="str">
        <f t="shared" si="23"/>
        <v/>
      </c>
      <c r="K43" s="44">
        <f t="shared" si="21"/>
        <v>0</v>
      </c>
      <c r="L43" s="81">
        <f t="shared" si="30"/>
        <v>0</v>
      </c>
      <c r="M43" s="24">
        <f t="shared" si="31"/>
        <v>6</v>
      </c>
      <c r="N43" s="24">
        <f t="shared" si="32"/>
        <v>1903</v>
      </c>
      <c r="O43" s="24" t="str">
        <f t="shared" si="33"/>
        <v/>
      </c>
      <c r="P43" s="24" t="str">
        <f t="shared" si="34"/>
        <v/>
      </c>
      <c r="Q43" s="25" t="str">
        <f>IF(H43="","",IF(VLOOKUP(H43,Dados!D:I,6,FALSE)="","NÃO","ok"))</f>
        <v/>
      </c>
      <c r="R43" s="26" t="str">
        <f t="shared" si="24"/>
        <v/>
      </c>
      <c r="S43" s="26" t="str">
        <f t="shared" si="18"/>
        <v/>
      </c>
      <c r="T43" s="26" t="str">
        <f t="shared" si="25"/>
        <v/>
      </c>
      <c r="U43" s="45">
        <f t="shared" si="19"/>
        <v>0</v>
      </c>
      <c r="V43" s="45">
        <f t="shared" si="20"/>
        <v>0</v>
      </c>
      <c r="W43" s="45">
        <f t="shared" si="35"/>
        <v>0</v>
      </c>
      <c r="X43" s="45">
        <f t="shared" si="22"/>
        <v>0</v>
      </c>
      <c r="Y43" s="46">
        <f t="shared" si="36"/>
        <v>0</v>
      </c>
      <c r="Z43" s="46">
        <f t="shared" si="37"/>
        <v>0</v>
      </c>
      <c r="AA43" s="46">
        <f t="shared" si="38"/>
        <v>0</v>
      </c>
      <c r="AB43" s="46">
        <f t="shared" si="39"/>
        <v>0</v>
      </c>
    </row>
    <row r="44" spans="1:28" x14ac:dyDescent="0.2">
      <c r="A44" s="5">
        <f t="shared" si="26"/>
        <v>43</v>
      </c>
      <c r="B44" s="11">
        <f t="shared" si="27"/>
        <v>1278</v>
      </c>
      <c r="C44" s="40">
        <f t="shared" si="28"/>
        <v>1278</v>
      </c>
      <c r="D44" s="41" t="str">
        <f>IF(C44="","",IF(ISNA(VLOOKUP(C44,Dados!D:F,3,FALSE)),"",VLOOKUP(C44,Dados!D:F,3,FALSE)))</f>
        <v/>
      </c>
      <c r="E44" s="41" t="str">
        <f t="shared" si="29"/>
        <v/>
      </c>
      <c r="F44" s="42">
        <f t="shared" si="40"/>
        <v>43</v>
      </c>
      <c r="G44" s="42">
        <f t="shared" si="41"/>
        <v>43</v>
      </c>
      <c r="H44" s="40" t="str">
        <f>IF($G44="",H43,IF(ISNA(VLOOKUP($G44,Dados!$C:$J,2,FALSE)),"",VLOOKUP($G44,Dados!$C:$J,2,FALSE)))</f>
        <v/>
      </c>
      <c r="I44" s="41" t="str">
        <f>IF($G44="",V43,IF(H44="","",VLOOKUP($G44,Dados!$C:$J,8,FALSE)))</f>
        <v/>
      </c>
      <c r="J44" s="43" t="str">
        <f t="shared" si="23"/>
        <v/>
      </c>
      <c r="K44" s="44">
        <f t="shared" si="21"/>
        <v>0</v>
      </c>
      <c r="L44" s="81">
        <f t="shared" si="30"/>
        <v>0</v>
      </c>
      <c r="M44" s="24">
        <f t="shared" si="31"/>
        <v>7</v>
      </c>
      <c r="N44" s="24">
        <f t="shared" si="32"/>
        <v>1903</v>
      </c>
      <c r="O44" s="24" t="str">
        <f t="shared" si="33"/>
        <v/>
      </c>
      <c r="P44" s="24" t="str">
        <f t="shared" si="34"/>
        <v/>
      </c>
      <c r="Q44" s="25" t="str">
        <f>IF(H44="","",IF(VLOOKUP(H44,Dados!D:I,6,FALSE)="","NÃO","ok"))</f>
        <v/>
      </c>
      <c r="R44" s="26" t="str">
        <f t="shared" si="24"/>
        <v/>
      </c>
      <c r="S44" s="26" t="str">
        <f t="shared" si="18"/>
        <v/>
      </c>
      <c r="T44" s="26" t="str">
        <f t="shared" si="25"/>
        <v/>
      </c>
      <c r="U44" s="45">
        <f t="shared" si="19"/>
        <v>0</v>
      </c>
      <c r="V44" s="45">
        <f t="shared" si="20"/>
        <v>0</v>
      </c>
      <c r="W44" s="45">
        <f t="shared" si="35"/>
        <v>0</v>
      </c>
      <c r="X44" s="45">
        <f t="shared" si="22"/>
        <v>0</v>
      </c>
      <c r="Y44" s="46">
        <f t="shared" si="36"/>
        <v>0</v>
      </c>
      <c r="Z44" s="46">
        <f t="shared" si="37"/>
        <v>0</v>
      </c>
      <c r="AA44" s="46">
        <f t="shared" si="38"/>
        <v>0</v>
      </c>
      <c r="AB44" s="46">
        <f t="shared" si="39"/>
        <v>0</v>
      </c>
    </row>
    <row r="45" spans="1:28" x14ac:dyDescent="0.2">
      <c r="A45" s="5">
        <f t="shared" si="26"/>
        <v>44</v>
      </c>
      <c r="B45" s="11">
        <f t="shared" si="27"/>
        <v>1309</v>
      </c>
      <c r="C45" s="40">
        <f t="shared" si="28"/>
        <v>1309</v>
      </c>
      <c r="D45" s="41" t="str">
        <f>IF(C45="","",IF(ISNA(VLOOKUP(C45,Dados!D:F,3,FALSE)),"",VLOOKUP(C45,Dados!D:F,3,FALSE)))</f>
        <v/>
      </c>
      <c r="E45" s="41" t="str">
        <f t="shared" si="29"/>
        <v/>
      </c>
      <c r="F45" s="42">
        <f t="shared" si="40"/>
        <v>44</v>
      </c>
      <c r="G45" s="42">
        <f t="shared" si="41"/>
        <v>44</v>
      </c>
      <c r="H45" s="40" t="str">
        <f>IF($G45="",H44,IF(ISNA(VLOOKUP($G45,Dados!$C:$J,2,FALSE)),"",VLOOKUP($G45,Dados!$C:$J,2,FALSE)))</f>
        <v/>
      </c>
      <c r="I45" s="41" t="str">
        <f>IF($G45="",V44,IF(H45="","",VLOOKUP($G45,Dados!$C:$J,8,FALSE)))</f>
        <v/>
      </c>
      <c r="J45" s="43" t="str">
        <f t="shared" si="23"/>
        <v/>
      </c>
      <c r="K45" s="44">
        <f t="shared" si="21"/>
        <v>0</v>
      </c>
      <c r="L45" s="81">
        <f t="shared" si="30"/>
        <v>0</v>
      </c>
      <c r="M45" s="24">
        <f t="shared" si="31"/>
        <v>8</v>
      </c>
      <c r="N45" s="24">
        <f t="shared" si="32"/>
        <v>1903</v>
      </c>
      <c r="O45" s="24" t="str">
        <f t="shared" si="33"/>
        <v/>
      </c>
      <c r="P45" s="24" t="str">
        <f t="shared" si="34"/>
        <v/>
      </c>
      <c r="Q45" s="25" t="str">
        <f>IF(H45="","",IF(VLOOKUP(H45,Dados!D:I,6,FALSE)="","NÃO","ok"))</f>
        <v/>
      </c>
      <c r="R45" s="26" t="str">
        <f t="shared" si="24"/>
        <v/>
      </c>
      <c r="S45" s="26" t="str">
        <f t="shared" si="18"/>
        <v/>
      </c>
      <c r="T45" s="26" t="str">
        <f t="shared" si="25"/>
        <v/>
      </c>
      <c r="U45" s="45">
        <f t="shared" si="19"/>
        <v>0</v>
      </c>
      <c r="V45" s="45">
        <f t="shared" si="20"/>
        <v>0</v>
      </c>
      <c r="W45" s="45">
        <f t="shared" si="35"/>
        <v>0</v>
      </c>
      <c r="X45" s="45">
        <f t="shared" si="22"/>
        <v>0</v>
      </c>
      <c r="Y45" s="46">
        <f t="shared" si="36"/>
        <v>0</v>
      </c>
      <c r="Z45" s="46">
        <f t="shared" si="37"/>
        <v>0</v>
      </c>
      <c r="AA45" s="46">
        <f t="shared" si="38"/>
        <v>0</v>
      </c>
      <c r="AB45" s="46">
        <f t="shared" si="39"/>
        <v>0</v>
      </c>
    </row>
    <row r="46" spans="1:28" x14ac:dyDescent="0.2">
      <c r="A46" s="5">
        <f t="shared" si="26"/>
        <v>45</v>
      </c>
      <c r="B46" s="11">
        <f t="shared" si="27"/>
        <v>1340</v>
      </c>
      <c r="C46" s="40">
        <f t="shared" si="28"/>
        <v>1340</v>
      </c>
      <c r="D46" s="41" t="str">
        <f>IF(C46="","",IF(ISNA(VLOOKUP(C46,Dados!D:F,3,FALSE)),"",VLOOKUP(C46,Dados!D:F,3,FALSE)))</f>
        <v/>
      </c>
      <c r="E46" s="41" t="str">
        <f t="shared" si="29"/>
        <v/>
      </c>
      <c r="F46" s="42">
        <f t="shared" si="40"/>
        <v>45</v>
      </c>
      <c r="G46" s="42">
        <f t="shared" si="41"/>
        <v>45</v>
      </c>
      <c r="H46" s="40" t="str">
        <f>IF($G46="",H45,IF(ISNA(VLOOKUP($G46,Dados!$C:$J,2,FALSE)),"",VLOOKUP($G46,Dados!$C:$J,2,FALSE)))</f>
        <v/>
      </c>
      <c r="I46" s="41" t="str">
        <f>IF($G46="",V45,IF(H46="","",VLOOKUP($G46,Dados!$C:$J,8,FALSE)))</f>
        <v/>
      </c>
      <c r="J46" s="43" t="str">
        <f t="shared" si="23"/>
        <v/>
      </c>
      <c r="K46" s="44">
        <f t="shared" si="21"/>
        <v>0</v>
      </c>
      <c r="L46" s="81">
        <f t="shared" si="30"/>
        <v>0</v>
      </c>
      <c r="M46" s="24">
        <f t="shared" si="31"/>
        <v>9</v>
      </c>
      <c r="N46" s="24">
        <f t="shared" si="32"/>
        <v>1903</v>
      </c>
      <c r="O46" s="24" t="str">
        <f t="shared" si="33"/>
        <v/>
      </c>
      <c r="P46" s="24" t="str">
        <f t="shared" si="34"/>
        <v/>
      </c>
      <c r="Q46" s="25" t="str">
        <f>IF(H46="","",IF(VLOOKUP(H46,Dados!D:I,6,FALSE)="","NÃO","ok"))</f>
        <v/>
      </c>
      <c r="R46" s="26" t="str">
        <f t="shared" si="24"/>
        <v/>
      </c>
      <c r="S46" s="26" t="str">
        <f t="shared" si="18"/>
        <v/>
      </c>
      <c r="T46" s="26" t="str">
        <f t="shared" si="25"/>
        <v/>
      </c>
      <c r="U46" s="45">
        <f t="shared" si="19"/>
        <v>0</v>
      </c>
      <c r="V46" s="45">
        <f t="shared" si="20"/>
        <v>0</v>
      </c>
      <c r="W46" s="45">
        <f t="shared" si="35"/>
        <v>0</v>
      </c>
      <c r="X46" s="45">
        <f t="shared" si="22"/>
        <v>0</v>
      </c>
      <c r="Y46" s="46">
        <f t="shared" si="36"/>
        <v>0</v>
      </c>
      <c r="Z46" s="46">
        <f t="shared" si="37"/>
        <v>0</v>
      </c>
      <c r="AA46" s="46">
        <f t="shared" si="38"/>
        <v>0</v>
      </c>
      <c r="AB46" s="46">
        <f t="shared" si="39"/>
        <v>0</v>
      </c>
    </row>
    <row r="47" spans="1:28" x14ac:dyDescent="0.2">
      <c r="A47" s="5">
        <f t="shared" si="26"/>
        <v>46</v>
      </c>
      <c r="B47" s="11">
        <f t="shared" si="27"/>
        <v>1370</v>
      </c>
      <c r="C47" s="40">
        <f t="shared" si="28"/>
        <v>1370</v>
      </c>
      <c r="D47" s="41" t="str">
        <f>IF(C47="","",IF(ISNA(VLOOKUP(C47,Dados!D:F,3,FALSE)),"",VLOOKUP(C47,Dados!D:F,3,FALSE)))</f>
        <v/>
      </c>
      <c r="E47" s="41" t="str">
        <f t="shared" si="29"/>
        <v/>
      </c>
      <c r="F47" s="42">
        <f t="shared" si="40"/>
        <v>46</v>
      </c>
      <c r="G47" s="42">
        <f t="shared" si="41"/>
        <v>46</v>
      </c>
      <c r="H47" s="40" t="str">
        <f>IF($G47="",H46,IF(ISNA(VLOOKUP($G47,Dados!$C:$J,2,FALSE)),"",VLOOKUP($G47,Dados!$C:$J,2,FALSE)))</f>
        <v/>
      </c>
      <c r="I47" s="41" t="str">
        <f>IF($G47="",V46,IF(H47="","",VLOOKUP($G47,Dados!$C:$J,8,FALSE)))</f>
        <v/>
      </c>
      <c r="J47" s="43" t="str">
        <f t="shared" si="23"/>
        <v/>
      </c>
      <c r="K47" s="44">
        <f t="shared" si="21"/>
        <v>0</v>
      </c>
      <c r="L47" s="81">
        <f t="shared" si="30"/>
        <v>0</v>
      </c>
      <c r="M47" s="24">
        <f t="shared" si="31"/>
        <v>10</v>
      </c>
      <c r="N47" s="24">
        <f t="shared" si="32"/>
        <v>1903</v>
      </c>
      <c r="O47" s="24" t="str">
        <f t="shared" si="33"/>
        <v/>
      </c>
      <c r="P47" s="24" t="str">
        <f t="shared" si="34"/>
        <v/>
      </c>
      <c r="Q47" s="25" t="str">
        <f>IF(H47="","",IF(VLOOKUP(H47,Dados!D:I,6,FALSE)="","NÃO","ok"))</f>
        <v/>
      </c>
      <c r="R47" s="26" t="str">
        <f t="shared" si="24"/>
        <v/>
      </c>
      <c r="S47" s="26" t="str">
        <f t="shared" si="18"/>
        <v/>
      </c>
      <c r="T47" s="26" t="str">
        <f t="shared" si="25"/>
        <v/>
      </c>
      <c r="U47" s="45">
        <f t="shared" si="19"/>
        <v>0</v>
      </c>
      <c r="V47" s="45">
        <f t="shared" si="20"/>
        <v>0</v>
      </c>
      <c r="W47" s="45">
        <f t="shared" si="35"/>
        <v>0</v>
      </c>
      <c r="X47" s="45">
        <f t="shared" si="22"/>
        <v>0</v>
      </c>
      <c r="Y47" s="46">
        <f t="shared" si="36"/>
        <v>0</v>
      </c>
      <c r="Z47" s="46">
        <f t="shared" si="37"/>
        <v>0</v>
      </c>
      <c r="AA47" s="46">
        <f t="shared" si="38"/>
        <v>0</v>
      </c>
      <c r="AB47" s="46">
        <f t="shared" si="39"/>
        <v>0</v>
      </c>
    </row>
    <row r="48" spans="1:28" x14ac:dyDescent="0.2">
      <c r="A48" s="5">
        <f t="shared" si="26"/>
        <v>47</v>
      </c>
      <c r="B48" s="11">
        <f t="shared" si="27"/>
        <v>1401</v>
      </c>
      <c r="C48" s="40">
        <f t="shared" si="28"/>
        <v>1401</v>
      </c>
      <c r="D48" s="41" t="str">
        <f>IF(C48="","",IF(ISNA(VLOOKUP(C48,Dados!D:F,3,FALSE)),"",VLOOKUP(C48,Dados!D:F,3,FALSE)))</f>
        <v/>
      </c>
      <c r="E48" s="41" t="str">
        <f t="shared" si="29"/>
        <v/>
      </c>
      <c r="F48" s="42">
        <f t="shared" si="40"/>
        <v>47</v>
      </c>
      <c r="G48" s="42">
        <f t="shared" si="41"/>
        <v>47</v>
      </c>
      <c r="H48" s="40" t="str">
        <f>IF($G48="",H47,IF(ISNA(VLOOKUP($G48,Dados!$C:$J,2,FALSE)),"",VLOOKUP($G48,Dados!$C:$J,2,FALSE)))</f>
        <v/>
      </c>
      <c r="I48" s="41" t="str">
        <f>IF($G48="",V47,IF(H48="","",VLOOKUP($G48,Dados!$C:$J,8,FALSE)))</f>
        <v/>
      </c>
      <c r="J48" s="43" t="str">
        <f t="shared" si="23"/>
        <v/>
      </c>
      <c r="K48" s="44">
        <f t="shared" si="21"/>
        <v>0</v>
      </c>
      <c r="L48" s="81">
        <f t="shared" si="30"/>
        <v>0</v>
      </c>
      <c r="M48" s="24">
        <f t="shared" si="31"/>
        <v>11</v>
      </c>
      <c r="N48" s="24">
        <f t="shared" si="32"/>
        <v>1903</v>
      </c>
      <c r="O48" s="24" t="str">
        <f t="shared" si="33"/>
        <v/>
      </c>
      <c r="P48" s="24" t="str">
        <f t="shared" si="34"/>
        <v/>
      </c>
      <c r="Q48" s="25" t="str">
        <f>IF(H48="","",IF(VLOOKUP(H48,Dados!D:I,6,FALSE)="","NÃO","ok"))</f>
        <v/>
      </c>
      <c r="R48" s="26" t="str">
        <f t="shared" si="24"/>
        <v/>
      </c>
      <c r="S48" s="26" t="str">
        <f t="shared" si="18"/>
        <v/>
      </c>
      <c r="T48" s="26" t="str">
        <f t="shared" si="25"/>
        <v/>
      </c>
      <c r="U48" s="45">
        <f t="shared" si="19"/>
        <v>0</v>
      </c>
      <c r="V48" s="45">
        <f t="shared" si="20"/>
        <v>0</v>
      </c>
      <c r="W48" s="45">
        <f t="shared" si="35"/>
        <v>0</v>
      </c>
      <c r="X48" s="45">
        <f t="shared" si="22"/>
        <v>0</v>
      </c>
      <c r="Y48" s="46">
        <f t="shared" si="36"/>
        <v>0</v>
      </c>
      <c r="Z48" s="46">
        <f t="shared" si="37"/>
        <v>0</v>
      </c>
      <c r="AA48" s="46">
        <f t="shared" si="38"/>
        <v>0</v>
      </c>
      <c r="AB48" s="46">
        <f t="shared" si="39"/>
        <v>0</v>
      </c>
    </row>
    <row r="49" spans="1:28" x14ac:dyDescent="0.2">
      <c r="A49" s="5">
        <f t="shared" si="26"/>
        <v>48</v>
      </c>
      <c r="B49" s="11">
        <f t="shared" si="27"/>
        <v>1431</v>
      </c>
      <c r="C49" s="40">
        <f t="shared" si="28"/>
        <v>1431</v>
      </c>
      <c r="D49" s="41" t="str">
        <f>IF(C49="","",IF(ISNA(VLOOKUP(C49,Dados!D:F,3,FALSE)),"",VLOOKUP(C49,Dados!D:F,3,FALSE)))</f>
        <v/>
      </c>
      <c r="E49" s="41" t="str">
        <f t="shared" si="29"/>
        <v/>
      </c>
      <c r="F49" s="42">
        <f t="shared" si="40"/>
        <v>48</v>
      </c>
      <c r="G49" s="42">
        <f t="shared" si="41"/>
        <v>48</v>
      </c>
      <c r="H49" s="40" t="str">
        <f>IF($G49="",H48,IF(ISNA(VLOOKUP($G49,Dados!$C:$J,2,FALSE)),"",VLOOKUP($G49,Dados!$C:$J,2,FALSE)))</f>
        <v/>
      </c>
      <c r="I49" s="41" t="str">
        <f>IF($G49="",V48,IF(H49="","",VLOOKUP($G49,Dados!$C:$J,8,FALSE)))</f>
        <v/>
      </c>
      <c r="J49" s="43" t="str">
        <f t="shared" si="23"/>
        <v/>
      </c>
      <c r="K49" s="44">
        <f t="shared" si="21"/>
        <v>0</v>
      </c>
      <c r="L49" s="81">
        <f t="shared" si="30"/>
        <v>0</v>
      </c>
      <c r="M49" s="24">
        <f t="shared" si="31"/>
        <v>12</v>
      </c>
      <c r="N49" s="24">
        <f t="shared" si="32"/>
        <v>1903</v>
      </c>
      <c r="O49" s="24" t="str">
        <f t="shared" si="33"/>
        <v/>
      </c>
      <c r="P49" s="24" t="str">
        <f t="shared" si="34"/>
        <v/>
      </c>
      <c r="Q49" s="25" t="str">
        <f>IF(H49="","",IF(VLOOKUP(H49,Dados!D:I,6,FALSE)="","NÃO","ok"))</f>
        <v/>
      </c>
      <c r="R49" s="26" t="str">
        <f t="shared" si="24"/>
        <v/>
      </c>
      <c r="S49" s="26" t="str">
        <f t="shared" si="18"/>
        <v/>
      </c>
      <c r="T49" s="26" t="str">
        <f t="shared" si="25"/>
        <v/>
      </c>
      <c r="U49" s="45">
        <f t="shared" si="19"/>
        <v>0</v>
      </c>
      <c r="V49" s="45">
        <f t="shared" si="20"/>
        <v>0</v>
      </c>
      <c r="W49" s="45">
        <f t="shared" si="35"/>
        <v>0</v>
      </c>
      <c r="X49" s="45">
        <f t="shared" si="22"/>
        <v>0</v>
      </c>
      <c r="Y49" s="46">
        <f t="shared" si="36"/>
        <v>0</v>
      </c>
      <c r="Z49" s="46">
        <f t="shared" si="37"/>
        <v>0</v>
      </c>
      <c r="AA49" s="46">
        <f t="shared" si="38"/>
        <v>0</v>
      </c>
      <c r="AB49" s="46">
        <f t="shared" si="39"/>
        <v>0</v>
      </c>
    </row>
    <row r="50" spans="1:28" x14ac:dyDescent="0.2">
      <c r="A50" s="5">
        <f t="shared" si="26"/>
        <v>49</v>
      </c>
      <c r="B50" s="11">
        <f t="shared" si="27"/>
        <v>1462</v>
      </c>
      <c r="C50" s="40">
        <f t="shared" si="28"/>
        <v>1462</v>
      </c>
      <c r="D50" s="41" t="str">
        <f>IF(C50="","",IF(ISNA(VLOOKUP(C50,Dados!D:F,3,FALSE)),"",VLOOKUP(C50,Dados!D:F,3,FALSE)))</f>
        <v/>
      </c>
      <c r="E50" s="41" t="str">
        <f t="shared" si="29"/>
        <v/>
      </c>
      <c r="F50" s="42">
        <f t="shared" si="40"/>
        <v>49</v>
      </c>
      <c r="G50" s="42">
        <f t="shared" si="41"/>
        <v>49</v>
      </c>
      <c r="H50" s="40" t="str">
        <f>IF($G50="",H49,IF(ISNA(VLOOKUP($G50,Dados!$C:$J,2,FALSE)),"",VLOOKUP($G50,Dados!$C:$J,2,FALSE)))</f>
        <v/>
      </c>
      <c r="I50" s="41" t="str">
        <f>IF($G50="",V49,IF(H50="","",VLOOKUP($G50,Dados!$C:$J,8,FALSE)))</f>
        <v/>
      </c>
      <c r="J50" s="43" t="str">
        <f t="shared" si="23"/>
        <v/>
      </c>
      <c r="K50" s="44">
        <f t="shared" si="21"/>
        <v>0</v>
      </c>
      <c r="L50" s="81">
        <f t="shared" si="30"/>
        <v>0</v>
      </c>
      <c r="M50" s="24">
        <f t="shared" si="31"/>
        <v>1</v>
      </c>
      <c r="N50" s="24">
        <f t="shared" si="32"/>
        <v>1904</v>
      </c>
      <c r="O50" s="24" t="str">
        <f t="shared" si="33"/>
        <v/>
      </c>
      <c r="P50" s="24" t="str">
        <f t="shared" si="34"/>
        <v/>
      </c>
      <c r="Q50" s="25" t="str">
        <f>IF(H50="","",IF(VLOOKUP(H50,Dados!D:I,6,FALSE)="","NÃO","ok"))</f>
        <v/>
      </c>
      <c r="R50" s="26" t="str">
        <f t="shared" si="24"/>
        <v/>
      </c>
      <c r="S50" s="26" t="str">
        <f t="shared" si="18"/>
        <v/>
      </c>
      <c r="T50" s="26" t="str">
        <f t="shared" si="25"/>
        <v/>
      </c>
      <c r="U50" s="45">
        <f t="shared" si="19"/>
        <v>0</v>
      </c>
      <c r="V50" s="45">
        <f t="shared" si="20"/>
        <v>0</v>
      </c>
      <c r="W50" s="45">
        <f t="shared" si="35"/>
        <v>0</v>
      </c>
      <c r="X50" s="45">
        <f t="shared" si="22"/>
        <v>0</v>
      </c>
      <c r="Y50" s="46">
        <f t="shared" si="36"/>
        <v>0</v>
      </c>
      <c r="Z50" s="46">
        <f t="shared" si="37"/>
        <v>0</v>
      </c>
      <c r="AA50" s="46">
        <f t="shared" si="38"/>
        <v>0</v>
      </c>
      <c r="AB50" s="46">
        <f t="shared" si="39"/>
        <v>0</v>
      </c>
    </row>
    <row r="51" spans="1:28" x14ac:dyDescent="0.2">
      <c r="A51" s="5">
        <f t="shared" si="26"/>
        <v>50</v>
      </c>
      <c r="B51" s="11">
        <f t="shared" si="27"/>
        <v>1493</v>
      </c>
      <c r="C51" s="40">
        <f t="shared" si="28"/>
        <v>1493</v>
      </c>
      <c r="D51" s="41" t="str">
        <f>IF(C51="","",IF(ISNA(VLOOKUP(C51,Dados!D:F,3,FALSE)),"",VLOOKUP(C51,Dados!D:F,3,FALSE)))</f>
        <v/>
      </c>
      <c r="E51" s="41" t="str">
        <f t="shared" si="29"/>
        <v/>
      </c>
      <c r="F51" s="42">
        <f t="shared" si="40"/>
        <v>50</v>
      </c>
      <c r="G51" s="42">
        <f t="shared" si="41"/>
        <v>50</v>
      </c>
      <c r="H51" s="40" t="str">
        <f>IF($G51="",H50,IF(ISNA(VLOOKUP($G51,Dados!$C:$J,2,FALSE)),"",VLOOKUP($G51,Dados!$C:$J,2,FALSE)))</f>
        <v/>
      </c>
      <c r="I51" s="41" t="str">
        <f>IF($G51="",V50,IF(H51="","",VLOOKUP($G51,Dados!$C:$J,8,FALSE)))</f>
        <v/>
      </c>
      <c r="J51" s="43" t="str">
        <f t="shared" si="23"/>
        <v/>
      </c>
      <c r="K51" s="44">
        <f t="shared" si="21"/>
        <v>0</v>
      </c>
      <c r="L51" s="81">
        <f t="shared" si="30"/>
        <v>0</v>
      </c>
      <c r="M51" s="24">
        <f t="shared" si="31"/>
        <v>2</v>
      </c>
      <c r="N51" s="24">
        <f t="shared" si="32"/>
        <v>1904</v>
      </c>
      <c r="O51" s="24" t="str">
        <f t="shared" si="33"/>
        <v/>
      </c>
      <c r="P51" s="24" t="str">
        <f t="shared" si="34"/>
        <v/>
      </c>
      <c r="Q51" s="25" t="str">
        <f>IF(H51="","",IF(VLOOKUP(H51,Dados!D:I,6,FALSE)="","NÃO","ok"))</f>
        <v/>
      </c>
      <c r="R51" s="26" t="str">
        <f t="shared" si="24"/>
        <v/>
      </c>
      <c r="S51" s="26" t="str">
        <f t="shared" si="18"/>
        <v/>
      </c>
      <c r="T51" s="26" t="str">
        <f t="shared" si="25"/>
        <v/>
      </c>
      <c r="U51" s="45">
        <f t="shared" si="19"/>
        <v>0</v>
      </c>
      <c r="V51" s="45">
        <f t="shared" si="20"/>
        <v>0</v>
      </c>
      <c r="W51" s="45">
        <f t="shared" si="35"/>
        <v>0</v>
      </c>
      <c r="X51" s="45">
        <f t="shared" si="22"/>
        <v>0</v>
      </c>
      <c r="Y51" s="46">
        <f t="shared" si="36"/>
        <v>0</v>
      </c>
      <c r="Z51" s="46">
        <f t="shared" si="37"/>
        <v>0</v>
      </c>
      <c r="AA51" s="46">
        <f t="shared" si="38"/>
        <v>0</v>
      </c>
      <c r="AB51" s="46">
        <f t="shared" si="39"/>
        <v>0</v>
      </c>
    </row>
    <row r="52" spans="1:28" x14ac:dyDescent="0.2">
      <c r="A52" s="5">
        <f t="shared" si="26"/>
        <v>51</v>
      </c>
      <c r="B52" s="11">
        <f t="shared" si="27"/>
        <v>1522</v>
      </c>
      <c r="C52" s="40">
        <f t="shared" si="28"/>
        <v>1522</v>
      </c>
      <c r="D52" s="41" t="str">
        <f>IF(C52="","",IF(ISNA(VLOOKUP(C52,Dados!D:F,3,FALSE)),"",VLOOKUP(C52,Dados!D:F,3,FALSE)))</f>
        <v/>
      </c>
      <c r="E52" s="41" t="str">
        <f t="shared" si="29"/>
        <v/>
      </c>
      <c r="F52" s="42">
        <f t="shared" si="40"/>
        <v>51</v>
      </c>
      <c r="G52" s="42">
        <f t="shared" si="41"/>
        <v>51</v>
      </c>
      <c r="H52" s="40" t="str">
        <f>IF($G52="",H51,IF(ISNA(VLOOKUP($G52,Dados!$C:$J,2,FALSE)),"",VLOOKUP($G52,Dados!$C:$J,2,FALSE)))</f>
        <v/>
      </c>
      <c r="I52" s="41" t="str">
        <f>IF($G52="",V51,IF(H52="","",VLOOKUP($G52,Dados!$C:$J,8,FALSE)))</f>
        <v/>
      </c>
      <c r="J52" s="43" t="str">
        <f t="shared" si="23"/>
        <v/>
      </c>
      <c r="K52" s="44">
        <f t="shared" si="21"/>
        <v>0</v>
      </c>
      <c r="L52" s="81">
        <f t="shared" si="30"/>
        <v>0</v>
      </c>
      <c r="M52" s="24">
        <f t="shared" si="31"/>
        <v>3</v>
      </c>
      <c r="N52" s="24">
        <f t="shared" si="32"/>
        <v>1904</v>
      </c>
      <c r="O52" s="24" t="str">
        <f t="shared" si="33"/>
        <v/>
      </c>
      <c r="P52" s="24" t="str">
        <f t="shared" si="34"/>
        <v/>
      </c>
      <c r="Q52" s="25" t="str">
        <f>IF(H52="","",IF(VLOOKUP(H52,Dados!D:I,6,FALSE)="","NÃO","ok"))</f>
        <v/>
      </c>
      <c r="R52" s="26" t="str">
        <f t="shared" si="24"/>
        <v/>
      </c>
      <c r="S52" s="26" t="str">
        <f t="shared" si="18"/>
        <v/>
      </c>
      <c r="T52" s="26" t="str">
        <f t="shared" si="25"/>
        <v/>
      </c>
      <c r="U52" s="45">
        <f t="shared" si="19"/>
        <v>0</v>
      </c>
      <c r="V52" s="45">
        <f t="shared" si="20"/>
        <v>0</v>
      </c>
      <c r="W52" s="45">
        <f t="shared" si="35"/>
        <v>0</v>
      </c>
      <c r="X52" s="45">
        <f t="shared" si="22"/>
        <v>0</v>
      </c>
      <c r="Y52" s="46">
        <f t="shared" si="36"/>
        <v>0</v>
      </c>
      <c r="Z52" s="46">
        <f t="shared" si="37"/>
        <v>0</v>
      </c>
      <c r="AA52" s="46">
        <f t="shared" si="38"/>
        <v>0</v>
      </c>
      <c r="AB52" s="46">
        <f t="shared" si="39"/>
        <v>0</v>
      </c>
    </row>
    <row r="53" spans="1:28" x14ac:dyDescent="0.2">
      <c r="A53" s="5">
        <f t="shared" si="26"/>
        <v>52</v>
      </c>
      <c r="B53" s="11">
        <f t="shared" si="27"/>
        <v>1553</v>
      </c>
      <c r="C53" s="40">
        <f t="shared" si="28"/>
        <v>1553</v>
      </c>
      <c r="D53" s="41" t="str">
        <f>IF(C53="","",IF(ISNA(VLOOKUP(C53,Dados!D:F,3,FALSE)),"",VLOOKUP(C53,Dados!D:F,3,FALSE)))</f>
        <v/>
      </c>
      <c r="E53" s="41" t="str">
        <f t="shared" si="29"/>
        <v/>
      </c>
      <c r="F53" s="42">
        <f t="shared" si="40"/>
        <v>52</v>
      </c>
      <c r="G53" s="42">
        <f t="shared" si="41"/>
        <v>52</v>
      </c>
      <c r="H53" s="40" t="str">
        <f>IF($G53="",H52,IF(ISNA(VLOOKUP($G53,Dados!$C:$J,2,FALSE)),"",VLOOKUP($G53,Dados!$C:$J,2,FALSE)))</f>
        <v/>
      </c>
      <c r="I53" s="41" t="str">
        <f>IF($G53="",V52,IF(H53="","",VLOOKUP($G53,Dados!$C:$J,8,FALSE)))</f>
        <v/>
      </c>
      <c r="J53" s="43" t="str">
        <f t="shared" si="23"/>
        <v/>
      </c>
      <c r="K53" s="44">
        <f t="shared" si="21"/>
        <v>0</v>
      </c>
      <c r="L53" s="81">
        <f t="shared" si="30"/>
        <v>0</v>
      </c>
      <c r="M53" s="24">
        <f t="shared" si="31"/>
        <v>4</v>
      </c>
      <c r="N53" s="24">
        <f t="shared" si="32"/>
        <v>1904</v>
      </c>
      <c r="O53" s="24" t="str">
        <f t="shared" si="33"/>
        <v/>
      </c>
      <c r="P53" s="24" t="str">
        <f t="shared" si="34"/>
        <v/>
      </c>
      <c r="Q53" s="25" t="str">
        <f>IF(H53="","",IF(VLOOKUP(H53,Dados!D:I,6,FALSE)="","NÃO","ok"))</f>
        <v/>
      </c>
      <c r="R53" s="26" t="str">
        <f t="shared" si="24"/>
        <v/>
      </c>
      <c r="S53" s="26" t="str">
        <f t="shared" si="18"/>
        <v/>
      </c>
      <c r="T53" s="26" t="str">
        <f t="shared" si="25"/>
        <v/>
      </c>
      <c r="U53" s="45">
        <f t="shared" si="19"/>
        <v>0</v>
      </c>
      <c r="V53" s="45">
        <f t="shared" si="20"/>
        <v>0</v>
      </c>
      <c r="W53" s="45">
        <f t="shared" si="35"/>
        <v>0</v>
      </c>
      <c r="X53" s="45">
        <f t="shared" si="22"/>
        <v>0</v>
      </c>
      <c r="Y53" s="46">
        <f t="shared" si="36"/>
        <v>0</v>
      </c>
      <c r="Z53" s="46">
        <f t="shared" si="37"/>
        <v>0</v>
      </c>
      <c r="AA53" s="46">
        <f t="shared" si="38"/>
        <v>0</v>
      </c>
      <c r="AB53" s="46">
        <f t="shared" si="39"/>
        <v>0</v>
      </c>
    </row>
    <row r="54" spans="1:28" x14ac:dyDescent="0.2">
      <c r="A54" s="5">
        <f t="shared" si="26"/>
        <v>53</v>
      </c>
      <c r="B54" s="11">
        <f t="shared" si="27"/>
        <v>1583</v>
      </c>
      <c r="C54" s="40">
        <f t="shared" si="28"/>
        <v>1583</v>
      </c>
      <c r="D54" s="41" t="str">
        <f>IF(C54="","",IF(ISNA(VLOOKUP(C54,Dados!D:F,3,FALSE)),"",VLOOKUP(C54,Dados!D:F,3,FALSE)))</f>
        <v/>
      </c>
      <c r="E54" s="41" t="str">
        <f t="shared" si="29"/>
        <v/>
      </c>
      <c r="F54" s="42">
        <f t="shared" si="40"/>
        <v>53</v>
      </c>
      <c r="G54" s="42">
        <f t="shared" si="41"/>
        <v>53</v>
      </c>
      <c r="H54" s="40" t="str">
        <f>IF($G54="",H53,IF(ISNA(VLOOKUP($G54,Dados!$C:$J,2,FALSE)),"",VLOOKUP($G54,Dados!$C:$J,2,FALSE)))</f>
        <v/>
      </c>
      <c r="I54" s="41" t="str">
        <f>IF($G54="",V53,IF(H54="","",VLOOKUP($G54,Dados!$C:$J,8,FALSE)))</f>
        <v/>
      </c>
      <c r="J54" s="43" t="str">
        <f t="shared" si="23"/>
        <v/>
      </c>
      <c r="K54" s="44">
        <f t="shared" si="21"/>
        <v>0</v>
      </c>
      <c r="L54" s="81">
        <f t="shared" si="30"/>
        <v>0</v>
      </c>
      <c r="M54" s="24">
        <f t="shared" si="31"/>
        <v>5</v>
      </c>
      <c r="N54" s="24">
        <f t="shared" si="32"/>
        <v>1904</v>
      </c>
      <c r="O54" s="24" t="str">
        <f t="shared" si="33"/>
        <v/>
      </c>
      <c r="P54" s="24" t="str">
        <f t="shared" si="34"/>
        <v/>
      </c>
      <c r="Q54" s="25" t="str">
        <f>IF(H54="","",IF(VLOOKUP(H54,Dados!D:I,6,FALSE)="","NÃO","ok"))</f>
        <v/>
      </c>
      <c r="R54" s="26" t="str">
        <f t="shared" si="24"/>
        <v/>
      </c>
      <c r="S54" s="26" t="str">
        <f t="shared" si="18"/>
        <v/>
      </c>
      <c r="T54" s="26" t="str">
        <f t="shared" si="25"/>
        <v/>
      </c>
      <c r="U54" s="45">
        <f t="shared" si="19"/>
        <v>0</v>
      </c>
      <c r="V54" s="45">
        <f t="shared" si="20"/>
        <v>0</v>
      </c>
      <c r="W54" s="45">
        <f t="shared" si="35"/>
        <v>0</v>
      </c>
      <c r="X54" s="45">
        <f t="shared" si="22"/>
        <v>0</v>
      </c>
      <c r="Y54" s="46">
        <f t="shared" si="36"/>
        <v>0</v>
      </c>
      <c r="Z54" s="46">
        <f t="shared" si="37"/>
        <v>0</v>
      </c>
      <c r="AA54" s="46">
        <f t="shared" si="38"/>
        <v>0</v>
      </c>
      <c r="AB54" s="46">
        <f t="shared" si="39"/>
        <v>0</v>
      </c>
    </row>
    <row r="55" spans="1:28" x14ac:dyDescent="0.2">
      <c r="A55" s="5">
        <f t="shared" si="26"/>
        <v>54</v>
      </c>
      <c r="B55" s="11">
        <f t="shared" si="27"/>
        <v>1614</v>
      </c>
      <c r="C55" s="40">
        <f t="shared" si="28"/>
        <v>1614</v>
      </c>
      <c r="D55" s="41" t="str">
        <f>IF(C55="","",IF(ISNA(VLOOKUP(C55,Dados!D:F,3,FALSE)),"",VLOOKUP(C55,Dados!D:F,3,FALSE)))</f>
        <v/>
      </c>
      <c r="E55" s="41" t="str">
        <f t="shared" si="29"/>
        <v/>
      </c>
      <c r="F55" s="42">
        <f t="shared" si="40"/>
        <v>54</v>
      </c>
      <c r="G55" s="42">
        <f t="shared" si="41"/>
        <v>54</v>
      </c>
      <c r="H55" s="40" t="str">
        <f>IF($G55="",H54,IF(ISNA(VLOOKUP($G55,Dados!$C:$J,2,FALSE)),"",VLOOKUP($G55,Dados!$C:$J,2,FALSE)))</f>
        <v/>
      </c>
      <c r="I55" s="41" t="str">
        <f>IF($G55="",V54,IF(H55="","",VLOOKUP($G55,Dados!$C:$J,8,FALSE)))</f>
        <v/>
      </c>
      <c r="J55" s="43" t="str">
        <f t="shared" si="23"/>
        <v/>
      </c>
      <c r="K55" s="44">
        <f t="shared" si="21"/>
        <v>0</v>
      </c>
      <c r="L55" s="81">
        <f t="shared" si="30"/>
        <v>0</v>
      </c>
      <c r="M55" s="24">
        <f t="shared" si="31"/>
        <v>6</v>
      </c>
      <c r="N55" s="24">
        <f t="shared" si="32"/>
        <v>1904</v>
      </c>
      <c r="O55" s="24" t="str">
        <f t="shared" si="33"/>
        <v/>
      </c>
      <c r="P55" s="24" t="str">
        <f t="shared" si="34"/>
        <v/>
      </c>
      <c r="Q55" s="25" t="str">
        <f>IF(H55="","",IF(VLOOKUP(H55,Dados!D:I,6,FALSE)="","NÃO","ok"))</f>
        <v/>
      </c>
      <c r="R55" s="26" t="str">
        <f t="shared" si="24"/>
        <v/>
      </c>
      <c r="S55" s="26" t="str">
        <f t="shared" si="18"/>
        <v/>
      </c>
      <c r="T55" s="26" t="str">
        <f t="shared" si="25"/>
        <v/>
      </c>
      <c r="U55" s="45">
        <f t="shared" si="19"/>
        <v>0</v>
      </c>
      <c r="V55" s="45">
        <f t="shared" si="20"/>
        <v>0</v>
      </c>
      <c r="W55" s="45">
        <f t="shared" si="35"/>
        <v>0</v>
      </c>
      <c r="X55" s="45">
        <f t="shared" si="22"/>
        <v>0</v>
      </c>
      <c r="Y55" s="46">
        <f t="shared" si="36"/>
        <v>0</v>
      </c>
      <c r="Z55" s="46">
        <f t="shared" si="37"/>
        <v>0</v>
      </c>
      <c r="AA55" s="46">
        <f t="shared" si="38"/>
        <v>0</v>
      </c>
      <c r="AB55" s="46">
        <f t="shared" si="39"/>
        <v>0</v>
      </c>
    </row>
    <row r="56" spans="1:28" x14ac:dyDescent="0.2">
      <c r="A56" s="5">
        <f t="shared" si="26"/>
        <v>55</v>
      </c>
      <c r="B56" s="11">
        <f t="shared" si="27"/>
        <v>1644</v>
      </c>
      <c r="C56" s="40">
        <f t="shared" si="28"/>
        <v>1644</v>
      </c>
      <c r="D56" s="41" t="str">
        <f>IF(C56="","",IF(ISNA(VLOOKUP(C56,Dados!D:F,3,FALSE)),"",VLOOKUP(C56,Dados!D:F,3,FALSE)))</f>
        <v/>
      </c>
      <c r="E56" s="41" t="str">
        <f t="shared" si="29"/>
        <v/>
      </c>
      <c r="F56" s="42">
        <f t="shared" si="40"/>
        <v>55</v>
      </c>
      <c r="G56" s="42">
        <f t="shared" si="41"/>
        <v>55</v>
      </c>
      <c r="H56" s="40" t="str">
        <f>IF($G56="",H55,IF(ISNA(VLOOKUP($G56,Dados!$C:$J,2,FALSE)),"",VLOOKUP($G56,Dados!$C:$J,2,FALSE)))</f>
        <v/>
      </c>
      <c r="I56" s="41" t="str">
        <f>IF($G56="",V55,IF(H56="","",VLOOKUP($G56,Dados!$C:$J,8,FALSE)))</f>
        <v/>
      </c>
      <c r="J56" s="43" t="str">
        <f t="shared" si="23"/>
        <v/>
      </c>
      <c r="K56" s="44">
        <f t="shared" si="21"/>
        <v>0</v>
      </c>
      <c r="L56" s="81">
        <f t="shared" si="30"/>
        <v>0</v>
      </c>
      <c r="M56" s="24">
        <f t="shared" si="31"/>
        <v>7</v>
      </c>
      <c r="N56" s="24">
        <f t="shared" si="32"/>
        <v>1904</v>
      </c>
      <c r="O56" s="24" t="str">
        <f t="shared" si="33"/>
        <v/>
      </c>
      <c r="P56" s="24" t="str">
        <f t="shared" si="34"/>
        <v/>
      </c>
      <c r="Q56" s="25" t="str">
        <f>IF(H56="","",IF(VLOOKUP(H56,Dados!D:I,6,FALSE)="","NÃO","ok"))</f>
        <v/>
      </c>
      <c r="R56" s="26" t="str">
        <f t="shared" si="24"/>
        <v/>
      </c>
      <c r="S56" s="26" t="str">
        <f t="shared" si="18"/>
        <v/>
      </c>
      <c r="T56" s="26" t="str">
        <f t="shared" si="25"/>
        <v/>
      </c>
      <c r="U56" s="45">
        <f t="shared" si="19"/>
        <v>0</v>
      </c>
      <c r="V56" s="45">
        <f t="shared" si="20"/>
        <v>0</v>
      </c>
      <c r="W56" s="45">
        <f t="shared" si="35"/>
        <v>0</v>
      </c>
      <c r="X56" s="45">
        <f t="shared" si="22"/>
        <v>0</v>
      </c>
      <c r="Y56" s="46">
        <f t="shared" si="36"/>
        <v>0</v>
      </c>
      <c r="Z56" s="46">
        <f t="shared" si="37"/>
        <v>0</v>
      </c>
      <c r="AA56" s="46">
        <f t="shared" si="38"/>
        <v>0</v>
      </c>
      <c r="AB56" s="46">
        <f t="shared" si="39"/>
        <v>0</v>
      </c>
    </row>
    <row r="57" spans="1:28" x14ac:dyDescent="0.2">
      <c r="A57" s="5">
        <f t="shared" si="26"/>
        <v>56</v>
      </c>
      <c r="B57" s="11">
        <f t="shared" si="27"/>
        <v>1675</v>
      </c>
      <c r="C57" s="40">
        <f t="shared" si="28"/>
        <v>1675</v>
      </c>
      <c r="D57" s="41" t="str">
        <f>IF(C57="","",IF(ISNA(VLOOKUP(C57,Dados!D:F,3,FALSE)),"",VLOOKUP(C57,Dados!D:F,3,FALSE)))</f>
        <v/>
      </c>
      <c r="E57" s="41" t="str">
        <f t="shared" si="29"/>
        <v/>
      </c>
      <c r="F57" s="42">
        <f t="shared" si="40"/>
        <v>56</v>
      </c>
      <c r="G57" s="42">
        <f t="shared" si="41"/>
        <v>56</v>
      </c>
      <c r="H57" s="40" t="str">
        <f>IF($G57="",H56,IF(ISNA(VLOOKUP($G57,Dados!$C:$J,2,FALSE)),"",VLOOKUP($G57,Dados!$C:$J,2,FALSE)))</f>
        <v/>
      </c>
      <c r="I57" s="41" t="str">
        <f>IF($G57="",V56,IF(H57="","",VLOOKUP($G57,Dados!$C:$J,8,FALSE)))</f>
        <v/>
      </c>
      <c r="J57" s="43" t="str">
        <f t="shared" si="23"/>
        <v/>
      </c>
      <c r="K57" s="44">
        <f t="shared" si="21"/>
        <v>0</v>
      </c>
      <c r="L57" s="81">
        <f t="shared" si="30"/>
        <v>0</v>
      </c>
      <c r="M57" s="24">
        <f t="shared" si="31"/>
        <v>8</v>
      </c>
      <c r="N57" s="24">
        <f t="shared" si="32"/>
        <v>1904</v>
      </c>
      <c r="O57" s="24" t="str">
        <f t="shared" si="33"/>
        <v/>
      </c>
      <c r="P57" s="24" t="str">
        <f t="shared" si="34"/>
        <v/>
      </c>
      <c r="Q57" s="25" t="str">
        <f>IF(H57="","",IF(VLOOKUP(H57,Dados!D:I,6,FALSE)="","NÃO","ok"))</f>
        <v/>
      </c>
      <c r="R57" s="26" t="str">
        <f t="shared" si="24"/>
        <v/>
      </c>
      <c r="S57" s="26" t="str">
        <f t="shared" si="18"/>
        <v/>
      </c>
      <c r="T57" s="26" t="str">
        <f t="shared" si="25"/>
        <v/>
      </c>
      <c r="U57" s="45">
        <f t="shared" si="19"/>
        <v>0</v>
      </c>
      <c r="V57" s="45">
        <f t="shared" si="20"/>
        <v>0</v>
      </c>
      <c r="W57" s="45">
        <f t="shared" si="35"/>
        <v>0</v>
      </c>
      <c r="X57" s="45">
        <f t="shared" si="22"/>
        <v>0</v>
      </c>
      <c r="Y57" s="46">
        <f t="shared" si="36"/>
        <v>0</v>
      </c>
      <c r="Z57" s="46">
        <f t="shared" si="37"/>
        <v>0</v>
      </c>
      <c r="AA57" s="46">
        <f t="shared" si="38"/>
        <v>0</v>
      </c>
      <c r="AB57" s="46">
        <f t="shared" si="39"/>
        <v>0</v>
      </c>
    </row>
    <row r="58" spans="1:28" x14ac:dyDescent="0.2">
      <c r="A58" s="5">
        <f t="shared" si="26"/>
        <v>57</v>
      </c>
      <c r="B58" s="11">
        <f t="shared" si="27"/>
        <v>1706</v>
      </c>
      <c r="C58" s="40">
        <f t="shared" si="28"/>
        <v>1706</v>
      </c>
      <c r="D58" s="41" t="str">
        <f>IF(C58="","",IF(ISNA(VLOOKUP(C58,Dados!D:F,3,FALSE)),"",VLOOKUP(C58,Dados!D:F,3,FALSE)))</f>
        <v/>
      </c>
      <c r="E58" s="41" t="str">
        <f t="shared" si="29"/>
        <v/>
      </c>
      <c r="F58" s="42">
        <f t="shared" si="40"/>
        <v>57</v>
      </c>
      <c r="G58" s="42">
        <f t="shared" si="41"/>
        <v>57</v>
      </c>
      <c r="H58" s="40" t="str">
        <f>IF($G58="",H57,IF(ISNA(VLOOKUP($G58,Dados!$C:$J,2,FALSE)),"",VLOOKUP($G58,Dados!$C:$J,2,FALSE)))</f>
        <v/>
      </c>
      <c r="I58" s="41" t="str">
        <f>IF($G58="",V57,IF(H58="","",VLOOKUP($G58,Dados!$C:$J,8,FALSE)))</f>
        <v/>
      </c>
      <c r="J58" s="43" t="str">
        <f t="shared" si="23"/>
        <v/>
      </c>
      <c r="K58" s="44">
        <f t="shared" si="21"/>
        <v>0</v>
      </c>
      <c r="L58" s="81">
        <f t="shared" si="30"/>
        <v>0</v>
      </c>
      <c r="M58" s="24">
        <f t="shared" si="31"/>
        <v>9</v>
      </c>
      <c r="N58" s="24">
        <f t="shared" si="32"/>
        <v>1904</v>
      </c>
      <c r="O58" s="24" t="str">
        <f t="shared" si="33"/>
        <v/>
      </c>
      <c r="P58" s="24" t="str">
        <f t="shared" si="34"/>
        <v/>
      </c>
      <c r="Q58" s="25" t="str">
        <f>IF(H58="","",IF(VLOOKUP(H58,Dados!D:I,6,FALSE)="","NÃO","ok"))</f>
        <v/>
      </c>
      <c r="R58" s="26" t="str">
        <f t="shared" si="24"/>
        <v/>
      </c>
      <c r="S58" s="26" t="str">
        <f t="shared" si="18"/>
        <v/>
      </c>
      <c r="T58" s="26" t="str">
        <f t="shared" si="25"/>
        <v/>
      </c>
      <c r="U58" s="45">
        <f t="shared" si="19"/>
        <v>0</v>
      </c>
      <c r="V58" s="45">
        <f t="shared" si="20"/>
        <v>0</v>
      </c>
      <c r="W58" s="45">
        <f t="shared" si="35"/>
        <v>0</v>
      </c>
      <c r="X58" s="45">
        <f t="shared" si="22"/>
        <v>0</v>
      </c>
      <c r="Y58" s="46">
        <f t="shared" si="36"/>
        <v>0</v>
      </c>
      <c r="Z58" s="46">
        <f t="shared" si="37"/>
        <v>0</v>
      </c>
      <c r="AA58" s="46">
        <f t="shared" si="38"/>
        <v>0</v>
      </c>
      <c r="AB58" s="46">
        <f t="shared" si="39"/>
        <v>0</v>
      </c>
    </row>
    <row r="59" spans="1:28" x14ac:dyDescent="0.2">
      <c r="A59" s="5">
        <f t="shared" si="26"/>
        <v>58</v>
      </c>
      <c r="B59" s="11">
        <f t="shared" si="27"/>
        <v>1736</v>
      </c>
      <c r="C59" s="40">
        <f t="shared" si="28"/>
        <v>1736</v>
      </c>
      <c r="D59" s="41" t="str">
        <f>IF(C59="","",IF(ISNA(VLOOKUP(C59,Dados!D:F,3,FALSE)),"",VLOOKUP(C59,Dados!D:F,3,FALSE)))</f>
        <v/>
      </c>
      <c r="E59" s="41" t="str">
        <f t="shared" si="29"/>
        <v/>
      </c>
      <c r="F59" s="42">
        <f t="shared" si="40"/>
        <v>58</v>
      </c>
      <c r="G59" s="42">
        <f t="shared" si="41"/>
        <v>58</v>
      </c>
      <c r="H59" s="40" t="str">
        <f>IF($G59="",H58,IF(ISNA(VLOOKUP($G59,Dados!$C:$J,2,FALSE)),"",VLOOKUP($G59,Dados!$C:$J,2,FALSE)))</f>
        <v/>
      </c>
      <c r="I59" s="41" t="str">
        <f>IF($G59="",V58,IF(H59="","",VLOOKUP($G59,Dados!$C:$J,8,FALSE)))</f>
        <v/>
      </c>
      <c r="J59" s="43" t="str">
        <f t="shared" si="23"/>
        <v/>
      </c>
      <c r="K59" s="44">
        <f t="shared" si="21"/>
        <v>0</v>
      </c>
      <c r="L59" s="81">
        <f t="shared" si="30"/>
        <v>0</v>
      </c>
      <c r="M59" s="24">
        <f t="shared" si="31"/>
        <v>10</v>
      </c>
      <c r="N59" s="24">
        <f t="shared" si="32"/>
        <v>1904</v>
      </c>
      <c r="O59" s="24" t="str">
        <f t="shared" si="33"/>
        <v/>
      </c>
      <c r="P59" s="24" t="str">
        <f t="shared" si="34"/>
        <v/>
      </c>
      <c r="Q59" s="25" t="str">
        <f>IF(H59="","",IF(VLOOKUP(H59,Dados!D:I,6,FALSE)="","NÃO","ok"))</f>
        <v/>
      </c>
      <c r="R59" s="26" t="str">
        <f t="shared" si="24"/>
        <v/>
      </c>
      <c r="S59" s="26" t="str">
        <f t="shared" si="18"/>
        <v/>
      </c>
      <c r="T59" s="26" t="str">
        <f t="shared" si="25"/>
        <v/>
      </c>
      <c r="U59" s="45">
        <f t="shared" si="19"/>
        <v>0</v>
      </c>
      <c r="V59" s="45">
        <f t="shared" si="20"/>
        <v>0</v>
      </c>
      <c r="W59" s="45">
        <f t="shared" si="35"/>
        <v>0</v>
      </c>
      <c r="X59" s="45">
        <f t="shared" si="22"/>
        <v>0</v>
      </c>
      <c r="Y59" s="46">
        <f t="shared" si="36"/>
        <v>0</v>
      </c>
      <c r="Z59" s="46">
        <f t="shared" si="37"/>
        <v>0</v>
      </c>
      <c r="AA59" s="46">
        <f t="shared" si="38"/>
        <v>0</v>
      </c>
      <c r="AB59" s="46">
        <f t="shared" si="39"/>
        <v>0</v>
      </c>
    </row>
    <row r="60" spans="1:28" x14ac:dyDescent="0.2">
      <c r="A60" s="5">
        <f t="shared" si="26"/>
        <v>59</v>
      </c>
      <c r="B60" s="11">
        <f t="shared" si="27"/>
        <v>1767</v>
      </c>
      <c r="C60" s="40">
        <f t="shared" si="28"/>
        <v>1767</v>
      </c>
      <c r="D60" s="41" t="str">
        <f>IF(C60="","",IF(ISNA(VLOOKUP(C60,Dados!D:F,3,FALSE)),"",VLOOKUP(C60,Dados!D:F,3,FALSE)))</f>
        <v/>
      </c>
      <c r="E60" s="41" t="str">
        <f t="shared" si="29"/>
        <v/>
      </c>
      <c r="F60" s="42">
        <f t="shared" si="40"/>
        <v>59</v>
      </c>
      <c r="G60" s="42">
        <f t="shared" si="41"/>
        <v>59</v>
      </c>
      <c r="H60" s="40" t="str">
        <f>IF($G60="",H59,IF(ISNA(VLOOKUP($G60,Dados!$C:$J,2,FALSE)),"",VLOOKUP($G60,Dados!$C:$J,2,FALSE)))</f>
        <v/>
      </c>
      <c r="I60" s="41" t="str">
        <f>IF($G60="",V59,IF(H60="","",VLOOKUP($G60,Dados!$C:$J,8,FALSE)))</f>
        <v/>
      </c>
      <c r="J60" s="43" t="str">
        <f t="shared" si="23"/>
        <v/>
      </c>
      <c r="K60" s="44">
        <f t="shared" si="21"/>
        <v>0</v>
      </c>
      <c r="L60" s="81">
        <f t="shared" si="30"/>
        <v>0</v>
      </c>
      <c r="M60" s="24">
        <f t="shared" si="31"/>
        <v>11</v>
      </c>
      <c r="N60" s="24">
        <f t="shared" si="32"/>
        <v>1904</v>
      </c>
      <c r="O60" s="24" t="str">
        <f t="shared" si="33"/>
        <v/>
      </c>
      <c r="P60" s="24" t="str">
        <f t="shared" si="34"/>
        <v/>
      </c>
      <c r="Q60" s="25" t="str">
        <f>IF(H60="","",IF(VLOOKUP(H60,Dados!D:I,6,FALSE)="","NÃO","ok"))</f>
        <v/>
      </c>
      <c r="R60" s="26" t="str">
        <f t="shared" si="24"/>
        <v/>
      </c>
      <c r="S60" s="26" t="str">
        <f t="shared" si="18"/>
        <v/>
      </c>
      <c r="T60" s="26" t="str">
        <f t="shared" si="25"/>
        <v/>
      </c>
      <c r="U60" s="45">
        <f t="shared" si="19"/>
        <v>0</v>
      </c>
      <c r="V60" s="45">
        <f t="shared" si="20"/>
        <v>0</v>
      </c>
      <c r="W60" s="45">
        <f t="shared" si="35"/>
        <v>0</v>
      </c>
      <c r="X60" s="45">
        <f t="shared" si="22"/>
        <v>0</v>
      </c>
      <c r="Y60" s="46">
        <f t="shared" si="36"/>
        <v>0</v>
      </c>
      <c r="Z60" s="46">
        <f t="shared" si="37"/>
        <v>0</v>
      </c>
      <c r="AA60" s="46">
        <f t="shared" si="38"/>
        <v>0</v>
      </c>
      <c r="AB60" s="46">
        <f t="shared" si="39"/>
        <v>0</v>
      </c>
    </row>
    <row r="61" spans="1:28" x14ac:dyDescent="0.2">
      <c r="A61" s="5">
        <f t="shared" si="26"/>
        <v>60</v>
      </c>
      <c r="B61" s="11">
        <f t="shared" si="27"/>
        <v>1797</v>
      </c>
      <c r="C61" s="40">
        <f t="shared" si="28"/>
        <v>1797</v>
      </c>
      <c r="D61" s="41" t="str">
        <f>IF(C61="","",IF(ISNA(VLOOKUP(C61,Dados!D:F,3,FALSE)),"",VLOOKUP(C61,Dados!D:F,3,FALSE)))</f>
        <v/>
      </c>
      <c r="E61" s="41" t="str">
        <f t="shared" si="29"/>
        <v/>
      </c>
      <c r="F61" s="42">
        <f t="shared" si="40"/>
        <v>60</v>
      </c>
      <c r="G61" s="42">
        <f t="shared" si="41"/>
        <v>60</v>
      </c>
      <c r="H61" s="40" t="str">
        <f>IF($G61="",H60,IF(ISNA(VLOOKUP($G61,Dados!$C:$J,2,FALSE)),"",VLOOKUP($G61,Dados!$C:$J,2,FALSE)))</f>
        <v/>
      </c>
      <c r="I61" s="41" t="str">
        <f>IF($G61="",V60,IF(H61="","",VLOOKUP($G61,Dados!$C:$J,8,FALSE)))</f>
        <v/>
      </c>
      <c r="J61" s="43" t="str">
        <f t="shared" si="23"/>
        <v/>
      </c>
      <c r="K61" s="44">
        <f t="shared" si="21"/>
        <v>0</v>
      </c>
      <c r="L61" s="81">
        <f t="shared" si="30"/>
        <v>0</v>
      </c>
      <c r="M61" s="24">
        <f t="shared" si="31"/>
        <v>12</v>
      </c>
      <c r="N61" s="24">
        <f t="shared" si="32"/>
        <v>1904</v>
      </c>
      <c r="O61" s="24" t="str">
        <f t="shared" si="33"/>
        <v/>
      </c>
      <c r="P61" s="24" t="str">
        <f t="shared" si="34"/>
        <v/>
      </c>
      <c r="Q61" s="25" t="str">
        <f>IF(H61="","",IF(VLOOKUP(H61,Dados!D:I,6,FALSE)="","NÃO","ok"))</f>
        <v/>
      </c>
      <c r="R61" s="26" t="str">
        <f t="shared" si="24"/>
        <v/>
      </c>
      <c r="S61" s="26" t="str">
        <f t="shared" si="18"/>
        <v/>
      </c>
      <c r="T61" s="26" t="str">
        <f t="shared" si="25"/>
        <v/>
      </c>
      <c r="U61" s="45">
        <f t="shared" si="19"/>
        <v>0</v>
      </c>
      <c r="V61" s="45">
        <f t="shared" si="20"/>
        <v>0</v>
      </c>
      <c r="W61" s="45">
        <f t="shared" si="35"/>
        <v>0</v>
      </c>
      <c r="X61" s="45">
        <f t="shared" si="22"/>
        <v>0</v>
      </c>
      <c r="Y61" s="46">
        <f t="shared" si="36"/>
        <v>0</v>
      </c>
      <c r="Z61" s="46">
        <f t="shared" si="37"/>
        <v>0</v>
      </c>
      <c r="AA61" s="46">
        <f t="shared" si="38"/>
        <v>0</v>
      </c>
      <c r="AB61" s="46">
        <f t="shared" si="39"/>
        <v>0</v>
      </c>
    </row>
    <row r="62" spans="1:28" x14ac:dyDescent="0.2">
      <c r="A62" s="5">
        <f t="shared" si="26"/>
        <v>61</v>
      </c>
      <c r="B62" s="11">
        <f t="shared" si="27"/>
        <v>1828</v>
      </c>
      <c r="C62" s="40">
        <f t="shared" si="28"/>
        <v>1828</v>
      </c>
      <c r="D62" s="41" t="str">
        <f>IF(C62="","",IF(ISNA(VLOOKUP(C62,Dados!D:F,3,FALSE)),"",VLOOKUP(C62,Dados!D:F,3,FALSE)))</f>
        <v/>
      </c>
      <c r="E62" s="41" t="str">
        <f t="shared" si="29"/>
        <v/>
      </c>
      <c r="F62" s="42">
        <f t="shared" si="40"/>
        <v>61</v>
      </c>
      <c r="G62" s="42">
        <f t="shared" si="41"/>
        <v>61</v>
      </c>
      <c r="H62" s="40" t="str">
        <f>IF($G62="",H61,IF(ISNA(VLOOKUP($G62,Dados!$C:$J,2,FALSE)),"",VLOOKUP($G62,Dados!$C:$J,2,FALSE)))</f>
        <v/>
      </c>
      <c r="I62" s="41" t="str">
        <f>IF($G62="",V61,IF(H62="","",VLOOKUP($G62,Dados!$C:$J,8,FALSE)))</f>
        <v/>
      </c>
      <c r="J62" s="43" t="str">
        <f t="shared" si="23"/>
        <v/>
      </c>
      <c r="K62" s="44">
        <f t="shared" si="21"/>
        <v>0</v>
      </c>
      <c r="L62" s="81">
        <f t="shared" si="30"/>
        <v>0</v>
      </c>
      <c r="M62" s="24">
        <f t="shared" si="31"/>
        <v>1</v>
      </c>
      <c r="N62" s="24">
        <f t="shared" si="32"/>
        <v>1905</v>
      </c>
      <c r="O62" s="24" t="str">
        <f t="shared" si="33"/>
        <v/>
      </c>
      <c r="P62" s="24" t="str">
        <f t="shared" si="34"/>
        <v/>
      </c>
      <c r="Q62" s="25" t="str">
        <f>IF(H62="","",IF(VLOOKUP(H62,Dados!D:I,6,FALSE)="","NÃO","ok"))</f>
        <v/>
      </c>
      <c r="R62" s="26" t="str">
        <f t="shared" si="24"/>
        <v/>
      </c>
      <c r="S62" s="26" t="str">
        <f t="shared" si="18"/>
        <v/>
      </c>
      <c r="T62" s="26" t="str">
        <f t="shared" si="25"/>
        <v/>
      </c>
      <c r="U62" s="45">
        <f t="shared" si="19"/>
        <v>0</v>
      </c>
      <c r="V62" s="45">
        <f t="shared" si="20"/>
        <v>0</v>
      </c>
      <c r="W62" s="45">
        <f t="shared" si="35"/>
        <v>0</v>
      </c>
      <c r="X62" s="45">
        <f t="shared" si="22"/>
        <v>0</v>
      </c>
      <c r="Y62" s="46">
        <f t="shared" si="36"/>
        <v>0</v>
      </c>
      <c r="Z62" s="46">
        <f t="shared" si="37"/>
        <v>0</v>
      </c>
      <c r="AA62" s="46">
        <f t="shared" si="38"/>
        <v>0</v>
      </c>
      <c r="AB62" s="46">
        <f t="shared" si="39"/>
        <v>0</v>
      </c>
    </row>
    <row r="63" spans="1:28" x14ac:dyDescent="0.2">
      <c r="A63" s="5">
        <f t="shared" si="26"/>
        <v>62</v>
      </c>
      <c r="B63" s="11">
        <f t="shared" si="27"/>
        <v>1859</v>
      </c>
      <c r="C63" s="40">
        <f t="shared" si="28"/>
        <v>1859</v>
      </c>
      <c r="D63" s="41" t="str">
        <f>IF(C63="","",IF(ISNA(VLOOKUP(C63,Dados!D:F,3,FALSE)),"",VLOOKUP(C63,Dados!D:F,3,FALSE)))</f>
        <v/>
      </c>
      <c r="E63" s="41" t="str">
        <f t="shared" si="29"/>
        <v/>
      </c>
      <c r="F63" s="42">
        <f t="shared" si="40"/>
        <v>62</v>
      </c>
      <c r="G63" s="42">
        <f t="shared" si="41"/>
        <v>62</v>
      </c>
      <c r="H63" s="40" t="str">
        <f>IF($G63="",H62,IF(ISNA(VLOOKUP($G63,Dados!$C:$J,2,FALSE)),"",VLOOKUP($G63,Dados!$C:$J,2,FALSE)))</f>
        <v/>
      </c>
      <c r="I63" s="41" t="str">
        <f>IF($G63="",V62,IF(H63="","",VLOOKUP($G63,Dados!$C:$J,8,FALSE)))</f>
        <v/>
      </c>
      <c r="J63" s="43" t="str">
        <f t="shared" si="23"/>
        <v/>
      </c>
      <c r="K63" s="44">
        <f t="shared" si="21"/>
        <v>0</v>
      </c>
      <c r="L63" s="81">
        <f t="shared" si="30"/>
        <v>0</v>
      </c>
      <c r="M63" s="24">
        <f t="shared" si="31"/>
        <v>2</v>
      </c>
      <c r="N63" s="24">
        <f t="shared" si="32"/>
        <v>1905</v>
      </c>
      <c r="O63" s="24" t="str">
        <f t="shared" si="33"/>
        <v/>
      </c>
      <c r="P63" s="24" t="str">
        <f t="shared" si="34"/>
        <v/>
      </c>
      <c r="Q63" s="25" t="str">
        <f>IF(H63="","",IF(VLOOKUP(H63,Dados!D:I,6,FALSE)="","NÃO","ok"))</f>
        <v/>
      </c>
      <c r="R63" s="26" t="str">
        <f t="shared" si="24"/>
        <v/>
      </c>
      <c r="S63" s="26" t="str">
        <f t="shared" si="18"/>
        <v/>
      </c>
      <c r="T63" s="26" t="str">
        <f t="shared" si="25"/>
        <v/>
      </c>
      <c r="U63" s="45">
        <f t="shared" si="19"/>
        <v>0</v>
      </c>
      <c r="V63" s="45">
        <f t="shared" si="20"/>
        <v>0</v>
      </c>
      <c r="W63" s="45">
        <f t="shared" si="35"/>
        <v>0</v>
      </c>
      <c r="X63" s="45">
        <f t="shared" si="22"/>
        <v>0</v>
      </c>
      <c r="Y63" s="46">
        <f t="shared" si="36"/>
        <v>0</v>
      </c>
      <c r="Z63" s="46">
        <f t="shared" si="37"/>
        <v>0</v>
      </c>
      <c r="AA63" s="46">
        <f t="shared" si="38"/>
        <v>0</v>
      </c>
      <c r="AB63" s="46">
        <f t="shared" si="39"/>
        <v>0</v>
      </c>
    </row>
    <row r="64" spans="1:28" x14ac:dyDescent="0.2">
      <c r="A64" s="5">
        <f t="shared" si="26"/>
        <v>63</v>
      </c>
      <c r="B64" s="11">
        <f t="shared" si="27"/>
        <v>1887</v>
      </c>
      <c r="C64" s="40">
        <f t="shared" si="28"/>
        <v>1887</v>
      </c>
      <c r="D64" s="41" t="str">
        <f>IF(C64="","",IF(ISNA(VLOOKUP(C64,Dados!D:F,3,FALSE)),"",VLOOKUP(C64,Dados!D:F,3,FALSE)))</f>
        <v/>
      </c>
      <c r="E64" s="41" t="str">
        <f t="shared" si="29"/>
        <v/>
      </c>
      <c r="F64" s="42">
        <f t="shared" si="40"/>
        <v>63</v>
      </c>
      <c r="G64" s="42">
        <f t="shared" si="41"/>
        <v>63</v>
      </c>
      <c r="H64" s="40" t="str">
        <f>IF($G64="",H63,IF(ISNA(VLOOKUP($G64,Dados!$C:$J,2,FALSE)),"",VLOOKUP($G64,Dados!$C:$J,2,FALSE)))</f>
        <v/>
      </c>
      <c r="I64" s="41" t="str">
        <f>IF($G64="",V63,IF(H64="","",VLOOKUP($G64,Dados!$C:$J,8,FALSE)))</f>
        <v/>
      </c>
      <c r="J64" s="43" t="str">
        <f t="shared" si="23"/>
        <v/>
      </c>
      <c r="K64" s="44">
        <f t="shared" si="21"/>
        <v>0</v>
      </c>
      <c r="L64" s="81">
        <f t="shared" si="30"/>
        <v>0</v>
      </c>
      <c r="M64" s="24">
        <f t="shared" si="31"/>
        <v>3</v>
      </c>
      <c r="N64" s="24">
        <f t="shared" si="32"/>
        <v>1905</v>
      </c>
      <c r="O64" s="24" t="str">
        <f t="shared" si="33"/>
        <v/>
      </c>
      <c r="P64" s="24" t="str">
        <f t="shared" si="34"/>
        <v/>
      </c>
      <c r="Q64" s="25" t="str">
        <f>IF(H64="","",IF(VLOOKUP(H64,Dados!D:I,6,FALSE)="","NÃO","ok"))</f>
        <v/>
      </c>
      <c r="R64" s="26" t="str">
        <f t="shared" si="24"/>
        <v/>
      </c>
      <c r="S64" s="26" t="str">
        <f t="shared" si="18"/>
        <v/>
      </c>
      <c r="T64" s="26" t="str">
        <f t="shared" si="25"/>
        <v/>
      </c>
      <c r="U64" s="45">
        <f t="shared" si="19"/>
        <v>0</v>
      </c>
      <c r="V64" s="45">
        <f t="shared" si="20"/>
        <v>0</v>
      </c>
      <c r="W64" s="45">
        <f t="shared" si="35"/>
        <v>0</v>
      </c>
      <c r="X64" s="45">
        <f t="shared" si="22"/>
        <v>0</v>
      </c>
      <c r="Y64" s="46">
        <f t="shared" si="36"/>
        <v>0</v>
      </c>
      <c r="Z64" s="46">
        <f t="shared" si="37"/>
        <v>0</v>
      </c>
      <c r="AA64" s="46">
        <f t="shared" si="38"/>
        <v>0</v>
      </c>
      <c r="AB64" s="46">
        <f t="shared" si="39"/>
        <v>0</v>
      </c>
    </row>
    <row r="65" spans="1:28" x14ac:dyDescent="0.2">
      <c r="A65" s="5">
        <f t="shared" si="26"/>
        <v>64</v>
      </c>
      <c r="B65" s="11">
        <f t="shared" si="27"/>
        <v>1918</v>
      </c>
      <c r="C65" s="40">
        <f t="shared" si="28"/>
        <v>1918</v>
      </c>
      <c r="D65" s="41" t="str">
        <f>IF(C65="","",IF(ISNA(VLOOKUP(C65,Dados!D:F,3,FALSE)),"",VLOOKUP(C65,Dados!D:F,3,FALSE)))</f>
        <v/>
      </c>
      <c r="E65" s="41" t="str">
        <f t="shared" si="29"/>
        <v/>
      </c>
      <c r="F65" s="42">
        <f t="shared" si="40"/>
        <v>64</v>
      </c>
      <c r="G65" s="42">
        <f t="shared" si="41"/>
        <v>64</v>
      </c>
      <c r="H65" s="40" t="str">
        <f>IF($G65="",H64,IF(ISNA(VLOOKUP($G65,Dados!$C:$J,2,FALSE)),"",VLOOKUP($G65,Dados!$C:$J,2,FALSE)))</f>
        <v/>
      </c>
      <c r="I65" s="41" t="str">
        <f>IF($G65="",V64,IF(H65="","",VLOOKUP($G65,Dados!$C:$J,8,FALSE)))</f>
        <v/>
      </c>
      <c r="J65" s="43" t="str">
        <f t="shared" si="23"/>
        <v/>
      </c>
      <c r="K65" s="44">
        <f t="shared" si="21"/>
        <v>0</v>
      </c>
      <c r="L65" s="81">
        <f t="shared" si="30"/>
        <v>0</v>
      </c>
      <c r="M65" s="24">
        <f t="shared" si="31"/>
        <v>4</v>
      </c>
      <c r="N65" s="24">
        <f t="shared" si="32"/>
        <v>1905</v>
      </c>
      <c r="O65" s="24" t="str">
        <f t="shared" si="33"/>
        <v/>
      </c>
      <c r="P65" s="24" t="str">
        <f t="shared" si="34"/>
        <v/>
      </c>
      <c r="Q65" s="25" t="str">
        <f>IF(H65="","",IF(VLOOKUP(H65,Dados!D:I,6,FALSE)="","NÃO","ok"))</f>
        <v/>
      </c>
      <c r="R65" s="26" t="str">
        <f t="shared" si="24"/>
        <v/>
      </c>
      <c r="S65" s="26" t="str">
        <f t="shared" si="18"/>
        <v/>
      </c>
      <c r="T65" s="26" t="str">
        <f t="shared" si="25"/>
        <v/>
      </c>
      <c r="U65" s="45">
        <f t="shared" si="19"/>
        <v>0</v>
      </c>
      <c r="V65" s="45">
        <f t="shared" si="20"/>
        <v>0</v>
      </c>
      <c r="W65" s="45">
        <f t="shared" si="35"/>
        <v>0</v>
      </c>
      <c r="X65" s="45">
        <f t="shared" si="22"/>
        <v>0</v>
      </c>
      <c r="Y65" s="46">
        <f t="shared" si="36"/>
        <v>0</v>
      </c>
      <c r="Z65" s="46">
        <f t="shared" si="37"/>
        <v>0</v>
      </c>
      <c r="AA65" s="46">
        <f t="shared" si="38"/>
        <v>0</v>
      </c>
      <c r="AB65" s="46">
        <f t="shared" si="39"/>
        <v>0</v>
      </c>
    </row>
    <row r="66" spans="1:28" x14ac:dyDescent="0.2">
      <c r="A66" s="5">
        <f t="shared" ref="A66:A97" si="42">IF(X65=0,A65+1,A65)</f>
        <v>65</v>
      </c>
      <c r="B66" s="11">
        <f t="shared" ref="B66:B97" si="43">DATE(B$1,A66,1)</f>
        <v>1948</v>
      </c>
      <c r="C66" s="40">
        <f t="shared" ref="C66:C97" si="44">IF(B66=B65,"",B66)</f>
        <v>1948</v>
      </c>
      <c r="D66" s="41" t="str">
        <f>IF(C66="","",IF(ISNA(VLOOKUP(C66,Dados!D:F,3,FALSE)),"",VLOOKUP(C66,Dados!D:F,3,FALSE)))</f>
        <v/>
      </c>
      <c r="E66" s="41" t="str">
        <f t="shared" ref="E66:E97" si="45">IF(C66="",X65,"")</f>
        <v/>
      </c>
      <c r="F66" s="42">
        <f t="shared" si="40"/>
        <v>65</v>
      </c>
      <c r="G66" s="42">
        <f t="shared" si="41"/>
        <v>65</v>
      </c>
      <c r="H66" s="40" t="str">
        <f>IF($G66="",H65,IF(ISNA(VLOOKUP($G66,Dados!$C:$J,2,FALSE)),"",VLOOKUP($G66,Dados!$C:$J,2,FALSE)))</f>
        <v/>
      </c>
      <c r="I66" s="41" t="str">
        <f>IF($G66="",V65,IF(H66="","",VLOOKUP($G66,Dados!$C:$J,8,FALSE)))</f>
        <v/>
      </c>
      <c r="J66" s="43" t="str">
        <f t="shared" si="23"/>
        <v/>
      </c>
      <c r="K66" s="44">
        <f t="shared" si="21"/>
        <v>0</v>
      </c>
      <c r="L66" s="81">
        <f t="shared" ref="L66:L97" si="46">MIN(SUM(D66:E66),SUM(I66))</f>
        <v>0</v>
      </c>
      <c r="M66" s="24">
        <f t="shared" ref="M66:M97" si="47">MONTH(B66)</f>
        <v>5</v>
      </c>
      <c r="N66" s="24">
        <f t="shared" ref="N66:N97" si="48">YEAR(B66)</f>
        <v>1905</v>
      </c>
      <c r="O66" s="24" t="str">
        <f t="shared" ref="O66:O97" si="49">IF(H66="","",MONTH(H66))</f>
        <v/>
      </c>
      <c r="P66" s="24" t="str">
        <f t="shared" ref="P66:P97" si="50">IF(H66="","",YEAR(H66))</f>
        <v/>
      </c>
      <c r="Q66" s="25" t="str">
        <f>IF(H66="","",IF(VLOOKUP(H66,Dados!D:I,6,FALSE)="","NÃO","ok"))</f>
        <v/>
      </c>
      <c r="R66" s="26" t="str">
        <f t="shared" si="24"/>
        <v/>
      </c>
      <c r="S66" s="26" t="str">
        <f t="shared" si="18"/>
        <v/>
      </c>
      <c r="T66" s="26" t="str">
        <f t="shared" si="25"/>
        <v/>
      </c>
      <c r="U66" s="45">
        <f t="shared" si="19"/>
        <v>0</v>
      </c>
      <c r="V66" s="45">
        <f t="shared" si="20"/>
        <v>0</v>
      </c>
      <c r="W66" s="45">
        <f t="shared" ref="W66:W97" si="51">SUM(D66,E66)-SUM(I66)</f>
        <v>0</v>
      </c>
      <c r="X66" s="45">
        <f t="shared" si="22"/>
        <v>0</v>
      </c>
      <c r="Y66" s="46">
        <f t="shared" ref="Y66:Y97" si="52">L66</f>
        <v>0</v>
      </c>
      <c r="Z66" s="46">
        <f t="shared" ref="Z66:Z97" si="53">L66*(100/18)</f>
        <v>0</v>
      </c>
      <c r="AA66" s="46">
        <f t="shared" ref="AA66:AA97" si="54">L66*(100/12)</f>
        <v>0</v>
      </c>
      <c r="AB66" s="46">
        <f t="shared" ref="AB66:AB97" si="55">L66*100/25</f>
        <v>0</v>
      </c>
    </row>
    <row r="67" spans="1:28" x14ac:dyDescent="0.2">
      <c r="A67" s="5">
        <f t="shared" si="42"/>
        <v>66</v>
      </c>
      <c r="B67" s="11">
        <f t="shared" si="43"/>
        <v>1979</v>
      </c>
      <c r="C67" s="40">
        <f t="shared" si="44"/>
        <v>1979</v>
      </c>
      <c r="D67" s="41" t="str">
        <f>IF(C67="","",IF(ISNA(VLOOKUP(C67,Dados!D:F,3,FALSE)),"",VLOOKUP(C67,Dados!D:F,3,FALSE)))</f>
        <v/>
      </c>
      <c r="E67" s="41" t="str">
        <f t="shared" si="45"/>
        <v/>
      </c>
      <c r="F67" s="42">
        <f t="shared" ref="F67:F98" si="56">IF(V66=0,F66+1,F66)</f>
        <v>66</v>
      </c>
      <c r="G67" s="42">
        <f t="shared" ref="G67:G98" si="57">IF(V66=0,F67,"")</f>
        <v>66</v>
      </c>
      <c r="H67" s="40" t="str">
        <f>IF($G67="",H66,IF(ISNA(VLOOKUP($G67,Dados!$C:$J,2,FALSE)),"",VLOOKUP($G67,Dados!$C:$J,2,FALSE)))</f>
        <v/>
      </c>
      <c r="I67" s="41" t="str">
        <f>IF($G67="",V66,IF(H67="","",VLOOKUP($G67,Dados!$C:$J,8,FALSE)))</f>
        <v/>
      </c>
      <c r="J67" s="43" t="str">
        <f t="shared" si="23"/>
        <v/>
      </c>
      <c r="K67" s="44">
        <f t="shared" si="21"/>
        <v>0</v>
      </c>
      <c r="L67" s="81">
        <f t="shared" si="46"/>
        <v>0</v>
      </c>
      <c r="M67" s="24">
        <f t="shared" si="47"/>
        <v>6</v>
      </c>
      <c r="N67" s="24">
        <f t="shared" si="48"/>
        <v>1905</v>
      </c>
      <c r="O67" s="24" t="str">
        <f t="shared" si="49"/>
        <v/>
      </c>
      <c r="P67" s="24" t="str">
        <f t="shared" si="50"/>
        <v/>
      </c>
      <c r="Q67" s="25" t="str">
        <f>IF(H67="","",IF(VLOOKUP(H67,Dados!D:I,6,FALSE)="","NÃO","ok"))</f>
        <v/>
      </c>
      <c r="R67" s="26" t="str">
        <f t="shared" si="24"/>
        <v/>
      </c>
      <c r="S67" s="26" t="str">
        <f t="shared" ref="S67:S130" si="58">IF(R67="","",EOMONTH(H67,0))</f>
        <v/>
      </c>
      <c r="T67" s="26" t="str">
        <f t="shared" si="25"/>
        <v/>
      </c>
      <c r="U67" s="45">
        <f t="shared" ref="U67:U130" si="59">SUM(I67)-SUM(L67)</f>
        <v>0</v>
      </c>
      <c r="V67" s="45">
        <f t="shared" ref="V67:V130" si="60">IF(U67&gt;0.001,U67,0)</f>
        <v>0</v>
      </c>
      <c r="W67" s="45">
        <f t="shared" si="51"/>
        <v>0</v>
      </c>
      <c r="X67" s="45">
        <f t="shared" si="22"/>
        <v>0</v>
      </c>
      <c r="Y67" s="46">
        <f t="shared" si="52"/>
        <v>0</v>
      </c>
      <c r="Z67" s="46">
        <f t="shared" si="53"/>
        <v>0</v>
      </c>
      <c r="AA67" s="46">
        <f t="shared" si="54"/>
        <v>0</v>
      </c>
      <c r="AB67" s="46">
        <f t="shared" si="55"/>
        <v>0</v>
      </c>
    </row>
    <row r="68" spans="1:28" x14ac:dyDescent="0.2">
      <c r="A68" s="5">
        <f t="shared" si="42"/>
        <v>67</v>
      </c>
      <c r="B68" s="11">
        <f t="shared" si="43"/>
        <v>2009</v>
      </c>
      <c r="C68" s="40">
        <f t="shared" si="44"/>
        <v>2009</v>
      </c>
      <c r="D68" s="41" t="str">
        <f>IF(C68="","",IF(ISNA(VLOOKUP(C68,Dados!D:F,3,FALSE)),"",VLOOKUP(C68,Dados!D:F,3,FALSE)))</f>
        <v/>
      </c>
      <c r="E68" s="41" t="str">
        <f t="shared" si="45"/>
        <v/>
      </c>
      <c r="F68" s="42">
        <f t="shared" si="56"/>
        <v>67</v>
      </c>
      <c r="G68" s="42">
        <f t="shared" si="57"/>
        <v>67</v>
      </c>
      <c r="H68" s="40" t="str">
        <f>IF($G68="",H67,IF(ISNA(VLOOKUP($G68,Dados!$C:$J,2,FALSE)),"",VLOOKUP($G68,Dados!$C:$J,2,FALSE)))</f>
        <v/>
      </c>
      <c r="I68" s="41" t="str">
        <f>IF($G68="",V67,IF(H68="","",VLOOKUP($G68,Dados!$C:$J,8,FALSE)))</f>
        <v/>
      </c>
      <c r="J68" s="43" t="str">
        <f t="shared" si="23"/>
        <v/>
      </c>
      <c r="K68" s="44">
        <f t="shared" ref="K68:K131" si="61">IF(L68&gt;0.001,K67+1,K67)</f>
        <v>0</v>
      </c>
      <c r="L68" s="81">
        <f t="shared" si="46"/>
        <v>0</v>
      </c>
      <c r="M68" s="24">
        <f t="shared" si="47"/>
        <v>7</v>
      </c>
      <c r="N68" s="24">
        <f t="shared" si="48"/>
        <v>1905</v>
      </c>
      <c r="O68" s="24" t="str">
        <f t="shared" si="49"/>
        <v/>
      </c>
      <c r="P68" s="24" t="str">
        <f t="shared" si="50"/>
        <v/>
      </c>
      <c r="Q68" s="25" t="str">
        <f>IF(H68="","",IF(VLOOKUP(H68,Dados!D:I,6,FALSE)="","NÃO","ok"))</f>
        <v/>
      </c>
      <c r="R68" s="26" t="str">
        <f t="shared" si="24"/>
        <v/>
      </c>
      <c r="S68" s="26" t="str">
        <f t="shared" si="58"/>
        <v/>
      </c>
      <c r="T68" s="26" t="str">
        <f t="shared" si="25"/>
        <v/>
      </c>
      <c r="U68" s="45">
        <f t="shared" si="59"/>
        <v>0</v>
      </c>
      <c r="V68" s="45">
        <f t="shared" si="60"/>
        <v>0</v>
      </c>
      <c r="W68" s="45">
        <f t="shared" si="51"/>
        <v>0</v>
      </c>
      <c r="X68" s="45">
        <f t="shared" ref="X68:X131" si="62">IF(W68&gt;0.001,W68,0)</f>
        <v>0</v>
      </c>
      <c r="Y68" s="46">
        <f t="shared" si="52"/>
        <v>0</v>
      </c>
      <c r="Z68" s="46">
        <f t="shared" si="53"/>
        <v>0</v>
      </c>
      <c r="AA68" s="46">
        <f t="shared" si="54"/>
        <v>0</v>
      </c>
      <c r="AB68" s="46">
        <f t="shared" si="55"/>
        <v>0</v>
      </c>
    </row>
    <row r="69" spans="1:28" x14ac:dyDescent="0.2">
      <c r="A69" s="5">
        <f t="shared" si="42"/>
        <v>68</v>
      </c>
      <c r="B69" s="11">
        <f t="shared" si="43"/>
        <v>2040</v>
      </c>
      <c r="C69" s="40">
        <f t="shared" si="44"/>
        <v>2040</v>
      </c>
      <c r="D69" s="41" t="str">
        <f>IF(C69="","",IF(ISNA(VLOOKUP(C69,Dados!D:F,3,FALSE)),"",VLOOKUP(C69,Dados!D:F,3,FALSE)))</f>
        <v/>
      </c>
      <c r="E69" s="41" t="str">
        <f t="shared" si="45"/>
        <v/>
      </c>
      <c r="F69" s="42">
        <f t="shared" si="56"/>
        <v>68</v>
      </c>
      <c r="G69" s="42">
        <f t="shared" si="57"/>
        <v>68</v>
      </c>
      <c r="H69" s="40" t="str">
        <f>IF($G69="",H68,IF(ISNA(VLOOKUP($G69,Dados!$C:$J,2,FALSE)),"",VLOOKUP($G69,Dados!$C:$J,2,FALSE)))</f>
        <v/>
      </c>
      <c r="I69" s="41" t="str">
        <f>IF($G69="",V68,IF(H69="","",VLOOKUP($G69,Dados!$C:$J,8,FALSE)))</f>
        <v/>
      </c>
      <c r="J69" s="43" t="str">
        <f t="shared" ref="J69:J132" si="63">IF(K69=K68,"",K68+1)</f>
        <v/>
      </c>
      <c r="K69" s="44">
        <f t="shared" si="61"/>
        <v>0</v>
      </c>
      <c r="L69" s="81">
        <f t="shared" si="46"/>
        <v>0</v>
      </c>
      <c r="M69" s="24">
        <f t="shared" si="47"/>
        <v>8</v>
      </c>
      <c r="N69" s="24">
        <f t="shared" si="48"/>
        <v>1905</v>
      </c>
      <c r="O69" s="24" t="str">
        <f t="shared" si="49"/>
        <v/>
      </c>
      <c r="P69" s="24" t="str">
        <f t="shared" si="50"/>
        <v/>
      </c>
      <c r="Q69" s="25" t="str">
        <f>IF(H69="","",IF(VLOOKUP(H69,Dados!D:I,6,FALSE)="","NÃO","ok"))</f>
        <v/>
      </c>
      <c r="R69" s="26" t="str">
        <f t="shared" si="24"/>
        <v/>
      </c>
      <c r="S69" s="26" t="str">
        <f t="shared" si="58"/>
        <v/>
      </c>
      <c r="T69" s="26" t="str">
        <f t="shared" si="25"/>
        <v/>
      </c>
      <c r="U69" s="45">
        <f t="shared" si="59"/>
        <v>0</v>
      </c>
      <c r="V69" s="45">
        <f t="shared" si="60"/>
        <v>0</v>
      </c>
      <c r="W69" s="45">
        <f t="shared" si="51"/>
        <v>0</v>
      </c>
      <c r="X69" s="45">
        <f t="shared" si="62"/>
        <v>0</v>
      </c>
      <c r="Y69" s="46">
        <f t="shared" si="52"/>
        <v>0</v>
      </c>
      <c r="Z69" s="46">
        <f t="shared" si="53"/>
        <v>0</v>
      </c>
      <c r="AA69" s="46">
        <f t="shared" si="54"/>
        <v>0</v>
      </c>
      <c r="AB69" s="46">
        <f t="shared" si="55"/>
        <v>0</v>
      </c>
    </row>
    <row r="70" spans="1:28" x14ac:dyDescent="0.2">
      <c r="A70" s="5">
        <f t="shared" si="42"/>
        <v>69</v>
      </c>
      <c r="B70" s="11">
        <f t="shared" si="43"/>
        <v>2071</v>
      </c>
      <c r="C70" s="40">
        <f t="shared" si="44"/>
        <v>2071</v>
      </c>
      <c r="D70" s="41" t="str">
        <f>IF(C70="","",IF(ISNA(VLOOKUP(C70,Dados!D:F,3,FALSE)),"",VLOOKUP(C70,Dados!D:F,3,FALSE)))</f>
        <v/>
      </c>
      <c r="E70" s="41" t="str">
        <f t="shared" si="45"/>
        <v/>
      </c>
      <c r="F70" s="42">
        <f t="shared" si="56"/>
        <v>69</v>
      </c>
      <c r="G70" s="42">
        <f t="shared" si="57"/>
        <v>69</v>
      </c>
      <c r="H70" s="40" t="str">
        <f>IF($G70="",H69,IF(ISNA(VLOOKUP($G70,Dados!$C:$J,2,FALSE)),"",VLOOKUP($G70,Dados!$C:$J,2,FALSE)))</f>
        <v/>
      </c>
      <c r="I70" s="41" t="str">
        <f>IF($G70="",V69,IF(H70="","",VLOOKUP($G70,Dados!$C:$J,8,FALSE)))</f>
        <v/>
      </c>
      <c r="J70" s="43" t="str">
        <f t="shared" si="63"/>
        <v/>
      </c>
      <c r="K70" s="44">
        <f t="shared" si="61"/>
        <v>0</v>
      </c>
      <c r="L70" s="81">
        <f t="shared" si="46"/>
        <v>0</v>
      </c>
      <c r="M70" s="24">
        <f t="shared" si="47"/>
        <v>9</v>
      </c>
      <c r="N70" s="24">
        <f t="shared" si="48"/>
        <v>1905</v>
      </c>
      <c r="O70" s="24" t="str">
        <f t="shared" si="49"/>
        <v/>
      </c>
      <c r="P70" s="24" t="str">
        <f t="shared" si="50"/>
        <v/>
      </c>
      <c r="Q70" s="25" t="str">
        <f>IF(H70="","",IF(VLOOKUP(H70,Dados!D:I,6,FALSE)="","NÃO","ok"))</f>
        <v/>
      </c>
      <c r="R70" s="26" t="str">
        <f t="shared" si="24"/>
        <v/>
      </c>
      <c r="S70" s="26" t="str">
        <f t="shared" si="58"/>
        <v/>
      </c>
      <c r="T70" s="26" t="str">
        <f t="shared" si="25"/>
        <v/>
      </c>
      <c r="U70" s="45">
        <f t="shared" si="59"/>
        <v>0</v>
      </c>
      <c r="V70" s="45">
        <f t="shared" si="60"/>
        <v>0</v>
      </c>
      <c r="W70" s="45">
        <f t="shared" si="51"/>
        <v>0</v>
      </c>
      <c r="X70" s="45">
        <f t="shared" si="62"/>
        <v>0</v>
      </c>
      <c r="Y70" s="46">
        <f t="shared" si="52"/>
        <v>0</v>
      </c>
      <c r="Z70" s="46">
        <f t="shared" si="53"/>
        <v>0</v>
      </c>
      <c r="AA70" s="46">
        <f t="shared" si="54"/>
        <v>0</v>
      </c>
      <c r="AB70" s="46">
        <f t="shared" si="55"/>
        <v>0</v>
      </c>
    </row>
    <row r="71" spans="1:28" x14ac:dyDescent="0.2">
      <c r="A71" s="5">
        <f t="shared" si="42"/>
        <v>70</v>
      </c>
      <c r="B71" s="11">
        <f t="shared" si="43"/>
        <v>2101</v>
      </c>
      <c r="C71" s="40">
        <f t="shared" si="44"/>
        <v>2101</v>
      </c>
      <c r="D71" s="41" t="str">
        <f>IF(C71="","",IF(ISNA(VLOOKUP(C71,Dados!D:F,3,FALSE)),"",VLOOKUP(C71,Dados!D:F,3,FALSE)))</f>
        <v/>
      </c>
      <c r="E71" s="41" t="str">
        <f t="shared" si="45"/>
        <v/>
      </c>
      <c r="F71" s="42">
        <f t="shared" si="56"/>
        <v>70</v>
      </c>
      <c r="G71" s="42">
        <f t="shared" si="57"/>
        <v>70</v>
      </c>
      <c r="H71" s="40" t="str">
        <f>IF($G71="",H70,IF(ISNA(VLOOKUP($G71,Dados!$C:$J,2,FALSE)),"",VLOOKUP($G71,Dados!$C:$J,2,FALSE)))</f>
        <v/>
      </c>
      <c r="I71" s="41" t="str">
        <f>IF($G71="",V70,IF(H71="","",VLOOKUP($G71,Dados!$C:$J,8,FALSE)))</f>
        <v/>
      </c>
      <c r="J71" s="43" t="str">
        <f t="shared" si="63"/>
        <v/>
      </c>
      <c r="K71" s="44">
        <f t="shared" si="61"/>
        <v>0</v>
      </c>
      <c r="L71" s="81">
        <f t="shared" si="46"/>
        <v>0</v>
      </c>
      <c r="M71" s="24">
        <f t="shared" si="47"/>
        <v>10</v>
      </c>
      <c r="N71" s="24">
        <f t="shared" si="48"/>
        <v>1905</v>
      </c>
      <c r="O71" s="24" t="str">
        <f t="shared" si="49"/>
        <v/>
      </c>
      <c r="P71" s="24" t="str">
        <f t="shared" si="50"/>
        <v/>
      </c>
      <c r="Q71" s="25" t="str">
        <f>IF(H71="","",IF(VLOOKUP(H71,Dados!D:I,6,FALSE)="","NÃO","ok"))</f>
        <v/>
      </c>
      <c r="R71" s="26" t="str">
        <f t="shared" si="24"/>
        <v/>
      </c>
      <c r="S71" s="26" t="str">
        <f t="shared" si="58"/>
        <v/>
      </c>
      <c r="T71" s="26" t="str">
        <f t="shared" si="25"/>
        <v/>
      </c>
      <c r="U71" s="45">
        <f t="shared" si="59"/>
        <v>0</v>
      </c>
      <c r="V71" s="45">
        <f t="shared" si="60"/>
        <v>0</v>
      </c>
      <c r="W71" s="45">
        <f t="shared" si="51"/>
        <v>0</v>
      </c>
      <c r="X71" s="45">
        <f t="shared" si="62"/>
        <v>0</v>
      </c>
      <c r="Y71" s="46">
        <f t="shared" si="52"/>
        <v>0</v>
      </c>
      <c r="Z71" s="46">
        <f t="shared" si="53"/>
        <v>0</v>
      </c>
      <c r="AA71" s="46">
        <f t="shared" si="54"/>
        <v>0</v>
      </c>
      <c r="AB71" s="46">
        <f t="shared" si="55"/>
        <v>0</v>
      </c>
    </row>
    <row r="72" spans="1:28" x14ac:dyDescent="0.2">
      <c r="A72" s="5">
        <f t="shared" si="42"/>
        <v>71</v>
      </c>
      <c r="B72" s="11">
        <f t="shared" si="43"/>
        <v>2132</v>
      </c>
      <c r="C72" s="40">
        <f t="shared" si="44"/>
        <v>2132</v>
      </c>
      <c r="D72" s="41" t="str">
        <f>IF(C72="","",IF(ISNA(VLOOKUP(C72,Dados!D:F,3,FALSE)),"",VLOOKUP(C72,Dados!D:F,3,FALSE)))</f>
        <v/>
      </c>
      <c r="E72" s="41" t="str">
        <f t="shared" si="45"/>
        <v/>
      </c>
      <c r="F72" s="42">
        <f t="shared" si="56"/>
        <v>71</v>
      </c>
      <c r="G72" s="42">
        <f t="shared" si="57"/>
        <v>71</v>
      </c>
      <c r="H72" s="40" t="str">
        <f>IF($G72="",H71,IF(ISNA(VLOOKUP($G72,Dados!$C:$J,2,FALSE)),"",VLOOKUP($G72,Dados!$C:$J,2,FALSE)))</f>
        <v/>
      </c>
      <c r="I72" s="41" t="str">
        <f>IF($G72="",V71,IF(H72="","",VLOOKUP($G72,Dados!$C:$J,8,FALSE)))</f>
        <v/>
      </c>
      <c r="J72" s="43" t="str">
        <f t="shared" si="63"/>
        <v/>
      </c>
      <c r="K72" s="44">
        <f t="shared" si="61"/>
        <v>0</v>
      </c>
      <c r="L72" s="81">
        <f t="shared" si="46"/>
        <v>0</v>
      </c>
      <c r="M72" s="24">
        <f t="shared" si="47"/>
        <v>11</v>
      </c>
      <c r="N72" s="24">
        <f t="shared" si="48"/>
        <v>1905</v>
      </c>
      <c r="O72" s="24" t="str">
        <f t="shared" si="49"/>
        <v/>
      </c>
      <c r="P72" s="24" t="str">
        <f t="shared" si="50"/>
        <v/>
      </c>
      <c r="Q72" s="25" t="str">
        <f>IF(H72="","",IF(VLOOKUP(H72,Dados!D:I,6,FALSE)="","NÃO","ok"))</f>
        <v/>
      </c>
      <c r="R72" s="26" t="str">
        <f t="shared" si="24"/>
        <v/>
      </c>
      <c r="S72" s="26" t="str">
        <f t="shared" si="58"/>
        <v/>
      </c>
      <c r="T72" s="26" t="str">
        <f t="shared" si="25"/>
        <v/>
      </c>
      <c r="U72" s="45">
        <f t="shared" si="59"/>
        <v>0</v>
      </c>
      <c r="V72" s="45">
        <f t="shared" si="60"/>
        <v>0</v>
      </c>
      <c r="W72" s="45">
        <f t="shared" si="51"/>
        <v>0</v>
      </c>
      <c r="X72" s="45">
        <f t="shared" si="62"/>
        <v>0</v>
      </c>
      <c r="Y72" s="46">
        <f t="shared" si="52"/>
        <v>0</v>
      </c>
      <c r="Z72" s="46">
        <f t="shared" si="53"/>
        <v>0</v>
      </c>
      <c r="AA72" s="46">
        <f t="shared" si="54"/>
        <v>0</v>
      </c>
      <c r="AB72" s="46">
        <f t="shared" si="55"/>
        <v>0</v>
      </c>
    </row>
    <row r="73" spans="1:28" x14ac:dyDescent="0.2">
      <c r="A73" s="5">
        <f t="shared" si="42"/>
        <v>72</v>
      </c>
      <c r="B73" s="11">
        <f t="shared" si="43"/>
        <v>2162</v>
      </c>
      <c r="C73" s="40">
        <f t="shared" si="44"/>
        <v>2162</v>
      </c>
      <c r="D73" s="41" t="str">
        <f>IF(C73="","",IF(ISNA(VLOOKUP(C73,Dados!D:F,3,FALSE)),"",VLOOKUP(C73,Dados!D:F,3,FALSE)))</f>
        <v/>
      </c>
      <c r="E73" s="41" t="str">
        <f t="shared" si="45"/>
        <v/>
      </c>
      <c r="F73" s="42">
        <f t="shared" si="56"/>
        <v>72</v>
      </c>
      <c r="G73" s="42">
        <f t="shared" si="57"/>
        <v>72</v>
      </c>
      <c r="H73" s="40" t="str">
        <f>IF($G73="",H72,IF(ISNA(VLOOKUP($G73,Dados!$C:$J,2,FALSE)),"",VLOOKUP($G73,Dados!$C:$J,2,FALSE)))</f>
        <v/>
      </c>
      <c r="I73" s="41" t="str">
        <f>IF($G73="",V72,IF(H73="","",VLOOKUP($G73,Dados!$C:$J,8,FALSE)))</f>
        <v/>
      </c>
      <c r="J73" s="43" t="str">
        <f t="shared" si="63"/>
        <v/>
      </c>
      <c r="K73" s="44">
        <f t="shared" si="61"/>
        <v>0</v>
      </c>
      <c r="L73" s="81">
        <f t="shared" si="46"/>
        <v>0</v>
      </c>
      <c r="M73" s="24">
        <f t="shared" si="47"/>
        <v>12</v>
      </c>
      <c r="N73" s="24">
        <f t="shared" si="48"/>
        <v>1905</v>
      </c>
      <c r="O73" s="24" t="str">
        <f t="shared" si="49"/>
        <v/>
      </c>
      <c r="P73" s="24" t="str">
        <f t="shared" si="50"/>
        <v/>
      </c>
      <c r="Q73" s="25" t="str">
        <f>IF(H73="","",IF(VLOOKUP(H73,Dados!D:I,6,FALSE)="","NÃO","ok"))</f>
        <v/>
      </c>
      <c r="R73" s="26" t="str">
        <f t="shared" ref="R73:R136" si="64">IF(OR(H73="",J73=""),"",IF(Q73="NÃO","",DATE(P73,O73+1,1)-1))</f>
        <v/>
      </c>
      <c r="S73" s="26" t="str">
        <f t="shared" si="58"/>
        <v/>
      </c>
      <c r="T73" s="26" t="str">
        <f t="shared" ref="T73:T136" si="65">IF(OR(H73="",J73=""),"",DATE(N73,M73+1,1)-1)</f>
        <v/>
      </c>
      <c r="U73" s="45">
        <f t="shared" si="59"/>
        <v>0</v>
      </c>
      <c r="V73" s="45">
        <f t="shared" si="60"/>
        <v>0</v>
      </c>
      <c r="W73" s="45">
        <f t="shared" si="51"/>
        <v>0</v>
      </c>
      <c r="X73" s="45">
        <f t="shared" si="62"/>
        <v>0</v>
      </c>
      <c r="Y73" s="46">
        <f t="shared" si="52"/>
        <v>0</v>
      </c>
      <c r="Z73" s="46">
        <f t="shared" si="53"/>
        <v>0</v>
      </c>
      <c r="AA73" s="46">
        <f t="shared" si="54"/>
        <v>0</v>
      </c>
      <c r="AB73" s="46">
        <f t="shared" si="55"/>
        <v>0</v>
      </c>
    </row>
    <row r="74" spans="1:28" x14ac:dyDescent="0.2">
      <c r="A74" s="5">
        <f t="shared" si="42"/>
        <v>73</v>
      </c>
      <c r="B74" s="11">
        <f t="shared" si="43"/>
        <v>2193</v>
      </c>
      <c r="C74" s="40">
        <f t="shared" si="44"/>
        <v>2193</v>
      </c>
      <c r="D74" s="41" t="str">
        <f>IF(C74="","",IF(ISNA(VLOOKUP(C74,Dados!D:F,3,FALSE)),"",VLOOKUP(C74,Dados!D:F,3,FALSE)))</f>
        <v/>
      </c>
      <c r="E74" s="41" t="str">
        <f t="shared" si="45"/>
        <v/>
      </c>
      <c r="F74" s="42">
        <f t="shared" si="56"/>
        <v>73</v>
      </c>
      <c r="G74" s="42">
        <f t="shared" si="57"/>
        <v>73</v>
      </c>
      <c r="H74" s="40" t="str">
        <f>IF($G74="",H73,IF(ISNA(VLOOKUP($G74,Dados!$C:$J,2,FALSE)),"",VLOOKUP($G74,Dados!$C:$J,2,FALSE)))</f>
        <v/>
      </c>
      <c r="I74" s="41" t="str">
        <f>IF($G74="",V73,IF(H74="","",VLOOKUP($G74,Dados!$C:$J,8,FALSE)))</f>
        <v/>
      </c>
      <c r="J74" s="43" t="str">
        <f t="shared" si="63"/>
        <v/>
      </c>
      <c r="K74" s="44">
        <f t="shared" si="61"/>
        <v>0</v>
      </c>
      <c r="L74" s="81">
        <f t="shared" si="46"/>
        <v>0</v>
      </c>
      <c r="M74" s="24">
        <f t="shared" si="47"/>
        <v>1</v>
      </c>
      <c r="N74" s="24">
        <f t="shared" si="48"/>
        <v>1906</v>
      </c>
      <c r="O74" s="24" t="str">
        <f t="shared" si="49"/>
        <v/>
      </c>
      <c r="P74" s="24" t="str">
        <f t="shared" si="50"/>
        <v/>
      </c>
      <c r="Q74" s="25" t="str">
        <f>IF(H74="","",IF(VLOOKUP(H74,Dados!D:I,6,FALSE)="","NÃO","ok"))</f>
        <v/>
      </c>
      <c r="R74" s="26" t="str">
        <f t="shared" si="64"/>
        <v/>
      </c>
      <c r="S74" s="26" t="str">
        <f t="shared" si="58"/>
        <v/>
      </c>
      <c r="T74" s="26" t="str">
        <f t="shared" si="65"/>
        <v/>
      </c>
      <c r="U74" s="45">
        <f t="shared" si="59"/>
        <v>0</v>
      </c>
      <c r="V74" s="45">
        <f t="shared" si="60"/>
        <v>0</v>
      </c>
      <c r="W74" s="45">
        <f t="shared" si="51"/>
        <v>0</v>
      </c>
      <c r="X74" s="45">
        <f t="shared" si="62"/>
        <v>0</v>
      </c>
      <c r="Y74" s="46">
        <f t="shared" si="52"/>
        <v>0</v>
      </c>
      <c r="Z74" s="46">
        <f t="shared" si="53"/>
        <v>0</v>
      </c>
      <c r="AA74" s="46">
        <f t="shared" si="54"/>
        <v>0</v>
      </c>
      <c r="AB74" s="46">
        <f t="shared" si="55"/>
        <v>0</v>
      </c>
    </row>
    <row r="75" spans="1:28" x14ac:dyDescent="0.2">
      <c r="A75" s="5">
        <f t="shared" si="42"/>
        <v>74</v>
      </c>
      <c r="B75" s="11">
        <f t="shared" si="43"/>
        <v>2224</v>
      </c>
      <c r="C75" s="40">
        <f t="shared" si="44"/>
        <v>2224</v>
      </c>
      <c r="D75" s="41" t="str">
        <f>IF(C75="","",IF(ISNA(VLOOKUP(C75,Dados!D:F,3,FALSE)),"",VLOOKUP(C75,Dados!D:F,3,FALSE)))</f>
        <v/>
      </c>
      <c r="E75" s="41" t="str">
        <f t="shared" si="45"/>
        <v/>
      </c>
      <c r="F75" s="42">
        <f t="shared" si="56"/>
        <v>74</v>
      </c>
      <c r="G75" s="42">
        <f t="shared" si="57"/>
        <v>74</v>
      </c>
      <c r="H75" s="40" t="str">
        <f>IF($G75="",H74,IF(ISNA(VLOOKUP($G75,Dados!$C:$J,2,FALSE)),"",VLOOKUP($G75,Dados!$C:$J,2,FALSE)))</f>
        <v/>
      </c>
      <c r="I75" s="41" t="str">
        <f>IF($G75="",V74,IF(H75="","",VLOOKUP($G75,Dados!$C:$J,8,FALSE)))</f>
        <v/>
      </c>
      <c r="J75" s="43" t="str">
        <f t="shared" si="63"/>
        <v/>
      </c>
      <c r="K75" s="44">
        <f t="shared" si="61"/>
        <v>0</v>
      </c>
      <c r="L75" s="81">
        <f t="shared" si="46"/>
        <v>0</v>
      </c>
      <c r="M75" s="24">
        <f t="shared" si="47"/>
        <v>2</v>
      </c>
      <c r="N75" s="24">
        <f t="shared" si="48"/>
        <v>1906</v>
      </c>
      <c r="O75" s="24" t="str">
        <f t="shared" si="49"/>
        <v/>
      </c>
      <c r="P75" s="24" t="str">
        <f t="shared" si="50"/>
        <v/>
      </c>
      <c r="Q75" s="25" t="str">
        <f>IF(H75="","",IF(VLOOKUP(H75,Dados!D:I,6,FALSE)="","NÃO","ok"))</f>
        <v/>
      </c>
      <c r="R75" s="26" t="str">
        <f t="shared" si="64"/>
        <v/>
      </c>
      <c r="S75" s="26" t="str">
        <f t="shared" si="58"/>
        <v/>
      </c>
      <c r="T75" s="26" t="str">
        <f t="shared" si="65"/>
        <v/>
      </c>
      <c r="U75" s="45">
        <f t="shared" si="59"/>
        <v>0</v>
      </c>
      <c r="V75" s="45">
        <f t="shared" si="60"/>
        <v>0</v>
      </c>
      <c r="W75" s="45">
        <f t="shared" si="51"/>
        <v>0</v>
      </c>
      <c r="X75" s="45">
        <f t="shared" si="62"/>
        <v>0</v>
      </c>
      <c r="Y75" s="46">
        <f t="shared" si="52"/>
        <v>0</v>
      </c>
      <c r="Z75" s="46">
        <f t="shared" si="53"/>
        <v>0</v>
      </c>
      <c r="AA75" s="46">
        <f t="shared" si="54"/>
        <v>0</v>
      </c>
      <c r="AB75" s="46">
        <f t="shared" si="55"/>
        <v>0</v>
      </c>
    </row>
    <row r="76" spans="1:28" x14ac:dyDescent="0.2">
      <c r="A76" s="5">
        <f t="shared" si="42"/>
        <v>75</v>
      </c>
      <c r="B76" s="11">
        <f t="shared" si="43"/>
        <v>2252</v>
      </c>
      <c r="C76" s="40">
        <f t="shared" si="44"/>
        <v>2252</v>
      </c>
      <c r="D76" s="41" t="str">
        <f>IF(C76="","",IF(ISNA(VLOOKUP(C76,Dados!D:F,3,FALSE)),"",VLOOKUP(C76,Dados!D:F,3,FALSE)))</f>
        <v/>
      </c>
      <c r="E76" s="41" t="str">
        <f t="shared" si="45"/>
        <v/>
      </c>
      <c r="F76" s="42">
        <f t="shared" si="56"/>
        <v>75</v>
      </c>
      <c r="G76" s="42">
        <f t="shared" si="57"/>
        <v>75</v>
      </c>
      <c r="H76" s="40" t="str">
        <f>IF($G76="",H75,IF(ISNA(VLOOKUP($G76,Dados!$C:$J,2,FALSE)),"",VLOOKUP($G76,Dados!$C:$J,2,FALSE)))</f>
        <v/>
      </c>
      <c r="I76" s="41" t="str">
        <f>IF($G76="",V75,IF(H76="","",VLOOKUP($G76,Dados!$C:$J,8,FALSE)))</f>
        <v/>
      </c>
      <c r="J76" s="43" t="str">
        <f t="shared" si="63"/>
        <v/>
      </c>
      <c r="K76" s="44">
        <f t="shared" si="61"/>
        <v>0</v>
      </c>
      <c r="L76" s="81">
        <f t="shared" si="46"/>
        <v>0</v>
      </c>
      <c r="M76" s="24">
        <f t="shared" si="47"/>
        <v>3</v>
      </c>
      <c r="N76" s="24">
        <f t="shared" si="48"/>
        <v>1906</v>
      </c>
      <c r="O76" s="24" t="str">
        <f t="shared" si="49"/>
        <v/>
      </c>
      <c r="P76" s="24" t="str">
        <f t="shared" si="50"/>
        <v/>
      </c>
      <c r="Q76" s="25" t="str">
        <f>IF(H76="","",IF(VLOOKUP(H76,Dados!D:I,6,FALSE)="","NÃO","ok"))</f>
        <v/>
      </c>
      <c r="R76" s="26" t="str">
        <f t="shared" si="64"/>
        <v/>
      </c>
      <c r="S76" s="26" t="str">
        <f t="shared" si="58"/>
        <v/>
      </c>
      <c r="T76" s="26" t="str">
        <f t="shared" si="65"/>
        <v/>
      </c>
      <c r="U76" s="45">
        <f t="shared" si="59"/>
        <v>0</v>
      </c>
      <c r="V76" s="45">
        <f t="shared" si="60"/>
        <v>0</v>
      </c>
      <c r="W76" s="45">
        <f t="shared" si="51"/>
        <v>0</v>
      </c>
      <c r="X76" s="45">
        <f t="shared" si="62"/>
        <v>0</v>
      </c>
      <c r="Y76" s="46">
        <f t="shared" si="52"/>
        <v>0</v>
      </c>
      <c r="Z76" s="46">
        <f t="shared" si="53"/>
        <v>0</v>
      </c>
      <c r="AA76" s="46">
        <f t="shared" si="54"/>
        <v>0</v>
      </c>
      <c r="AB76" s="46">
        <f t="shared" si="55"/>
        <v>0</v>
      </c>
    </row>
    <row r="77" spans="1:28" x14ac:dyDescent="0.2">
      <c r="A77" s="5">
        <f t="shared" si="42"/>
        <v>76</v>
      </c>
      <c r="B77" s="11">
        <f t="shared" si="43"/>
        <v>2283</v>
      </c>
      <c r="C77" s="40">
        <f t="shared" si="44"/>
        <v>2283</v>
      </c>
      <c r="D77" s="41" t="str">
        <f>IF(C77="","",IF(ISNA(VLOOKUP(C77,Dados!D:F,3,FALSE)),"",VLOOKUP(C77,Dados!D:F,3,FALSE)))</f>
        <v/>
      </c>
      <c r="E77" s="41" t="str">
        <f t="shared" si="45"/>
        <v/>
      </c>
      <c r="F77" s="42">
        <f t="shared" si="56"/>
        <v>76</v>
      </c>
      <c r="G77" s="42">
        <f t="shared" si="57"/>
        <v>76</v>
      </c>
      <c r="H77" s="40" t="str">
        <f>IF($G77="",H76,IF(ISNA(VLOOKUP($G77,Dados!$C:$J,2,FALSE)),"",VLOOKUP($G77,Dados!$C:$J,2,FALSE)))</f>
        <v/>
      </c>
      <c r="I77" s="41" t="str">
        <f>IF($G77="",V76,IF(H77="","",VLOOKUP($G77,Dados!$C:$J,8,FALSE)))</f>
        <v/>
      </c>
      <c r="J77" s="43" t="str">
        <f t="shared" si="63"/>
        <v/>
      </c>
      <c r="K77" s="44">
        <f t="shared" si="61"/>
        <v>0</v>
      </c>
      <c r="L77" s="81">
        <f t="shared" si="46"/>
        <v>0</v>
      </c>
      <c r="M77" s="24">
        <f t="shared" si="47"/>
        <v>4</v>
      </c>
      <c r="N77" s="24">
        <f t="shared" si="48"/>
        <v>1906</v>
      </c>
      <c r="O77" s="24" t="str">
        <f t="shared" si="49"/>
        <v/>
      </c>
      <c r="P77" s="24" t="str">
        <f t="shared" si="50"/>
        <v/>
      </c>
      <c r="Q77" s="25" t="str">
        <f>IF(H77="","",IF(VLOOKUP(H77,Dados!D:I,6,FALSE)="","NÃO","ok"))</f>
        <v/>
      </c>
      <c r="R77" s="26" t="str">
        <f t="shared" si="64"/>
        <v/>
      </c>
      <c r="S77" s="26" t="str">
        <f t="shared" si="58"/>
        <v/>
      </c>
      <c r="T77" s="26" t="str">
        <f t="shared" si="65"/>
        <v/>
      </c>
      <c r="U77" s="45">
        <f t="shared" si="59"/>
        <v>0</v>
      </c>
      <c r="V77" s="45">
        <f t="shared" si="60"/>
        <v>0</v>
      </c>
      <c r="W77" s="45">
        <f t="shared" si="51"/>
        <v>0</v>
      </c>
      <c r="X77" s="45">
        <f t="shared" si="62"/>
        <v>0</v>
      </c>
      <c r="Y77" s="46">
        <f t="shared" si="52"/>
        <v>0</v>
      </c>
      <c r="Z77" s="46">
        <f t="shared" si="53"/>
        <v>0</v>
      </c>
      <c r="AA77" s="46">
        <f t="shared" si="54"/>
        <v>0</v>
      </c>
      <c r="AB77" s="46">
        <f t="shared" si="55"/>
        <v>0</v>
      </c>
    </row>
    <row r="78" spans="1:28" x14ac:dyDescent="0.2">
      <c r="A78" s="5">
        <f t="shared" si="42"/>
        <v>77</v>
      </c>
      <c r="B78" s="11">
        <f t="shared" si="43"/>
        <v>2313</v>
      </c>
      <c r="C78" s="40">
        <f t="shared" si="44"/>
        <v>2313</v>
      </c>
      <c r="D78" s="41" t="str">
        <f>IF(C78="","",IF(ISNA(VLOOKUP(C78,Dados!D:F,3,FALSE)),"",VLOOKUP(C78,Dados!D:F,3,FALSE)))</f>
        <v/>
      </c>
      <c r="E78" s="41" t="str">
        <f t="shared" si="45"/>
        <v/>
      </c>
      <c r="F78" s="42">
        <f t="shared" si="56"/>
        <v>77</v>
      </c>
      <c r="G78" s="42">
        <f t="shared" si="57"/>
        <v>77</v>
      </c>
      <c r="H78" s="40" t="str">
        <f>IF($G78="",H77,IF(ISNA(VLOOKUP($G78,Dados!$C:$J,2,FALSE)),"",VLOOKUP($G78,Dados!$C:$J,2,FALSE)))</f>
        <v/>
      </c>
      <c r="I78" s="41" t="str">
        <f>IF($G78="",V77,IF(H78="","",VLOOKUP($G78,Dados!$C:$J,8,FALSE)))</f>
        <v/>
      </c>
      <c r="J78" s="43" t="str">
        <f t="shared" si="63"/>
        <v/>
      </c>
      <c r="K78" s="44">
        <f t="shared" si="61"/>
        <v>0</v>
      </c>
      <c r="L78" s="81">
        <f t="shared" si="46"/>
        <v>0</v>
      </c>
      <c r="M78" s="24">
        <f t="shared" si="47"/>
        <v>5</v>
      </c>
      <c r="N78" s="24">
        <f t="shared" si="48"/>
        <v>1906</v>
      </c>
      <c r="O78" s="24" t="str">
        <f t="shared" si="49"/>
        <v/>
      </c>
      <c r="P78" s="24" t="str">
        <f t="shared" si="50"/>
        <v/>
      </c>
      <c r="Q78" s="25" t="str">
        <f>IF(H78="","",IF(VLOOKUP(H78,Dados!D:I,6,FALSE)="","NÃO","ok"))</f>
        <v/>
      </c>
      <c r="R78" s="26" t="str">
        <f t="shared" si="64"/>
        <v/>
      </c>
      <c r="S78" s="26" t="str">
        <f t="shared" si="58"/>
        <v/>
      </c>
      <c r="T78" s="26" t="str">
        <f t="shared" si="65"/>
        <v/>
      </c>
      <c r="U78" s="45">
        <f t="shared" si="59"/>
        <v>0</v>
      </c>
      <c r="V78" s="45">
        <f t="shared" si="60"/>
        <v>0</v>
      </c>
      <c r="W78" s="45">
        <f t="shared" si="51"/>
        <v>0</v>
      </c>
      <c r="X78" s="45">
        <f t="shared" si="62"/>
        <v>0</v>
      </c>
      <c r="Y78" s="46">
        <f t="shared" si="52"/>
        <v>0</v>
      </c>
      <c r="Z78" s="46">
        <f t="shared" si="53"/>
        <v>0</v>
      </c>
      <c r="AA78" s="46">
        <f t="shared" si="54"/>
        <v>0</v>
      </c>
      <c r="AB78" s="46">
        <f t="shared" si="55"/>
        <v>0</v>
      </c>
    </row>
    <row r="79" spans="1:28" x14ac:dyDescent="0.2">
      <c r="A79" s="5">
        <f t="shared" si="42"/>
        <v>78</v>
      </c>
      <c r="B79" s="11">
        <f t="shared" si="43"/>
        <v>2344</v>
      </c>
      <c r="C79" s="40">
        <f t="shared" si="44"/>
        <v>2344</v>
      </c>
      <c r="D79" s="41" t="str">
        <f>IF(C79="","",IF(ISNA(VLOOKUP(C79,Dados!D:F,3,FALSE)),"",VLOOKUP(C79,Dados!D:F,3,FALSE)))</f>
        <v/>
      </c>
      <c r="E79" s="41" t="str">
        <f t="shared" si="45"/>
        <v/>
      </c>
      <c r="F79" s="42">
        <f t="shared" si="56"/>
        <v>78</v>
      </c>
      <c r="G79" s="42">
        <f t="shared" si="57"/>
        <v>78</v>
      </c>
      <c r="H79" s="40" t="str">
        <f>IF($G79="",H78,IF(ISNA(VLOOKUP($G79,Dados!$C:$J,2,FALSE)),"",VLOOKUP($G79,Dados!$C:$J,2,FALSE)))</f>
        <v/>
      </c>
      <c r="I79" s="41" t="str">
        <f>IF($G79="",V78,IF(H79="","",VLOOKUP($G79,Dados!$C:$J,8,FALSE)))</f>
        <v/>
      </c>
      <c r="J79" s="43" t="str">
        <f t="shared" si="63"/>
        <v/>
      </c>
      <c r="K79" s="44">
        <f t="shared" si="61"/>
        <v>0</v>
      </c>
      <c r="L79" s="81">
        <f t="shared" si="46"/>
        <v>0</v>
      </c>
      <c r="M79" s="24">
        <f t="shared" si="47"/>
        <v>6</v>
      </c>
      <c r="N79" s="24">
        <f t="shared" si="48"/>
        <v>1906</v>
      </c>
      <c r="O79" s="24" t="str">
        <f t="shared" si="49"/>
        <v/>
      </c>
      <c r="P79" s="24" t="str">
        <f t="shared" si="50"/>
        <v/>
      </c>
      <c r="Q79" s="25" t="str">
        <f>IF(H79="","",IF(VLOOKUP(H79,Dados!D:I,6,FALSE)="","NÃO","ok"))</f>
        <v/>
      </c>
      <c r="R79" s="26" t="str">
        <f t="shared" si="64"/>
        <v/>
      </c>
      <c r="S79" s="26" t="str">
        <f t="shared" si="58"/>
        <v/>
      </c>
      <c r="T79" s="26" t="str">
        <f t="shared" si="65"/>
        <v/>
      </c>
      <c r="U79" s="45">
        <f t="shared" si="59"/>
        <v>0</v>
      </c>
      <c r="V79" s="45">
        <f t="shared" si="60"/>
        <v>0</v>
      </c>
      <c r="W79" s="45">
        <f t="shared" si="51"/>
        <v>0</v>
      </c>
      <c r="X79" s="45">
        <f t="shared" si="62"/>
        <v>0</v>
      </c>
      <c r="Y79" s="46">
        <f t="shared" si="52"/>
        <v>0</v>
      </c>
      <c r="Z79" s="46">
        <f t="shared" si="53"/>
        <v>0</v>
      </c>
      <c r="AA79" s="46">
        <f t="shared" si="54"/>
        <v>0</v>
      </c>
      <c r="AB79" s="46">
        <f t="shared" si="55"/>
        <v>0</v>
      </c>
    </row>
    <row r="80" spans="1:28" x14ac:dyDescent="0.2">
      <c r="A80" s="5">
        <f t="shared" si="42"/>
        <v>79</v>
      </c>
      <c r="B80" s="11">
        <f t="shared" si="43"/>
        <v>2374</v>
      </c>
      <c r="C80" s="40">
        <f t="shared" si="44"/>
        <v>2374</v>
      </c>
      <c r="D80" s="41" t="str">
        <f>IF(C80="","",IF(ISNA(VLOOKUP(C80,Dados!D:F,3,FALSE)),"",VLOOKUP(C80,Dados!D:F,3,FALSE)))</f>
        <v/>
      </c>
      <c r="E80" s="41" t="str">
        <f t="shared" si="45"/>
        <v/>
      </c>
      <c r="F80" s="42">
        <f t="shared" si="56"/>
        <v>79</v>
      </c>
      <c r="G80" s="42">
        <f t="shared" si="57"/>
        <v>79</v>
      </c>
      <c r="H80" s="40" t="str">
        <f>IF($G80="",H79,IF(ISNA(VLOOKUP($G80,Dados!$C:$J,2,FALSE)),"",VLOOKUP($G80,Dados!$C:$J,2,FALSE)))</f>
        <v/>
      </c>
      <c r="I80" s="41" t="str">
        <f>IF($G80="",V79,IF(H80="","",VLOOKUP($G80,Dados!$C:$J,8,FALSE)))</f>
        <v/>
      </c>
      <c r="J80" s="43" t="str">
        <f t="shared" si="63"/>
        <v/>
      </c>
      <c r="K80" s="44">
        <f t="shared" si="61"/>
        <v>0</v>
      </c>
      <c r="L80" s="81">
        <f t="shared" si="46"/>
        <v>0</v>
      </c>
      <c r="M80" s="24">
        <f t="shared" si="47"/>
        <v>7</v>
      </c>
      <c r="N80" s="24">
        <f t="shared" si="48"/>
        <v>1906</v>
      </c>
      <c r="O80" s="24" t="str">
        <f t="shared" si="49"/>
        <v/>
      </c>
      <c r="P80" s="24" t="str">
        <f t="shared" si="50"/>
        <v/>
      </c>
      <c r="Q80" s="25" t="str">
        <f>IF(H80="","",IF(VLOOKUP(H80,Dados!D:I,6,FALSE)="","NÃO","ok"))</f>
        <v/>
      </c>
      <c r="R80" s="26" t="str">
        <f t="shared" si="64"/>
        <v/>
      </c>
      <c r="S80" s="26" t="str">
        <f t="shared" si="58"/>
        <v/>
      </c>
      <c r="T80" s="26" t="str">
        <f t="shared" si="65"/>
        <v/>
      </c>
      <c r="U80" s="45">
        <f t="shared" si="59"/>
        <v>0</v>
      </c>
      <c r="V80" s="45">
        <f t="shared" si="60"/>
        <v>0</v>
      </c>
      <c r="W80" s="45">
        <f t="shared" si="51"/>
        <v>0</v>
      </c>
      <c r="X80" s="45">
        <f t="shared" si="62"/>
        <v>0</v>
      </c>
      <c r="Y80" s="46">
        <f t="shared" si="52"/>
        <v>0</v>
      </c>
      <c r="Z80" s="46">
        <f t="shared" si="53"/>
        <v>0</v>
      </c>
      <c r="AA80" s="46">
        <f t="shared" si="54"/>
        <v>0</v>
      </c>
      <c r="AB80" s="46">
        <f t="shared" si="55"/>
        <v>0</v>
      </c>
    </row>
    <row r="81" spans="1:28" x14ac:dyDescent="0.2">
      <c r="A81" s="5">
        <f t="shared" si="42"/>
        <v>80</v>
      </c>
      <c r="B81" s="11">
        <f t="shared" si="43"/>
        <v>2405</v>
      </c>
      <c r="C81" s="40">
        <f t="shared" si="44"/>
        <v>2405</v>
      </c>
      <c r="D81" s="41" t="str">
        <f>IF(C81="","",IF(ISNA(VLOOKUP(C81,Dados!D:F,3,FALSE)),"",VLOOKUP(C81,Dados!D:F,3,FALSE)))</f>
        <v/>
      </c>
      <c r="E81" s="41" t="str">
        <f t="shared" si="45"/>
        <v/>
      </c>
      <c r="F81" s="42">
        <f t="shared" si="56"/>
        <v>80</v>
      </c>
      <c r="G81" s="42">
        <f t="shared" si="57"/>
        <v>80</v>
      </c>
      <c r="H81" s="40" t="str">
        <f>IF($G81="",H80,IF(ISNA(VLOOKUP($G81,Dados!$C:$J,2,FALSE)),"",VLOOKUP($G81,Dados!$C:$J,2,FALSE)))</f>
        <v/>
      </c>
      <c r="I81" s="41" t="str">
        <f>IF($G81="",V80,IF(H81="","",VLOOKUP($G81,Dados!$C:$J,8,FALSE)))</f>
        <v/>
      </c>
      <c r="J81" s="43" t="str">
        <f t="shared" si="63"/>
        <v/>
      </c>
      <c r="K81" s="44">
        <f t="shared" si="61"/>
        <v>0</v>
      </c>
      <c r="L81" s="81">
        <f t="shared" si="46"/>
        <v>0</v>
      </c>
      <c r="M81" s="24">
        <f t="shared" si="47"/>
        <v>8</v>
      </c>
      <c r="N81" s="24">
        <f t="shared" si="48"/>
        <v>1906</v>
      </c>
      <c r="O81" s="24" t="str">
        <f t="shared" si="49"/>
        <v/>
      </c>
      <c r="P81" s="24" t="str">
        <f t="shared" si="50"/>
        <v/>
      </c>
      <c r="Q81" s="25" t="str">
        <f>IF(H81="","",IF(VLOOKUP(H81,Dados!D:I,6,FALSE)="","NÃO","ok"))</f>
        <v/>
      </c>
      <c r="R81" s="26" t="str">
        <f t="shared" si="64"/>
        <v/>
      </c>
      <c r="S81" s="26" t="str">
        <f t="shared" si="58"/>
        <v/>
      </c>
      <c r="T81" s="26" t="str">
        <f t="shared" si="65"/>
        <v/>
      </c>
      <c r="U81" s="45">
        <f t="shared" si="59"/>
        <v>0</v>
      </c>
      <c r="V81" s="45">
        <f t="shared" si="60"/>
        <v>0</v>
      </c>
      <c r="W81" s="45">
        <f t="shared" si="51"/>
        <v>0</v>
      </c>
      <c r="X81" s="45">
        <f t="shared" si="62"/>
        <v>0</v>
      </c>
      <c r="Y81" s="46">
        <f t="shared" si="52"/>
        <v>0</v>
      </c>
      <c r="Z81" s="46">
        <f t="shared" si="53"/>
        <v>0</v>
      </c>
      <c r="AA81" s="46">
        <f t="shared" si="54"/>
        <v>0</v>
      </c>
      <c r="AB81" s="46">
        <f t="shared" si="55"/>
        <v>0</v>
      </c>
    </row>
    <row r="82" spans="1:28" x14ac:dyDescent="0.2">
      <c r="A82" s="5">
        <f t="shared" si="42"/>
        <v>81</v>
      </c>
      <c r="B82" s="11">
        <f t="shared" si="43"/>
        <v>2436</v>
      </c>
      <c r="C82" s="40">
        <f t="shared" si="44"/>
        <v>2436</v>
      </c>
      <c r="D82" s="41" t="str">
        <f>IF(C82="","",IF(ISNA(VLOOKUP(C82,Dados!D:F,3,FALSE)),"",VLOOKUP(C82,Dados!D:F,3,FALSE)))</f>
        <v/>
      </c>
      <c r="E82" s="41" t="str">
        <f t="shared" si="45"/>
        <v/>
      </c>
      <c r="F82" s="42">
        <f t="shared" si="56"/>
        <v>81</v>
      </c>
      <c r="G82" s="42">
        <f t="shared" si="57"/>
        <v>81</v>
      </c>
      <c r="H82" s="40" t="str">
        <f>IF($G82="",H81,IF(ISNA(VLOOKUP($G82,Dados!$C:$J,2,FALSE)),"",VLOOKUP($G82,Dados!$C:$J,2,FALSE)))</f>
        <v/>
      </c>
      <c r="I82" s="41" t="str">
        <f>IF($G82="",V81,IF(H82="","",VLOOKUP($G82,Dados!$C:$J,8,FALSE)))</f>
        <v/>
      </c>
      <c r="J82" s="43" t="str">
        <f t="shared" si="63"/>
        <v/>
      </c>
      <c r="K82" s="44">
        <f t="shared" si="61"/>
        <v>0</v>
      </c>
      <c r="L82" s="81">
        <f t="shared" si="46"/>
        <v>0</v>
      </c>
      <c r="M82" s="24">
        <f t="shared" si="47"/>
        <v>9</v>
      </c>
      <c r="N82" s="24">
        <f t="shared" si="48"/>
        <v>1906</v>
      </c>
      <c r="O82" s="24" t="str">
        <f t="shared" si="49"/>
        <v/>
      </c>
      <c r="P82" s="24" t="str">
        <f t="shared" si="50"/>
        <v/>
      </c>
      <c r="Q82" s="25" t="str">
        <f>IF(H82="","",IF(VLOOKUP(H82,Dados!D:I,6,FALSE)="","NÃO","ok"))</f>
        <v/>
      </c>
      <c r="R82" s="26" t="str">
        <f t="shared" si="64"/>
        <v/>
      </c>
      <c r="S82" s="26" t="str">
        <f t="shared" si="58"/>
        <v/>
      </c>
      <c r="T82" s="26" t="str">
        <f t="shared" si="65"/>
        <v/>
      </c>
      <c r="U82" s="45">
        <f t="shared" si="59"/>
        <v>0</v>
      </c>
      <c r="V82" s="45">
        <f t="shared" si="60"/>
        <v>0</v>
      </c>
      <c r="W82" s="45">
        <f t="shared" si="51"/>
        <v>0</v>
      </c>
      <c r="X82" s="45">
        <f t="shared" si="62"/>
        <v>0</v>
      </c>
      <c r="Y82" s="46">
        <f t="shared" si="52"/>
        <v>0</v>
      </c>
      <c r="Z82" s="46">
        <f t="shared" si="53"/>
        <v>0</v>
      </c>
      <c r="AA82" s="46">
        <f t="shared" si="54"/>
        <v>0</v>
      </c>
      <c r="AB82" s="46">
        <f t="shared" si="55"/>
        <v>0</v>
      </c>
    </row>
    <row r="83" spans="1:28" x14ac:dyDescent="0.2">
      <c r="A83" s="5">
        <f t="shared" si="42"/>
        <v>82</v>
      </c>
      <c r="B83" s="11">
        <f t="shared" si="43"/>
        <v>2466</v>
      </c>
      <c r="C83" s="40">
        <f t="shared" si="44"/>
        <v>2466</v>
      </c>
      <c r="D83" s="41" t="str">
        <f>IF(C83="","",IF(ISNA(VLOOKUP(C83,Dados!D:F,3,FALSE)),"",VLOOKUP(C83,Dados!D:F,3,FALSE)))</f>
        <v/>
      </c>
      <c r="E83" s="41" t="str">
        <f t="shared" si="45"/>
        <v/>
      </c>
      <c r="F83" s="42">
        <f t="shared" si="56"/>
        <v>82</v>
      </c>
      <c r="G83" s="42">
        <f t="shared" si="57"/>
        <v>82</v>
      </c>
      <c r="H83" s="40" t="str">
        <f>IF($G83="",H82,IF(ISNA(VLOOKUP($G83,Dados!$C:$J,2,FALSE)),"",VLOOKUP($G83,Dados!$C:$J,2,FALSE)))</f>
        <v/>
      </c>
      <c r="I83" s="41" t="str">
        <f>IF($G83="",V82,IF(H83="","",VLOOKUP($G83,Dados!$C:$J,8,FALSE)))</f>
        <v/>
      </c>
      <c r="J83" s="43" t="str">
        <f t="shared" si="63"/>
        <v/>
      </c>
      <c r="K83" s="44">
        <f t="shared" si="61"/>
        <v>0</v>
      </c>
      <c r="L83" s="81">
        <f t="shared" si="46"/>
        <v>0</v>
      </c>
      <c r="M83" s="24">
        <f t="shared" si="47"/>
        <v>10</v>
      </c>
      <c r="N83" s="24">
        <f t="shared" si="48"/>
        <v>1906</v>
      </c>
      <c r="O83" s="24" t="str">
        <f t="shared" si="49"/>
        <v/>
      </c>
      <c r="P83" s="24" t="str">
        <f t="shared" si="50"/>
        <v/>
      </c>
      <c r="Q83" s="25" t="str">
        <f>IF(H83="","",IF(VLOOKUP(H83,Dados!D:I,6,FALSE)="","NÃO","ok"))</f>
        <v/>
      </c>
      <c r="R83" s="26" t="str">
        <f t="shared" si="64"/>
        <v/>
      </c>
      <c r="S83" s="26" t="str">
        <f t="shared" si="58"/>
        <v/>
      </c>
      <c r="T83" s="26" t="str">
        <f t="shared" si="65"/>
        <v/>
      </c>
      <c r="U83" s="45">
        <f t="shared" si="59"/>
        <v>0</v>
      </c>
      <c r="V83" s="45">
        <f t="shared" si="60"/>
        <v>0</v>
      </c>
      <c r="W83" s="45">
        <f t="shared" si="51"/>
        <v>0</v>
      </c>
      <c r="X83" s="45">
        <f t="shared" si="62"/>
        <v>0</v>
      </c>
      <c r="Y83" s="46">
        <f t="shared" si="52"/>
        <v>0</v>
      </c>
      <c r="Z83" s="46">
        <f t="shared" si="53"/>
        <v>0</v>
      </c>
      <c r="AA83" s="46">
        <f t="shared" si="54"/>
        <v>0</v>
      </c>
      <c r="AB83" s="46">
        <f t="shared" si="55"/>
        <v>0</v>
      </c>
    </row>
    <row r="84" spans="1:28" x14ac:dyDescent="0.2">
      <c r="A84" s="5">
        <f t="shared" si="42"/>
        <v>83</v>
      </c>
      <c r="B84" s="11">
        <f t="shared" si="43"/>
        <v>2497</v>
      </c>
      <c r="C84" s="40">
        <f t="shared" si="44"/>
        <v>2497</v>
      </c>
      <c r="D84" s="41" t="str">
        <f>IF(C84="","",IF(ISNA(VLOOKUP(C84,Dados!D:F,3,FALSE)),"",VLOOKUP(C84,Dados!D:F,3,FALSE)))</f>
        <v/>
      </c>
      <c r="E84" s="41" t="str">
        <f t="shared" si="45"/>
        <v/>
      </c>
      <c r="F84" s="42">
        <f t="shared" si="56"/>
        <v>83</v>
      </c>
      <c r="G84" s="42">
        <f t="shared" si="57"/>
        <v>83</v>
      </c>
      <c r="H84" s="40" t="str">
        <f>IF($G84="",H83,IF(ISNA(VLOOKUP($G84,Dados!$C:$J,2,FALSE)),"",VLOOKUP($G84,Dados!$C:$J,2,FALSE)))</f>
        <v/>
      </c>
      <c r="I84" s="41" t="str">
        <f>IF($G84="",V83,IF(H84="","",VLOOKUP($G84,Dados!$C:$J,8,FALSE)))</f>
        <v/>
      </c>
      <c r="J84" s="43" t="str">
        <f t="shared" si="63"/>
        <v/>
      </c>
      <c r="K84" s="44">
        <f t="shared" si="61"/>
        <v>0</v>
      </c>
      <c r="L84" s="81">
        <f t="shared" si="46"/>
        <v>0</v>
      </c>
      <c r="M84" s="24">
        <f t="shared" si="47"/>
        <v>11</v>
      </c>
      <c r="N84" s="24">
        <f t="shared" si="48"/>
        <v>1906</v>
      </c>
      <c r="O84" s="24" t="str">
        <f t="shared" si="49"/>
        <v/>
      </c>
      <c r="P84" s="24" t="str">
        <f t="shared" si="50"/>
        <v/>
      </c>
      <c r="Q84" s="25" t="str">
        <f>IF(H84="","",IF(VLOOKUP(H84,Dados!D:I,6,FALSE)="","NÃO","ok"))</f>
        <v/>
      </c>
      <c r="R84" s="26" t="str">
        <f t="shared" si="64"/>
        <v/>
      </c>
      <c r="S84" s="26" t="str">
        <f t="shared" si="58"/>
        <v/>
      </c>
      <c r="T84" s="26" t="str">
        <f t="shared" si="65"/>
        <v/>
      </c>
      <c r="U84" s="45">
        <f t="shared" si="59"/>
        <v>0</v>
      </c>
      <c r="V84" s="45">
        <f t="shared" si="60"/>
        <v>0</v>
      </c>
      <c r="W84" s="45">
        <f t="shared" si="51"/>
        <v>0</v>
      </c>
      <c r="X84" s="45">
        <f t="shared" si="62"/>
        <v>0</v>
      </c>
      <c r="Y84" s="46">
        <f t="shared" si="52"/>
        <v>0</v>
      </c>
      <c r="Z84" s="46">
        <f t="shared" si="53"/>
        <v>0</v>
      </c>
      <c r="AA84" s="46">
        <f t="shared" si="54"/>
        <v>0</v>
      </c>
      <c r="AB84" s="46">
        <f t="shared" si="55"/>
        <v>0</v>
      </c>
    </row>
    <row r="85" spans="1:28" x14ac:dyDescent="0.2">
      <c r="A85" s="5">
        <f t="shared" si="42"/>
        <v>84</v>
      </c>
      <c r="B85" s="11">
        <f t="shared" si="43"/>
        <v>2527</v>
      </c>
      <c r="C85" s="40">
        <f t="shared" si="44"/>
        <v>2527</v>
      </c>
      <c r="D85" s="41" t="str">
        <f>IF(C85="","",IF(ISNA(VLOOKUP(C85,Dados!D:F,3,FALSE)),"",VLOOKUP(C85,Dados!D:F,3,FALSE)))</f>
        <v/>
      </c>
      <c r="E85" s="41" t="str">
        <f t="shared" si="45"/>
        <v/>
      </c>
      <c r="F85" s="42">
        <f t="shared" si="56"/>
        <v>84</v>
      </c>
      <c r="G85" s="42">
        <f t="shared" si="57"/>
        <v>84</v>
      </c>
      <c r="H85" s="40" t="str">
        <f>IF($G85="",H84,IF(ISNA(VLOOKUP($G85,Dados!$C:$J,2,FALSE)),"",VLOOKUP($G85,Dados!$C:$J,2,FALSE)))</f>
        <v/>
      </c>
      <c r="I85" s="41" t="str">
        <f>IF($G85="",V84,IF(H85="","",VLOOKUP($G85,Dados!$C:$J,8,FALSE)))</f>
        <v/>
      </c>
      <c r="J85" s="43" t="str">
        <f t="shared" si="63"/>
        <v/>
      </c>
      <c r="K85" s="44">
        <f t="shared" si="61"/>
        <v>0</v>
      </c>
      <c r="L85" s="81">
        <f t="shared" si="46"/>
        <v>0</v>
      </c>
      <c r="M85" s="24">
        <f t="shared" si="47"/>
        <v>12</v>
      </c>
      <c r="N85" s="24">
        <f t="shared" si="48"/>
        <v>1906</v>
      </c>
      <c r="O85" s="24" t="str">
        <f t="shared" si="49"/>
        <v/>
      </c>
      <c r="P85" s="24" t="str">
        <f t="shared" si="50"/>
        <v/>
      </c>
      <c r="Q85" s="25" t="str">
        <f>IF(H85="","",IF(VLOOKUP(H85,Dados!D:I,6,FALSE)="","NÃO","ok"))</f>
        <v/>
      </c>
      <c r="R85" s="26" t="str">
        <f t="shared" si="64"/>
        <v/>
      </c>
      <c r="S85" s="26" t="str">
        <f t="shared" si="58"/>
        <v/>
      </c>
      <c r="T85" s="26" t="str">
        <f t="shared" si="65"/>
        <v/>
      </c>
      <c r="U85" s="45">
        <f t="shared" si="59"/>
        <v>0</v>
      </c>
      <c r="V85" s="45">
        <f t="shared" si="60"/>
        <v>0</v>
      </c>
      <c r="W85" s="45">
        <f t="shared" si="51"/>
        <v>0</v>
      </c>
      <c r="X85" s="45">
        <f t="shared" si="62"/>
        <v>0</v>
      </c>
      <c r="Y85" s="46">
        <f t="shared" si="52"/>
        <v>0</v>
      </c>
      <c r="Z85" s="46">
        <f t="shared" si="53"/>
        <v>0</v>
      </c>
      <c r="AA85" s="46">
        <f t="shared" si="54"/>
        <v>0</v>
      </c>
      <c r="AB85" s="46">
        <f t="shared" si="55"/>
        <v>0</v>
      </c>
    </row>
    <row r="86" spans="1:28" x14ac:dyDescent="0.2">
      <c r="A86" s="5">
        <f t="shared" si="42"/>
        <v>85</v>
      </c>
      <c r="B86" s="11">
        <f t="shared" si="43"/>
        <v>2558</v>
      </c>
      <c r="C86" s="40">
        <f t="shared" si="44"/>
        <v>2558</v>
      </c>
      <c r="D86" s="41" t="str">
        <f>IF(C86="","",IF(ISNA(VLOOKUP(C86,Dados!D:F,3,FALSE)),"",VLOOKUP(C86,Dados!D:F,3,FALSE)))</f>
        <v/>
      </c>
      <c r="E86" s="41" t="str">
        <f t="shared" si="45"/>
        <v/>
      </c>
      <c r="F86" s="42">
        <f t="shared" si="56"/>
        <v>85</v>
      </c>
      <c r="G86" s="42">
        <f t="shared" si="57"/>
        <v>85</v>
      </c>
      <c r="H86" s="40" t="str">
        <f>IF($G86="",H85,IF(ISNA(VLOOKUP($G86,Dados!$C:$J,2,FALSE)),"",VLOOKUP($G86,Dados!$C:$J,2,FALSE)))</f>
        <v/>
      </c>
      <c r="I86" s="41" t="str">
        <f>IF($G86="",V85,IF(H86="","",VLOOKUP($G86,Dados!$C:$J,8,FALSE)))</f>
        <v/>
      </c>
      <c r="J86" s="43" t="str">
        <f t="shared" si="63"/>
        <v/>
      </c>
      <c r="K86" s="44">
        <f t="shared" si="61"/>
        <v>0</v>
      </c>
      <c r="L86" s="81">
        <f t="shared" si="46"/>
        <v>0</v>
      </c>
      <c r="M86" s="24">
        <f t="shared" si="47"/>
        <v>1</v>
      </c>
      <c r="N86" s="24">
        <f t="shared" si="48"/>
        <v>1907</v>
      </c>
      <c r="O86" s="24" t="str">
        <f t="shared" si="49"/>
        <v/>
      </c>
      <c r="P86" s="24" t="str">
        <f t="shared" si="50"/>
        <v/>
      </c>
      <c r="Q86" s="25" t="str">
        <f>IF(H86="","",IF(VLOOKUP(H86,Dados!D:I,6,FALSE)="","NÃO","ok"))</f>
        <v/>
      </c>
      <c r="R86" s="26" t="str">
        <f t="shared" si="64"/>
        <v/>
      </c>
      <c r="S86" s="26" t="str">
        <f t="shared" si="58"/>
        <v/>
      </c>
      <c r="T86" s="26" t="str">
        <f t="shared" si="65"/>
        <v/>
      </c>
      <c r="U86" s="45">
        <f t="shared" si="59"/>
        <v>0</v>
      </c>
      <c r="V86" s="45">
        <f t="shared" si="60"/>
        <v>0</v>
      </c>
      <c r="W86" s="45">
        <f t="shared" si="51"/>
        <v>0</v>
      </c>
      <c r="X86" s="45">
        <f t="shared" si="62"/>
        <v>0</v>
      </c>
      <c r="Y86" s="46">
        <f t="shared" si="52"/>
        <v>0</v>
      </c>
      <c r="Z86" s="46">
        <f t="shared" si="53"/>
        <v>0</v>
      </c>
      <c r="AA86" s="46">
        <f t="shared" si="54"/>
        <v>0</v>
      </c>
      <c r="AB86" s="46">
        <f t="shared" si="55"/>
        <v>0</v>
      </c>
    </row>
    <row r="87" spans="1:28" x14ac:dyDescent="0.2">
      <c r="A87" s="5">
        <f t="shared" si="42"/>
        <v>86</v>
      </c>
      <c r="B87" s="11">
        <f t="shared" si="43"/>
        <v>2589</v>
      </c>
      <c r="C87" s="40">
        <f t="shared" si="44"/>
        <v>2589</v>
      </c>
      <c r="D87" s="41" t="str">
        <f>IF(C87="","",IF(ISNA(VLOOKUP(C87,Dados!D:F,3,FALSE)),"",VLOOKUP(C87,Dados!D:F,3,FALSE)))</f>
        <v/>
      </c>
      <c r="E87" s="41" t="str">
        <f t="shared" si="45"/>
        <v/>
      </c>
      <c r="F87" s="42">
        <f t="shared" si="56"/>
        <v>86</v>
      </c>
      <c r="G87" s="42">
        <f t="shared" si="57"/>
        <v>86</v>
      </c>
      <c r="H87" s="40" t="str">
        <f>IF($G87="",H86,IF(ISNA(VLOOKUP($G87,Dados!$C:$J,2,FALSE)),"",VLOOKUP($G87,Dados!$C:$J,2,FALSE)))</f>
        <v/>
      </c>
      <c r="I87" s="41" t="str">
        <f>IF($G87="",V86,IF(H87="","",VLOOKUP($G87,Dados!$C:$J,8,FALSE)))</f>
        <v/>
      </c>
      <c r="J87" s="43" t="str">
        <f t="shared" si="63"/>
        <v/>
      </c>
      <c r="K87" s="44">
        <f t="shared" si="61"/>
        <v>0</v>
      </c>
      <c r="L87" s="81">
        <f t="shared" si="46"/>
        <v>0</v>
      </c>
      <c r="M87" s="24">
        <f t="shared" si="47"/>
        <v>2</v>
      </c>
      <c r="N87" s="24">
        <f t="shared" si="48"/>
        <v>1907</v>
      </c>
      <c r="O87" s="24" t="str">
        <f t="shared" si="49"/>
        <v/>
      </c>
      <c r="P87" s="24" t="str">
        <f t="shared" si="50"/>
        <v/>
      </c>
      <c r="Q87" s="25" t="str">
        <f>IF(H87="","",IF(VLOOKUP(H87,Dados!D:I,6,FALSE)="","NÃO","ok"))</f>
        <v/>
      </c>
      <c r="R87" s="26" t="str">
        <f t="shared" si="64"/>
        <v/>
      </c>
      <c r="S87" s="26" t="str">
        <f t="shared" si="58"/>
        <v/>
      </c>
      <c r="T87" s="26" t="str">
        <f t="shared" si="65"/>
        <v/>
      </c>
      <c r="U87" s="45">
        <f t="shared" si="59"/>
        <v>0</v>
      </c>
      <c r="V87" s="45">
        <f t="shared" si="60"/>
        <v>0</v>
      </c>
      <c r="W87" s="45">
        <f t="shared" si="51"/>
        <v>0</v>
      </c>
      <c r="X87" s="45">
        <f t="shared" si="62"/>
        <v>0</v>
      </c>
      <c r="Y87" s="46">
        <f t="shared" si="52"/>
        <v>0</v>
      </c>
      <c r="Z87" s="46">
        <f t="shared" si="53"/>
        <v>0</v>
      </c>
      <c r="AA87" s="46">
        <f t="shared" si="54"/>
        <v>0</v>
      </c>
      <c r="AB87" s="46">
        <f t="shared" si="55"/>
        <v>0</v>
      </c>
    </row>
    <row r="88" spans="1:28" x14ac:dyDescent="0.2">
      <c r="A88" s="5">
        <f t="shared" si="42"/>
        <v>87</v>
      </c>
      <c r="B88" s="11">
        <f t="shared" si="43"/>
        <v>2617</v>
      </c>
      <c r="C88" s="40">
        <f t="shared" si="44"/>
        <v>2617</v>
      </c>
      <c r="D88" s="41" t="str">
        <f>IF(C88="","",IF(ISNA(VLOOKUP(C88,Dados!D:F,3,FALSE)),"",VLOOKUP(C88,Dados!D:F,3,FALSE)))</f>
        <v/>
      </c>
      <c r="E88" s="41" t="str">
        <f t="shared" si="45"/>
        <v/>
      </c>
      <c r="F88" s="42">
        <f t="shared" si="56"/>
        <v>87</v>
      </c>
      <c r="G88" s="42">
        <f t="shared" si="57"/>
        <v>87</v>
      </c>
      <c r="H88" s="40" t="str">
        <f>IF($G88="",H87,IF(ISNA(VLOOKUP($G88,Dados!$C:$J,2,FALSE)),"",VLOOKUP($G88,Dados!$C:$J,2,FALSE)))</f>
        <v/>
      </c>
      <c r="I88" s="41" t="str">
        <f>IF($G88="",V87,IF(H88="","",VLOOKUP($G88,Dados!$C:$J,8,FALSE)))</f>
        <v/>
      </c>
      <c r="J88" s="43" t="str">
        <f t="shared" si="63"/>
        <v/>
      </c>
      <c r="K88" s="44">
        <f t="shared" si="61"/>
        <v>0</v>
      </c>
      <c r="L88" s="81">
        <f t="shared" si="46"/>
        <v>0</v>
      </c>
      <c r="M88" s="24">
        <f t="shared" si="47"/>
        <v>3</v>
      </c>
      <c r="N88" s="24">
        <f t="shared" si="48"/>
        <v>1907</v>
      </c>
      <c r="O88" s="24" t="str">
        <f t="shared" si="49"/>
        <v/>
      </c>
      <c r="P88" s="24" t="str">
        <f t="shared" si="50"/>
        <v/>
      </c>
      <c r="Q88" s="25" t="str">
        <f>IF(H88="","",IF(VLOOKUP(H88,Dados!D:I,6,FALSE)="","NÃO","ok"))</f>
        <v/>
      </c>
      <c r="R88" s="26" t="str">
        <f t="shared" si="64"/>
        <v/>
      </c>
      <c r="S88" s="26" t="str">
        <f t="shared" si="58"/>
        <v/>
      </c>
      <c r="T88" s="26" t="str">
        <f t="shared" si="65"/>
        <v/>
      </c>
      <c r="U88" s="45">
        <f t="shared" si="59"/>
        <v>0</v>
      </c>
      <c r="V88" s="45">
        <f t="shared" si="60"/>
        <v>0</v>
      </c>
      <c r="W88" s="45">
        <f t="shared" si="51"/>
        <v>0</v>
      </c>
      <c r="X88" s="45">
        <f t="shared" si="62"/>
        <v>0</v>
      </c>
      <c r="Y88" s="46">
        <f t="shared" si="52"/>
        <v>0</v>
      </c>
      <c r="Z88" s="46">
        <f t="shared" si="53"/>
        <v>0</v>
      </c>
      <c r="AA88" s="46">
        <f t="shared" si="54"/>
        <v>0</v>
      </c>
      <c r="AB88" s="46">
        <f t="shared" si="55"/>
        <v>0</v>
      </c>
    </row>
    <row r="89" spans="1:28" x14ac:dyDescent="0.2">
      <c r="A89" s="5">
        <f t="shared" si="42"/>
        <v>88</v>
      </c>
      <c r="B89" s="11">
        <f t="shared" si="43"/>
        <v>2648</v>
      </c>
      <c r="C89" s="40">
        <f t="shared" si="44"/>
        <v>2648</v>
      </c>
      <c r="D89" s="41" t="str">
        <f>IF(C89="","",IF(ISNA(VLOOKUP(C89,Dados!D:F,3,FALSE)),"",VLOOKUP(C89,Dados!D:F,3,FALSE)))</f>
        <v/>
      </c>
      <c r="E89" s="41" t="str">
        <f t="shared" si="45"/>
        <v/>
      </c>
      <c r="F89" s="42">
        <f t="shared" si="56"/>
        <v>88</v>
      </c>
      <c r="G89" s="42">
        <f t="shared" si="57"/>
        <v>88</v>
      </c>
      <c r="H89" s="40" t="str">
        <f>IF($G89="",H88,IF(ISNA(VLOOKUP($G89,Dados!$C:$J,2,FALSE)),"",VLOOKUP($G89,Dados!$C:$J,2,FALSE)))</f>
        <v/>
      </c>
      <c r="I89" s="41" t="str">
        <f>IF($G89="",V88,IF(H89="","",VLOOKUP($G89,Dados!$C:$J,8,FALSE)))</f>
        <v/>
      </c>
      <c r="J89" s="43" t="str">
        <f t="shared" si="63"/>
        <v/>
      </c>
      <c r="K89" s="44">
        <f t="shared" si="61"/>
        <v>0</v>
      </c>
      <c r="L89" s="81">
        <f t="shared" si="46"/>
        <v>0</v>
      </c>
      <c r="M89" s="24">
        <f t="shared" si="47"/>
        <v>4</v>
      </c>
      <c r="N89" s="24">
        <f t="shared" si="48"/>
        <v>1907</v>
      </c>
      <c r="O89" s="24" t="str">
        <f t="shared" si="49"/>
        <v/>
      </c>
      <c r="P89" s="24" t="str">
        <f t="shared" si="50"/>
        <v/>
      </c>
      <c r="Q89" s="25" t="str">
        <f>IF(H89="","",IF(VLOOKUP(H89,Dados!D:I,6,FALSE)="","NÃO","ok"))</f>
        <v/>
      </c>
      <c r="R89" s="26" t="str">
        <f t="shared" si="64"/>
        <v/>
      </c>
      <c r="S89" s="26" t="str">
        <f t="shared" si="58"/>
        <v/>
      </c>
      <c r="T89" s="26" t="str">
        <f t="shared" si="65"/>
        <v/>
      </c>
      <c r="U89" s="45">
        <f t="shared" si="59"/>
        <v>0</v>
      </c>
      <c r="V89" s="45">
        <f t="shared" si="60"/>
        <v>0</v>
      </c>
      <c r="W89" s="45">
        <f t="shared" si="51"/>
        <v>0</v>
      </c>
      <c r="X89" s="45">
        <f t="shared" si="62"/>
        <v>0</v>
      </c>
      <c r="Y89" s="46">
        <f t="shared" si="52"/>
        <v>0</v>
      </c>
      <c r="Z89" s="46">
        <f t="shared" si="53"/>
        <v>0</v>
      </c>
      <c r="AA89" s="46">
        <f t="shared" si="54"/>
        <v>0</v>
      </c>
      <c r="AB89" s="46">
        <f t="shared" si="55"/>
        <v>0</v>
      </c>
    </row>
    <row r="90" spans="1:28" x14ac:dyDescent="0.2">
      <c r="A90" s="5">
        <f t="shared" si="42"/>
        <v>89</v>
      </c>
      <c r="B90" s="11">
        <f t="shared" si="43"/>
        <v>2678</v>
      </c>
      <c r="C90" s="40">
        <f t="shared" si="44"/>
        <v>2678</v>
      </c>
      <c r="D90" s="41" t="str">
        <f>IF(C90="","",IF(ISNA(VLOOKUP(C90,Dados!D:F,3,FALSE)),"",VLOOKUP(C90,Dados!D:F,3,FALSE)))</f>
        <v/>
      </c>
      <c r="E90" s="41" t="str">
        <f t="shared" si="45"/>
        <v/>
      </c>
      <c r="F90" s="42">
        <f t="shared" si="56"/>
        <v>89</v>
      </c>
      <c r="G90" s="42">
        <f t="shared" si="57"/>
        <v>89</v>
      </c>
      <c r="H90" s="40" t="str">
        <f>IF($G90="",H89,IF(ISNA(VLOOKUP($G90,Dados!$C:$J,2,FALSE)),"",VLOOKUP($G90,Dados!$C:$J,2,FALSE)))</f>
        <v/>
      </c>
      <c r="I90" s="41" t="str">
        <f>IF($G90="",V89,IF(H90="","",VLOOKUP($G90,Dados!$C:$J,8,FALSE)))</f>
        <v/>
      </c>
      <c r="J90" s="43" t="str">
        <f t="shared" si="63"/>
        <v/>
      </c>
      <c r="K90" s="44">
        <f t="shared" si="61"/>
        <v>0</v>
      </c>
      <c r="L90" s="81">
        <f t="shared" si="46"/>
        <v>0</v>
      </c>
      <c r="M90" s="24">
        <f t="shared" si="47"/>
        <v>5</v>
      </c>
      <c r="N90" s="24">
        <f t="shared" si="48"/>
        <v>1907</v>
      </c>
      <c r="O90" s="24" t="str">
        <f t="shared" si="49"/>
        <v/>
      </c>
      <c r="P90" s="24" t="str">
        <f t="shared" si="50"/>
        <v/>
      </c>
      <c r="Q90" s="25" t="str">
        <f>IF(H90="","",IF(VLOOKUP(H90,Dados!D:I,6,FALSE)="","NÃO","ok"))</f>
        <v/>
      </c>
      <c r="R90" s="26" t="str">
        <f t="shared" si="64"/>
        <v/>
      </c>
      <c r="S90" s="26" t="str">
        <f t="shared" si="58"/>
        <v/>
      </c>
      <c r="T90" s="26" t="str">
        <f t="shared" si="65"/>
        <v/>
      </c>
      <c r="U90" s="45">
        <f t="shared" si="59"/>
        <v>0</v>
      </c>
      <c r="V90" s="45">
        <f t="shared" si="60"/>
        <v>0</v>
      </c>
      <c r="W90" s="45">
        <f t="shared" si="51"/>
        <v>0</v>
      </c>
      <c r="X90" s="45">
        <f t="shared" si="62"/>
        <v>0</v>
      </c>
      <c r="Y90" s="46">
        <f t="shared" si="52"/>
        <v>0</v>
      </c>
      <c r="Z90" s="46">
        <f t="shared" si="53"/>
        <v>0</v>
      </c>
      <c r="AA90" s="46">
        <f t="shared" si="54"/>
        <v>0</v>
      </c>
      <c r="AB90" s="46">
        <f t="shared" si="55"/>
        <v>0</v>
      </c>
    </row>
    <row r="91" spans="1:28" x14ac:dyDescent="0.2">
      <c r="A91" s="5">
        <f t="shared" si="42"/>
        <v>90</v>
      </c>
      <c r="B91" s="11">
        <f t="shared" si="43"/>
        <v>2709</v>
      </c>
      <c r="C91" s="40">
        <f t="shared" si="44"/>
        <v>2709</v>
      </c>
      <c r="D91" s="41" t="str">
        <f>IF(C91="","",IF(ISNA(VLOOKUP(C91,Dados!D:F,3,FALSE)),"",VLOOKUP(C91,Dados!D:F,3,FALSE)))</f>
        <v/>
      </c>
      <c r="E91" s="41" t="str">
        <f t="shared" si="45"/>
        <v/>
      </c>
      <c r="F91" s="42">
        <f t="shared" si="56"/>
        <v>90</v>
      </c>
      <c r="G91" s="42">
        <f t="shared" si="57"/>
        <v>90</v>
      </c>
      <c r="H91" s="40" t="str">
        <f>IF($G91="",H90,IF(ISNA(VLOOKUP($G91,Dados!$C:$J,2,FALSE)),"",VLOOKUP($G91,Dados!$C:$J,2,FALSE)))</f>
        <v/>
      </c>
      <c r="I91" s="41" t="str">
        <f>IF($G91="",V90,IF(H91="","",VLOOKUP($G91,Dados!$C:$J,8,FALSE)))</f>
        <v/>
      </c>
      <c r="J91" s="43" t="str">
        <f t="shared" si="63"/>
        <v/>
      </c>
      <c r="K91" s="44">
        <f t="shared" si="61"/>
        <v>0</v>
      </c>
      <c r="L91" s="81">
        <f t="shared" si="46"/>
        <v>0</v>
      </c>
      <c r="M91" s="24">
        <f t="shared" si="47"/>
        <v>6</v>
      </c>
      <c r="N91" s="24">
        <f t="shared" si="48"/>
        <v>1907</v>
      </c>
      <c r="O91" s="24" t="str">
        <f t="shared" si="49"/>
        <v/>
      </c>
      <c r="P91" s="24" t="str">
        <f t="shared" si="50"/>
        <v/>
      </c>
      <c r="Q91" s="25" t="str">
        <f>IF(H91="","",IF(VLOOKUP(H91,Dados!D:I,6,FALSE)="","NÃO","ok"))</f>
        <v/>
      </c>
      <c r="R91" s="26" t="str">
        <f t="shared" si="64"/>
        <v/>
      </c>
      <c r="S91" s="26" t="str">
        <f t="shared" si="58"/>
        <v/>
      </c>
      <c r="T91" s="26" t="str">
        <f t="shared" si="65"/>
        <v/>
      </c>
      <c r="U91" s="45">
        <f t="shared" si="59"/>
        <v>0</v>
      </c>
      <c r="V91" s="45">
        <f t="shared" si="60"/>
        <v>0</v>
      </c>
      <c r="W91" s="45">
        <f t="shared" si="51"/>
        <v>0</v>
      </c>
      <c r="X91" s="45">
        <f t="shared" si="62"/>
        <v>0</v>
      </c>
      <c r="Y91" s="46">
        <f t="shared" si="52"/>
        <v>0</v>
      </c>
      <c r="Z91" s="46">
        <f t="shared" si="53"/>
        <v>0</v>
      </c>
      <c r="AA91" s="46">
        <f t="shared" si="54"/>
        <v>0</v>
      </c>
      <c r="AB91" s="46">
        <f t="shared" si="55"/>
        <v>0</v>
      </c>
    </row>
    <row r="92" spans="1:28" x14ac:dyDescent="0.2">
      <c r="A92" s="5">
        <f t="shared" si="42"/>
        <v>91</v>
      </c>
      <c r="B92" s="11">
        <f t="shared" si="43"/>
        <v>2739</v>
      </c>
      <c r="C92" s="40">
        <f t="shared" si="44"/>
        <v>2739</v>
      </c>
      <c r="D92" s="41" t="str">
        <f>IF(C92="","",IF(ISNA(VLOOKUP(C92,Dados!D:F,3,FALSE)),"",VLOOKUP(C92,Dados!D:F,3,FALSE)))</f>
        <v/>
      </c>
      <c r="E92" s="41" t="str">
        <f t="shared" si="45"/>
        <v/>
      </c>
      <c r="F92" s="42">
        <f t="shared" si="56"/>
        <v>91</v>
      </c>
      <c r="G92" s="42">
        <f t="shared" si="57"/>
        <v>91</v>
      </c>
      <c r="H92" s="40" t="str">
        <f>IF($G92="",H91,IF(ISNA(VLOOKUP($G92,Dados!$C:$J,2,FALSE)),"",VLOOKUP($G92,Dados!$C:$J,2,FALSE)))</f>
        <v/>
      </c>
      <c r="I92" s="41" t="str">
        <f>IF($G92="",V91,IF(H92="","",VLOOKUP($G92,Dados!$C:$J,8,FALSE)))</f>
        <v/>
      </c>
      <c r="J92" s="43" t="str">
        <f t="shared" si="63"/>
        <v/>
      </c>
      <c r="K92" s="44">
        <f t="shared" si="61"/>
        <v>0</v>
      </c>
      <c r="L92" s="81">
        <f t="shared" si="46"/>
        <v>0</v>
      </c>
      <c r="M92" s="24">
        <f t="shared" si="47"/>
        <v>7</v>
      </c>
      <c r="N92" s="24">
        <f t="shared" si="48"/>
        <v>1907</v>
      </c>
      <c r="O92" s="24" t="str">
        <f t="shared" si="49"/>
        <v/>
      </c>
      <c r="P92" s="24" t="str">
        <f t="shared" si="50"/>
        <v/>
      </c>
      <c r="Q92" s="25" t="str">
        <f>IF(H92="","",IF(VLOOKUP(H92,Dados!D:I,6,FALSE)="","NÃO","ok"))</f>
        <v/>
      </c>
      <c r="R92" s="26" t="str">
        <f t="shared" si="64"/>
        <v/>
      </c>
      <c r="S92" s="26" t="str">
        <f t="shared" si="58"/>
        <v/>
      </c>
      <c r="T92" s="26" t="str">
        <f t="shared" si="65"/>
        <v/>
      </c>
      <c r="U92" s="45">
        <f t="shared" si="59"/>
        <v>0</v>
      </c>
      <c r="V92" s="45">
        <f t="shared" si="60"/>
        <v>0</v>
      </c>
      <c r="W92" s="45">
        <f t="shared" si="51"/>
        <v>0</v>
      </c>
      <c r="X92" s="45">
        <f t="shared" si="62"/>
        <v>0</v>
      </c>
      <c r="Y92" s="46">
        <f t="shared" si="52"/>
        <v>0</v>
      </c>
      <c r="Z92" s="46">
        <f t="shared" si="53"/>
        <v>0</v>
      </c>
      <c r="AA92" s="46">
        <f t="shared" si="54"/>
        <v>0</v>
      </c>
      <c r="AB92" s="46">
        <f t="shared" si="55"/>
        <v>0</v>
      </c>
    </row>
    <row r="93" spans="1:28" x14ac:dyDescent="0.2">
      <c r="A93" s="5">
        <f t="shared" si="42"/>
        <v>92</v>
      </c>
      <c r="B93" s="11">
        <f t="shared" si="43"/>
        <v>2770</v>
      </c>
      <c r="C93" s="40">
        <f t="shared" si="44"/>
        <v>2770</v>
      </c>
      <c r="D93" s="41" t="str">
        <f>IF(C93="","",IF(ISNA(VLOOKUP(C93,Dados!D:F,3,FALSE)),"",VLOOKUP(C93,Dados!D:F,3,FALSE)))</f>
        <v/>
      </c>
      <c r="E93" s="41" t="str">
        <f t="shared" si="45"/>
        <v/>
      </c>
      <c r="F93" s="42">
        <f t="shared" si="56"/>
        <v>92</v>
      </c>
      <c r="G93" s="42">
        <f t="shared" si="57"/>
        <v>92</v>
      </c>
      <c r="H93" s="40" t="str">
        <f>IF($G93="",H92,IF(ISNA(VLOOKUP($G93,Dados!$C:$J,2,FALSE)),"",VLOOKUP($G93,Dados!$C:$J,2,FALSE)))</f>
        <v/>
      </c>
      <c r="I93" s="41" t="str">
        <f>IF($G93="",V92,IF(H93="","",VLOOKUP($G93,Dados!$C:$J,8,FALSE)))</f>
        <v/>
      </c>
      <c r="J93" s="43" t="str">
        <f t="shared" si="63"/>
        <v/>
      </c>
      <c r="K93" s="44">
        <f t="shared" si="61"/>
        <v>0</v>
      </c>
      <c r="L93" s="81">
        <f t="shared" si="46"/>
        <v>0</v>
      </c>
      <c r="M93" s="24">
        <f t="shared" si="47"/>
        <v>8</v>
      </c>
      <c r="N93" s="24">
        <f t="shared" si="48"/>
        <v>1907</v>
      </c>
      <c r="O93" s="24" t="str">
        <f t="shared" si="49"/>
        <v/>
      </c>
      <c r="P93" s="24" t="str">
        <f t="shared" si="50"/>
        <v/>
      </c>
      <c r="Q93" s="25" t="str">
        <f>IF(H93="","",IF(VLOOKUP(H93,Dados!D:I,6,FALSE)="","NÃO","ok"))</f>
        <v/>
      </c>
      <c r="R93" s="26" t="str">
        <f t="shared" si="64"/>
        <v/>
      </c>
      <c r="S93" s="26" t="str">
        <f t="shared" si="58"/>
        <v/>
      </c>
      <c r="T93" s="26" t="str">
        <f t="shared" si="65"/>
        <v/>
      </c>
      <c r="U93" s="45">
        <f t="shared" si="59"/>
        <v>0</v>
      </c>
      <c r="V93" s="45">
        <f t="shared" si="60"/>
        <v>0</v>
      </c>
      <c r="W93" s="45">
        <f t="shared" si="51"/>
        <v>0</v>
      </c>
      <c r="X93" s="45">
        <f t="shared" si="62"/>
        <v>0</v>
      </c>
      <c r="Y93" s="46">
        <f t="shared" si="52"/>
        <v>0</v>
      </c>
      <c r="Z93" s="46">
        <f t="shared" si="53"/>
        <v>0</v>
      </c>
      <c r="AA93" s="46">
        <f t="shared" si="54"/>
        <v>0</v>
      </c>
      <c r="AB93" s="46">
        <f t="shared" si="55"/>
        <v>0</v>
      </c>
    </row>
    <row r="94" spans="1:28" x14ac:dyDescent="0.2">
      <c r="A94" s="5">
        <f t="shared" si="42"/>
        <v>93</v>
      </c>
      <c r="B94" s="11">
        <f t="shared" si="43"/>
        <v>2801</v>
      </c>
      <c r="C94" s="40">
        <f t="shared" si="44"/>
        <v>2801</v>
      </c>
      <c r="D94" s="41" t="str">
        <f>IF(C94="","",IF(ISNA(VLOOKUP(C94,Dados!D:F,3,FALSE)),"",VLOOKUP(C94,Dados!D:F,3,FALSE)))</f>
        <v/>
      </c>
      <c r="E94" s="41" t="str">
        <f t="shared" si="45"/>
        <v/>
      </c>
      <c r="F94" s="42">
        <f t="shared" si="56"/>
        <v>93</v>
      </c>
      <c r="G94" s="42">
        <f t="shared" si="57"/>
        <v>93</v>
      </c>
      <c r="H94" s="40" t="str">
        <f>IF($G94="",H93,IF(ISNA(VLOOKUP($G94,Dados!$C:$J,2,FALSE)),"",VLOOKUP($G94,Dados!$C:$J,2,FALSE)))</f>
        <v/>
      </c>
      <c r="I94" s="41" t="str">
        <f>IF($G94="",V93,IF(H94="","",VLOOKUP($G94,Dados!$C:$J,8,FALSE)))</f>
        <v/>
      </c>
      <c r="J94" s="43" t="str">
        <f t="shared" si="63"/>
        <v/>
      </c>
      <c r="K94" s="44">
        <f t="shared" si="61"/>
        <v>0</v>
      </c>
      <c r="L94" s="81">
        <f t="shared" si="46"/>
        <v>0</v>
      </c>
      <c r="M94" s="24">
        <f t="shared" si="47"/>
        <v>9</v>
      </c>
      <c r="N94" s="24">
        <f t="shared" si="48"/>
        <v>1907</v>
      </c>
      <c r="O94" s="24" t="str">
        <f t="shared" si="49"/>
        <v/>
      </c>
      <c r="P94" s="24" t="str">
        <f t="shared" si="50"/>
        <v/>
      </c>
      <c r="Q94" s="25" t="str">
        <f>IF(H94="","",IF(VLOOKUP(H94,Dados!D:I,6,FALSE)="","NÃO","ok"))</f>
        <v/>
      </c>
      <c r="R94" s="26" t="str">
        <f t="shared" si="64"/>
        <v/>
      </c>
      <c r="S94" s="26" t="str">
        <f t="shared" si="58"/>
        <v/>
      </c>
      <c r="T94" s="26" t="str">
        <f t="shared" si="65"/>
        <v/>
      </c>
      <c r="U94" s="45">
        <f t="shared" si="59"/>
        <v>0</v>
      </c>
      <c r="V94" s="45">
        <f t="shared" si="60"/>
        <v>0</v>
      </c>
      <c r="W94" s="45">
        <f t="shared" si="51"/>
        <v>0</v>
      </c>
      <c r="X94" s="45">
        <f t="shared" si="62"/>
        <v>0</v>
      </c>
      <c r="Y94" s="46">
        <f t="shared" si="52"/>
        <v>0</v>
      </c>
      <c r="Z94" s="46">
        <f t="shared" si="53"/>
        <v>0</v>
      </c>
      <c r="AA94" s="46">
        <f t="shared" si="54"/>
        <v>0</v>
      </c>
      <c r="AB94" s="46">
        <f t="shared" si="55"/>
        <v>0</v>
      </c>
    </row>
    <row r="95" spans="1:28" x14ac:dyDescent="0.2">
      <c r="A95" s="5">
        <f t="shared" si="42"/>
        <v>94</v>
      </c>
      <c r="B95" s="11">
        <f t="shared" si="43"/>
        <v>2831</v>
      </c>
      <c r="C95" s="40">
        <f t="shared" si="44"/>
        <v>2831</v>
      </c>
      <c r="D95" s="41" t="str">
        <f>IF(C95="","",IF(ISNA(VLOOKUP(C95,Dados!D:F,3,FALSE)),"",VLOOKUP(C95,Dados!D:F,3,FALSE)))</f>
        <v/>
      </c>
      <c r="E95" s="41" t="str">
        <f t="shared" si="45"/>
        <v/>
      </c>
      <c r="F95" s="42">
        <f t="shared" si="56"/>
        <v>94</v>
      </c>
      <c r="G95" s="42">
        <f t="shared" si="57"/>
        <v>94</v>
      </c>
      <c r="H95" s="40" t="str">
        <f>IF($G95="",H94,IF(ISNA(VLOOKUP($G95,Dados!$C:$J,2,FALSE)),"",VLOOKUP($G95,Dados!$C:$J,2,FALSE)))</f>
        <v/>
      </c>
      <c r="I95" s="41" t="str">
        <f>IF($G95="",V94,IF(H95="","",VLOOKUP($G95,Dados!$C:$J,8,FALSE)))</f>
        <v/>
      </c>
      <c r="J95" s="43" t="str">
        <f t="shared" si="63"/>
        <v/>
      </c>
      <c r="K95" s="44">
        <f t="shared" si="61"/>
        <v>0</v>
      </c>
      <c r="L95" s="81">
        <f t="shared" si="46"/>
        <v>0</v>
      </c>
      <c r="M95" s="24">
        <f t="shared" si="47"/>
        <v>10</v>
      </c>
      <c r="N95" s="24">
        <f t="shared" si="48"/>
        <v>1907</v>
      </c>
      <c r="O95" s="24" t="str">
        <f t="shared" si="49"/>
        <v/>
      </c>
      <c r="P95" s="24" t="str">
        <f t="shared" si="50"/>
        <v/>
      </c>
      <c r="Q95" s="25" t="str">
        <f>IF(H95="","",IF(VLOOKUP(H95,Dados!D:I,6,FALSE)="","NÃO","ok"))</f>
        <v/>
      </c>
      <c r="R95" s="26" t="str">
        <f t="shared" si="64"/>
        <v/>
      </c>
      <c r="S95" s="26" t="str">
        <f t="shared" si="58"/>
        <v/>
      </c>
      <c r="T95" s="26" t="str">
        <f t="shared" si="65"/>
        <v/>
      </c>
      <c r="U95" s="45">
        <f t="shared" si="59"/>
        <v>0</v>
      </c>
      <c r="V95" s="45">
        <f t="shared" si="60"/>
        <v>0</v>
      </c>
      <c r="W95" s="45">
        <f t="shared" si="51"/>
        <v>0</v>
      </c>
      <c r="X95" s="45">
        <f t="shared" si="62"/>
        <v>0</v>
      </c>
      <c r="Y95" s="46">
        <f t="shared" si="52"/>
        <v>0</v>
      </c>
      <c r="Z95" s="46">
        <f t="shared" si="53"/>
        <v>0</v>
      </c>
      <c r="AA95" s="46">
        <f t="shared" si="54"/>
        <v>0</v>
      </c>
      <c r="AB95" s="46">
        <f t="shared" si="55"/>
        <v>0</v>
      </c>
    </row>
    <row r="96" spans="1:28" x14ac:dyDescent="0.2">
      <c r="A96" s="5">
        <f t="shared" si="42"/>
        <v>95</v>
      </c>
      <c r="B96" s="11">
        <f t="shared" si="43"/>
        <v>2862</v>
      </c>
      <c r="C96" s="40">
        <f t="shared" si="44"/>
        <v>2862</v>
      </c>
      <c r="D96" s="41" t="str">
        <f>IF(C96="","",IF(ISNA(VLOOKUP(C96,Dados!D:F,3,FALSE)),"",VLOOKUP(C96,Dados!D:F,3,FALSE)))</f>
        <v/>
      </c>
      <c r="E96" s="41" t="str">
        <f t="shared" si="45"/>
        <v/>
      </c>
      <c r="F96" s="42">
        <f t="shared" si="56"/>
        <v>95</v>
      </c>
      <c r="G96" s="42">
        <f t="shared" si="57"/>
        <v>95</v>
      </c>
      <c r="H96" s="40" t="str">
        <f>IF($G96="",H95,IF(ISNA(VLOOKUP($G96,Dados!$C:$J,2,FALSE)),"",VLOOKUP($G96,Dados!$C:$J,2,FALSE)))</f>
        <v/>
      </c>
      <c r="I96" s="41" t="str">
        <f>IF($G96="",V95,IF(H96="","",VLOOKUP($G96,Dados!$C:$J,8,FALSE)))</f>
        <v/>
      </c>
      <c r="J96" s="43" t="str">
        <f t="shared" si="63"/>
        <v/>
      </c>
      <c r="K96" s="44">
        <f t="shared" si="61"/>
        <v>0</v>
      </c>
      <c r="L96" s="81">
        <f t="shared" si="46"/>
        <v>0</v>
      </c>
      <c r="M96" s="24">
        <f t="shared" si="47"/>
        <v>11</v>
      </c>
      <c r="N96" s="24">
        <f t="shared" si="48"/>
        <v>1907</v>
      </c>
      <c r="O96" s="24" t="str">
        <f t="shared" si="49"/>
        <v/>
      </c>
      <c r="P96" s="24" t="str">
        <f t="shared" si="50"/>
        <v/>
      </c>
      <c r="Q96" s="25" t="str">
        <f>IF(H96="","",IF(VLOOKUP(H96,Dados!D:I,6,FALSE)="","NÃO","ok"))</f>
        <v/>
      </c>
      <c r="R96" s="26" t="str">
        <f t="shared" si="64"/>
        <v/>
      </c>
      <c r="S96" s="26" t="str">
        <f t="shared" si="58"/>
        <v/>
      </c>
      <c r="T96" s="26" t="str">
        <f t="shared" si="65"/>
        <v/>
      </c>
      <c r="U96" s="45">
        <f t="shared" si="59"/>
        <v>0</v>
      </c>
      <c r="V96" s="45">
        <f t="shared" si="60"/>
        <v>0</v>
      </c>
      <c r="W96" s="45">
        <f t="shared" si="51"/>
        <v>0</v>
      </c>
      <c r="X96" s="45">
        <f t="shared" si="62"/>
        <v>0</v>
      </c>
      <c r="Y96" s="46">
        <f t="shared" si="52"/>
        <v>0</v>
      </c>
      <c r="Z96" s="46">
        <f t="shared" si="53"/>
        <v>0</v>
      </c>
      <c r="AA96" s="46">
        <f t="shared" si="54"/>
        <v>0</v>
      </c>
      <c r="AB96" s="46">
        <f t="shared" si="55"/>
        <v>0</v>
      </c>
    </row>
    <row r="97" spans="1:28" x14ac:dyDescent="0.2">
      <c r="A97" s="5">
        <f t="shared" si="42"/>
        <v>96</v>
      </c>
      <c r="B97" s="11">
        <f t="shared" si="43"/>
        <v>2892</v>
      </c>
      <c r="C97" s="40">
        <f t="shared" si="44"/>
        <v>2892</v>
      </c>
      <c r="D97" s="41" t="str">
        <f>IF(C97="","",IF(ISNA(VLOOKUP(C97,Dados!D:F,3,FALSE)),"",VLOOKUP(C97,Dados!D:F,3,FALSE)))</f>
        <v/>
      </c>
      <c r="E97" s="41" t="str">
        <f t="shared" si="45"/>
        <v/>
      </c>
      <c r="F97" s="42">
        <f t="shared" si="56"/>
        <v>96</v>
      </c>
      <c r="G97" s="42">
        <f t="shared" si="57"/>
        <v>96</v>
      </c>
      <c r="H97" s="40" t="str">
        <f>IF($G97="",H96,IF(ISNA(VLOOKUP($G97,Dados!$C:$J,2,FALSE)),"",VLOOKUP($G97,Dados!$C:$J,2,FALSE)))</f>
        <v/>
      </c>
      <c r="I97" s="41" t="str">
        <f>IF($G97="",V96,IF(H97="","",VLOOKUP($G97,Dados!$C:$J,8,FALSE)))</f>
        <v/>
      </c>
      <c r="J97" s="43" t="str">
        <f t="shared" si="63"/>
        <v/>
      </c>
      <c r="K97" s="44">
        <f t="shared" si="61"/>
        <v>0</v>
      </c>
      <c r="L97" s="81">
        <f t="shared" si="46"/>
        <v>0</v>
      </c>
      <c r="M97" s="24">
        <f t="shared" si="47"/>
        <v>12</v>
      </c>
      <c r="N97" s="24">
        <f t="shared" si="48"/>
        <v>1907</v>
      </c>
      <c r="O97" s="24" t="str">
        <f t="shared" si="49"/>
        <v/>
      </c>
      <c r="P97" s="24" t="str">
        <f t="shared" si="50"/>
        <v/>
      </c>
      <c r="Q97" s="25" t="str">
        <f>IF(H97="","",IF(VLOOKUP(H97,Dados!D:I,6,FALSE)="","NÃO","ok"))</f>
        <v/>
      </c>
      <c r="R97" s="26" t="str">
        <f t="shared" si="64"/>
        <v/>
      </c>
      <c r="S97" s="26" t="str">
        <f t="shared" si="58"/>
        <v/>
      </c>
      <c r="T97" s="26" t="str">
        <f t="shared" si="65"/>
        <v/>
      </c>
      <c r="U97" s="45">
        <f t="shared" si="59"/>
        <v>0</v>
      </c>
      <c r="V97" s="45">
        <f t="shared" si="60"/>
        <v>0</v>
      </c>
      <c r="W97" s="45">
        <f t="shared" si="51"/>
        <v>0</v>
      </c>
      <c r="X97" s="45">
        <f t="shared" si="62"/>
        <v>0</v>
      </c>
      <c r="Y97" s="46">
        <f t="shared" si="52"/>
        <v>0</v>
      </c>
      <c r="Z97" s="46">
        <f t="shared" si="53"/>
        <v>0</v>
      </c>
      <c r="AA97" s="46">
        <f t="shared" si="54"/>
        <v>0</v>
      </c>
      <c r="AB97" s="46">
        <f t="shared" si="55"/>
        <v>0</v>
      </c>
    </row>
    <row r="98" spans="1:28" x14ac:dyDescent="0.2">
      <c r="A98" s="5">
        <f t="shared" ref="A98:A129" si="66">IF(X97=0,A97+1,A97)</f>
        <v>97</v>
      </c>
      <c r="B98" s="11">
        <f t="shared" ref="B98:B129" si="67">DATE(B$1,A98,1)</f>
        <v>2923</v>
      </c>
      <c r="C98" s="40">
        <f t="shared" ref="C98:C129" si="68">IF(B98=B97,"",B98)</f>
        <v>2923</v>
      </c>
      <c r="D98" s="41" t="str">
        <f>IF(C98="","",IF(ISNA(VLOOKUP(C98,Dados!D:F,3,FALSE)),"",VLOOKUP(C98,Dados!D:F,3,FALSE)))</f>
        <v/>
      </c>
      <c r="E98" s="41" t="str">
        <f t="shared" ref="E98:E129" si="69">IF(C98="",X97,"")</f>
        <v/>
      </c>
      <c r="F98" s="42">
        <f t="shared" si="56"/>
        <v>97</v>
      </c>
      <c r="G98" s="42">
        <f t="shared" si="57"/>
        <v>97</v>
      </c>
      <c r="H98" s="40" t="str">
        <f>IF($G98="",H97,IF(ISNA(VLOOKUP($G98,Dados!$C:$J,2,FALSE)),"",VLOOKUP($G98,Dados!$C:$J,2,FALSE)))</f>
        <v/>
      </c>
      <c r="I98" s="41" t="str">
        <f>IF($G98="",V97,IF(H98="","",VLOOKUP($G98,Dados!$C:$J,8,FALSE)))</f>
        <v/>
      </c>
      <c r="J98" s="43" t="str">
        <f t="shared" si="63"/>
        <v/>
      </c>
      <c r="K98" s="44">
        <f t="shared" si="61"/>
        <v>0</v>
      </c>
      <c r="L98" s="81">
        <f t="shared" ref="L98:L129" si="70">MIN(SUM(D98:E98),SUM(I98))</f>
        <v>0</v>
      </c>
      <c r="M98" s="24">
        <f t="shared" ref="M98:M129" si="71">MONTH(B98)</f>
        <v>1</v>
      </c>
      <c r="N98" s="24">
        <f t="shared" ref="N98:N129" si="72">YEAR(B98)</f>
        <v>1908</v>
      </c>
      <c r="O98" s="24" t="str">
        <f t="shared" ref="O98:O129" si="73">IF(H98="","",MONTH(H98))</f>
        <v/>
      </c>
      <c r="P98" s="24" t="str">
        <f t="shared" ref="P98:P129" si="74">IF(H98="","",YEAR(H98))</f>
        <v/>
      </c>
      <c r="Q98" s="25" t="str">
        <f>IF(H98="","",IF(VLOOKUP(H98,Dados!D:I,6,FALSE)="","NÃO","ok"))</f>
        <v/>
      </c>
      <c r="R98" s="26" t="str">
        <f t="shared" si="64"/>
        <v/>
      </c>
      <c r="S98" s="26" t="str">
        <f t="shared" si="58"/>
        <v/>
      </c>
      <c r="T98" s="26" t="str">
        <f t="shared" si="65"/>
        <v/>
      </c>
      <c r="U98" s="45">
        <f t="shared" si="59"/>
        <v>0</v>
      </c>
      <c r="V98" s="45">
        <f t="shared" si="60"/>
        <v>0</v>
      </c>
      <c r="W98" s="45">
        <f t="shared" ref="W98:W129" si="75">SUM(D98,E98)-SUM(I98)</f>
        <v>0</v>
      </c>
      <c r="X98" s="45">
        <f t="shared" si="62"/>
        <v>0</v>
      </c>
      <c r="Y98" s="46">
        <f t="shared" ref="Y98:Y129" si="76">L98</f>
        <v>0</v>
      </c>
      <c r="Z98" s="46">
        <f t="shared" ref="Z98:Z129" si="77">L98*(100/18)</f>
        <v>0</v>
      </c>
      <c r="AA98" s="46">
        <f t="shared" ref="AA98:AA129" si="78">L98*(100/12)</f>
        <v>0</v>
      </c>
      <c r="AB98" s="46">
        <f t="shared" ref="AB98:AB129" si="79">L98*100/25</f>
        <v>0</v>
      </c>
    </row>
    <row r="99" spans="1:28" x14ac:dyDescent="0.2">
      <c r="A99" s="5">
        <f t="shared" si="66"/>
        <v>98</v>
      </c>
      <c r="B99" s="11">
        <f t="shared" si="67"/>
        <v>2954</v>
      </c>
      <c r="C99" s="40">
        <f t="shared" si="68"/>
        <v>2954</v>
      </c>
      <c r="D99" s="41" t="str">
        <f>IF(C99="","",IF(ISNA(VLOOKUP(C99,Dados!D:F,3,FALSE)),"",VLOOKUP(C99,Dados!D:F,3,FALSE)))</f>
        <v/>
      </c>
      <c r="E99" s="41" t="str">
        <f t="shared" si="69"/>
        <v/>
      </c>
      <c r="F99" s="42">
        <f t="shared" ref="F99:F130" si="80">IF(V98=0,F98+1,F98)</f>
        <v>98</v>
      </c>
      <c r="G99" s="42">
        <f t="shared" ref="G99:G130" si="81">IF(V98=0,F99,"")</f>
        <v>98</v>
      </c>
      <c r="H99" s="40" t="str">
        <f>IF($G99="",H98,IF(ISNA(VLOOKUP($G99,Dados!$C:$J,2,FALSE)),"",VLOOKUP($G99,Dados!$C:$J,2,FALSE)))</f>
        <v/>
      </c>
      <c r="I99" s="41" t="str">
        <f>IF($G99="",V98,IF(H99="","",VLOOKUP($G99,Dados!$C:$J,8,FALSE)))</f>
        <v/>
      </c>
      <c r="J99" s="43" t="str">
        <f t="shared" si="63"/>
        <v/>
      </c>
      <c r="K99" s="44">
        <f t="shared" si="61"/>
        <v>0</v>
      </c>
      <c r="L99" s="81">
        <f t="shared" si="70"/>
        <v>0</v>
      </c>
      <c r="M99" s="24">
        <f t="shared" si="71"/>
        <v>2</v>
      </c>
      <c r="N99" s="24">
        <f t="shared" si="72"/>
        <v>1908</v>
      </c>
      <c r="O99" s="24" t="str">
        <f t="shared" si="73"/>
        <v/>
      </c>
      <c r="P99" s="24" t="str">
        <f t="shared" si="74"/>
        <v/>
      </c>
      <c r="Q99" s="25" t="str">
        <f>IF(H99="","",IF(VLOOKUP(H99,Dados!D:I,6,FALSE)="","NÃO","ok"))</f>
        <v/>
      </c>
      <c r="R99" s="26" t="str">
        <f t="shared" si="64"/>
        <v/>
      </c>
      <c r="S99" s="26" t="str">
        <f t="shared" si="58"/>
        <v/>
      </c>
      <c r="T99" s="26" t="str">
        <f t="shared" si="65"/>
        <v/>
      </c>
      <c r="U99" s="45">
        <f t="shared" si="59"/>
        <v>0</v>
      </c>
      <c r="V99" s="45">
        <f t="shared" si="60"/>
        <v>0</v>
      </c>
      <c r="W99" s="45">
        <f t="shared" si="75"/>
        <v>0</v>
      </c>
      <c r="X99" s="45">
        <f t="shared" si="62"/>
        <v>0</v>
      </c>
      <c r="Y99" s="46">
        <f t="shared" si="76"/>
        <v>0</v>
      </c>
      <c r="Z99" s="46">
        <f t="shared" si="77"/>
        <v>0</v>
      </c>
      <c r="AA99" s="46">
        <f t="shared" si="78"/>
        <v>0</v>
      </c>
      <c r="AB99" s="46">
        <f t="shared" si="79"/>
        <v>0</v>
      </c>
    </row>
    <row r="100" spans="1:28" x14ac:dyDescent="0.2">
      <c r="A100" s="5">
        <f t="shared" si="66"/>
        <v>99</v>
      </c>
      <c r="B100" s="11">
        <f t="shared" si="67"/>
        <v>2983</v>
      </c>
      <c r="C100" s="40">
        <f t="shared" si="68"/>
        <v>2983</v>
      </c>
      <c r="D100" s="41" t="str">
        <f>IF(C100="","",IF(ISNA(VLOOKUP(C100,Dados!D:F,3,FALSE)),"",VLOOKUP(C100,Dados!D:F,3,FALSE)))</f>
        <v/>
      </c>
      <c r="E100" s="41" t="str">
        <f t="shared" si="69"/>
        <v/>
      </c>
      <c r="F100" s="42">
        <f t="shared" si="80"/>
        <v>99</v>
      </c>
      <c r="G100" s="42">
        <f t="shared" si="81"/>
        <v>99</v>
      </c>
      <c r="H100" s="40" t="str">
        <f>IF($G100="",H99,IF(ISNA(VLOOKUP($G100,Dados!$C:$J,2,FALSE)),"",VLOOKUP($G100,Dados!$C:$J,2,FALSE)))</f>
        <v/>
      </c>
      <c r="I100" s="41" t="str">
        <f>IF($G100="",V99,IF(H100="","",VLOOKUP($G100,Dados!$C:$J,8,FALSE)))</f>
        <v/>
      </c>
      <c r="J100" s="43" t="str">
        <f t="shared" si="63"/>
        <v/>
      </c>
      <c r="K100" s="44">
        <f t="shared" si="61"/>
        <v>0</v>
      </c>
      <c r="L100" s="81">
        <f t="shared" si="70"/>
        <v>0</v>
      </c>
      <c r="M100" s="24">
        <f t="shared" si="71"/>
        <v>3</v>
      </c>
      <c r="N100" s="24">
        <f t="shared" si="72"/>
        <v>1908</v>
      </c>
      <c r="O100" s="24" t="str">
        <f t="shared" si="73"/>
        <v/>
      </c>
      <c r="P100" s="24" t="str">
        <f t="shared" si="74"/>
        <v/>
      </c>
      <c r="Q100" s="25" t="str">
        <f>IF(H100="","",IF(VLOOKUP(H100,Dados!D:I,6,FALSE)="","NÃO","ok"))</f>
        <v/>
      </c>
      <c r="R100" s="26" t="str">
        <f t="shared" si="64"/>
        <v/>
      </c>
      <c r="S100" s="26" t="str">
        <f t="shared" si="58"/>
        <v/>
      </c>
      <c r="T100" s="26" t="str">
        <f t="shared" si="65"/>
        <v/>
      </c>
      <c r="U100" s="45">
        <f t="shared" si="59"/>
        <v>0</v>
      </c>
      <c r="V100" s="45">
        <f t="shared" si="60"/>
        <v>0</v>
      </c>
      <c r="W100" s="45">
        <f t="shared" si="75"/>
        <v>0</v>
      </c>
      <c r="X100" s="45">
        <f t="shared" si="62"/>
        <v>0</v>
      </c>
      <c r="Y100" s="46">
        <f t="shared" si="76"/>
        <v>0</v>
      </c>
      <c r="Z100" s="46">
        <f t="shared" si="77"/>
        <v>0</v>
      </c>
      <c r="AA100" s="46">
        <f t="shared" si="78"/>
        <v>0</v>
      </c>
      <c r="AB100" s="46">
        <f t="shared" si="79"/>
        <v>0</v>
      </c>
    </row>
    <row r="101" spans="1:28" x14ac:dyDescent="0.2">
      <c r="A101" s="5">
        <f t="shared" si="66"/>
        <v>100</v>
      </c>
      <c r="B101" s="11">
        <f t="shared" si="67"/>
        <v>3014</v>
      </c>
      <c r="C101" s="40">
        <f t="shared" si="68"/>
        <v>3014</v>
      </c>
      <c r="D101" s="41" t="str">
        <f>IF(C101="","",IF(ISNA(VLOOKUP(C101,Dados!D:F,3,FALSE)),"",VLOOKUP(C101,Dados!D:F,3,FALSE)))</f>
        <v/>
      </c>
      <c r="E101" s="41" t="str">
        <f t="shared" si="69"/>
        <v/>
      </c>
      <c r="F101" s="42">
        <f t="shared" si="80"/>
        <v>100</v>
      </c>
      <c r="G101" s="42">
        <f t="shared" si="81"/>
        <v>100</v>
      </c>
      <c r="H101" s="40" t="str">
        <f>IF($G101="",H100,IF(ISNA(VLOOKUP($G101,Dados!$C:$J,2,FALSE)),"",VLOOKUP($G101,Dados!$C:$J,2,FALSE)))</f>
        <v/>
      </c>
      <c r="I101" s="41" t="str">
        <f>IF($G101="",V100,IF(H101="","",VLOOKUP($G101,Dados!$C:$J,8,FALSE)))</f>
        <v/>
      </c>
      <c r="J101" s="43" t="str">
        <f t="shared" si="63"/>
        <v/>
      </c>
      <c r="K101" s="44">
        <f t="shared" si="61"/>
        <v>0</v>
      </c>
      <c r="L101" s="81">
        <f t="shared" si="70"/>
        <v>0</v>
      </c>
      <c r="M101" s="24">
        <f t="shared" si="71"/>
        <v>4</v>
      </c>
      <c r="N101" s="24">
        <f t="shared" si="72"/>
        <v>1908</v>
      </c>
      <c r="O101" s="24" t="str">
        <f t="shared" si="73"/>
        <v/>
      </c>
      <c r="P101" s="24" t="str">
        <f t="shared" si="74"/>
        <v/>
      </c>
      <c r="Q101" s="25" t="str">
        <f>IF(H101="","",IF(VLOOKUP(H101,Dados!D:I,6,FALSE)="","NÃO","ok"))</f>
        <v/>
      </c>
      <c r="R101" s="26" t="str">
        <f t="shared" si="64"/>
        <v/>
      </c>
      <c r="S101" s="26" t="str">
        <f t="shared" si="58"/>
        <v/>
      </c>
      <c r="T101" s="26" t="str">
        <f t="shared" si="65"/>
        <v/>
      </c>
      <c r="U101" s="45">
        <f t="shared" si="59"/>
        <v>0</v>
      </c>
      <c r="V101" s="45">
        <f t="shared" si="60"/>
        <v>0</v>
      </c>
      <c r="W101" s="45">
        <f t="shared" si="75"/>
        <v>0</v>
      </c>
      <c r="X101" s="45">
        <f t="shared" si="62"/>
        <v>0</v>
      </c>
      <c r="Y101" s="46">
        <f t="shared" si="76"/>
        <v>0</v>
      </c>
      <c r="Z101" s="46">
        <f t="shared" si="77"/>
        <v>0</v>
      </c>
      <c r="AA101" s="46">
        <f t="shared" si="78"/>
        <v>0</v>
      </c>
      <c r="AB101" s="46">
        <f t="shared" si="79"/>
        <v>0</v>
      </c>
    </row>
    <row r="102" spans="1:28" x14ac:dyDescent="0.2">
      <c r="A102" s="5">
        <f t="shared" si="66"/>
        <v>101</v>
      </c>
      <c r="B102" s="11">
        <f t="shared" si="67"/>
        <v>3044</v>
      </c>
      <c r="C102" s="40">
        <f t="shared" si="68"/>
        <v>3044</v>
      </c>
      <c r="D102" s="41" t="str">
        <f>IF(C102="","",IF(ISNA(VLOOKUP(C102,Dados!D:F,3,FALSE)),"",VLOOKUP(C102,Dados!D:F,3,FALSE)))</f>
        <v/>
      </c>
      <c r="E102" s="41" t="str">
        <f t="shared" si="69"/>
        <v/>
      </c>
      <c r="F102" s="42">
        <f t="shared" si="80"/>
        <v>101</v>
      </c>
      <c r="G102" s="42">
        <f t="shared" si="81"/>
        <v>101</v>
      </c>
      <c r="H102" s="40" t="str">
        <f>IF($G102="",H101,IF(ISNA(VLOOKUP($G102,Dados!$C:$J,2,FALSE)),"",VLOOKUP($G102,Dados!$C:$J,2,FALSE)))</f>
        <v/>
      </c>
      <c r="I102" s="41" t="str">
        <f>IF($G102="",V101,IF(H102="","",VLOOKUP($G102,Dados!$C:$J,8,FALSE)))</f>
        <v/>
      </c>
      <c r="J102" s="43" t="str">
        <f t="shared" si="63"/>
        <v/>
      </c>
      <c r="K102" s="44">
        <f t="shared" si="61"/>
        <v>0</v>
      </c>
      <c r="L102" s="81">
        <f t="shared" si="70"/>
        <v>0</v>
      </c>
      <c r="M102" s="24">
        <f t="shared" si="71"/>
        <v>5</v>
      </c>
      <c r="N102" s="24">
        <f t="shared" si="72"/>
        <v>1908</v>
      </c>
      <c r="O102" s="24" t="str">
        <f t="shared" si="73"/>
        <v/>
      </c>
      <c r="P102" s="24" t="str">
        <f t="shared" si="74"/>
        <v/>
      </c>
      <c r="Q102" s="25" t="str">
        <f>IF(H102="","",IF(VLOOKUP(H102,Dados!D:I,6,FALSE)="","NÃO","ok"))</f>
        <v/>
      </c>
      <c r="R102" s="26" t="str">
        <f t="shared" si="64"/>
        <v/>
      </c>
      <c r="S102" s="26" t="str">
        <f t="shared" si="58"/>
        <v/>
      </c>
      <c r="T102" s="26" t="str">
        <f t="shared" si="65"/>
        <v/>
      </c>
      <c r="U102" s="45">
        <f t="shared" si="59"/>
        <v>0</v>
      </c>
      <c r="V102" s="45">
        <f t="shared" si="60"/>
        <v>0</v>
      </c>
      <c r="W102" s="45">
        <f t="shared" si="75"/>
        <v>0</v>
      </c>
      <c r="X102" s="45">
        <f t="shared" si="62"/>
        <v>0</v>
      </c>
      <c r="Y102" s="46">
        <f t="shared" si="76"/>
        <v>0</v>
      </c>
      <c r="Z102" s="46">
        <f t="shared" si="77"/>
        <v>0</v>
      </c>
      <c r="AA102" s="46">
        <f t="shared" si="78"/>
        <v>0</v>
      </c>
      <c r="AB102" s="46">
        <f t="shared" si="79"/>
        <v>0</v>
      </c>
    </row>
    <row r="103" spans="1:28" x14ac:dyDescent="0.2">
      <c r="A103" s="5">
        <f t="shared" si="66"/>
        <v>102</v>
      </c>
      <c r="B103" s="11">
        <f t="shared" si="67"/>
        <v>3075</v>
      </c>
      <c r="C103" s="40">
        <f t="shared" si="68"/>
        <v>3075</v>
      </c>
      <c r="D103" s="41" t="str">
        <f>IF(C103="","",IF(ISNA(VLOOKUP(C103,Dados!D:F,3,FALSE)),"",VLOOKUP(C103,Dados!D:F,3,FALSE)))</f>
        <v/>
      </c>
      <c r="E103" s="41" t="str">
        <f t="shared" si="69"/>
        <v/>
      </c>
      <c r="F103" s="42">
        <f t="shared" si="80"/>
        <v>102</v>
      </c>
      <c r="G103" s="42">
        <f t="shared" si="81"/>
        <v>102</v>
      </c>
      <c r="H103" s="40" t="str">
        <f>IF($G103="",H102,IF(ISNA(VLOOKUP($G103,Dados!$C:$J,2,FALSE)),"",VLOOKUP($G103,Dados!$C:$J,2,FALSE)))</f>
        <v/>
      </c>
      <c r="I103" s="41" t="str">
        <f>IF($G103="",V102,IF(H103="","",VLOOKUP($G103,Dados!$C:$J,8,FALSE)))</f>
        <v/>
      </c>
      <c r="J103" s="43" t="str">
        <f t="shared" si="63"/>
        <v/>
      </c>
      <c r="K103" s="44">
        <f t="shared" si="61"/>
        <v>0</v>
      </c>
      <c r="L103" s="81">
        <f t="shared" si="70"/>
        <v>0</v>
      </c>
      <c r="M103" s="24">
        <f t="shared" si="71"/>
        <v>6</v>
      </c>
      <c r="N103" s="24">
        <f t="shared" si="72"/>
        <v>1908</v>
      </c>
      <c r="O103" s="24" t="str">
        <f t="shared" si="73"/>
        <v/>
      </c>
      <c r="P103" s="24" t="str">
        <f t="shared" si="74"/>
        <v/>
      </c>
      <c r="Q103" s="25" t="str">
        <f>IF(H103="","",IF(VLOOKUP(H103,Dados!D:I,6,FALSE)="","NÃO","ok"))</f>
        <v/>
      </c>
      <c r="R103" s="26" t="str">
        <f t="shared" si="64"/>
        <v/>
      </c>
      <c r="S103" s="26" t="str">
        <f t="shared" si="58"/>
        <v/>
      </c>
      <c r="T103" s="26" t="str">
        <f t="shared" si="65"/>
        <v/>
      </c>
      <c r="U103" s="45">
        <f t="shared" si="59"/>
        <v>0</v>
      </c>
      <c r="V103" s="45">
        <f t="shared" si="60"/>
        <v>0</v>
      </c>
      <c r="W103" s="45">
        <f t="shared" si="75"/>
        <v>0</v>
      </c>
      <c r="X103" s="45">
        <f t="shared" si="62"/>
        <v>0</v>
      </c>
      <c r="Y103" s="46">
        <f t="shared" si="76"/>
        <v>0</v>
      </c>
      <c r="Z103" s="46">
        <f t="shared" si="77"/>
        <v>0</v>
      </c>
      <c r="AA103" s="46">
        <f t="shared" si="78"/>
        <v>0</v>
      </c>
      <c r="AB103" s="46">
        <f t="shared" si="79"/>
        <v>0</v>
      </c>
    </row>
    <row r="104" spans="1:28" x14ac:dyDescent="0.2">
      <c r="A104" s="5">
        <f t="shared" si="66"/>
        <v>103</v>
      </c>
      <c r="B104" s="11">
        <f t="shared" si="67"/>
        <v>3105</v>
      </c>
      <c r="C104" s="40">
        <f t="shared" si="68"/>
        <v>3105</v>
      </c>
      <c r="D104" s="41" t="str">
        <f>IF(C104="","",IF(ISNA(VLOOKUP(C104,Dados!D:F,3,FALSE)),"",VLOOKUP(C104,Dados!D:F,3,FALSE)))</f>
        <v/>
      </c>
      <c r="E104" s="41" t="str">
        <f t="shared" si="69"/>
        <v/>
      </c>
      <c r="F104" s="42">
        <f t="shared" si="80"/>
        <v>103</v>
      </c>
      <c r="G104" s="42">
        <f t="shared" si="81"/>
        <v>103</v>
      </c>
      <c r="H104" s="40" t="str">
        <f>IF($G104="",H103,IF(ISNA(VLOOKUP($G104,Dados!$C:$J,2,FALSE)),"",VLOOKUP($G104,Dados!$C:$J,2,FALSE)))</f>
        <v/>
      </c>
      <c r="I104" s="41" t="str">
        <f>IF($G104="",V103,IF(H104="","",VLOOKUP($G104,Dados!$C:$J,8,FALSE)))</f>
        <v/>
      </c>
      <c r="J104" s="43" t="str">
        <f t="shared" si="63"/>
        <v/>
      </c>
      <c r="K104" s="44">
        <f t="shared" si="61"/>
        <v>0</v>
      </c>
      <c r="L104" s="81">
        <f t="shared" si="70"/>
        <v>0</v>
      </c>
      <c r="M104" s="24">
        <f t="shared" si="71"/>
        <v>7</v>
      </c>
      <c r="N104" s="24">
        <f t="shared" si="72"/>
        <v>1908</v>
      </c>
      <c r="O104" s="24" t="str">
        <f t="shared" si="73"/>
        <v/>
      </c>
      <c r="P104" s="24" t="str">
        <f t="shared" si="74"/>
        <v/>
      </c>
      <c r="Q104" s="25" t="str">
        <f>IF(H104="","",IF(VLOOKUP(H104,Dados!D:I,6,FALSE)="","NÃO","ok"))</f>
        <v/>
      </c>
      <c r="R104" s="26" t="str">
        <f t="shared" si="64"/>
        <v/>
      </c>
      <c r="S104" s="26" t="str">
        <f t="shared" si="58"/>
        <v/>
      </c>
      <c r="T104" s="26" t="str">
        <f t="shared" si="65"/>
        <v/>
      </c>
      <c r="U104" s="45">
        <f t="shared" si="59"/>
        <v>0</v>
      </c>
      <c r="V104" s="45">
        <f t="shared" si="60"/>
        <v>0</v>
      </c>
      <c r="W104" s="45">
        <f t="shared" si="75"/>
        <v>0</v>
      </c>
      <c r="X104" s="45">
        <f t="shared" si="62"/>
        <v>0</v>
      </c>
      <c r="Y104" s="46">
        <f t="shared" si="76"/>
        <v>0</v>
      </c>
      <c r="Z104" s="46">
        <f t="shared" si="77"/>
        <v>0</v>
      </c>
      <c r="AA104" s="46">
        <f t="shared" si="78"/>
        <v>0</v>
      </c>
      <c r="AB104" s="46">
        <f t="shared" si="79"/>
        <v>0</v>
      </c>
    </row>
    <row r="105" spans="1:28" x14ac:dyDescent="0.2">
      <c r="A105" s="5">
        <f t="shared" si="66"/>
        <v>104</v>
      </c>
      <c r="B105" s="11">
        <f t="shared" si="67"/>
        <v>3136</v>
      </c>
      <c r="C105" s="40">
        <f t="shared" si="68"/>
        <v>3136</v>
      </c>
      <c r="D105" s="41" t="str">
        <f>IF(C105="","",IF(ISNA(VLOOKUP(C105,Dados!D:F,3,FALSE)),"",VLOOKUP(C105,Dados!D:F,3,FALSE)))</f>
        <v/>
      </c>
      <c r="E105" s="41" t="str">
        <f t="shared" si="69"/>
        <v/>
      </c>
      <c r="F105" s="42">
        <f t="shared" si="80"/>
        <v>104</v>
      </c>
      <c r="G105" s="42">
        <f t="shared" si="81"/>
        <v>104</v>
      </c>
      <c r="H105" s="40" t="str">
        <f>IF($G105="",H104,IF(ISNA(VLOOKUP($G105,Dados!$C:$J,2,FALSE)),"",VLOOKUP($G105,Dados!$C:$J,2,FALSE)))</f>
        <v/>
      </c>
      <c r="I105" s="41" t="str">
        <f>IF($G105="",V104,IF(H105="","",VLOOKUP($G105,Dados!$C:$J,8,FALSE)))</f>
        <v/>
      </c>
      <c r="J105" s="43" t="str">
        <f t="shared" si="63"/>
        <v/>
      </c>
      <c r="K105" s="44">
        <f t="shared" si="61"/>
        <v>0</v>
      </c>
      <c r="L105" s="81">
        <f t="shared" si="70"/>
        <v>0</v>
      </c>
      <c r="M105" s="24">
        <f t="shared" si="71"/>
        <v>8</v>
      </c>
      <c r="N105" s="24">
        <f t="shared" si="72"/>
        <v>1908</v>
      </c>
      <c r="O105" s="24" t="str">
        <f t="shared" si="73"/>
        <v/>
      </c>
      <c r="P105" s="24" t="str">
        <f t="shared" si="74"/>
        <v/>
      </c>
      <c r="Q105" s="25" t="str">
        <f>IF(H105="","",IF(VLOOKUP(H105,Dados!D:I,6,FALSE)="","NÃO","ok"))</f>
        <v/>
      </c>
      <c r="R105" s="26" t="str">
        <f t="shared" si="64"/>
        <v/>
      </c>
      <c r="S105" s="26" t="str">
        <f t="shared" si="58"/>
        <v/>
      </c>
      <c r="T105" s="26" t="str">
        <f t="shared" si="65"/>
        <v/>
      </c>
      <c r="U105" s="45">
        <f t="shared" si="59"/>
        <v>0</v>
      </c>
      <c r="V105" s="45">
        <f t="shared" si="60"/>
        <v>0</v>
      </c>
      <c r="W105" s="45">
        <f t="shared" si="75"/>
        <v>0</v>
      </c>
      <c r="X105" s="45">
        <f t="shared" si="62"/>
        <v>0</v>
      </c>
      <c r="Y105" s="46">
        <f t="shared" si="76"/>
        <v>0</v>
      </c>
      <c r="Z105" s="46">
        <f t="shared" si="77"/>
        <v>0</v>
      </c>
      <c r="AA105" s="46">
        <f t="shared" si="78"/>
        <v>0</v>
      </c>
      <c r="AB105" s="46">
        <f t="shared" si="79"/>
        <v>0</v>
      </c>
    </row>
    <row r="106" spans="1:28" x14ac:dyDescent="0.2">
      <c r="A106" s="5">
        <f t="shared" si="66"/>
        <v>105</v>
      </c>
      <c r="B106" s="11">
        <f t="shared" si="67"/>
        <v>3167</v>
      </c>
      <c r="C106" s="40">
        <f t="shared" si="68"/>
        <v>3167</v>
      </c>
      <c r="D106" s="41" t="str">
        <f>IF(C106="","",IF(ISNA(VLOOKUP(C106,Dados!D:F,3,FALSE)),"",VLOOKUP(C106,Dados!D:F,3,FALSE)))</f>
        <v/>
      </c>
      <c r="E106" s="41" t="str">
        <f t="shared" si="69"/>
        <v/>
      </c>
      <c r="F106" s="42">
        <f t="shared" si="80"/>
        <v>105</v>
      </c>
      <c r="G106" s="42">
        <f t="shared" si="81"/>
        <v>105</v>
      </c>
      <c r="H106" s="40" t="str">
        <f>IF($G106="",H105,IF(ISNA(VLOOKUP($G106,Dados!$C:$J,2,FALSE)),"",VLOOKUP($G106,Dados!$C:$J,2,FALSE)))</f>
        <v/>
      </c>
      <c r="I106" s="41" t="str">
        <f>IF($G106="",V105,IF(H106="","",VLOOKUP($G106,Dados!$C:$J,8,FALSE)))</f>
        <v/>
      </c>
      <c r="J106" s="43" t="str">
        <f t="shared" si="63"/>
        <v/>
      </c>
      <c r="K106" s="44">
        <f t="shared" si="61"/>
        <v>0</v>
      </c>
      <c r="L106" s="81">
        <f t="shared" si="70"/>
        <v>0</v>
      </c>
      <c r="M106" s="24">
        <f t="shared" si="71"/>
        <v>9</v>
      </c>
      <c r="N106" s="24">
        <f t="shared" si="72"/>
        <v>1908</v>
      </c>
      <c r="O106" s="24" t="str">
        <f t="shared" si="73"/>
        <v/>
      </c>
      <c r="P106" s="24" t="str">
        <f t="shared" si="74"/>
        <v/>
      </c>
      <c r="Q106" s="25" t="str">
        <f>IF(H106="","",IF(VLOOKUP(H106,Dados!D:I,6,FALSE)="","NÃO","ok"))</f>
        <v/>
      </c>
      <c r="R106" s="26" t="str">
        <f t="shared" si="64"/>
        <v/>
      </c>
      <c r="S106" s="26" t="str">
        <f t="shared" si="58"/>
        <v/>
      </c>
      <c r="T106" s="26" t="str">
        <f t="shared" si="65"/>
        <v/>
      </c>
      <c r="U106" s="45">
        <f t="shared" si="59"/>
        <v>0</v>
      </c>
      <c r="V106" s="45">
        <f t="shared" si="60"/>
        <v>0</v>
      </c>
      <c r="W106" s="45">
        <f t="shared" si="75"/>
        <v>0</v>
      </c>
      <c r="X106" s="45">
        <f t="shared" si="62"/>
        <v>0</v>
      </c>
      <c r="Y106" s="46">
        <f t="shared" si="76"/>
        <v>0</v>
      </c>
      <c r="Z106" s="46">
        <f t="shared" si="77"/>
        <v>0</v>
      </c>
      <c r="AA106" s="46">
        <f t="shared" si="78"/>
        <v>0</v>
      </c>
      <c r="AB106" s="46">
        <f t="shared" si="79"/>
        <v>0</v>
      </c>
    </row>
    <row r="107" spans="1:28" x14ac:dyDescent="0.2">
      <c r="A107" s="5">
        <f t="shared" si="66"/>
        <v>106</v>
      </c>
      <c r="B107" s="11">
        <f t="shared" si="67"/>
        <v>3197</v>
      </c>
      <c r="C107" s="40">
        <f t="shared" si="68"/>
        <v>3197</v>
      </c>
      <c r="D107" s="41" t="str">
        <f>IF(C107="","",IF(ISNA(VLOOKUP(C107,Dados!D:F,3,FALSE)),"",VLOOKUP(C107,Dados!D:F,3,FALSE)))</f>
        <v/>
      </c>
      <c r="E107" s="41" t="str">
        <f t="shared" si="69"/>
        <v/>
      </c>
      <c r="F107" s="42">
        <f t="shared" si="80"/>
        <v>106</v>
      </c>
      <c r="G107" s="42">
        <f t="shared" si="81"/>
        <v>106</v>
      </c>
      <c r="H107" s="40" t="str">
        <f>IF($G107="",H106,IF(ISNA(VLOOKUP($G107,Dados!$C:$J,2,FALSE)),"",VLOOKUP($G107,Dados!$C:$J,2,FALSE)))</f>
        <v/>
      </c>
      <c r="I107" s="41" t="str">
        <f>IF($G107="",V106,IF(H107="","",VLOOKUP($G107,Dados!$C:$J,8,FALSE)))</f>
        <v/>
      </c>
      <c r="J107" s="43" t="str">
        <f t="shared" si="63"/>
        <v/>
      </c>
      <c r="K107" s="44">
        <f t="shared" si="61"/>
        <v>0</v>
      </c>
      <c r="L107" s="81">
        <f t="shared" si="70"/>
        <v>0</v>
      </c>
      <c r="M107" s="24">
        <f t="shared" si="71"/>
        <v>10</v>
      </c>
      <c r="N107" s="24">
        <f t="shared" si="72"/>
        <v>1908</v>
      </c>
      <c r="O107" s="24" t="str">
        <f t="shared" si="73"/>
        <v/>
      </c>
      <c r="P107" s="24" t="str">
        <f t="shared" si="74"/>
        <v/>
      </c>
      <c r="Q107" s="25" t="str">
        <f>IF(H107="","",IF(VLOOKUP(H107,Dados!D:I,6,FALSE)="","NÃO","ok"))</f>
        <v/>
      </c>
      <c r="R107" s="26" t="str">
        <f t="shared" si="64"/>
        <v/>
      </c>
      <c r="S107" s="26" t="str">
        <f t="shared" si="58"/>
        <v/>
      </c>
      <c r="T107" s="26" t="str">
        <f t="shared" si="65"/>
        <v/>
      </c>
      <c r="U107" s="45">
        <f t="shared" si="59"/>
        <v>0</v>
      </c>
      <c r="V107" s="45">
        <f t="shared" si="60"/>
        <v>0</v>
      </c>
      <c r="W107" s="45">
        <f t="shared" si="75"/>
        <v>0</v>
      </c>
      <c r="X107" s="45">
        <f t="shared" si="62"/>
        <v>0</v>
      </c>
      <c r="Y107" s="46">
        <f t="shared" si="76"/>
        <v>0</v>
      </c>
      <c r="Z107" s="46">
        <f t="shared" si="77"/>
        <v>0</v>
      </c>
      <c r="AA107" s="46">
        <f t="shared" si="78"/>
        <v>0</v>
      </c>
      <c r="AB107" s="46">
        <f t="shared" si="79"/>
        <v>0</v>
      </c>
    </row>
    <row r="108" spans="1:28" x14ac:dyDescent="0.2">
      <c r="A108" s="5">
        <f t="shared" si="66"/>
        <v>107</v>
      </c>
      <c r="B108" s="11">
        <f t="shared" si="67"/>
        <v>3228</v>
      </c>
      <c r="C108" s="40">
        <f t="shared" si="68"/>
        <v>3228</v>
      </c>
      <c r="D108" s="41" t="str">
        <f>IF(C108="","",IF(ISNA(VLOOKUP(C108,Dados!D:F,3,FALSE)),"",VLOOKUP(C108,Dados!D:F,3,FALSE)))</f>
        <v/>
      </c>
      <c r="E108" s="41" t="str">
        <f t="shared" si="69"/>
        <v/>
      </c>
      <c r="F108" s="42">
        <f t="shared" si="80"/>
        <v>107</v>
      </c>
      <c r="G108" s="42">
        <f t="shared" si="81"/>
        <v>107</v>
      </c>
      <c r="H108" s="40" t="str">
        <f>IF($G108="",H107,IF(ISNA(VLOOKUP($G108,Dados!$C:$J,2,FALSE)),"",VLOOKUP($G108,Dados!$C:$J,2,FALSE)))</f>
        <v/>
      </c>
      <c r="I108" s="41" t="str">
        <f>IF($G108="",V107,IF(H108="","",VLOOKUP($G108,Dados!$C:$J,8,FALSE)))</f>
        <v/>
      </c>
      <c r="J108" s="43" t="str">
        <f t="shared" si="63"/>
        <v/>
      </c>
      <c r="K108" s="44">
        <f t="shared" si="61"/>
        <v>0</v>
      </c>
      <c r="L108" s="81">
        <f t="shared" si="70"/>
        <v>0</v>
      </c>
      <c r="M108" s="24">
        <f t="shared" si="71"/>
        <v>11</v>
      </c>
      <c r="N108" s="24">
        <f t="shared" si="72"/>
        <v>1908</v>
      </c>
      <c r="O108" s="24" t="str">
        <f t="shared" si="73"/>
        <v/>
      </c>
      <c r="P108" s="24" t="str">
        <f t="shared" si="74"/>
        <v/>
      </c>
      <c r="Q108" s="25" t="str">
        <f>IF(H108="","",IF(VLOOKUP(H108,Dados!D:I,6,FALSE)="","NÃO","ok"))</f>
        <v/>
      </c>
      <c r="R108" s="26" t="str">
        <f t="shared" si="64"/>
        <v/>
      </c>
      <c r="S108" s="26" t="str">
        <f t="shared" si="58"/>
        <v/>
      </c>
      <c r="T108" s="26" t="str">
        <f t="shared" si="65"/>
        <v/>
      </c>
      <c r="U108" s="45">
        <f t="shared" si="59"/>
        <v>0</v>
      </c>
      <c r="V108" s="45">
        <f t="shared" si="60"/>
        <v>0</v>
      </c>
      <c r="W108" s="45">
        <f t="shared" si="75"/>
        <v>0</v>
      </c>
      <c r="X108" s="45">
        <f t="shared" si="62"/>
        <v>0</v>
      </c>
      <c r="Y108" s="46">
        <f t="shared" si="76"/>
        <v>0</v>
      </c>
      <c r="Z108" s="46">
        <f t="shared" si="77"/>
        <v>0</v>
      </c>
      <c r="AA108" s="46">
        <f t="shared" si="78"/>
        <v>0</v>
      </c>
      <c r="AB108" s="46">
        <f t="shared" si="79"/>
        <v>0</v>
      </c>
    </row>
    <row r="109" spans="1:28" x14ac:dyDescent="0.2">
      <c r="A109" s="5">
        <f t="shared" si="66"/>
        <v>108</v>
      </c>
      <c r="B109" s="11">
        <f t="shared" si="67"/>
        <v>3258</v>
      </c>
      <c r="C109" s="40">
        <f t="shared" si="68"/>
        <v>3258</v>
      </c>
      <c r="D109" s="41" t="str">
        <f>IF(C109="","",IF(ISNA(VLOOKUP(C109,Dados!D:F,3,FALSE)),"",VLOOKUP(C109,Dados!D:F,3,FALSE)))</f>
        <v/>
      </c>
      <c r="E109" s="41" t="str">
        <f t="shared" si="69"/>
        <v/>
      </c>
      <c r="F109" s="42">
        <f t="shared" si="80"/>
        <v>108</v>
      </c>
      <c r="G109" s="42">
        <f t="shared" si="81"/>
        <v>108</v>
      </c>
      <c r="H109" s="40" t="str">
        <f>IF($G109="",H108,IF(ISNA(VLOOKUP($G109,Dados!$C:$J,2,FALSE)),"",VLOOKUP($G109,Dados!$C:$J,2,FALSE)))</f>
        <v/>
      </c>
      <c r="I109" s="41" t="str">
        <f>IF($G109="",V108,IF(H109="","",VLOOKUP($G109,Dados!$C:$J,8,FALSE)))</f>
        <v/>
      </c>
      <c r="J109" s="43" t="str">
        <f t="shared" si="63"/>
        <v/>
      </c>
      <c r="K109" s="44">
        <f t="shared" si="61"/>
        <v>0</v>
      </c>
      <c r="L109" s="81">
        <f t="shared" si="70"/>
        <v>0</v>
      </c>
      <c r="M109" s="24">
        <f t="shared" si="71"/>
        <v>12</v>
      </c>
      <c r="N109" s="24">
        <f t="shared" si="72"/>
        <v>1908</v>
      </c>
      <c r="O109" s="24" t="str">
        <f t="shared" si="73"/>
        <v/>
      </c>
      <c r="P109" s="24" t="str">
        <f t="shared" si="74"/>
        <v/>
      </c>
      <c r="Q109" s="25" t="str">
        <f>IF(H109="","",IF(VLOOKUP(H109,Dados!D:I,6,FALSE)="","NÃO","ok"))</f>
        <v/>
      </c>
      <c r="R109" s="26" t="str">
        <f t="shared" si="64"/>
        <v/>
      </c>
      <c r="S109" s="26" t="str">
        <f t="shared" si="58"/>
        <v/>
      </c>
      <c r="T109" s="26" t="str">
        <f t="shared" si="65"/>
        <v/>
      </c>
      <c r="U109" s="45">
        <f t="shared" si="59"/>
        <v>0</v>
      </c>
      <c r="V109" s="45">
        <f t="shared" si="60"/>
        <v>0</v>
      </c>
      <c r="W109" s="45">
        <f t="shared" si="75"/>
        <v>0</v>
      </c>
      <c r="X109" s="45">
        <f t="shared" si="62"/>
        <v>0</v>
      </c>
      <c r="Y109" s="46">
        <f t="shared" si="76"/>
        <v>0</v>
      </c>
      <c r="Z109" s="46">
        <f t="shared" si="77"/>
        <v>0</v>
      </c>
      <c r="AA109" s="46">
        <f t="shared" si="78"/>
        <v>0</v>
      </c>
      <c r="AB109" s="46">
        <f t="shared" si="79"/>
        <v>0</v>
      </c>
    </row>
    <row r="110" spans="1:28" x14ac:dyDescent="0.2">
      <c r="A110" s="5">
        <f t="shared" si="66"/>
        <v>109</v>
      </c>
      <c r="B110" s="11">
        <f t="shared" si="67"/>
        <v>3289</v>
      </c>
      <c r="C110" s="40">
        <f t="shared" si="68"/>
        <v>3289</v>
      </c>
      <c r="D110" s="41" t="str">
        <f>IF(C110="","",IF(ISNA(VLOOKUP(C110,Dados!D:F,3,FALSE)),"",VLOOKUP(C110,Dados!D:F,3,FALSE)))</f>
        <v/>
      </c>
      <c r="E110" s="41" t="str">
        <f t="shared" si="69"/>
        <v/>
      </c>
      <c r="F110" s="42">
        <f t="shared" si="80"/>
        <v>109</v>
      </c>
      <c r="G110" s="42">
        <f t="shared" si="81"/>
        <v>109</v>
      </c>
      <c r="H110" s="40" t="str">
        <f>IF($G110="",H109,IF(ISNA(VLOOKUP($G110,Dados!$C:$J,2,FALSE)),"",VLOOKUP($G110,Dados!$C:$J,2,FALSE)))</f>
        <v/>
      </c>
      <c r="I110" s="41" t="str">
        <f>IF($G110="",V109,IF(H110="","",VLOOKUP($G110,Dados!$C:$J,8,FALSE)))</f>
        <v/>
      </c>
      <c r="J110" s="43" t="str">
        <f t="shared" si="63"/>
        <v/>
      </c>
      <c r="K110" s="44">
        <f t="shared" si="61"/>
        <v>0</v>
      </c>
      <c r="L110" s="81">
        <f t="shared" si="70"/>
        <v>0</v>
      </c>
      <c r="M110" s="24">
        <f t="shared" si="71"/>
        <v>1</v>
      </c>
      <c r="N110" s="24">
        <f t="shared" si="72"/>
        <v>1909</v>
      </c>
      <c r="O110" s="24" t="str">
        <f t="shared" si="73"/>
        <v/>
      </c>
      <c r="P110" s="24" t="str">
        <f t="shared" si="74"/>
        <v/>
      </c>
      <c r="Q110" s="25" t="str">
        <f>IF(H110="","",IF(VLOOKUP(H110,Dados!D:I,6,FALSE)="","NÃO","ok"))</f>
        <v/>
      </c>
      <c r="R110" s="26" t="str">
        <f t="shared" si="64"/>
        <v/>
      </c>
      <c r="S110" s="26" t="str">
        <f t="shared" si="58"/>
        <v/>
      </c>
      <c r="T110" s="26" t="str">
        <f t="shared" si="65"/>
        <v/>
      </c>
      <c r="U110" s="45">
        <f t="shared" si="59"/>
        <v>0</v>
      </c>
      <c r="V110" s="45">
        <f t="shared" si="60"/>
        <v>0</v>
      </c>
      <c r="W110" s="45">
        <f t="shared" si="75"/>
        <v>0</v>
      </c>
      <c r="X110" s="45">
        <f t="shared" si="62"/>
        <v>0</v>
      </c>
      <c r="Y110" s="46">
        <f t="shared" si="76"/>
        <v>0</v>
      </c>
      <c r="Z110" s="46">
        <f t="shared" si="77"/>
        <v>0</v>
      </c>
      <c r="AA110" s="46">
        <f t="shared" si="78"/>
        <v>0</v>
      </c>
      <c r="AB110" s="46">
        <f t="shared" si="79"/>
        <v>0</v>
      </c>
    </row>
    <row r="111" spans="1:28" x14ac:dyDescent="0.2">
      <c r="A111" s="5">
        <f t="shared" si="66"/>
        <v>110</v>
      </c>
      <c r="B111" s="11">
        <f t="shared" si="67"/>
        <v>3320</v>
      </c>
      <c r="C111" s="40">
        <f t="shared" si="68"/>
        <v>3320</v>
      </c>
      <c r="D111" s="41" t="str">
        <f>IF(C111="","",IF(ISNA(VLOOKUP(C111,Dados!D:F,3,FALSE)),"",VLOOKUP(C111,Dados!D:F,3,FALSE)))</f>
        <v/>
      </c>
      <c r="E111" s="41" t="str">
        <f t="shared" si="69"/>
        <v/>
      </c>
      <c r="F111" s="42">
        <f t="shared" si="80"/>
        <v>110</v>
      </c>
      <c r="G111" s="42">
        <f t="shared" si="81"/>
        <v>110</v>
      </c>
      <c r="H111" s="40" t="str">
        <f>IF($G111="",H110,IF(ISNA(VLOOKUP($G111,Dados!$C:$J,2,FALSE)),"",VLOOKUP($G111,Dados!$C:$J,2,FALSE)))</f>
        <v/>
      </c>
      <c r="I111" s="41" t="str">
        <f>IF($G111="",V110,IF(H111="","",VLOOKUP($G111,Dados!$C:$J,8,FALSE)))</f>
        <v/>
      </c>
      <c r="J111" s="43" t="str">
        <f t="shared" si="63"/>
        <v/>
      </c>
      <c r="K111" s="44">
        <f t="shared" si="61"/>
        <v>0</v>
      </c>
      <c r="L111" s="81">
        <f t="shared" si="70"/>
        <v>0</v>
      </c>
      <c r="M111" s="24">
        <f t="shared" si="71"/>
        <v>2</v>
      </c>
      <c r="N111" s="24">
        <f t="shared" si="72"/>
        <v>1909</v>
      </c>
      <c r="O111" s="24" t="str">
        <f t="shared" si="73"/>
        <v/>
      </c>
      <c r="P111" s="24" t="str">
        <f t="shared" si="74"/>
        <v/>
      </c>
      <c r="Q111" s="25" t="str">
        <f>IF(H111="","",IF(VLOOKUP(H111,Dados!D:I,6,FALSE)="","NÃO","ok"))</f>
        <v/>
      </c>
      <c r="R111" s="26" t="str">
        <f t="shared" si="64"/>
        <v/>
      </c>
      <c r="S111" s="26" t="str">
        <f t="shared" si="58"/>
        <v/>
      </c>
      <c r="T111" s="26" t="str">
        <f t="shared" si="65"/>
        <v/>
      </c>
      <c r="U111" s="45">
        <f t="shared" si="59"/>
        <v>0</v>
      </c>
      <c r="V111" s="45">
        <f t="shared" si="60"/>
        <v>0</v>
      </c>
      <c r="W111" s="45">
        <f t="shared" si="75"/>
        <v>0</v>
      </c>
      <c r="X111" s="45">
        <f t="shared" si="62"/>
        <v>0</v>
      </c>
      <c r="Y111" s="46">
        <f t="shared" si="76"/>
        <v>0</v>
      </c>
      <c r="Z111" s="46">
        <f t="shared" si="77"/>
        <v>0</v>
      </c>
      <c r="AA111" s="46">
        <f t="shared" si="78"/>
        <v>0</v>
      </c>
      <c r="AB111" s="46">
        <f t="shared" si="79"/>
        <v>0</v>
      </c>
    </row>
    <row r="112" spans="1:28" x14ac:dyDescent="0.2">
      <c r="A112" s="5">
        <f t="shared" si="66"/>
        <v>111</v>
      </c>
      <c r="B112" s="11">
        <f t="shared" si="67"/>
        <v>3348</v>
      </c>
      <c r="C112" s="40">
        <f t="shared" si="68"/>
        <v>3348</v>
      </c>
      <c r="D112" s="41" t="str">
        <f>IF(C112="","",IF(ISNA(VLOOKUP(C112,Dados!D:F,3,FALSE)),"",VLOOKUP(C112,Dados!D:F,3,FALSE)))</f>
        <v/>
      </c>
      <c r="E112" s="41" t="str">
        <f t="shared" si="69"/>
        <v/>
      </c>
      <c r="F112" s="42">
        <f t="shared" si="80"/>
        <v>111</v>
      </c>
      <c r="G112" s="42">
        <f t="shared" si="81"/>
        <v>111</v>
      </c>
      <c r="H112" s="40" t="str">
        <f>IF($G112="",H111,IF(ISNA(VLOOKUP($G112,Dados!$C:$J,2,FALSE)),"",VLOOKUP($G112,Dados!$C:$J,2,FALSE)))</f>
        <v/>
      </c>
      <c r="I112" s="41" t="str">
        <f>IF($G112="",V111,IF(H112="","",VLOOKUP($G112,Dados!$C:$J,8,FALSE)))</f>
        <v/>
      </c>
      <c r="J112" s="43" t="str">
        <f t="shared" si="63"/>
        <v/>
      </c>
      <c r="K112" s="44">
        <f t="shared" si="61"/>
        <v>0</v>
      </c>
      <c r="L112" s="81">
        <f t="shared" si="70"/>
        <v>0</v>
      </c>
      <c r="M112" s="24">
        <f t="shared" si="71"/>
        <v>3</v>
      </c>
      <c r="N112" s="24">
        <f t="shared" si="72"/>
        <v>1909</v>
      </c>
      <c r="O112" s="24" t="str">
        <f t="shared" si="73"/>
        <v/>
      </c>
      <c r="P112" s="24" t="str">
        <f t="shared" si="74"/>
        <v/>
      </c>
      <c r="Q112" s="25" t="str">
        <f>IF(H112="","",IF(VLOOKUP(H112,Dados!D:I,6,FALSE)="","NÃO","ok"))</f>
        <v/>
      </c>
      <c r="R112" s="26" t="str">
        <f t="shared" si="64"/>
        <v/>
      </c>
      <c r="S112" s="26" t="str">
        <f t="shared" si="58"/>
        <v/>
      </c>
      <c r="T112" s="26" t="str">
        <f t="shared" si="65"/>
        <v/>
      </c>
      <c r="U112" s="45">
        <f t="shared" si="59"/>
        <v>0</v>
      </c>
      <c r="V112" s="45">
        <f t="shared" si="60"/>
        <v>0</v>
      </c>
      <c r="W112" s="45">
        <f t="shared" si="75"/>
        <v>0</v>
      </c>
      <c r="X112" s="45">
        <f t="shared" si="62"/>
        <v>0</v>
      </c>
      <c r="Y112" s="46">
        <f t="shared" si="76"/>
        <v>0</v>
      </c>
      <c r="Z112" s="46">
        <f t="shared" si="77"/>
        <v>0</v>
      </c>
      <c r="AA112" s="46">
        <f t="shared" si="78"/>
        <v>0</v>
      </c>
      <c r="AB112" s="46">
        <f t="shared" si="79"/>
        <v>0</v>
      </c>
    </row>
    <row r="113" spans="1:28" x14ac:dyDescent="0.2">
      <c r="A113" s="5">
        <f t="shared" si="66"/>
        <v>112</v>
      </c>
      <c r="B113" s="11">
        <f t="shared" si="67"/>
        <v>3379</v>
      </c>
      <c r="C113" s="40">
        <f t="shared" si="68"/>
        <v>3379</v>
      </c>
      <c r="D113" s="41" t="str">
        <f>IF(C113="","",IF(ISNA(VLOOKUP(C113,Dados!D:F,3,FALSE)),"",VLOOKUP(C113,Dados!D:F,3,FALSE)))</f>
        <v/>
      </c>
      <c r="E113" s="41" t="str">
        <f t="shared" si="69"/>
        <v/>
      </c>
      <c r="F113" s="42">
        <f t="shared" si="80"/>
        <v>112</v>
      </c>
      <c r="G113" s="42">
        <f t="shared" si="81"/>
        <v>112</v>
      </c>
      <c r="H113" s="40" t="str">
        <f>IF($G113="",H112,IF(ISNA(VLOOKUP($G113,Dados!$C:$J,2,FALSE)),"",VLOOKUP($G113,Dados!$C:$J,2,FALSE)))</f>
        <v/>
      </c>
      <c r="I113" s="41" t="str">
        <f>IF($G113="",V112,IF(H113="","",VLOOKUP($G113,Dados!$C:$J,8,FALSE)))</f>
        <v/>
      </c>
      <c r="J113" s="43" t="str">
        <f t="shared" si="63"/>
        <v/>
      </c>
      <c r="K113" s="44">
        <f t="shared" si="61"/>
        <v>0</v>
      </c>
      <c r="L113" s="81">
        <f t="shared" si="70"/>
        <v>0</v>
      </c>
      <c r="M113" s="24">
        <f t="shared" si="71"/>
        <v>4</v>
      </c>
      <c r="N113" s="24">
        <f t="shared" si="72"/>
        <v>1909</v>
      </c>
      <c r="O113" s="24" t="str">
        <f t="shared" si="73"/>
        <v/>
      </c>
      <c r="P113" s="24" t="str">
        <f t="shared" si="74"/>
        <v/>
      </c>
      <c r="Q113" s="25" t="str">
        <f>IF(H113="","",IF(VLOOKUP(H113,Dados!D:I,6,FALSE)="","NÃO","ok"))</f>
        <v/>
      </c>
      <c r="R113" s="26" t="str">
        <f t="shared" si="64"/>
        <v/>
      </c>
      <c r="S113" s="26" t="str">
        <f t="shared" si="58"/>
        <v/>
      </c>
      <c r="T113" s="26" t="str">
        <f t="shared" si="65"/>
        <v/>
      </c>
      <c r="U113" s="45">
        <f t="shared" si="59"/>
        <v>0</v>
      </c>
      <c r="V113" s="45">
        <f t="shared" si="60"/>
        <v>0</v>
      </c>
      <c r="W113" s="45">
        <f t="shared" si="75"/>
        <v>0</v>
      </c>
      <c r="X113" s="45">
        <f t="shared" si="62"/>
        <v>0</v>
      </c>
      <c r="Y113" s="46">
        <f t="shared" si="76"/>
        <v>0</v>
      </c>
      <c r="Z113" s="46">
        <f t="shared" si="77"/>
        <v>0</v>
      </c>
      <c r="AA113" s="46">
        <f t="shared" si="78"/>
        <v>0</v>
      </c>
      <c r="AB113" s="46">
        <f t="shared" si="79"/>
        <v>0</v>
      </c>
    </row>
    <row r="114" spans="1:28" x14ac:dyDescent="0.2">
      <c r="A114" s="5">
        <f t="shared" si="66"/>
        <v>113</v>
      </c>
      <c r="B114" s="11">
        <f t="shared" si="67"/>
        <v>3409</v>
      </c>
      <c r="C114" s="40">
        <f t="shared" si="68"/>
        <v>3409</v>
      </c>
      <c r="D114" s="41" t="str">
        <f>IF(C114="","",IF(ISNA(VLOOKUP(C114,Dados!D:F,3,FALSE)),"",VLOOKUP(C114,Dados!D:F,3,FALSE)))</f>
        <v/>
      </c>
      <c r="E114" s="41" t="str">
        <f t="shared" si="69"/>
        <v/>
      </c>
      <c r="F114" s="42">
        <f t="shared" si="80"/>
        <v>113</v>
      </c>
      <c r="G114" s="42">
        <f t="shared" si="81"/>
        <v>113</v>
      </c>
      <c r="H114" s="40" t="str">
        <f>IF($G114="",H113,IF(ISNA(VLOOKUP($G114,Dados!$C:$J,2,FALSE)),"",VLOOKUP($G114,Dados!$C:$J,2,FALSE)))</f>
        <v/>
      </c>
      <c r="I114" s="41" t="str">
        <f>IF($G114="",V113,IF(H114="","",VLOOKUP($G114,Dados!$C:$J,8,FALSE)))</f>
        <v/>
      </c>
      <c r="J114" s="43" t="str">
        <f t="shared" si="63"/>
        <v/>
      </c>
      <c r="K114" s="44">
        <f t="shared" si="61"/>
        <v>0</v>
      </c>
      <c r="L114" s="81">
        <f t="shared" si="70"/>
        <v>0</v>
      </c>
      <c r="M114" s="24">
        <f t="shared" si="71"/>
        <v>5</v>
      </c>
      <c r="N114" s="24">
        <f t="shared" si="72"/>
        <v>1909</v>
      </c>
      <c r="O114" s="24" t="str">
        <f t="shared" si="73"/>
        <v/>
      </c>
      <c r="P114" s="24" t="str">
        <f t="shared" si="74"/>
        <v/>
      </c>
      <c r="Q114" s="25" t="str">
        <f>IF(H114="","",IF(VLOOKUP(H114,Dados!D:I,6,FALSE)="","NÃO","ok"))</f>
        <v/>
      </c>
      <c r="R114" s="26" t="str">
        <f t="shared" si="64"/>
        <v/>
      </c>
      <c r="S114" s="26" t="str">
        <f t="shared" si="58"/>
        <v/>
      </c>
      <c r="T114" s="26" t="str">
        <f t="shared" si="65"/>
        <v/>
      </c>
      <c r="U114" s="45">
        <f t="shared" si="59"/>
        <v>0</v>
      </c>
      <c r="V114" s="45">
        <f t="shared" si="60"/>
        <v>0</v>
      </c>
      <c r="W114" s="45">
        <f t="shared" si="75"/>
        <v>0</v>
      </c>
      <c r="X114" s="45">
        <f t="shared" si="62"/>
        <v>0</v>
      </c>
      <c r="Y114" s="46">
        <f t="shared" si="76"/>
        <v>0</v>
      </c>
      <c r="Z114" s="46">
        <f t="shared" si="77"/>
        <v>0</v>
      </c>
      <c r="AA114" s="46">
        <f t="shared" si="78"/>
        <v>0</v>
      </c>
      <c r="AB114" s="46">
        <f t="shared" si="79"/>
        <v>0</v>
      </c>
    </row>
    <row r="115" spans="1:28" x14ac:dyDescent="0.2">
      <c r="A115" s="5">
        <f t="shared" si="66"/>
        <v>114</v>
      </c>
      <c r="B115" s="11">
        <f t="shared" si="67"/>
        <v>3440</v>
      </c>
      <c r="C115" s="40">
        <f t="shared" si="68"/>
        <v>3440</v>
      </c>
      <c r="D115" s="41" t="str">
        <f>IF(C115="","",IF(ISNA(VLOOKUP(C115,Dados!D:F,3,FALSE)),"",VLOOKUP(C115,Dados!D:F,3,FALSE)))</f>
        <v/>
      </c>
      <c r="E115" s="41" t="str">
        <f t="shared" si="69"/>
        <v/>
      </c>
      <c r="F115" s="42">
        <f t="shared" si="80"/>
        <v>114</v>
      </c>
      <c r="G115" s="42">
        <f t="shared" si="81"/>
        <v>114</v>
      </c>
      <c r="H115" s="40" t="str">
        <f>IF($G115="",H114,IF(ISNA(VLOOKUP($G115,Dados!$C:$J,2,FALSE)),"",VLOOKUP($G115,Dados!$C:$J,2,FALSE)))</f>
        <v/>
      </c>
      <c r="I115" s="41" t="str">
        <f>IF($G115="",V114,IF(H115="","",VLOOKUP($G115,Dados!$C:$J,8,FALSE)))</f>
        <v/>
      </c>
      <c r="J115" s="43" t="str">
        <f t="shared" si="63"/>
        <v/>
      </c>
      <c r="K115" s="44">
        <f t="shared" si="61"/>
        <v>0</v>
      </c>
      <c r="L115" s="81">
        <f t="shared" si="70"/>
        <v>0</v>
      </c>
      <c r="M115" s="24">
        <f t="shared" si="71"/>
        <v>6</v>
      </c>
      <c r="N115" s="24">
        <f t="shared" si="72"/>
        <v>1909</v>
      </c>
      <c r="O115" s="24" t="str">
        <f t="shared" si="73"/>
        <v/>
      </c>
      <c r="P115" s="24" t="str">
        <f t="shared" si="74"/>
        <v/>
      </c>
      <c r="Q115" s="25" t="str">
        <f>IF(H115="","",IF(VLOOKUP(H115,Dados!D:I,6,FALSE)="","NÃO","ok"))</f>
        <v/>
      </c>
      <c r="R115" s="26" t="str">
        <f t="shared" si="64"/>
        <v/>
      </c>
      <c r="S115" s="26" t="str">
        <f t="shared" si="58"/>
        <v/>
      </c>
      <c r="T115" s="26" t="str">
        <f t="shared" si="65"/>
        <v/>
      </c>
      <c r="U115" s="45">
        <f t="shared" si="59"/>
        <v>0</v>
      </c>
      <c r="V115" s="45">
        <f t="shared" si="60"/>
        <v>0</v>
      </c>
      <c r="W115" s="45">
        <f t="shared" si="75"/>
        <v>0</v>
      </c>
      <c r="X115" s="45">
        <f t="shared" si="62"/>
        <v>0</v>
      </c>
      <c r="Y115" s="46">
        <f t="shared" si="76"/>
        <v>0</v>
      </c>
      <c r="Z115" s="46">
        <f t="shared" si="77"/>
        <v>0</v>
      </c>
      <c r="AA115" s="46">
        <f t="shared" si="78"/>
        <v>0</v>
      </c>
      <c r="AB115" s="46">
        <f t="shared" si="79"/>
        <v>0</v>
      </c>
    </row>
    <row r="116" spans="1:28" x14ac:dyDescent="0.2">
      <c r="A116" s="5">
        <f t="shared" si="66"/>
        <v>115</v>
      </c>
      <c r="B116" s="11">
        <f t="shared" si="67"/>
        <v>3470</v>
      </c>
      <c r="C116" s="40">
        <f t="shared" si="68"/>
        <v>3470</v>
      </c>
      <c r="D116" s="41" t="str">
        <f>IF(C116="","",IF(ISNA(VLOOKUP(C116,Dados!D:F,3,FALSE)),"",VLOOKUP(C116,Dados!D:F,3,FALSE)))</f>
        <v/>
      </c>
      <c r="E116" s="41" t="str">
        <f t="shared" si="69"/>
        <v/>
      </c>
      <c r="F116" s="42">
        <f t="shared" si="80"/>
        <v>115</v>
      </c>
      <c r="G116" s="42">
        <f t="shared" si="81"/>
        <v>115</v>
      </c>
      <c r="H116" s="40" t="str">
        <f>IF($G116="",H115,IF(ISNA(VLOOKUP($G116,Dados!$C:$J,2,FALSE)),"",VLOOKUP($G116,Dados!$C:$J,2,FALSE)))</f>
        <v/>
      </c>
      <c r="I116" s="41" t="str">
        <f>IF($G116="",V115,IF(H116="","",VLOOKUP($G116,Dados!$C:$J,8,FALSE)))</f>
        <v/>
      </c>
      <c r="J116" s="43" t="str">
        <f t="shared" si="63"/>
        <v/>
      </c>
      <c r="K116" s="44">
        <f t="shared" si="61"/>
        <v>0</v>
      </c>
      <c r="L116" s="81">
        <f t="shared" si="70"/>
        <v>0</v>
      </c>
      <c r="M116" s="24">
        <f t="shared" si="71"/>
        <v>7</v>
      </c>
      <c r="N116" s="24">
        <f t="shared" si="72"/>
        <v>1909</v>
      </c>
      <c r="O116" s="24" t="str">
        <f t="shared" si="73"/>
        <v/>
      </c>
      <c r="P116" s="24" t="str">
        <f t="shared" si="74"/>
        <v/>
      </c>
      <c r="Q116" s="25" t="str">
        <f>IF(H116="","",IF(VLOOKUP(H116,Dados!D:I,6,FALSE)="","NÃO","ok"))</f>
        <v/>
      </c>
      <c r="R116" s="26" t="str">
        <f t="shared" si="64"/>
        <v/>
      </c>
      <c r="S116" s="26" t="str">
        <f t="shared" si="58"/>
        <v/>
      </c>
      <c r="T116" s="26" t="str">
        <f t="shared" si="65"/>
        <v/>
      </c>
      <c r="U116" s="45">
        <f t="shared" si="59"/>
        <v>0</v>
      </c>
      <c r="V116" s="45">
        <f t="shared" si="60"/>
        <v>0</v>
      </c>
      <c r="W116" s="45">
        <f t="shared" si="75"/>
        <v>0</v>
      </c>
      <c r="X116" s="45">
        <f t="shared" si="62"/>
        <v>0</v>
      </c>
      <c r="Y116" s="46">
        <f t="shared" si="76"/>
        <v>0</v>
      </c>
      <c r="Z116" s="46">
        <f t="shared" si="77"/>
        <v>0</v>
      </c>
      <c r="AA116" s="46">
        <f t="shared" si="78"/>
        <v>0</v>
      </c>
      <c r="AB116" s="46">
        <f t="shared" si="79"/>
        <v>0</v>
      </c>
    </row>
    <row r="117" spans="1:28" x14ac:dyDescent="0.2">
      <c r="A117" s="5">
        <f t="shared" si="66"/>
        <v>116</v>
      </c>
      <c r="B117" s="11">
        <f t="shared" si="67"/>
        <v>3501</v>
      </c>
      <c r="C117" s="40">
        <f t="shared" si="68"/>
        <v>3501</v>
      </c>
      <c r="D117" s="41" t="str">
        <f>IF(C117="","",IF(ISNA(VLOOKUP(C117,Dados!D:F,3,FALSE)),"",VLOOKUP(C117,Dados!D:F,3,FALSE)))</f>
        <v/>
      </c>
      <c r="E117" s="41" t="str">
        <f t="shared" si="69"/>
        <v/>
      </c>
      <c r="F117" s="42">
        <f t="shared" si="80"/>
        <v>116</v>
      </c>
      <c r="G117" s="42">
        <f t="shared" si="81"/>
        <v>116</v>
      </c>
      <c r="H117" s="40" t="str">
        <f>IF($G117="",H116,IF(ISNA(VLOOKUP($G117,Dados!$C:$J,2,FALSE)),"",VLOOKUP($G117,Dados!$C:$J,2,FALSE)))</f>
        <v/>
      </c>
      <c r="I117" s="41" t="str">
        <f>IF($G117="",V116,IF(H117="","",VLOOKUP($G117,Dados!$C:$J,8,FALSE)))</f>
        <v/>
      </c>
      <c r="J117" s="43" t="str">
        <f t="shared" si="63"/>
        <v/>
      </c>
      <c r="K117" s="44">
        <f t="shared" si="61"/>
        <v>0</v>
      </c>
      <c r="L117" s="81">
        <f t="shared" si="70"/>
        <v>0</v>
      </c>
      <c r="M117" s="24">
        <f t="shared" si="71"/>
        <v>8</v>
      </c>
      <c r="N117" s="24">
        <f t="shared" si="72"/>
        <v>1909</v>
      </c>
      <c r="O117" s="24" t="str">
        <f t="shared" si="73"/>
        <v/>
      </c>
      <c r="P117" s="24" t="str">
        <f t="shared" si="74"/>
        <v/>
      </c>
      <c r="Q117" s="25" t="str">
        <f>IF(H117="","",IF(VLOOKUP(H117,Dados!D:I,6,FALSE)="","NÃO","ok"))</f>
        <v/>
      </c>
      <c r="R117" s="26" t="str">
        <f t="shared" si="64"/>
        <v/>
      </c>
      <c r="S117" s="26" t="str">
        <f t="shared" si="58"/>
        <v/>
      </c>
      <c r="T117" s="26" t="str">
        <f t="shared" si="65"/>
        <v/>
      </c>
      <c r="U117" s="45">
        <f t="shared" si="59"/>
        <v>0</v>
      </c>
      <c r="V117" s="45">
        <f t="shared" si="60"/>
        <v>0</v>
      </c>
      <c r="W117" s="45">
        <f t="shared" si="75"/>
        <v>0</v>
      </c>
      <c r="X117" s="45">
        <f t="shared" si="62"/>
        <v>0</v>
      </c>
      <c r="Y117" s="46">
        <f t="shared" si="76"/>
        <v>0</v>
      </c>
      <c r="Z117" s="46">
        <f t="shared" si="77"/>
        <v>0</v>
      </c>
      <c r="AA117" s="46">
        <f t="shared" si="78"/>
        <v>0</v>
      </c>
      <c r="AB117" s="46">
        <f t="shared" si="79"/>
        <v>0</v>
      </c>
    </row>
    <row r="118" spans="1:28" x14ac:dyDescent="0.2">
      <c r="A118" s="5">
        <f t="shared" si="66"/>
        <v>117</v>
      </c>
      <c r="B118" s="11">
        <f t="shared" si="67"/>
        <v>3532</v>
      </c>
      <c r="C118" s="40">
        <f t="shared" si="68"/>
        <v>3532</v>
      </c>
      <c r="D118" s="41" t="str">
        <f>IF(C118="","",IF(ISNA(VLOOKUP(C118,Dados!D:F,3,FALSE)),"",VLOOKUP(C118,Dados!D:F,3,FALSE)))</f>
        <v/>
      </c>
      <c r="E118" s="41" t="str">
        <f t="shared" si="69"/>
        <v/>
      </c>
      <c r="F118" s="42">
        <f t="shared" si="80"/>
        <v>117</v>
      </c>
      <c r="G118" s="42">
        <f t="shared" si="81"/>
        <v>117</v>
      </c>
      <c r="H118" s="40" t="str">
        <f>IF($G118="",H117,IF(ISNA(VLOOKUP($G118,Dados!$C:$J,2,FALSE)),"",VLOOKUP($G118,Dados!$C:$J,2,FALSE)))</f>
        <v/>
      </c>
      <c r="I118" s="41" t="str">
        <f>IF($G118="",V117,IF(H118="","",VLOOKUP($G118,Dados!$C:$J,8,FALSE)))</f>
        <v/>
      </c>
      <c r="J118" s="43" t="str">
        <f t="shared" si="63"/>
        <v/>
      </c>
      <c r="K118" s="44">
        <f t="shared" si="61"/>
        <v>0</v>
      </c>
      <c r="L118" s="81">
        <f t="shared" si="70"/>
        <v>0</v>
      </c>
      <c r="M118" s="24">
        <f t="shared" si="71"/>
        <v>9</v>
      </c>
      <c r="N118" s="24">
        <f t="shared" si="72"/>
        <v>1909</v>
      </c>
      <c r="O118" s="24" t="str">
        <f t="shared" si="73"/>
        <v/>
      </c>
      <c r="P118" s="24" t="str">
        <f t="shared" si="74"/>
        <v/>
      </c>
      <c r="Q118" s="25" t="str">
        <f>IF(H118="","",IF(VLOOKUP(H118,Dados!D:I,6,FALSE)="","NÃO","ok"))</f>
        <v/>
      </c>
      <c r="R118" s="26" t="str">
        <f t="shared" si="64"/>
        <v/>
      </c>
      <c r="S118" s="26" t="str">
        <f t="shared" si="58"/>
        <v/>
      </c>
      <c r="T118" s="26" t="str">
        <f t="shared" si="65"/>
        <v/>
      </c>
      <c r="U118" s="45">
        <f t="shared" si="59"/>
        <v>0</v>
      </c>
      <c r="V118" s="45">
        <f t="shared" si="60"/>
        <v>0</v>
      </c>
      <c r="W118" s="45">
        <f t="shared" si="75"/>
        <v>0</v>
      </c>
      <c r="X118" s="45">
        <f t="shared" si="62"/>
        <v>0</v>
      </c>
      <c r="Y118" s="46">
        <f t="shared" si="76"/>
        <v>0</v>
      </c>
      <c r="Z118" s="46">
        <f t="shared" si="77"/>
        <v>0</v>
      </c>
      <c r="AA118" s="46">
        <f t="shared" si="78"/>
        <v>0</v>
      </c>
      <c r="AB118" s="46">
        <f t="shared" si="79"/>
        <v>0</v>
      </c>
    </row>
    <row r="119" spans="1:28" x14ac:dyDescent="0.2">
      <c r="A119" s="5">
        <f t="shared" si="66"/>
        <v>118</v>
      </c>
      <c r="B119" s="11">
        <f t="shared" si="67"/>
        <v>3562</v>
      </c>
      <c r="C119" s="40">
        <f t="shared" si="68"/>
        <v>3562</v>
      </c>
      <c r="D119" s="41" t="str">
        <f>IF(C119="","",IF(ISNA(VLOOKUP(C119,Dados!D:F,3,FALSE)),"",VLOOKUP(C119,Dados!D:F,3,FALSE)))</f>
        <v/>
      </c>
      <c r="E119" s="41" t="str">
        <f t="shared" si="69"/>
        <v/>
      </c>
      <c r="F119" s="42">
        <f t="shared" si="80"/>
        <v>118</v>
      </c>
      <c r="G119" s="42">
        <f t="shared" si="81"/>
        <v>118</v>
      </c>
      <c r="H119" s="40" t="str">
        <f>IF($G119="",H118,IF(ISNA(VLOOKUP($G119,Dados!$C:$J,2,FALSE)),"",VLOOKUP($G119,Dados!$C:$J,2,FALSE)))</f>
        <v/>
      </c>
      <c r="I119" s="41" t="str">
        <f>IF($G119="",V118,IF(H119="","",VLOOKUP($G119,Dados!$C:$J,8,FALSE)))</f>
        <v/>
      </c>
      <c r="J119" s="43" t="str">
        <f t="shared" si="63"/>
        <v/>
      </c>
      <c r="K119" s="44">
        <f t="shared" si="61"/>
        <v>0</v>
      </c>
      <c r="L119" s="81">
        <f t="shared" si="70"/>
        <v>0</v>
      </c>
      <c r="M119" s="24">
        <f t="shared" si="71"/>
        <v>10</v>
      </c>
      <c r="N119" s="24">
        <f t="shared" si="72"/>
        <v>1909</v>
      </c>
      <c r="O119" s="24" t="str">
        <f t="shared" si="73"/>
        <v/>
      </c>
      <c r="P119" s="24" t="str">
        <f t="shared" si="74"/>
        <v/>
      </c>
      <c r="Q119" s="25" t="str">
        <f>IF(H119="","",IF(VLOOKUP(H119,Dados!D:I,6,FALSE)="","NÃO","ok"))</f>
        <v/>
      </c>
      <c r="R119" s="26" t="str">
        <f t="shared" si="64"/>
        <v/>
      </c>
      <c r="S119" s="26" t="str">
        <f t="shared" si="58"/>
        <v/>
      </c>
      <c r="T119" s="26" t="str">
        <f t="shared" si="65"/>
        <v/>
      </c>
      <c r="U119" s="45">
        <f t="shared" si="59"/>
        <v>0</v>
      </c>
      <c r="V119" s="45">
        <f t="shared" si="60"/>
        <v>0</v>
      </c>
      <c r="W119" s="45">
        <f t="shared" si="75"/>
        <v>0</v>
      </c>
      <c r="X119" s="45">
        <f t="shared" si="62"/>
        <v>0</v>
      </c>
      <c r="Y119" s="46">
        <f t="shared" si="76"/>
        <v>0</v>
      </c>
      <c r="Z119" s="46">
        <f t="shared" si="77"/>
        <v>0</v>
      </c>
      <c r="AA119" s="46">
        <f t="shared" si="78"/>
        <v>0</v>
      </c>
      <c r="AB119" s="46">
        <f t="shared" si="79"/>
        <v>0</v>
      </c>
    </row>
    <row r="120" spans="1:28" x14ac:dyDescent="0.2">
      <c r="A120" s="5">
        <f t="shared" si="66"/>
        <v>119</v>
      </c>
      <c r="B120" s="11">
        <f t="shared" si="67"/>
        <v>3593</v>
      </c>
      <c r="C120" s="40">
        <f t="shared" si="68"/>
        <v>3593</v>
      </c>
      <c r="D120" s="41" t="str">
        <f>IF(C120="","",IF(ISNA(VLOOKUP(C120,Dados!D:F,3,FALSE)),"",VLOOKUP(C120,Dados!D:F,3,FALSE)))</f>
        <v/>
      </c>
      <c r="E120" s="41" t="str">
        <f t="shared" si="69"/>
        <v/>
      </c>
      <c r="F120" s="42">
        <f t="shared" si="80"/>
        <v>119</v>
      </c>
      <c r="G120" s="42">
        <f t="shared" si="81"/>
        <v>119</v>
      </c>
      <c r="H120" s="40" t="str">
        <f>IF($G120="",H119,IF(ISNA(VLOOKUP($G120,Dados!$C:$J,2,FALSE)),"",VLOOKUP($G120,Dados!$C:$J,2,FALSE)))</f>
        <v/>
      </c>
      <c r="I120" s="41" t="str">
        <f>IF($G120="",V119,IF(H120="","",VLOOKUP($G120,Dados!$C:$J,8,FALSE)))</f>
        <v/>
      </c>
      <c r="J120" s="43" t="str">
        <f t="shared" si="63"/>
        <v/>
      </c>
      <c r="K120" s="44">
        <f t="shared" si="61"/>
        <v>0</v>
      </c>
      <c r="L120" s="81">
        <f t="shared" si="70"/>
        <v>0</v>
      </c>
      <c r="M120" s="24">
        <f t="shared" si="71"/>
        <v>11</v>
      </c>
      <c r="N120" s="24">
        <f t="shared" si="72"/>
        <v>1909</v>
      </c>
      <c r="O120" s="24" t="str">
        <f t="shared" si="73"/>
        <v/>
      </c>
      <c r="P120" s="24" t="str">
        <f t="shared" si="74"/>
        <v/>
      </c>
      <c r="Q120" s="25" t="str">
        <f>IF(H120="","",IF(VLOOKUP(H120,Dados!D:I,6,FALSE)="","NÃO","ok"))</f>
        <v/>
      </c>
      <c r="R120" s="26" t="str">
        <f t="shared" si="64"/>
        <v/>
      </c>
      <c r="S120" s="26" t="str">
        <f t="shared" si="58"/>
        <v/>
      </c>
      <c r="T120" s="26" t="str">
        <f t="shared" si="65"/>
        <v/>
      </c>
      <c r="U120" s="45">
        <f t="shared" si="59"/>
        <v>0</v>
      </c>
      <c r="V120" s="45">
        <f t="shared" si="60"/>
        <v>0</v>
      </c>
      <c r="W120" s="45">
        <f t="shared" si="75"/>
        <v>0</v>
      </c>
      <c r="X120" s="45">
        <f t="shared" si="62"/>
        <v>0</v>
      </c>
      <c r="Y120" s="46">
        <f t="shared" si="76"/>
        <v>0</v>
      </c>
      <c r="Z120" s="46">
        <f t="shared" si="77"/>
        <v>0</v>
      </c>
      <c r="AA120" s="46">
        <f t="shared" si="78"/>
        <v>0</v>
      </c>
      <c r="AB120" s="46">
        <f t="shared" si="79"/>
        <v>0</v>
      </c>
    </row>
    <row r="121" spans="1:28" x14ac:dyDescent="0.2">
      <c r="A121" s="5">
        <f t="shared" si="66"/>
        <v>120</v>
      </c>
      <c r="B121" s="11">
        <f t="shared" si="67"/>
        <v>3623</v>
      </c>
      <c r="C121" s="40">
        <f t="shared" si="68"/>
        <v>3623</v>
      </c>
      <c r="D121" s="41" t="str">
        <f>IF(C121="","",IF(ISNA(VLOOKUP(C121,Dados!D:F,3,FALSE)),"",VLOOKUP(C121,Dados!D:F,3,FALSE)))</f>
        <v/>
      </c>
      <c r="E121" s="41" t="str">
        <f t="shared" si="69"/>
        <v/>
      </c>
      <c r="F121" s="42">
        <f t="shared" si="80"/>
        <v>120</v>
      </c>
      <c r="G121" s="42">
        <f t="shared" si="81"/>
        <v>120</v>
      </c>
      <c r="H121" s="40" t="str">
        <f>IF($G121="",H120,IF(ISNA(VLOOKUP($G121,Dados!$C:$J,2,FALSE)),"",VLOOKUP($G121,Dados!$C:$J,2,FALSE)))</f>
        <v/>
      </c>
      <c r="I121" s="41" t="str">
        <f>IF($G121="",V120,IF(H121="","",VLOOKUP($G121,Dados!$C:$J,8,FALSE)))</f>
        <v/>
      </c>
      <c r="J121" s="43" t="str">
        <f t="shared" si="63"/>
        <v/>
      </c>
      <c r="K121" s="44">
        <f t="shared" si="61"/>
        <v>0</v>
      </c>
      <c r="L121" s="81">
        <f t="shared" si="70"/>
        <v>0</v>
      </c>
      <c r="M121" s="24">
        <f t="shared" si="71"/>
        <v>12</v>
      </c>
      <c r="N121" s="24">
        <f t="shared" si="72"/>
        <v>1909</v>
      </c>
      <c r="O121" s="24" t="str">
        <f t="shared" si="73"/>
        <v/>
      </c>
      <c r="P121" s="24" t="str">
        <f t="shared" si="74"/>
        <v/>
      </c>
      <c r="Q121" s="25" t="str">
        <f>IF(H121="","",IF(VLOOKUP(H121,Dados!D:I,6,FALSE)="","NÃO","ok"))</f>
        <v/>
      </c>
      <c r="R121" s="26" t="str">
        <f t="shared" si="64"/>
        <v/>
      </c>
      <c r="S121" s="26" t="str">
        <f t="shared" si="58"/>
        <v/>
      </c>
      <c r="T121" s="26" t="str">
        <f t="shared" si="65"/>
        <v/>
      </c>
      <c r="U121" s="45">
        <f t="shared" si="59"/>
        <v>0</v>
      </c>
      <c r="V121" s="45">
        <f t="shared" si="60"/>
        <v>0</v>
      </c>
      <c r="W121" s="45">
        <f t="shared" si="75"/>
        <v>0</v>
      </c>
      <c r="X121" s="45">
        <f t="shared" si="62"/>
        <v>0</v>
      </c>
      <c r="Y121" s="46">
        <f t="shared" si="76"/>
        <v>0</v>
      </c>
      <c r="Z121" s="46">
        <f t="shared" si="77"/>
        <v>0</v>
      </c>
      <c r="AA121" s="46">
        <f t="shared" si="78"/>
        <v>0</v>
      </c>
      <c r="AB121" s="46">
        <f t="shared" si="79"/>
        <v>0</v>
      </c>
    </row>
    <row r="122" spans="1:28" x14ac:dyDescent="0.2">
      <c r="A122" s="5">
        <f t="shared" si="66"/>
        <v>121</v>
      </c>
      <c r="B122" s="11">
        <f t="shared" si="67"/>
        <v>3654</v>
      </c>
      <c r="C122" s="40">
        <f t="shared" si="68"/>
        <v>3654</v>
      </c>
      <c r="D122" s="41" t="str">
        <f>IF(C122="","",IF(ISNA(VLOOKUP(C122,Dados!D:F,3,FALSE)),"",VLOOKUP(C122,Dados!D:F,3,FALSE)))</f>
        <v/>
      </c>
      <c r="E122" s="41" t="str">
        <f t="shared" si="69"/>
        <v/>
      </c>
      <c r="F122" s="42">
        <f t="shared" si="80"/>
        <v>121</v>
      </c>
      <c r="G122" s="42">
        <f t="shared" si="81"/>
        <v>121</v>
      </c>
      <c r="H122" s="40" t="str">
        <f>IF($G122="",H121,IF(ISNA(VLOOKUP($G122,Dados!$C:$J,2,FALSE)),"",VLOOKUP($G122,Dados!$C:$J,2,FALSE)))</f>
        <v/>
      </c>
      <c r="I122" s="41" t="str">
        <f>IF($G122="",V121,IF(H122="","",VLOOKUP($G122,Dados!$C:$J,8,FALSE)))</f>
        <v/>
      </c>
      <c r="J122" s="43" t="str">
        <f t="shared" si="63"/>
        <v/>
      </c>
      <c r="K122" s="44">
        <f t="shared" si="61"/>
        <v>0</v>
      </c>
      <c r="L122" s="81">
        <f t="shared" si="70"/>
        <v>0</v>
      </c>
      <c r="M122" s="24">
        <f t="shared" si="71"/>
        <v>1</v>
      </c>
      <c r="N122" s="24">
        <f t="shared" si="72"/>
        <v>1910</v>
      </c>
      <c r="O122" s="24" t="str">
        <f t="shared" si="73"/>
        <v/>
      </c>
      <c r="P122" s="24" t="str">
        <f t="shared" si="74"/>
        <v/>
      </c>
      <c r="Q122" s="25" t="str">
        <f>IF(H122="","",IF(VLOOKUP(H122,Dados!D:I,6,FALSE)="","NÃO","ok"))</f>
        <v/>
      </c>
      <c r="R122" s="26" t="str">
        <f t="shared" si="64"/>
        <v/>
      </c>
      <c r="S122" s="26" t="str">
        <f t="shared" si="58"/>
        <v/>
      </c>
      <c r="T122" s="26" t="str">
        <f t="shared" si="65"/>
        <v/>
      </c>
      <c r="U122" s="45">
        <f t="shared" si="59"/>
        <v>0</v>
      </c>
      <c r="V122" s="45">
        <f t="shared" si="60"/>
        <v>0</v>
      </c>
      <c r="W122" s="45">
        <f t="shared" si="75"/>
        <v>0</v>
      </c>
      <c r="X122" s="45">
        <f t="shared" si="62"/>
        <v>0</v>
      </c>
      <c r="Y122" s="46">
        <f t="shared" si="76"/>
        <v>0</v>
      </c>
      <c r="Z122" s="46">
        <f t="shared" si="77"/>
        <v>0</v>
      </c>
      <c r="AA122" s="46">
        <f t="shared" si="78"/>
        <v>0</v>
      </c>
      <c r="AB122" s="46">
        <f t="shared" si="79"/>
        <v>0</v>
      </c>
    </row>
    <row r="123" spans="1:28" x14ac:dyDescent="0.2">
      <c r="A123" s="5">
        <f t="shared" si="66"/>
        <v>122</v>
      </c>
      <c r="B123" s="11">
        <f t="shared" si="67"/>
        <v>3685</v>
      </c>
      <c r="C123" s="40">
        <f t="shared" si="68"/>
        <v>3685</v>
      </c>
      <c r="D123" s="41" t="str">
        <f>IF(C123="","",IF(ISNA(VLOOKUP(C123,Dados!D:F,3,FALSE)),"",VLOOKUP(C123,Dados!D:F,3,FALSE)))</f>
        <v/>
      </c>
      <c r="E123" s="41" t="str">
        <f t="shared" si="69"/>
        <v/>
      </c>
      <c r="F123" s="42">
        <f t="shared" si="80"/>
        <v>122</v>
      </c>
      <c r="G123" s="42">
        <f t="shared" si="81"/>
        <v>122</v>
      </c>
      <c r="H123" s="40" t="str">
        <f>IF($G123="",H122,IF(ISNA(VLOOKUP($G123,Dados!$C:$J,2,FALSE)),"",VLOOKUP($G123,Dados!$C:$J,2,FALSE)))</f>
        <v/>
      </c>
      <c r="I123" s="41" t="str">
        <f>IF($G123="",V122,IF(H123="","",VLOOKUP($G123,Dados!$C:$J,8,FALSE)))</f>
        <v/>
      </c>
      <c r="J123" s="43" t="str">
        <f t="shared" si="63"/>
        <v/>
      </c>
      <c r="K123" s="44">
        <f t="shared" si="61"/>
        <v>0</v>
      </c>
      <c r="L123" s="81">
        <f t="shared" si="70"/>
        <v>0</v>
      </c>
      <c r="M123" s="24">
        <f t="shared" si="71"/>
        <v>2</v>
      </c>
      <c r="N123" s="24">
        <f t="shared" si="72"/>
        <v>1910</v>
      </c>
      <c r="O123" s="24" t="str">
        <f t="shared" si="73"/>
        <v/>
      </c>
      <c r="P123" s="24" t="str">
        <f t="shared" si="74"/>
        <v/>
      </c>
      <c r="Q123" s="25" t="str">
        <f>IF(H123="","",IF(VLOOKUP(H123,Dados!D:I,6,FALSE)="","NÃO","ok"))</f>
        <v/>
      </c>
      <c r="R123" s="26" t="str">
        <f t="shared" si="64"/>
        <v/>
      </c>
      <c r="S123" s="26" t="str">
        <f t="shared" si="58"/>
        <v/>
      </c>
      <c r="T123" s="26" t="str">
        <f t="shared" si="65"/>
        <v/>
      </c>
      <c r="U123" s="45">
        <f t="shared" si="59"/>
        <v>0</v>
      </c>
      <c r="V123" s="45">
        <f t="shared" si="60"/>
        <v>0</v>
      </c>
      <c r="W123" s="45">
        <f t="shared" si="75"/>
        <v>0</v>
      </c>
      <c r="X123" s="45">
        <f t="shared" si="62"/>
        <v>0</v>
      </c>
      <c r="Y123" s="46">
        <f t="shared" si="76"/>
        <v>0</v>
      </c>
      <c r="Z123" s="46">
        <f t="shared" si="77"/>
        <v>0</v>
      </c>
      <c r="AA123" s="46">
        <f t="shared" si="78"/>
        <v>0</v>
      </c>
      <c r="AB123" s="46">
        <f t="shared" si="79"/>
        <v>0</v>
      </c>
    </row>
    <row r="124" spans="1:28" x14ac:dyDescent="0.2">
      <c r="A124" s="5">
        <f t="shared" si="66"/>
        <v>123</v>
      </c>
      <c r="B124" s="11">
        <f t="shared" si="67"/>
        <v>3713</v>
      </c>
      <c r="C124" s="40">
        <f t="shared" si="68"/>
        <v>3713</v>
      </c>
      <c r="D124" s="41" t="str">
        <f>IF(C124="","",IF(ISNA(VLOOKUP(C124,Dados!D:F,3,FALSE)),"",VLOOKUP(C124,Dados!D:F,3,FALSE)))</f>
        <v/>
      </c>
      <c r="E124" s="41" t="str">
        <f t="shared" si="69"/>
        <v/>
      </c>
      <c r="F124" s="42">
        <f t="shared" si="80"/>
        <v>123</v>
      </c>
      <c r="G124" s="42">
        <f t="shared" si="81"/>
        <v>123</v>
      </c>
      <c r="H124" s="40" t="str">
        <f>IF($G124="",H123,IF(ISNA(VLOOKUP($G124,Dados!$C:$J,2,FALSE)),"",VLOOKUP($G124,Dados!$C:$J,2,FALSE)))</f>
        <v/>
      </c>
      <c r="I124" s="41" t="str">
        <f>IF($G124="",V123,IF(H124="","",VLOOKUP($G124,Dados!$C:$J,8,FALSE)))</f>
        <v/>
      </c>
      <c r="J124" s="43" t="str">
        <f t="shared" si="63"/>
        <v/>
      </c>
      <c r="K124" s="44">
        <f t="shared" si="61"/>
        <v>0</v>
      </c>
      <c r="L124" s="81">
        <f t="shared" si="70"/>
        <v>0</v>
      </c>
      <c r="M124" s="24">
        <f t="shared" si="71"/>
        <v>3</v>
      </c>
      <c r="N124" s="24">
        <f t="shared" si="72"/>
        <v>1910</v>
      </c>
      <c r="O124" s="24" t="str">
        <f t="shared" si="73"/>
        <v/>
      </c>
      <c r="P124" s="24" t="str">
        <f t="shared" si="74"/>
        <v/>
      </c>
      <c r="Q124" s="25" t="str">
        <f>IF(H124="","",IF(VLOOKUP(H124,Dados!D:I,6,FALSE)="","NÃO","ok"))</f>
        <v/>
      </c>
      <c r="R124" s="26" t="str">
        <f t="shared" si="64"/>
        <v/>
      </c>
      <c r="S124" s="26" t="str">
        <f t="shared" si="58"/>
        <v/>
      </c>
      <c r="T124" s="26" t="str">
        <f t="shared" si="65"/>
        <v/>
      </c>
      <c r="U124" s="45">
        <f t="shared" si="59"/>
        <v>0</v>
      </c>
      <c r="V124" s="45">
        <f t="shared" si="60"/>
        <v>0</v>
      </c>
      <c r="W124" s="45">
        <f t="shared" si="75"/>
        <v>0</v>
      </c>
      <c r="X124" s="45">
        <f t="shared" si="62"/>
        <v>0</v>
      </c>
      <c r="Y124" s="46">
        <f t="shared" si="76"/>
        <v>0</v>
      </c>
      <c r="Z124" s="46">
        <f t="shared" si="77"/>
        <v>0</v>
      </c>
      <c r="AA124" s="46">
        <f t="shared" si="78"/>
        <v>0</v>
      </c>
      <c r="AB124" s="46">
        <f t="shared" si="79"/>
        <v>0</v>
      </c>
    </row>
    <row r="125" spans="1:28" x14ac:dyDescent="0.2">
      <c r="A125" s="5">
        <f t="shared" si="66"/>
        <v>124</v>
      </c>
      <c r="B125" s="11">
        <f t="shared" si="67"/>
        <v>3744</v>
      </c>
      <c r="C125" s="40">
        <f t="shared" si="68"/>
        <v>3744</v>
      </c>
      <c r="D125" s="41" t="str">
        <f>IF(C125="","",IF(ISNA(VLOOKUP(C125,Dados!D:F,3,FALSE)),"",VLOOKUP(C125,Dados!D:F,3,FALSE)))</f>
        <v/>
      </c>
      <c r="E125" s="41" t="str">
        <f t="shared" si="69"/>
        <v/>
      </c>
      <c r="F125" s="42">
        <f t="shared" si="80"/>
        <v>124</v>
      </c>
      <c r="G125" s="42">
        <f t="shared" si="81"/>
        <v>124</v>
      </c>
      <c r="H125" s="40" t="str">
        <f>IF($G125="",H124,IF(ISNA(VLOOKUP($G125,Dados!$C:$J,2,FALSE)),"",VLOOKUP($G125,Dados!$C:$J,2,FALSE)))</f>
        <v/>
      </c>
      <c r="I125" s="41" t="str">
        <f>IF($G125="",V124,IF(H125="","",VLOOKUP($G125,Dados!$C:$J,8,FALSE)))</f>
        <v/>
      </c>
      <c r="J125" s="43" t="str">
        <f t="shared" si="63"/>
        <v/>
      </c>
      <c r="K125" s="44">
        <f t="shared" si="61"/>
        <v>0</v>
      </c>
      <c r="L125" s="81">
        <f t="shared" si="70"/>
        <v>0</v>
      </c>
      <c r="M125" s="24">
        <f t="shared" si="71"/>
        <v>4</v>
      </c>
      <c r="N125" s="24">
        <f t="shared" si="72"/>
        <v>1910</v>
      </c>
      <c r="O125" s="24" t="str">
        <f t="shared" si="73"/>
        <v/>
      </c>
      <c r="P125" s="24" t="str">
        <f t="shared" si="74"/>
        <v/>
      </c>
      <c r="Q125" s="25" t="str">
        <f>IF(H125="","",IF(VLOOKUP(H125,Dados!D:I,6,FALSE)="","NÃO","ok"))</f>
        <v/>
      </c>
      <c r="R125" s="26" t="str">
        <f t="shared" si="64"/>
        <v/>
      </c>
      <c r="S125" s="26" t="str">
        <f t="shared" si="58"/>
        <v/>
      </c>
      <c r="T125" s="26" t="str">
        <f t="shared" si="65"/>
        <v/>
      </c>
      <c r="U125" s="45">
        <f t="shared" si="59"/>
        <v>0</v>
      </c>
      <c r="V125" s="45">
        <f t="shared" si="60"/>
        <v>0</v>
      </c>
      <c r="W125" s="45">
        <f t="shared" si="75"/>
        <v>0</v>
      </c>
      <c r="X125" s="45">
        <f t="shared" si="62"/>
        <v>0</v>
      </c>
      <c r="Y125" s="46">
        <f t="shared" si="76"/>
        <v>0</v>
      </c>
      <c r="Z125" s="46">
        <f t="shared" si="77"/>
        <v>0</v>
      </c>
      <c r="AA125" s="46">
        <f t="shared" si="78"/>
        <v>0</v>
      </c>
      <c r="AB125" s="46">
        <f t="shared" si="79"/>
        <v>0</v>
      </c>
    </row>
    <row r="126" spans="1:28" x14ac:dyDescent="0.2">
      <c r="A126" s="5">
        <f t="shared" si="66"/>
        <v>125</v>
      </c>
      <c r="B126" s="11">
        <f t="shared" si="67"/>
        <v>3774</v>
      </c>
      <c r="C126" s="40">
        <f t="shared" si="68"/>
        <v>3774</v>
      </c>
      <c r="D126" s="41" t="str">
        <f>IF(C126="","",IF(ISNA(VLOOKUP(C126,Dados!D:F,3,FALSE)),"",VLOOKUP(C126,Dados!D:F,3,FALSE)))</f>
        <v/>
      </c>
      <c r="E126" s="41" t="str">
        <f t="shared" si="69"/>
        <v/>
      </c>
      <c r="F126" s="42">
        <f t="shared" si="80"/>
        <v>125</v>
      </c>
      <c r="G126" s="42">
        <f t="shared" si="81"/>
        <v>125</v>
      </c>
      <c r="H126" s="40" t="str">
        <f>IF($G126="",H125,IF(ISNA(VLOOKUP($G126,Dados!$C:$J,2,FALSE)),"",VLOOKUP($G126,Dados!$C:$J,2,FALSE)))</f>
        <v/>
      </c>
      <c r="I126" s="41" t="str">
        <f>IF($G126="",V125,IF(H126="","",VLOOKUP($G126,Dados!$C:$J,8,FALSE)))</f>
        <v/>
      </c>
      <c r="J126" s="43" t="str">
        <f t="shared" si="63"/>
        <v/>
      </c>
      <c r="K126" s="44">
        <f t="shared" si="61"/>
        <v>0</v>
      </c>
      <c r="L126" s="81">
        <f t="shared" si="70"/>
        <v>0</v>
      </c>
      <c r="M126" s="24">
        <f t="shared" si="71"/>
        <v>5</v>
      </c>
      <c r="N126" s="24">
        <f t="shared" si="72"/>
        <v>1910</v>
      </c>
      <c r="O126" s="24" t="str">
        <f t="shared" si="73"/>
        <v/>
      </c>
      <c r="P126" s="24" t="str">
        <f t="shared" si="74"/>
        <v/>
      </c>
      <c r="Q126" s="25" t="str">
        <f>IF(H126="","",IF(VLOOKUP(H126,Dados!D:I,6,FALSE)="","NÃO","ok"))</f>
        <v/>
      </c>
      <c r="R126" s="26" t="str">
        <f t="shared" si="64"/>
        <v/>
      </c>
      <c r="S126" s="26" t="str">
        <f t="shared" si="58"/>
        <v/>
      </c>
      <c r="T126" s="26" t="str">
        <f t="shared" si="65"/>
        <v/>
      </c>
      <c r="U126" s="45">
        <f t="shared" si="59"/>
        <v>0</v>
      </c>
      <c r="V126" s="45">
        <f t="shared" si="60"/>
        <v>0</v>
      </c>
      <c r="W126" s="45">
        <f t="shared" si="75"/>
        <v>0</v>
      </c>
      <c r="X126" s="45">
        <f t="shared" si="62"/>
        <v>0</v>
      </c>
      <c r="Y126" s="46">
        <f t="shared" si="76"/>
        <v>0</v>
      </c>
      <c r="Z126" s="46">
        <f t="shared" si="77"/>
        <v>0</v>
      </c>
      <c r="AA126" s="46">
        <f t="shared" si="78"/>
        <v>0</v>
      </c>
      <c r="AB126" s="46">
        <f t="shared" si="79"/>
        <v>0</v>
      </c>
    </row>
    <row r="127" spans="1:28" x14ac:dyDescent="0.2">
      <c r="A127" s="5">
        <f t="shared" si="66"/>
        <v>126</v>
      </c>
      <c r="B127" s="11">
        <f t="shared" si="67"/>
        <v>3805</v>
      </c>
      <c r="C127" s="40">
        <f t="shared" si="68"/>
        <v>3805</v>
      </c>
      <c r="D127" s="41" t="str">
        <f>IF(C127="","",IF(ISNA(VLOOKUP(C127,Dados!D:F,3,FALSE)),"",VLOOKUP(C127,Dados!D:F,3,FALSE)))</f>
        <v/>
      </c>
      <c r="E127" s="41" t="str">
        <f t="shared" si="69"/>
        <v/>
      </c>
      <c r="F127" s="42">
        <f t="shared" si="80"/>
        <v>126</v>
      </c>
      <c r="G127" s="42">
        <f t="shared" si="81"/>
        <v>126</v>
      </c>
      <c r="H127" s="40" t="str">
        <f>IF($G127="",H126,IF(ISNA(VLOOKUP($G127,Dados!$C:$J,2,FALSE)),"",VLOOKUP($G127,Dados!$C:$J,2,FALSE)))</f>
        <v/>
      </c>
      <c r="I127" s="41" t="str">
        <f>IF($G127="",V126,IF(H127="","",VLOOKUP($G127,Dados!$C:$J,8,FALSE)))</f>
        <v/>
      </c>
      <c r="J127" s="43" t="str">
        <f t="shared" si="63"/>
        <v/>
      </c>
      <c r="K127" s="44">
        <f t="shared" si="61"/>
        <v>0</v>
      </c>
      <c r="L127" s="81">
        <f t="shared" si="70"/>
        <v>0</v>
      </c>
      <c r="M127" s="24">
        <f t="shared" si="71"/>
        <v>6</v>
      </c>
      <c r="N127" s="24">
        <f t="shared" si="72"/>
        <v>1910</v>
      </c>
      <c r="O127" s="24" t="str">
        <f t="shared" si="73"/>
        <v/>
      </c>
      <c r="P127" s="24" t="str">
        <f t="shared" si="74"/>
        <v/>
      </c>
      <c r="Q127" s="25" t="str">
        <f>IF(H127="","",IF(VLOOKUP(H127,Dados!D:I,6,FALSE)="","NÃO","ok"))</f>
        <v/>
      </c>
      <c r="R127" s="26" t="str">
        <f t="shared" si="64"/>
        <v/>
      </c>
      <c r="S127" s="26" t="str">
        <f t="shared" si="58"/>
        <v/>
      </c>
      <c r="T127" s="26" t="str">
        <f t="shared" si="65"/>
        <v/>
      </c>
      <c r="U127" s="45">
        <f t="shared" si="59"/>
        <v>0</v>
      </c>
      <c r="V127" s="45">
        <f t="shared" si="60"/>
        <v>0</v>
      </c>
      <c r="W127" s="45">
        <f t="shared" si="75"/>
        <v>0</v>
      </c>
      <c r="X127" s="45">
        <f t="shared" si="62"/>
        <v>0</v>
      </c>
      <c r="Y127" s="46">
        <f t="shared" si="76"/>
        <v>0</v>
      </c>
      <c r="Z127" s="46">
        <f t="shared" si="77"/>
        <v>0</v>
      </c>
      <c r="AA127" s="46">
        <f t="shared" si="78"/>
        <v>0</v>
      </c>
      <c r="AB127" s="46">
        <f t="shared" si="79"/>
        <v>0</v>
      </c>
    </row>
    <row r="128" spans="1:28" x14ac:dyDescent="0.2">
      <c r="A128" s="5">
        <f t="shared" si="66"/>
        <v>127</v>
      </c>
      <c r="B128" s="11">
        <f t="shared" si="67"/>
        <v>3835</v>
      </c>
      <c r="C128" s="40">
        <f t="shared" si="68"/>
        <v>3835</v>
      </c>
      <c r="D128" s="41" t="str">
        <f>IF(C128="","",IF(ISNA(VLOOKUP(C128,Dados!D:F,3,FALSE)),"",VLOOKUP(C128,Dados!D:F,3,FALSE)))</f>
        <v/>
      </c>
      <c r="E128" s="41" t="str">
        <f t="shared" si="69"/>
        <v/>
      </c>
      <c r="F128" s="42">
        <f t="shared" si="80"/>
        <v>127</v>
      </c>
      <c r="G128" s="42">
        <f t="shared" si="81"/>
        <v>127</v>
      </c>
      <c r="H128" s="40" t="str">
        <f>IF($G128="",H127,IF(ISNA(VLOOKUP($G128,Dados!$C:$J,2,FALSE)),"",VLOOKUP($G128,Dados!$C:$J,2,FALSE)))</f>
        <v/>
      </c>
      <c r="I128" s="41" t="str">
        <f>IF($G128="",V127,IF(H128="","",VLOOKUP($G128,Dados!$C:$J,8,FALSE)))</f>
        <v/>
      </c>
      <c r="J128" s="43" t="str">
        <f t="shared" si="63"/>
        <v/>
      </c>
      <c r="K128" s="44">
        <f t="shared" si="61"/>
        <v>0</v>
      </c>
      <c r="L128" s="81">
        <f t="shared" si="70"/>
        <v>0</v>
      </c>
      <c r="M128" s="24">
        <f t="shared" si="71"/>
        <v>7</v>
      </c>
      <c r="N128" s="24">
        <f t="shared" si="72"/>
        <v>1910</v>
      </c>
      <c r="O128" s="24" t="str">
        <f t="shared" si="73"/>
        <v/>
      </c>
      <c r="P128" s="24" t="str">
        <f t="shared" si="74"/>
        <v/>
      </c>
      <c r="Q128" s="25" t="str">
        <f>IF(H128="","",IF(VLOOKUP(H128,Dados!D:I,6,FALSE)="","NÃO","ok"))</f>
        <v/>
      </c>
      <c r="R128" s="26" t="str">
        <f t="shared" si="64"/>
        <v/>
      </c>
      <c r="S128" s="26" t="str">
        <f t="shared" si="58"/>
        <v/>
      </c>
      <c r="T128" s="26" t="str">
        <f t="shared" si="65"/>
        <v/>
      </c>
      <c r="U128" s="45">
        <f t="shared" si="59"/>
        <v>0</v>
      </c>
      <c r="V128" s="45">
        <f t="shared" si="60"/>
        <v>0</v>
      </c>
      <c r="W128" s="45">
        <f t="shared" si="75"/>
        <v>0</v>
      </c>
      <c r="X128" s="45">
        <f t="shared" si="62"/>
        <v>0</v>
      </c>
      <c r="Y128" s="46">
        <f t="shared" si="76"/>
        <v>0</v>
      </c>
      <c r="Z128" s="46">
        <f t="shared" si="77"/>
        <v>0</v>
      </c>
      <c r="AA128" s="46">
        <f t="shared" si="78"/>
        <v>0</v>
      </c>
      <c r="AB128" s="46">
        <f t="shared" si="79"/>
        <v>0</v>
      </c>
    </row>
    <row r="129" spans="1:28" x14ac:dyDescent="0.2">
      <c r="A129" s="5">
        <f t="shared" si="66"/>
        <v>128</v>
      </c>
      <c r="B129" s="11">
        <f t="shared" si="67"/>
        <v>3866</v>
      </c>
      <c r="C129" s="40">
        <f t="shared" si="68"/>
        <v>3866</v>
      </c>
      <c r="D129" s="41" t="str">
        <f>IF(C129="","",IF(ISNA(VLOOKUP(C129,Dados!D:F,3,FALSE)),"",VLOOKUP(C129,Dados!D:F,3,FALSE)))</f>
        <v/>
      </c>
      <c r="E129" s="41" t="str">
        <f t="shared" si="69"/>
        <v/>
      </c>
      <c r="F129" s="42">
        <f t="shared" si="80"/>
        <v>128</v>
      </c>
      <c r="G129" s="42">
        <f t="shared" si="81"/>
        <v>128</v>
      </c>
      <c r="H129" s="40" t="str">
        <f>IF($G129="",H128,IF(ISNA(VLOOKUP($G129,Dados!$C:$J,2,FALSE)),"",VLOOKUP($G129,Dados!$C:$J,2,FALSE)))</f>
        <v/>
      </c>
      <c r="I129" s="41" t="str">
        <f>IF($G129="",V128,IF(H129="","",VLOOKUP($G129,Dados!$C:$J,8,FALSE)))</f>
        <v/>
      </c>
      <c r="J129" s="43" t="str">
        <f t="shared" si="63"/>
        <v/>
      </c>
      <c r="K129" s="44">
        <f t="shared" si="61"/>
        <v>0</v>
      </c>
      <c r="L129" s="81">
        <f t="shared" si="70"/>
        <v>0</v>
      </c>
      <c r="M129" s="24">
        <f t="shared" si="71"/>
        <v>8</v>
      </c>
      <c r="N129" s="24">
        <f t="shared" si="72"/>
        <v>1910</v>
      </c>
      <c r="O129" s="24" t="str">
        <f t="shared" si="73"/>
        <v/>
      </c>
      <c r="P129" s="24" t="str">
        <f t="shared" si="74"/>
        <v/>
      </c>
      <c r="Q129" s="25" t="str">
        <f>IF(H129="","",IF(VLOOKUP(H129,Dados!D:I,6,FALSE)="","NÃO","ok"))</f>
        <v/>
      </c>
      <c r="R129" s="26" t="str">
        <f t="shared" si="64"/>
        <v/>
      </c>
      <c r="S129" s="26" t="str">
        <f t="shared" si="58"/>
        <v/>
      </c>
      <c r="T129" s="26" t="str">
        <f t="shared" si="65"/>
        <v/>
      </c>
      <c r="U129" s="45">
        <f t="shared" si="59"/>
        <v>0</v>
      </c>
      <c r="V129" s="45">
        <f t="shared" si="60"/>
        <v>0</v>
      </c>
      <c r="W129" s="45">
        <f t="shared" si="75"/>
        <v>0</v>
      </c>
      <c r="X129" s="45">
        <f t="shared" si="62"/>
        <v>0</v>
      </c>
      <c r="Y129" s="46">
        <f t="shared" si="76"/>
        <v>0</v>
      </c>
      <c r="Z129" s="46">
        <f t="shared" si="77"/>
        <v>0</v>
      </c>
      <c r="AA129" s="46">
        <f t="shared" si="78"/>
        <v>0</v>
      </c>
      <c r="AB129" s="46">
        <f t="shared" si="79"/>
        <v>0</v>
      </c>
    </row>
    <row r="130" spans="1:28" x14ac:dyDescent="0.2">
      <c r="A130" s="5">
        <f t="shared" ref="A130:A152" si="82">IF(X129=0,A129+1,A129)</f>
        <v>129</v>
      </c>
      <c r="B130" s="11">
        <f t="shared" ref="B130:B152" si="83">DATE(B$1,A130,1)</f>
        <v>3897</v>
      </c>
      <c r="C130" s="40">
        <f t="shared" ref="C130:C152" si="84">IF(B130=B129,"",B130)</f>
        <v>3897</v>
      </c>
      <c r="D130" s="41" t="str">
        <f>IF(C130="","",IF(ISNA(VLOOKUP(C130,Dados!D:F,3,FALSE)),"",VLOOKUP(C130,Dados!D:F,3,FALSE)))</f>
        <v/>
      </c>
      <c r="E130" s="41" t="str">
        <f t="shared" ref="E130:E152" si="85">IF(C130="",X129,"")</f>
        <v/>
      </c>
      <c r="F130" s="42">
        <f t="shared" si="80"/>
        <v>129</v>
      </c>
      <c r="G130" s="42">
        <f t="shared" si="81"/>
        <v>129</v>
      </c>
      <c r="H130" s="40" t="str">
        <f>IF($G130="",H129,IF(ISNA(VLOOKUP($G130,Dados!$C:$J,2,FALSE)),"",VLOOKUP($G130,Dados!$C:$J,2,FALSE)))</f>
        <v/>
      </c>
      <c r="I130" s="41" t="str">
        <f>IF($G130="",V129,IF(H130="","",VLOOKUP($G130,Dados!$C:$J,8,FALSE)))</f>
        <v/>
      </c>
      <c r="J130" s="43" t="str">
        <f t="shared" si="63"/>
        <v/>
      </c>
      <c r="K130" s="44">
        <f t="shared" si="61"/>
        <v>0</v>
      </c>
      <c r="L130" s="81">
        <f t="shared" ref="L130:L152" si="86">MIN(SUM(D130:E130),SUM(I130))</f>
        <v>0</v>
      </c>
      <c r="M130" s="24">
        <f t="shared" ref="M130:M152" si="87">MONTH(B130)</f>
        <v>9</v>
      </c>
      <c r="N130" s="24">
        <f t="shared" ref="N130:N152" si="88">YEAR(B130)</f>
        <v>1910</v>
      </c>
      <c r="O130" s="24" t="str">
        <f t="shared" ref="O130:O152" si="89">IF(H130="","",MONTH(H130))</f>
        <v/>
      </c>
      <c r="P130" s="24" t="str">
        <f t="shared" ref="P130:P152" si="90">IF(H130="","",YEAR(H130))</f>
        <v/>
      </c>
      <c r="Q130" s="25" t="str">
        <f>IF(H130="","",IF(VLOOKUP(H130,Dados!D:I,6,FALSE)="","NÃO","ok"))</f>
        <v/>
      </c>
      <c r="R130" s="26" t="str">
        <f t="shared" si="64"/>
        <v/>
      </c>
      <c r="S130" s="26" t="str">
        <f t="shared" si="58"/>
        <v/>
      </c>
      <c r="T130" s="26" t="str">
        <f t="shared" si="65"/>
        <v/>
      </c>
      <c r="U130" s="45">
        <f t="shared" si="59"/>
        <v>0</v>
      </c>
      <c r="V130" s="45">
        <f t="shared" si="60"/>
        <v>0</v>
      </c>
      <c r="W130" s="45">
        <f t="shared" ref="W130:W152" si="91">SUM(D130,E130)-SUM(I130)</f>
        <v>0</v>
      </c>
      <c r="X130" s="45">
        <f t="shared" si="62"/>
        <v>0</v>
      </c>
      <c r="Y130" s="46">
        <f t="shared" ref="Y130:Y152" si="92">L130</f>
        <v>0</v>
      </c>
      <c r="Z130" s="46">
        <f t="shared" ref="Z130:Z152" si="93">L130*(100/18)</f>
        <v>0</v>
      </c>
      <c r="AA130" s="46">
        <f t="shared" ref="AA130:AA152" si="94">L130*(100/12)</f>
        <v>0</v>
      </c>
      <c r="AB130" s="46">
        <f t="shared" ref="AB130:AB152" si="95">L130*100/25</f>
        <v>0</v>
      </c>
    </row>
    <row r="131" spans="1:28" x14ac:dyDescent="0.2">
      <c r="A131" s="5">
        <f t="shared" si="82"/>
        <v>130</v>
      </c>
      <c r="B131" s="11">
        <f t="shared" si="83"/>
        <v>3927</v>
      </c>
      <c r="C131" s="40">
        <f t="shared" si="84"/>
        <v>3927</v>
      </c>
      <c r="D131" s="41" t="str">
        <f>IF(C131="","",IF(ISNA(VLOOKUP(C131,Dados!D:F,3,FALSE)),"",VLOOKUP(C131,Dados!D:F,3,FALSE)))</f>
        <v/>
      </c>
      <c r="E131" s="41" t="str">
        <f t="shared" si="85"/>
        <v/>
      </c>
      <c r="F131" s="42">
        <f t="shared" ref="F131:F152" si="96">IF(V130=0,F130+1,F130)</f>
        <v>130</v>
      </c>
      <c r="G131" s="42">
        <f t="shared" ref="G131:G152" si="97">IF(V130=0,F131,"")</f>
        <v>130</v>
      </c>
      <c r="H131" s="40" t="str">
        <f>IF($G131="",H130,IF(ISNA(VLOOKUP($G131,Dados!$C:$J,2,FALSE)),"",VLOOKUP($G131,Dados!$C:$J,2,FALSE)))</f>
        <v/>
      </c>
      <c r="I131" s="41" t="str">
        <f>IF($G131="",V130,IF(H131="","",VLOOKUP($G131,Dados!$C:$J,8,FALSE)))</f>
        <v/>
      </c>
      <c r="J131" s="43" t="str">
        <f t="shared" si="63"/>
        <v/>
      </c>
      <c r="K131" s="44">
        <f t="shared" si="61"/>
        <v>0</v>
      </c>
      <c r="L131" s="81">
        <f t="shared" si="86"/>
        <v>0</v>
      </c>
      <c r="M131" s="24">
        <f t="shared" si="87"/>
        <v>10</v>
      </c>
      <c r="N131" s="24">
        <f t="shared" si="88"/>
        <v>1910</v>
      </c>
      <c r="O131" s="24" t="str">
        <f t="shared" si="89"/>
        <v/>
      </c>
      <c r="P131" s="24" t="str">
        <f t="shared" si="90"/>
        <v/>
      </c>
      <c r="Q131" s="25" t="str">
        <f>IF(H131="","",IF(VLOOKUP(H131,Dados!D:I,6,FALSE)="","NÃO","ok"))</f>
        <v/>
      </c>
      <c r="R131" s="26" t="str">
        <f t="shared" si="64"/>
        <v/>
      </c>
      <c r="S131" s="26" t="str">
        <f t="shared" ref="S131:S152" si="98">IF(R131="","",EOMONTH(H131,0))</f>
        <v/>
      </c>
      <c r="T131" s="26" t="str">
        <f t="shared" si="65"/>
        <v/>
      </c>
      <c r="U131" s="45">
        <f t="shared" ref="U131:U152" si="99">SUM(I131)-SUM(L131)</f>
        <v>0</v>
      </c>
      <c r="V131" s="45">
        <f t="shared" ref="V131:V152" si="100">IF(U131&gt;0.001,U131,0)</f>
        <v>0</v>
      </c>
      <c r="W131" s="45">
        <f t="shared" si="91"/>
        <v>0</v>
      </c>
      <c r="X131" s="45">
        <f t="shared" si="62"/>
        <v>0</v>
      </c>
      <c r="Y131" s="46">
        <f t="shared" si="92"/>
        <v>0</v>
      </c>
      <c r="Z131" s="46">
        <f t="shared" si="93"/>
        <v>0</v>
      </c>
      <c r="AA131" s="46">
        <f t="shared" si="94"/>
        <v>0</v>
      </c>
      <c r="AB131" s="46">
        <f t="shared" si="95"/>
        <v>0</v>
      </c>
    </row>
    <row r="132" spans="1:28" x14ac:dyDescent="0.2">
      <c r="A132" s="5">
        <f t="shared" si="82"/>
        <v>131</v>
      </c>
      <c r="B132" s="11">
        <f t="shared" si="83"/>
        <v>3958</v>
      </c>
      <c r="C132" s="40">
        <f t="shared" si="84"/>
        <v>3958</v>
      </c>
      <c r="D132" s="41" t="str">
        <f>IF(C132="","",IF(ISNA(VLOOKUP(C132,Dados!D:F,3,FALSE)),"",VLOOKUP(C132,Dados!D:F,3,FALSE)))</f>
        <v/>
      </c>
      <c r="E132" s="41" t="str">
        <f t="shared" si="85"/>
        <v/>
      </c>
      <c r="F132" s="42">
        <f t="shared" si="96"/>
        <v>131</v>
      </c>
      <c r="G132" s="42">
        <f t="shared" si="97"/>
        <v>131</v>
      </c>
      <c r="H132" s="40" t="str">
        <f>IF($G132="",H131,IF(ISNA(VLOOKUP($G132,Dados!$C:$J,2,FALSE)),"",VLOOKUP($G132,Dados!$C:$J,2,FALSE)))</f>
        <v/>
      </c>
      <c r="I132" s="41" t="str">
        <f>IF($G132="",V131,IF(H132="","",VLOOKUP($G132,Dados!$C:$J,8,FALSE)))</f>
        <v/>
      </c>
      <c r="J132" s="43" t="str">
        <f t="shared" si="63"/>
        <v/>
      </c>
      <c r="K132" s="44">
        <f t="shared" ref="K132:K152" si="101">IF(L132&gt;0.001,K131+1,K131)</f>
        <v>0</v>
      </c>
      <c r="L132" s="81">
        <f t="shared" si="86"/>
        <v>0</v>
      </c>
      <c r="M132" s="24">
        <f t="shared" si="87"/>
        <v>11</v>
      </c>
      <c r="N132" s="24">
        <f t="shared" si="88"/>
        <v>1910</v>
      </c>
      <c r="O132" s="24" t="str">
        <f t="shared" si="89"/>
        <v/>
      </c>
      <c r="P132" s="24" t="str">
        <f t="shared" si="90"/>
        <v/>
      </c>
      <c r="Q132" s="25" t="str">
        <f>IF(H132="","",IF(VLOOKUP(H132,Dados!D:I,6,FALSE)="","NÃO","ok"))</f>
        <v/>
      </c>
      <c r="R132" s="26" t="str">
        <f t="shared" si="64"/>
        <v/>
      </c>
      <c r="S132" s="26" t="str">
        <f t="shared" si="98"/>
        <v/>
      </c>
      <c r="T132" s="26" t="str">
        <f t="shared" si="65"/>
        <v/>
      </c>
      <c r="U132" s="45">
        <f t="shared" si="99"/>
        <v>0</v>
      </c>
      <c r="V132" s="45">
        <f t="shared" si="100"/>
        <v>0</v>
      </c>
      <c r="W132" s="45">
        <f t="shared" si="91"/>
        <v>0</v>
      </c>
      <c r="X132" s="45">
        <f t="shared" ref="X132:X152" si="102">IF(W132&gt;0.001,W132,0)</f>
        <v>0</v>
      </c>
      <c r="Y132" s="46">
        <f t="shared" si="92"/>
        <v>0</v>
      </c>
      <c r="Z132" s="46">
        <f t="shared" si="93"/>
        <v>0</v>
      </c>
      <c r="AA132" s="46">
        <f t="shared" si="94"/>
        <v>0</v>
      </c>
      <c r="AB132" s="46">
        <f t="shared" si="95"/>
        <v>0</v>
      </c>
    </row>
    <row r="133" spans="1:28" x14ac:dyDescent="0.2">
      <c r="A133" s="5">
        <f t="shared" si="82"/>
        <v>132</v>
      </c>
      <c r="B133" s="11">
        <f t="shared" si="83"/>
        <v>3988</v>
      </c>
      <c r="C133" s="40">
        <f t="shared" si="84"/>
        <v>3988</v>
      </c>
      <c r="D133" s="41" t="str">
        <f>IF(C133="","",IF(ISNA(VLOOKUP(C133,Dados!D:F,3,FALSE)),"",VLOOKUP(C133,Dados!D:F,3,FALSE)))</f>
        <v/>
      </c>
      <c r="E133" s="41" t="str">
        <f t="shared" si="85"/>
        <v/>
      </c>
      <c r="F133" s="42">
        <f t="shared" si="96"/>
        <v>132</v>
      </c>
      <c r="G133" s="42">
        <f t="shared" si="97"/>
        <v>132</v>
      </c>
      <c r="H133" s="40" t="str">
        <f>IF($G133="",H132,IF(ISNA(VLOOKUP($G133,Dados!$C:$J,2,FALSE)),"",VLOOKUP($G133,Dados!$C:$J,2,FALSE)))</f>
        <v/>
      </c>
      <c r="I133" s="41" t="str">
        <f>IF($G133="",V132,IF(H133="","",VLOOKUP($G133,Dados!$C:$J,8,FALSE)))</f>
        <v/>
      </c>
      <c r="J133" s="43" t="str">
        <f t="shared" ref="J133:J152" si="103">IF(K133=K132,"",K132+1)</f>
        <v/>
      </c>
      <c r="K133" s="44">
        <f t="shared" si="101"/>
        <v>0</v>
      </c>
      <c r="L133" s="81">
        <f t="shared" si="86"/>
        <v>0</v>
      </c>
      <c r="M133" s="24">
        <f t="shared" si="87"/>
        <v>12</v>
      </c>
      <c r="N133" s="24">
        <f t="shared" si="88"/>
        <v>1910</v>
      </c>
      <c r="O133" s="24" t="str">
        <f t="shared" si="89"/>
        <v/>
      </c>
      <c r="P133" s="24" t="str">
        <f t="shared" si="90"/>
        <v/>
      </c>
      <c r="Q133" s="25" t="str">
        <f>IF(H133="","",IF(VLOOKUP(H133,Dados!D:I,6,FALSE)="","NÃO","ok"))</f>
        <v/>
      </c>
      <c r="R133" s="26" t="str">
        <f t="shared" si="64"/>
        <v/>
      </c>
      <c r="S133" s="26" t="str">
        <f t="shared" si="98"/>
        <v/>
      </c>
      <c r="T133" s="26" t="str">
        <f t="shared" si="65"/>
        <v/>
      </c>
      <c r="U133" s="45">
        <f t="shared" si="99"/>
        <v>0</v>
      </c>
      <c r="V133" s="45">
        <f t="shared" si="100"/>
        <v>0</v>
      </c>
      <c r="W133" s="45">
        <f t="shared" si="91"/>
        <v>0</v>
      </c>
      <c r="X133" s="45">
        <f t="shared" si="102"/>
        <v>0</v>
      </c>
      <c r="Y133" s="46">
        <f t="shared" si="92"/>
        <v>0</v>
      </c>
      <c r="Z133" s="46">
        <f t="shared" si="93"/>
        <v>0</v>
      </c>
      <c r="AA133" s="46">
        <f t="shared" si="94"/>
        <v>0</v>
      </c>
      <c r="AB133" s="46">
        <f t="shared" si="95"/>
        <v>0</v>
      </c>
    </row>
    <row r="134" spans="1:28" x14ac:dyDescent="0.2">
      <c r="A134" s="5">
        <f t="shared" si="82"/>
        <v>133</v>
      </c>
      <c r="B134" s="11">
        <f t="shared" si="83"/>
        <v>4019</v>
      </c>
      <c r="C134" s="40">
        <f t="shared" si="84"/>
        <v>4019</v>
      </c>
      <c r="D134" s="41" t="str">
        <f>IF(C134="","",IF(ISNA(VLOOKUP(C134,Dados!D:F,3,FALSE)),"",VLOOKUP(C134,Dados!D:F,3,FALSE)))</f>
        <v/>
      </c>
      <c r="E134" s="41" t="str">
        <f t="shared" si="85"/>
        <v/>
      </c>
      <c r="F134" s="42">
        <f t="shared" si="96"/>
        <v>133</v>
      </c>
      <c r="G134" s="42">
        <f t="shared" si="97"/>
        <v>133</v>
      </c>
      <c r="H134" s="40" t="str">
        <f>IF($G134="",H133,IF(ISNA(VLOOKUP($G134,Dados!$C:$J,2,FALSE)),"",VLOOKUP($G134,Dados!$C:$J,2,FALSE)))</f>
        <v/>
      </c>
      <c r="I134" s="41" t="str">
        <f>IF($G134="",V133,IF(H134="","",VLOOKUP($G134,Dados!$C:$J,8,FALSE)))</f>
        <v/>
      </c>
      <c r="J134" s="43" t="str">
        <f t="shared" si="103"/>
        <v/>
      </c>
      <c r="K134" s="44">
        <f t="shared" si="101"/>
        <v>0</v>
      </c>
      <c r="L134" s="81">
        <f t="shared" si="86"/>
        <v>0</v>
      </c>
      <c r="M134" s="24">
        <f t="shared" si="87"/>
        <v>1</v>
      </c>
      <c r="N134" s="24">
        <f t="shared" si="88"/>
        <v>1911</v>
      </c>
      <c r="O134" s="24" t="str">
        <f t="shared" si="89"/>
        <v/>
      </c>
      <c r="P134" s="24" t="str">
        <f t="shared" si="90"/>
        <v/>
      </c>
      <c r="Q134" s="25" t="str">
        <f>IF(H134="","",IF(VLOOKUP(H134,Dados!D:I,6,FALSE)="","NÃO","ok"))</f>
        <v/>
      </c>
      <c r="R134" s="26" t="str">
        <f t="shared" si="64"/>
        <v/>
      </c>
      <c r="S134" s="26" t="str">
        <f t="shared" si="98"/>
        <v/>
      </c>
      <c r="T134" s="26" t="str">
        <f t="shared" si="65"/>
        <v/>
      </c>
      <c r="U134" s="45">
        <f t="shared" si="99"/>
        <v>0</v>
      </c>
      <c r="V134" s="45">
        <f t="shared" si="100"/>
        <v>0</v>
      </c>
      <c r="W134" s="45">
        <f t="shared" si="91"/>
        <v>0</v>
      </c>
      <c r="X134" s="45">
        <f t="shared" si="102"/>
        <v>0</v>
      </c>
      <c r="Y134" s="46">
        <f t="shared" si="92"/>
        <v>0</v>
      </c>
      <c r="Z134" s="46">
        <f t="shared" si="93"/>
        <v>0</v>
      </c>
      <c r="AA134" s="46">
        <f t="shared" si="94"/>
        <v>0</v>
      </c>
      <c r="AB134" s="46">
        <f t="shared" si="95"/>
        <v>0</v>
      </c>
    </row>
    <row r="135" spans="1:28" x14ac:dyDescent="0.2">
      <c r="A135" s="5">
        <f t="shared" si="82"/>
        <v>134</v>
      </c>
      <c r="B135" s="11">
        <f t="shared" si="83"/>
        <v>4050</v>
      </c>
      <c r="C135" s="40">
        <f t="shared" si="84"/>
        <v>4050</v>
      </c>
      <c r="D135" s="41" t="str">
        <f>IF(C135="","",IF(ISNA(VLOOKUP(C135,Dados!D:F,3,FALSE)),"",VLOOKUP(C135,Dados!D:F,3,FALSE)))</f>
        <v/>
      </c>
      <c r="E135" s="41" t="str">
        <f t="shared" si="85"/>
        <v/>
      </c>
      <c r="F135" s="42">
        <f t="shared" si="96"/>
        <v>134</v>
      </c>
      <c r="G135" s="42">
        <f t="shared" si="97"/>
        <v>134</v>
      </c>
      <c r="H135" s="40" t="str">
        <f>IF($G135="",H134,IF(ISNA(VLOOKUP($G135,Dados!$C:$J,2,FALSE)),"",VLOOKUP($G135,Dados!$C:$J,2,FALSE)))</f>
        <v/>
      </c>
      <c r="I135" s="41" t="str">
        <f>IF($G135="",V134,IF(H135="","",VLOOKUP($G135,Dados!$C:$J,8,FALSE)))</f>
        <v/>
      </c>
      <c r="J135" s="43" t="str">
        <f t="shared" si="103"/>
        <v/>
      </c>
      <c r="K135" s="44">
        <f t="shared" si="101"/>
        <v>0</v>
      </c>
      <c r="L135" s="81">
        <f t="shared" si="86"/>
        <v>0</v>
      </c>
      <c r="M135" s="24">
        <f t="shared" si="87"/>
        <v>2</v>
      </c>
      <c r="N135" s="24">
        <f t="shared" si="88"/>
        <v>1911</v>
      </c>
      <c r="O135" s="24" t="str">
        <f t="shared" si="89"/>
        <v/>
      </c>
      <c r="P135" s="24" t="str">
        <f t="shared" si="90"/>
        <v/>
      </c>
      <c r="Q135" s="25" t="str">
        <f>IF(H135="","",IF(VLOOKUP(H135,Dados!D:I,6,FALSE)="","NÃO","ok"))</f>
        <v/>
      </c>
      <c r="R135" s="26" t="str">
        <f t="shared" si="64"/>
        <v/>
      </c>
      <c r="S135" s="26" t="str">
        <f t="shared" si="98"/>
        <v/>
      </c>
      <c r="T135" s="26" t="str">
        <f t="shared" si="65"/>
        <v/>
      </c>
      <c r="U135" s="45">
        <f t="shared" si="99"/>
        <v>0</v>
      </c>
      <c r="V135" s="45">
        <f t="shared" si="100"/>
        <v>0</v>
      </c>
      <c r="W135" s="45">
        <f t="shared" si="91"/>
        <v>0</v>
      </c>
      <c r="X135" s="45">
        <f t="shared" si="102"/>
        <v>0</v>
      </c>
      <c r="Y135" s="46">
        <f t="shared" si="92"/>
        <v>0</v>
      </c>
      <c r="Z135" s="46">
        <f t="shared" si="93"/>
        <v>0</v>
      </c>
      <c r="AA135" s="46">
        <f t="shared" si="94"/>
        <v>0</v>
      </c>
      <c r="AB135" s="46">
        <f t="shared" si="95"/>
        <v>0</v>
      </c>
    </row>
    <row r="136" spans="1:28" x14ac:dyDescent="0.2">
      <c r="A136" s="5">
        <f t="shared" si="82"/>
        <v>135</v>
      </c>
      <c r="B136" s="11">
        <f t="shared" si="83"/>
        <v>4078</v>
      </c>
      <c r="C136" s="40">
        <f t="shared" si="84"/>
        <v>4078</v>
      </c>
      <c r="D136" s="41" t="str">
        <f>IF(C136="","",IF(ISNA(VLOOKUP(C136,Dados!D:F,3,FALSE)),"",VLOOKUP(C136,Dados!D:F,3,FALSE)))</f>
        <v/>
      </c>
      <c r="E136" s="41" t="str">
        <f t="shared" si="85"/>
        <v/>
      </c>
      <c r="F136" s="42">
        <f t="shared" si="96"/>
        <v>135</v>
      </c>
      <c r="G136" s="42">
        <f t="shared" si="97"/>
        <v>135</v>
      </c>
      <c r="H136" s="40" t="str">
        <f>IF($G136="",H135,IF(ISNA(VLOOKUP($G136,Dados!$C:$J,2,FALSE)),"",VLOOKUP($G136,Dados!$C:$J,2,FALSE)))</f>
        <v/>
      </c>
      <c r="I136" s="41" t="str">
        <f>IF($G136="",V135,IF(H136="","",VLOOKUP($G136,Dados!$C:$J,8,FALSE)))</f>
        <v/>
      </c>
      <c r="J136" s="43" t="str">
        <f t="shared" si="103"/>
        <v/>
      </c>
      <c r="K136" s="44">
        <f t="shared" si="101"/>
        <v>0</v>
      </c>
      <c r="L136" s="81">
        <f t="shared" si="86"/>
        <v>0</v>
      </c>
      <c r="M136" s="24">
        <f t="shared" si="87"/>
        <v>3</v>
      </c>
      <c r="N136" s="24">
        <f t="shared" si="88"/>
        <v>1911</v>
      </c>
      <c r="O136" s="24" t="str">
        <f t="shared" si="89"/>
        <v/>
      </c>
      <c r="P136" s="24" t="str">
        <f t="shared" si="90"/>
        <v/>
      </c>
      <c r="Q136" s="25" t="str">
        <f>IF(H136="","",IF(VLOOKUP(H136,Dados!D:I,6,FALSE)="","NÃO","ok"))</f>
        <v/>
      </c>
      <c r="R136" s="26" t="str">
        <f t="shared" si="64"/>
        <v/>
      </c>
      <c r="S136" s="26" t="str">
        <f t="shared" si="98"/>
        <v/>
      </c>
      <c r="T136" s="26" t="str">
        <f t="shared" si="65"/>
        <v/>
      </c>
      <c r="U136" s="45">
        <f t="shared" si="99"/>
        <v>0</v>
      </c>
      <c r="V136" s="45">
        <f t="shared" si="100"/>
        <v>0</v>
      </c>
      <c r="W136" s="45">
        <f t="shared" si="91"/>
        <v>0</v>
      </c>
      <c r="X136" s="45">
        <f t="shared" si="102"/>
        <v>0</v>
      </c>
      <c r="Y136" s="46">
        <f t="shared" si="92"/>
        <v>0</v>
      </c>
      <c r="Z136" s="46">
        <f t="shared" si="93"/>
        <v>0</v>
      </c>
      <c r="AA136" s="46">
        <f t="shared" si="94"/>
        <v>0</v>
      </c>
      <c r="AB136" s="46">
        <f t="shared" si="95"/>
        <v>0</v>
      </c>
    </row>
    <row r="137" spans="1:28" x14ac:dyDescent="0.2">
      <c r="A137" s="5">
        <f t="shared" si="82"/>
        <v>136</v>
      </c>
      <c r="B137" s="11">
        <f t="shared" si="83"/>
        <v>4109</v>
      </c>
      <c r="C137" s="40">
        <f t="shared" si="84"/>
        <v>4109</v>
      </c>
      <c r="D137" s="41" t="str">
        <f>IF(C137="","",IF(ISNA(VLOOKUP(C137,Dados!D:F,3,FALSE)),"",VLOOKUP(C137,Dados!D:F,3,FALSE)))</f>
        <v/>
      </c>
      <c r="E137" s="41" t="str">
        <f t="shared" si="85"/>
        <v/>
      </c>
      <c r="F137" s="42">
        <f t="shared" si="96"/>
        <v>136</v>
      </c>
      <c r="G137" s="42">
        <f t="shared" si="97"/>
        <v>136</v>
      </c>
      <c r="H137" s="40" t="str">
        <f>IF($G137="",H136,IF(ISNA(VLOOKUP($G137,Dados!$C:$J,2,FALSE)),"",VLOOKUP($G137,Dados!$C:$J,2,FALSE)))</f>
        <v/>
      </c>
      <c r="I137" s="41" t="str">
        <f>IF($G137="",V136,IF(H137="","",VLOOKUP($G137,Dados!$C:$J,8,FALSE)))</f>
        <v/>
      </c>
      <c r="J137" s="43" t="str">
        <f t="shared" si="103"/>
        <v/>
      </c>
      <c r="K137" s="44">
        <f t="shared" si="101"/>
        <v>0</v>
      </c>
      <c r="L137" s="81">
        <f t="shared" si="86"/>
        <v>0</v>
      </c>
      <c r="M137" s="24">
        <f t="shared" si="87"/>
        <v>4</v>
      </c>
      <c r="N137" s="24">
        <f t="shared" si="88"/>
        <v>1911</v>
      </c>
      <c r="O137" s="24" t="str">
        <f t="shared" si="89"/>
        <v/>
      </c>
      <c r="P137" s="24" t="str">
        <f t="shared" si="90"/>
        <v/>
      </c>
      <c r="Q137" s="25" t="str">
        <f>IF(H137="","",IF(VLOOKUP(H137,Dados!D:I,6,FALSE)="","NÃO","ok"))</f>
        <v/>
      </c>
      <c r="R137" s="26" t="str">
        <f t="shared" ref="R137:R152" si="104">IF(OR(H137="",J137=""),"",IF(Q137="NÃO","",DATE(P137,O137+1,1)-1))</f>
        <v/>
      </c>
      <c r="S137" s="26" t="str">
        <f t="shared" si="98"/>
        <v/>
      </c>
      <c r="T137" s="26" t="str">
        <f t="shared" ref="T137:T152" si="105">IF(OR(H137="",J137=""),"",DATE(N137,M137+1,1)-1)</f>
        <v/>
      </c>
      <c r="U137" s="45">
        <f t="shared" si="99"/>
        <v>0</v>
      </c>
      <c r="V137" s="45">
        <f t="shared" si="100"/>
        <v>0</v>
      </c>
      <c r="W137" s="45">
        <f t="shared" si="91"/>
        <v>0</v>
      </c>
      <c r="X137" s="45">
        <f t="shared" si="102"/>
        <v>0</v>
      </c>
      <c r="Y137" s="46">
        <f t="shared" si="92"/>
        <v>0</v>
      </c>
      <c r="Z137" s="46">
        <f t="shared" si="93"/>
        <v>0</v>
      </c>
      <c r="AA137" s="46">
        <f t="shared" si="94"/>
        <v>0</v>
      </c>
      <c r="AB137" s="46">
        <f t="shared" si="95"/>
        <v>0</v>
      </c>
    </row>
    <row r="138" spans="1:28" x14ac:dyDescent="0.2">
      <c r="A138" s="5">
        <f t="shared" si="82"/>
        <v>137</v>
      </c>
      <c r="B138" s="11">
        <f t="shared" si="83"/>
        <v>4139</v>
      </c>
      <c r="C138" s="40">
        <f t="shared" si="84"/>
        <v>4139</v>
      </c>
      <c r="D138" s="41" t="str">
        <f>IF(C138="","",IF(ISNA(VLOOKUP(C138,Dados!D:F,3,FALSE)),"",VLOOKUP(C138,Dados!D:F,3,FALSE)))</f>
        <v/>
      </c>
      <c r="E138" s="41" t="str">
        <f t="shared" si="85"/>
        <v/>
      </c>
      <c r="F138" s="42">
        <f t="shared" si="96"/>
        <v>137</v>
      </c>
      <c r="G138" s="42">
        <f t="shared" si="97"/>
        <v>137</v>
      </c>
      <c r="H138" s="40" t="str">
        <f>IF($G138="",H137,IF(ISNA(VLOOKUP($G138,Dados!$C:$J,2,FALSE)),"",VLOOKUP($G138,Dados!$C:$J,2,FALSE)))</f>
        <v/>
      </c>
      <c r="I138" s="41" t="str">
        <f>IF($G138="",V137,IF(H138="","",VLOOKUP($G138,Dados!$C:$J,8,FALSE)))</f>
        <v/>
      </c>
      <c r="J138" s="43" t="str">
        <f t="shared" si="103"/>
        <v/>
      </c>
      <c r="K138" s="44">
        <f t="shared" si="101"/>
        <v>0</v>
      </c>
      <c r="L138" s="81">
        <f t="shared" si="86"/>
        <v>0</v>
      </c>
      <c r="M138" s="24">
        <f t="shared" si="87"/>
        <v>5</v>
      </c>
      <c r="N138" s="24">
        <f t="shared" si="88"/>
        <v>1911</v>
      </c>
      <c r="O138" s="24" t="str">
        <f t="shared" si="89"/>
        <v/>
      </c>
      <c r="P138" s="24" t="str">
        <f t="shared" si="90"/>
        <v/>
      </c>
      <c r="Q138" s="25" t="str">
        <f>IF(H138="","",IF(VLOOKUP(H138,Dados!D:I,6,FALSE)="","NÃO","ok"))</f>
        <v/>
      </c>
      <c r="R138" s="26" t="str">
        <f t="shared" si="104"/>
        <v/>
      </c>
      <c r="S138" s="26" t="str">
        <f t="shared" si="98"/>
        <v/>
      </c>
      <c r="T138" s="26" t="str">
        <f t="shared" si="105"/>
        <v/>
      </c>
      <c r="U138" s="45">
        <f t="shared" si="99"/>
        <v>0</v>
      </c>
      <c r="V138" s="45">
        <f t="shared" si="100"/>
        <v>0</v>
      </c>
      <c r="W138" s="45">
        <f t="shared" si="91"/>
        <v>0</v>
      </c>
      <c r="X138" s="45">
        <f t="shared" si="102"/>
        <v>0</v>
      </c>
      <c r="Y138" s="46">
        <f t="shared" si="92"/>
        <v>0</v>
      </c>
      <c r="Z138" s="46">
        <f t="shared" si="93"/>
        <v>0</v>
      </c>
      <c r="AA138" s="46">
        <f t="shared" si="94"/>
        <v>0</v>
      </c>
      <c r="AB138" s="46">
        <f t="shared" si="95"/>
        <v>0</v>
      </c>
    </row>
    <row r="139" spans="1:28" x14ac:dyDescent="0.2">
      <c r="A139" s="5">
        <f t="shared" si="82"/>
        <v>138</v>
      </c>
      <c r="B139" s="11">
        <f t="shared" si="83"/>
        <v>4170</v>
      </c>
      <c r="C139" s="40">
        <f t="shared" si="84"/>
        <v>4170</v>
      </c>
      <c r="D139" s="41" t="str">
        <f>IF(C139="","",IF(ISNA(VLOOKUP(C139,Dados!D:F,3,FALSE)),"",VLOOKUP(C139,Dados!D:F,3,FALSE)))</f>
        <v/>
      </c>
      <c r="E139" s="41" t="str">
        <f t="shared" si="85"/>
        <v/>
      </c>
      <c r="F139" s="42">
        <f t="shared" si="96"/>
        <v>138</v>
      </c>
      <c r="G139" s="42">
        <f t="shared" si="97"/>
        <v>138</v>
      </c>
      <c r="H139" s="40" t="str">
        <f>IF($G139="",H138,IF(ISNA(VLOOKUP($G139,Dados!$C:$J,2,FALSE)),"",VLOOKUP($G139,Dados!$C:$J,2,FALSE)))</f>
        <v/>
      </c>
      <c r="I139" s="41" t="str">
        <f>IF($G139="",V138,IF(H139="","",VLOOKUP($G139,Dados!$C:$J,8,FALSE)))</f>
        <v/>
      </c>
      <c r="J139" s="43" t="str">
        <f t="shared" si="103"/>
        <v/>
      </c>
      <c r="K139" s="44">
        <f t="shared" si="101"/>
        <v>0</v>
      </c>
      <c r="L139" s="81">
        <f t="shared" si="86"/>
        <v>0</v>
      </c>
      <c r="M139" s="24">
        <f t="shared" si="87"/>
        <v>6</v>
      </c>
      <c r="N139" s="24">
        <f t="shared" si="88"/>
        <v>1911</v>
      </c>
      <c r="O139" s="24" t="str">
        <f t="shared" si="89"/>
        <v/>
      </c>
      <c r="P139" s="24" t="str">
        <f t="shared" si="90"/>
        <v/>
      </c>
      <c r="Q139" s="25" t="str">
        <f>IF(H139="","",IF(VLOOKUP(H139,Dados!D:I,6,FALSE)="","NÃO","ok"))</f>
        <v/>
      </c>
      <c r="R139" s="26" t="str">
        <f t="shared" si="104"/>
        <v/>
      </c>
      <c r="S139" s="26" t="str">
        <f t="shared" si="98"/>
        <v/>
      </c>
      <c r="T139" s="26" t="str">
        <f t="shared" si="105"/>
        <v/>
      </c>
      <c r="U139" s="45">
        <f t="shared" si="99"/>
        <v>0</v>
      </c>
      <c r="V139" s="45">
        <f t="shared" si="100"/>
        <v>0</v>
      </c>
      <c r="W139" s="45">
        <f t="shared" si="91"/>
        <v>0</v>
      </c>
      <c r="X139" s="45">
        <f t="shared" si="102"/>
        <v>0</v>
      </c>
      <c r="Y139" s="46">
        <f t="shared" si="92"/>
        <v>0</v>
      </c>
      <c r="Z139" s="46">
        <f t="shared" si="93"/>
        <v>0</v>
      </c>
      <c r="AA139" s="46">
        <f t="shared" si="94"/>
        <v>0</v>
      </c>
      <c r="AB139" s="46">
        <f t="shared" si="95"/>
        <v>0</v>
      </c>
    </row>
    <row r="140" spans="1:28" x14ac:dyDescent="0.2">
      <c r="A140" s="5">
        <f t="shared" si="82"/>
        <v>139</v>
      </c>
      <c r="B140" s="11">
        <f t="shared" si="83"/>
        <v>4200</v>
      </c>
      <c r="C140" s="40">
        <f t="shared" si="84"/>
        <v>4200</v>
      </c>
      <c r="D140" s="41" t="str">
        <f>IF(C140="","",IF(ISNA(VLOOKUP(C140,Dados!D:F,3,FALSE)),"",VLOOKUP(C140,Dados!D:F,3,FALSE)))</f>
        <v/>
      </c>
      <c r="E140" s="41" t="str">
        <f t="shared" si="85"/>
        <v/>
      </c>
      <c r="F140" s="42">
        <f t="shared" si="96"/>
        <v>139</v>
      </c>
      <c r="G140" s="42">
        <f t="shared" si="97"/>
        <v>139</v>
      </c>
      <c r="H140" s="40" t="str">
        <f>IF($G140="",H139,IF(ISNA(VLOOKUP($G140,Dados!$C:$J,2,FALSE)),"",VLOOKUP($G140,Dados!$C:$J,2,FALSE)))</f>
        <v/>
      </c>
      <c r="I140" s="41" t="str">
        <f>IF($G140="",V139,IF(H140="","",VLOOKUP($G140,Dados!$C:$J,8,FALSE)))</f>
        <v/>
      </c>
      <c r="J140" s="43" t="str">
        <f t="shared" si="103"/>
        <v/>
      </c>
      <c r="K140" s="44">
        <f t="shared" si="101"/>
        <v>0</v>
      </c>
      <c r="L140" s="81">
        <f t="shared" si="86"/>
        <v>0</v>
      </c>
      <c r="M140" s="24">
        <f t="shared" si="87"/>
        <v>7</v>
      </c>
      <c r="N140" s="24">
        <f t="shared" si="88"/>
        <v>1911</v>
      </c>
      <c r="O140" s="24" t="str">
        <f t="shared" si="89"/>
        <v/>
      </c>
      <c r="P140" s="24" t="str">
        <f t="shared" si="90"/>
        <v/>
      </c>
      <c r="Q140" s="25" t="str">
        <f>IF(H140="","",IF(VLOOKUP(H140,Dados!D:I,6,FALSE)="","NÃO","ok"))</f>
        <v/>
      </c>
      <c r="R140" s="26" t="str">
        <f t="shared" si="104"/>
        <v/>
      </c>
      <c r="S140" s="26" t="str">
        <f t="shared" si="98"/>
        <v/>
      </c>
      <c r="T140" s="26" t="str">
        <f t="shared" si="105"/>
        <v/>
      </c>
      <c r="U140" s="45">
        <f t="shared" si="99"/>
        <v>0</v>
      </c>
      <c r="V140" s="45">
        <f t="shared" si="100"/>
        <v>0</v>
      </c>
      <c r="W140" s="45">
        <f t="shared" si="91"/>
        <v>0</v>
      </c>
      <c r="X140" s="45">
        <f t="shared" si="102"/>
        <v>0</v>
      </c>
      <c r="Y140" s="46">
        <f t="shared" si="92"/>
        <v>0</v>
      </c>
      <c r="Z140" s="46">
        <f t="shared" si="93"/>
        <v>0</v>
      </c>
      <c r="AA140" s="46">
        <f t="shared" si="94"/>
        <v>0</v>
      </c>
      <c r="AB140" s="46">
        <f t="shared" si="95"/>
        <v>0</v>
      </c>
    </row>
    <row r="141" spans="1:28" x14ac:dyDescent="0.2">
      <c r="A141" s="5">
        <f t="shared" si="82"/>
        <v>140</v>
      </c>
      <c r="B141" s="11">
        <f t="shared" si="83"/>
        <v>4231</v>
      </c>
      <c r="C141" s="40">
        <f t="shared" si="84"/>
        <v>4231</v>
      </c>
      <c r="D141" s="41" t="str">
        <f>IF(C141="","",IF(ISNA(VLOOKUP(C141,Dados!D:F,3,FALSE)),"",VLOOKUP(C141,Dados!D:F,3,FALSE)))</f>
        <v/>
      </c>
      <c r="E141" s="41" t="str">
        <f t="shared" si="85"/>
        <v/>
      </c>
      <c r="F141" s="42">
        <f t="shared" si="96"/>
        <v>140</v>
      </c>
      <c r="G141" s="42">
        <f t="shared" si="97"/>
        <v>140</v>
      </c>
      <c r="H141" s="40" t="str">
        <f>IF($G141="",H140,IF(ISNA(VLOOKUP($G141,Dados!$C:$J,2,FALSE)),"",VLOOKUP($G141,Dados!$C:$J,2,FALSE)))</f>
        <v/>
      </c>
      <c r="I141" s="41" t="str">
        <f>IF($G141="",V140,IF(H141="","",VLOOKUP($G141,Dados!$C:$J,8,FALSE)))</f>
        <v/>
      </c>
      <c r="J141" s="43" t="str">
        <f t="shared" si="103"/>
        <v/>
      </c>
      <c r="K141" s="44">
        <f t="shared" si="101"/>
        <v>0</v>
      </c>
      <c r="L141" s="81">
        <f t="shared" si="86"/>
        <v>0</v>
      </c>
      <c r="M141" s="24">
        <f t="shared" si="87"/>
        <v>8</v>
      </c>
      <c r="N141" s="24">
        <f t="shared" si="88"/>
        <v>1911</v>
      </c>
      <c r="O141" s="24" t="str">
        <f t="shared" si="89"/>
        <v/>
      </c>
      <c r="P141" s="24" t="str">
        <f t="shared" si="90"/>
        <v/>
      </c>
      <c r="Q141" s="25" t="str">
        <f>IF(H141="","",IF(VLOOKUP(H141,Dados!D:I,6,FALSE)="","NÃO","ok"))</f>
        <v/>
      </c>
      <c r="R141" s="26" t="str">
        <f t="shared" si="104"/>
        <v/>
      </c>
      <c r="S141" s="26" t="str">
        <f t="shared" si="98"/>
        <v/>
      </c>
      <c r="T141" s="26" t="str">
        <f t="shared" si="105"/>
        <v/>
      </c>
      <c r="U141" s="45">
        <f t="shared" si="99"/>
        <v>0</v>
      </c>
      <c r="V141" s="45">
        <f t="shared" si="100"/>
        <v>0</v>
      </c>
      <c r="W141" s="45">
        <f t="shared" si="91"/>
        <v>0</v>
      </c>
      <c r="X141" s="45">
        <f t="shared" si="102"/>
        <v>0</v>
      </c>
      <c r="Y141" s="46">
        <f t="shared" si="92"/>
        <v>0</v>
      </c>
      <c r="Z141" s="46">
        <f t="shared" si="93"/>
        <v>0</v>
      </c>
      <c r="AA141" s="46">
        <f t="shared" si="94"/>
        <v>0</v>
      </c>
      <c r="AB141" s="46">
        <f t="shared" si="95"/>
        <v>0</v>
      </c>
    </row>
    <row r="142" spans="1:28" x14ac:dyDescent="0.2">
      <c r="A142" s="5">
        <f t="shared" si="82"/>
        <v>141</v>
      </c>
      <c r="B142" s="11">
        <f t="shared" si="83"/>
        <v>4262</v>
      </c>
      <c r="C142" s="40">
        <f t="shared" si="84"/>
        <v>4262</v>
      </c>
      <c r="D142" s="41" t="str">
        <f>IF(C142="","",IF(ISNA(VLOOKUP(C142,Dados!D:F,3,FALSE)),"",VLOOKUP(C142,Dados!D:F,3,FALSE)))</f>
        <v/>
      </c>
      <c r="E142" s="41" t="str">
        <f t="shared" si="85"/>
        <v/>
      </c>
      <c r="F142" s="42">
        <f t="shared" si="96"/>
        <v>141</v>
      </c>
      <c r="G142" s="42">
        <f t="shared" si="97"/>
        <v>141</v>
      </c>
      <c r="H142" s="40" t="str">
        <f>IF($G142="",H141,IF(ISNA(VLOOKUP($G142,Dados!$C:$J,2,FALSE)),"",VLOOKUP($G142,Dados!$C:$J,2,FALSE)))</f>
        <v/>
      </c>
      <c r="I142" s="41" t="str">
        <f>IF($G142="",V141,IF(H142="","",VLOOKUP($G142,Dados!$C:$J,8,FALSE)))</f>
        <v/>
      </c>
      <c r="J142" s="43" t="str">
        <f t="shared" si="103"/>
        <v/>
      </c>
      <c r="K142" s="44">
        <f t="shared" si="101"/>
        <v>0</v>
      </c>
      <c r="L142" s="81">
        <f t="shared" si="86"/>
        <v>0</v>
      </c>
      <c r="M142" s="24">
        <f t="shared" si="87"/>
        <v>9</v>
      </c>
      <c r="N142" s="24">
        <f t="shared" si="88"/>
        <v>1911</v>
      </c>
      <c r="O142" s="24" t="str">
        <f t="shared" si="89"/>
        <v/>
      </c>
      <c r="P142" s="24" t="str">
        <f t="shared" si="90"/>
        <v/>
      </c>
      <c r="Q142" s="25" t="str">
        <f>IF(H142="","",IF(VLOOKUP(H142,Dados!D:I,6,FALSE)="","NÃO","ok"))</f>
        <v/>
      </c>
      <c r="R142" s="26" t="str">
        <f t="shared" si="104"/>
        <v/>
      </c>
      <c r="S142" s="26" t="str">
        <f t="shared" si="98"/>
        <v/>
      </c>
      <c r="T142" s="26" t="str">
        <f t="shared" si="105"/>
        <v/>
      </c>
      <c r="U142" s="45">
        <f t="shared" si="99"/>
        <v>0</v>
      </c>
      <c r="V142" s="45">
        <f t="shared" si="100"/>
        <v>0</v>
      </c>
      <c r="W142" s="45">
        <f t="shared" si="91"/>
        <v>0</v>
      </c>
      <c r="X142" s="45">
        <f t="shared" si="102"/>
        <v>0</v>
      </c>
      <c r="Y142" s="46">
        <f t="shared" si="92"/>
        <v>0</v>
      </c>
      <c r="Z142" s="46">
        <f t="shared" si="93"/>
        <v>0</v>
      </c>
      <c r="AA142" s="46">
        <f t="shared" si="94"/>
        <v>0</v>
      </c>
      <c r="AB142" s="46">
        <f t="shared" si="95"/>
        <v>0</v>
      </c>
    </row>
    <row r="143" spans="1:28" x14ac:dyDescent="0.2">
      <c r="A143" s="5">
        <f t="shared" si="82"/>
        <v>142</v>
      </c>
      <c r="B143" s="11">
        <f t="shared" si="83"/>
        <v>4292</v>
      </c>
      <c r="C143" s="40">
        <f t="shared" si="84"/>
        <v>4292</v>
      </c>
      <c r="D143" s="41" t="str">
        <f>IF(C143="","",IF(ISNA(VLOOKUP(C143,Dados!D:F,3,FALSE)),"",VLOOKUP(C143,Dados!D:F,3,FALSE)))</f>
        <v/>
      </c>
      <c r="E143" s="41" t="str">
        <f t="shared" si="85"/>
        <v/>
      </c>
      <c r="F143" s="42">
        <f t="shared" si="96"/>
        <v>142</v>
      </c>
      <c r="G143" s="42">
        <f t="shared" si="97"/>
        <v>142</v>
      </c>
      <c r="H143" s="40" t="str">
        <f>IF($G143="",H142,IF(ISNA(VLOOKUP($G143,Dados!$C:$J,2,FALSE)),"",VLOOKUP($G143,Dados!$C:$J,2,FALSE)))</f>
        <v/>
      </c>
      <c r="I143" s="41" t="str">
        <f>IF($G143="",V142,IF(H143="","",VLOOKUP($G143,Dados!$C:$J,8,FALSE)))</f>
        <v/>
      </c>
      <c r="J143" s="43" t="str">
        <f t="shared" si="103"/>
        <v/>
      </c>
      <c r="K143" s="44">
        <f t="shared" si="101"/>
        <v>0</v>
      </c>
      <c r="L143" s="81">
        <f t="shared" si="86"/>
        <v>0</v>
      </c>
      <c r="M143" s="24">
        <f t="shared" si="87"/>
        <v>10</v>
      </c>
      <c r="N143" s="24">
        <f t="shared" si="88"/>
        <v>1911</v>
      </c>
      <c r="O143" s="24" t="str">
        <f t="shared" si="89"/>
        <v/>
      </c>
      <c r="P143" s="24" t="str">
        <f t="shared" si="90"/>
        <v/>
      </c>
      <c r="Q143" s="25" t="str">
        <f>IF(H143="","",IF(VLOOKUP(H143,Dados!D:I,6,FALSE)="","NÃO","ok"))</f>
        <v/>
      </c>
      <c r="R143" s="26" t="str">
        <f t="shared" si="104"/>
        <v/>
      </c>
      <c r="S143" s="26" t="str">
        <f t="shared" si="98"/>
        <v/>
      </c>
      <c r="T143" s="26" t="str">
        <f t="shared" si="105"/>
        <v/>
      </c>
      <c r="U143" s="45">
        <f t="shared" si="99"/>
        <v>0</v>
      </c>
      <c r="V143" s="45">
        <f t="shared" si="100"/>
        <v>0</v>
      </c>
      <c r="W143" s="45">
        <f t="shared" si="91"/>
        <v>0</v>
      </c>
      <c r="X143" s="45">
        <f t="shared" si="102"/>
        <v>0</v>
      </c>
      <c r="Y143" s="46">
        <f t="shared" si="92"/>
        <v>0</v>
      </c>
      <c r="Z143" s="46">
        <f t="shared" si="93"/>
        <v>0</v>
      </c>
      <c r="AA143" s="46">
        <f t="shared" si="94"/>
        <v>0</v>
      </c>
      <c r="AB143" s="46">
        <f t="shared" si="95"/>
        <v>0</v>
      </c>
    </row>
    <row r="144" spans="1:28" x14ac:dyDescent="0.2">
      <c r="A144" s="5">
        <f t="shared" si="82"/>
        <v>143</v>
      </c>
      <c r="B144" s="11">
        <f t="shared" si="83"/>
        <v>4323</v>
      </c>
      <c r="C144" s="40">
        <f t="shared" si="84"/>
        <v>4323</v>
      </c>
      <c r="D144" s="41" t="str">
        <f>IF(C144="","",IF(ISNA(VLOOKUP(C144,Dados!D:F,3,FALSE)),"",VLOOKUP(C144,Dados!D:F,3,FALSE)))</f>
        <v/>
      </c>
      <c r="E144" s="41" t="str">
        <f t="shared" si="85"/>
        <v/>
      </c>
      <c r="F144" s="42">
        <f t="shared" si="96"/>
        <v>143</v>
      </c>
      <c r="G144" s="42">
        <f t="shared" si="97"/>
        <v>143</v>
      </c>
      <c r="H144" s="40" t="str">
        <f>IF($G144="",H143,IF(ISNA(VLOOKUP($G144,Dados!$C:$J,2,FALSE)),"",VLOOKUP($G144,Dados!$C:$J,2,FALSE)))</f>
        <v/>
      </c>
      <c r="I144" s="41" t="str">
        <f>IF($G144="",V143,IF(H144="","",VLOOKUP($G144,Dados!$C:$J,8,FALSE)))</f>
        <v/>
      </c>
      <c r="J144" s="43" t="str">
        <f t="shared" si="103"/>
        <v/>
      </c>
      <c r="K144" s="44">
        <f t="shared" si="101"/>
        <v>0</v>
      </c>
      <c r="L144" s="81">
        <f t="shared" si="86"/>
        <v>0</v>
      </c>
      <c r="M144" s="24">
        <f t="shared" si="87"/>
        <v>11</v>
      </c>
      <c r="N144" s="24">
        <f t="shared" si="88"/>
        <v>1911</v>
      </c>
      <c r="O144" s="24" t="str">
        <f t="shared" si="89"/>
        <v/>
      </c>
      <c r="P144" s="24" t="str">
        <f t="shared" si="90"/>
        <v/>
      </c>
      <c r="Q144" s="25" t="str">
        <f>IF(H144="","",IF(VLOOKUP(H144,Dados!D:I,6,FALSE)="","NÃO","ok"))</f>
        <v/>
      </c>
      <c r="R144" s="26" t="str">
        <f t="shared" si="104"/>
        <v/>
      </c>
      <c r="S144" s="26" t="str">
        <f t="shared" si="98"/>
        <v/>
      </c>
      <c r="T144" s="26" t="str">
        <f t="shared" si="105"/>
        <v/>
      </c>
      <c r="U144" s="45">
        <f t="shared" si="99"/>
        <v>0</v>
      </c>
      <c r="V144" s="45">
        <f t="shared" si="100"/>
        <v>0</v>
      </c>
      <c r="W144" s="45">
        <f t="shared" si="91"/>
        <v>0</v>
      </c>
      <c r="X144" s="45">
        <f t="shared" si="102"/>
        <v>0</v>
      </c>
      <c r="Y144" s="46">
        <f t="shared" si="92"/>
        <v>0</v>
      </c>
      <c r="Z144" s="46">
        <f t="shared" si="93"/>
        <v>0</v>
      </c>
      <c r="AA144" s="46">
        <f t="shared" si="94"/>
        <v>0</v>
      </c>
      <c r="AB144" s="46">
        <f t="shared" si="95"/>
        <v>0</v>
      </c>
    </row>
    <row r="145" spans="1:28" x14ac:dyDescent="0.2">
      <c r="A145" s="5">
        <f t="shared" si="82"/>
        <v>144</v>
      </c>
      <c r="B145" s="11">
        <f t="shared" si="83"/>
        <v>4353</v>
      </c>
      <c r="C145" s="40">
        <f t="shared" si="84"/>
        <v>4353</v>
      </c>
      <c r="D145" s="41" t="str">
        <f>IF(C145="","",IF(ISNA(VLOOKUP(C145,Dados!D:F,3,FALSE)),"",VLOOKUP(C145,Dados!D:F,3,FALSE)))</f>
        <v/>
      </c>
      <c r="E145" s="41" t="str">
        <f t="shared" si="85"/>
        <v/>
      </c>
      <c r="F145" s="42">
        <f t="shared" si="96"/>
        <v>144</v>
      </c>
      <c r="G145" s="42">
        <f t="shared" si="97"/>
        <v>144</v>
      </c>
      <c r="H145" s="40" t="str">
        <f>IF($G145="",H144,IF(ISNA(VLOOKUP($G145,Dados!$C:$J,2,FALSE)),"",VLOOKUP($G145,Dados!$C:$J,2,FALSE)))</f>
        <v/>
      </c>
      <c r="I145" s="41" t="str">
        <f>IF($G145="",V144,IF(H145="","",VLOOKUP($G145,Dados!$C:$J,8,FALSE)))</f>
        <v/>
      </c>
      <c r="J145" s="43" t="str">
        <f t="shared" si="103"/>
        <v/>
      </c>
      <c r="K145" s="44">
        <f t="shared" si="101"/>
        <v>0</v>
      </c>
      <c r="L145" s="81">
        <f t="shared" si="86"/>
        <v>0</v>
      </c>
      <c r="M145" s="24">
        <f t="shared" si="87"/>
        <v>12</v>
      </c>
      <c r="N145" s="24">
        <f t="shared" si="88"/>
        <v>1911</v>
      </c>
      <c r="O145" s="24" t="str">
        <f t="shared" si="89"/>
        <v/>
      </c>
      <c r="P145" s="24" t="str">
        <f t="shared" si="90"/>
        <v/>
      </c>
      <c r="Q145" s="25" t="str">
        <f>IF(H145="","",IF(VLOOKUP(H145,Dados!D:I,6,FALSE)="","NÃO","ok"))</f>
        <v/>
      </c>
      <c r="R145" s="26" t="str">
        <f t="shared" si="104"/>
        <v/>
      </c>
      <c r="S145" s="26" t="str">
        <f t="shared" si="98"/>
        <v/>
      </c>
      <c r="T145" s="26" t="str">
        <f t="shared" si="105"/>
        <v/>
      </c>
      <c r="U145" s="45">
        <f t="shared" si="99"/>
        <v>0</v>
      </c>
      <c r="V145" s="45">
        <f t="shared" si="100"/>
        <v>0</v>
      </c>
      <c r="W145" s="45">
        <f t="shared" si="91"/>
        <v>0</v>
      </c>
      <c r="X145" s="45">
        <f t="shared" si="102"/>
        <v>0</v>
      </c>
      <c r="Y145" s="46">
        <f t="shared" si="92"/>
        <v>0</v>
      </c>
      <c r="Z145" s="46">
        <f t="shared" si="93"/>
        <v>0</v>
      </c>
      <c r="AA145" s="46">
        <f t="shared" si="94"/>
        <v>0</v>
      </c>
      <c r="AB145" s="46">
        <f t="shared" si="95"/>
        <v>0</v>
      </c>
    </row>
    <row r="146" spans="1:28" x14ac:dyDescent="0.2">
      <c r="A146" s="5">
        <f t="shared" si="82"/>
        <v>145</v>
      </c>
      <c r="B146" s="11">
        <f t="shared" si="83"/>
        <v>4384</v>
      </c>
      <c r="C146" s="40">
        <f t="shared" si="84"/>
        <v>4384</v>
      </c>
      <c r="D146" s="41" t="str">
        <f>IF(C146="","",IF(ISNA(VLOOKUP(C146,Dados!D:F,3,FALSE)),"",VLOOKUP(C146,Dados!D:F,3,FALSE)))</f>
        <v/>
      </c>
      <c r="E146" s="41" t="str">
        <f t="shared" si="85"/>
        <v/>
      </c>
      <c r="F146" s="42">
        <f t="shared" si="96"/>
        <v>145</v>
      </c>
      <c r="G146" s="42">
        <f t="shared" si="97"/>
        <v>145</v>
      </c>
      <c r="H146" s="40" t="str">
        <f>IF($G146="",H145,IF(ISNA(VLOOKUP($G146,Dados!$C:$J,2,FALSE)),"",VLOOKUP($G146,Dados!$C:$J,2,FALSE)))</f>
        <v/>
      </c>
      <c r="I146" s="41" t="str">
        <f>IF($G146="",V145,IF(H146="","",VLOOKUP($G146,Dados!$C:$J,8,FALSE)))</f>
        <v/>
      </c>
      <c r="J146" s="43" t="str">
        <f t="shared" si="103"/>
        <v/>
      </c>
      <c r="K146" s="44">
        <f t="shared" si="101"/>
        <v>0</v>
      </c>
      <c r="L146" s="81">
        <f t="shared" si="86"/>
        <v>0</v>
      </c>
      <c r="M146" s="24">
        <f t="shared" si="87"/>
        <v>1</v>
      </c>
      <c r="N146" s="24">
        <f t="shared" si="88"/>
        <v>1912</v>
      </c>
      <c r="O146" s="24" t="str">
        <f t="shared" si="89"/>
        <v/>
      </c>
      <c r="P146" s="24" t="str">
        <f t="shared" si="90"/>
        <v/>
      </c>
      <c r="Q146" s="25" t="str">
        <f>IF(H146="","",IF(VLOOKUP(H146,Dados!D:I,6,FALSE)="","NÃO","ok"))</f>
        <v/>
      </c>
      <c r="R146" s="26" t="str">
        <f t="shared" si="104"/>
        <v/>
      </c>
      <c r="S146" s="26" t="str">
        <f t="shared" si="98"/>
        <v/>
      </c>
      <c r="T146" s="26" t="str">
        <f t="shared" si="105"/>
        <v/>
      </c>
      <c r="U146" s="45">
        <f t="shared" si="99"/>
        <v>0</v>
      </c>
      <c r="V146" s="45">
        <f t="shared" si="100"/>
        <v>0</v>
      </c>
      <c r="W146" s="45">
        <f t="shared" si="91"/>
        <v>0</v>
      </c>
      <c r="X146" s="45">
        <f t="shared" si="102"/>
        <v>0</v>
      </c>
      <c r="Y146" s="46">
        <f t="shared" si="92"/>
        <v>0</v>
      </c>
      <c r="Z146" s="46">
        <f t="shared" si="93"/>
        <v>0</v>
      </c>
      <c r="AA146" s="46">
        <f t="shared" si="94"/>
        <v>0</v>
      </c>
      <c r="AB146" s="46">
        <f t="shared" si="95"/>
        <v>0</v>
      </c>
    </row>
    <row r="147" spans="1:28" x14ac:dyDescent="0.2">
      <c r="A147" s="5">
        <f t="shared" si="82"/>
        <v>146</v>
      </c>
      <c r="B147" s="11">
        <f t="shared" si="83"/>
        <v>4415</v>
      </c>
      <c r="C147" s="40">
        <f t="shared" si="84"/>
        <v>4415</v>
      </c>
      <c r="D147" s="41" t="str">
        <f>IF(C147="","",IF(ISNA(VLOOKUP(C147,Dados!D:F,3,FALSE)),"",VLOOKUP(C147,Dados!D:F,3,FALSE)))</f>
        <v/>
      </c>
      <c r="E147" s="41" t="str">
        <f t="shared" si="85"/>
        <v/>
      </c>
      <c r="F147" s="42">
        <f t="shared" si="96"/>
        <v>146</v>
      </c>
      <c r="G147" s="42">
        <f t="shared" si="97"/>
        <v>146</v>
      </c>
      <c r="H147" s="40" t="str">
        <f>IF($G147="",H146,IF(ISNA(VLOOKUP($G147,Dados!$C:$J,2,FALSE)),"",VLOOKUP($G147,Dados!$C:$J,2,FALSE)))</f>
        <v/>
      </c>
      <c r="I147" s="41" t="str">
        <f>IF($G147="",V146,IF(H147="","",VLOOKUP($G147,Dados!$C:$J,8,FALSE)))</f>
        <v/>
      </c>
      <c r="J147" s="43" t="str">
        <f t="shared" si="103"/>
        <v/>
      </c>
      <c r="K147" s="44">
        <f t="shared" si="101"/>
        <v>0</v>
      </c>
      <c r="L147" s="81">
        <f t="shared" si="86"/>
        <v>0</v>
      </c>
      <c r="M147" s="24">
        <f t="shared" si="87"/>
        <v>2</v>
      </c>
      <c r="N147" s="24">
        <f t="shared" si="88"/>
        <v>1912</v>
      </c>
      <c r="O147" s="24" t="str">
        <f t="shared" si="89"/>
        <v/>
      </c>
      <c r="P147" s="24" t="str">
        <f t="shared" si="90"/>
        <v/>
      </c>
      <c r="Q147" s="25" t="str">
        <f>IF(H147="","",IF(VLOOKUP(H147,Dados!D:I,6,FALSE)="","NÃO","ok"))</f>
        <v/>
      </c>
      <c r="R147" s="26" t="str">
        <f t="shared" si="104"/>
        <v/>
      </c>
      <c r="S147" s="26" t="str">
        <f t="shared" si="98"/>
        <v/>
      </c>
      <c r="T147" s="26" t="str">
        <f t="shared" si="105"/>
        <v/>
      </c>
      <c r="U147" s="45">
        <f t="shared" si="99"/>
        <v>0</v>
      </c>
      <c r="V147" s="45">
        <f t="shared" si="100"/>
        <v>0</v>
      </c>
      <c r="W147" s="45">
        <f t="shared" si="91"/>
        <v>0</v>
      </c>
      <c r="X147" s="45">
        <f t="shared" si="102"/>
        <v>0</v>
      </c>
      <c r="Y147" s="46">
        <f t="shared" si="92"/>
        <v>0</v>
      </c>
      <c r="Z147" s="46">
        <f t="shared" si="93"/>
        <v>0</v>
      </c>
      <c r="AA147" s="46">
        <f t="shared" si="94"/>
        <v>0</v>
      </c>
      <c r="AB147" s="46">
        <f t="shared" si="95"/>
        <v>0</v>
      </c>
    </row>
    <row r="148" spans="1:28" x14ac:dyDescent="0.2">
      <c r="A148" s="5">
        <f t="shared" si="82"/>
        <v>147</v>
      </c>
      <c r="B148" s="11">
        <f t="shared" si="83"/>
        <v>4444</v>
      </c>
      <c r="C148" s="40">
        <f t="shared" si="84"/>
        <v>4444</v>
      </c>
      <c r="D148" s="41" t="str">
        <f>IF(C148="","",IF(ISNA(VLOOKUP(C148,Dados!D:F,3,FALSE)),"",VLOOKUP(C148,Dados!D:F,3,FALSE)))</f>
        <v/>
      </c>
      <c r="E148" s="41" t="str">
        <f t="shared" si="85"/>
        <v/>
      </c>
      <c r="F148" s="42">
        <f t="shared" si="96"/>
        <v>147</v>
      </c>
      <c r="G148" s="42">
        <f t="shared" si="97"/>
        <v>147</v>
      </c>
      <c r="H148" s="40" t="str">
        <f>IF($G148="",H147,IF(ISNA(VLOOKUP($G148,Dados!$C:$J,2,FALSE)),"",VLOOKUP($G148,Dados!$C:$J,2,FALSE)))</f>
        <v/>
      </c>
      <c r="I148" s="41" t="str">
        <f>IF($G148="",V147,IF(H148="","",VLOOKUP($G148,Dados!$C:$J,8,FALSE)))</f>
        <v/>
      </c>
      <c r="J148" s="43" t="str">
        <f t="shared" si="103"/>
        <v/>
      </c>
      <c r="K148" s="44">
        <f t="shared" si="101"/>
        <v>0</v>
      </c>
      <c r="L148" s="81">
        <f t="shared" si="86"/>
        <v>0</v>
      </c>
      <c r="M148" s="24">
        <f t="shared" si="87"/>
        <v>3</v>
      </c>
      <c r="N148" s="24">
        <f t="shared" si="88"/>
        <v>1912</v>
      </c>
      <c r="O148" s="24" t="str">
        <f t="shared" si="89"/>
        <v/>
      </c>
      <c r="P148" s="24" t="str">
        <f t="shared" si="90"/>
        <v/>
      </c>
      <c r="Q148" s="25" t="str">
        <f>IF(H148="","",IF(VLOOKUP(H148,Dados!D:I,6,FALSE)="","NÃO","ok"))</f>
        <v/>
      </c>
      <c r="R148" s="26" t="str">
        <f t="shared" si="104"/>
        <v/>
      </c>
      <c r="S148" s="26" t="str">
        <f t="shared" si="98"/>
        <v/>
      </c>
      <c r="T148" s="26" t="str">
        <f t="shared" si="105"/>
        <v/>
      </c>
      <c r="U148" s="45">
        <f t="shared" si="99"/>
        <v>0</v>
      </c>
      <c r="V148" s="45">
        <f t="shared" si="100"/>
        <v>0</v>
      </c>
      <c r="W148" s="45">
        <f t="shared" si="91"/>
        <v>0</v>
      </c>
      <c r="X148" s="45">
        <f t="shared" si="102"/>
        <v>0</v>
      </c>
      <c r="Y148" s="46">
        <f t="shared" si="92"/>
        <v>0</v>
      </c>
      <c r="Z148" s="46">
        <f t="shared" si="93"/>
        <v>0</v>
      </c>
      <c r="AA148" s="46">
        <f t="shared" si="94"/>
        <v>0</v>
      </c>
      <c r="AB148" s="46">
        <f t="shared" si="95"/>
        <v>0</v>
      </c>
    </row>
    <row r="149" spans="1:28" x14ac:dyDescent="0.2">
      <c r="A149" s="5">
        <f t="shared" si="82"/>
        <v>148</v>
      </c>
      <c r="B149" s="11">
        <f t="shared" si="83"/>
        <v>4475</v>
      </c>
      <c r="C149" s="40">
        <f t="shared" si="84"/>
        <v>4475</v>
      </c>
      <c r="D149" s="41" t="str">
        <f>IF(C149="","",IF(ISNA(VLOOKUP(C149,Dados!D:F,3,FALSE)),"",VLOOKUP(C149,Dados!D:F,3,FALSE)))</f>
        <v/>
      </c>
      <c r="E149" s="41" t="str">
        <f t="shared" si="85"/>
        <v/>
      </c>
      <c r="F149" s="42">
        <f t="shared" si="96"/>
        <v>148</v>
      </c>
      <c r="G149" s="42">
        <f t="shared" si="97"/>
        <v>148</v>
      </c>
      <c r="H149" s="40" t="str">
        <f>IF($G149="",H148,IF(ISNA(VLOOKUP($G149,Dados!$C:$J,2,FALSE)),"",VLOOKUP($G149,Dados!$C:$J,2,FALSE)))</f>
        <v/>
      </c>
      <c r="I149" s="41" t="str">
        <f>IF($G149="",V148,IF(H149="","",VLOOKUP($G149,Dados!$C:$J,8,FALSE)))</f>
        <v/>
      </c>
      <c r="J149" s="43" t="str">
        <f t="shared" si="103"/>
        <v/>
      </c>
      <c r="K149" s="44">
        <f t="shared" si="101"/>
        <v>0</v>
      </c>
      <c r="L149" s="81">
        <f t="shared" si="86"/>
        <v>0</v>
      </c>
      <c r="M149" s="24">
        <f t="shared" si="87"/>
        <v>4</v>
      </c>
      <c r="N149" s="24">
        <f t="shared" si="88"/>
        <v>1912</v>
      </c>
      <c r="O149" s="24" t="str">
        <f t="shared" si="89"/>
        <v/>
      </c>
      <c r="P149" s="24" t="str">
        <f t="shared" si="90"/>
        <v/>
      </c>
      <c r="Q149" s="25" t="str">
        <f>IF(H149="","",IF(VLOOKUP(H149,Dados!D:I,6,FALSE)="","NÃO","ok"))</f>
        <v/>
      </c>
      <c r="R149" s="26" t="str">
        <f t="shared" si="104"/>
        <v/>
      </c>
      <c r="S149" s="26" t="str">
        <f t="shared" si="98"/>
        <v/>
      </c>
      <c r="T149" s="26" t="str">
        <f t="shared" si="105"/>
        <v/>
      </c>
      <c r="U149" s="45">
        <f t="shared" si="99"/>
        <v>0</v>
      </c>
      <c r="V149" s="45">
        <f t="shared" si="100"/>
        <v>0</v>
      </c>
      <c r="W149" s="45">
        <f t="shared" si="91"/>
        <v>0</v>
      </c>
      <c r="X149" s="45">
        <f t="shared" si="102"/>
        <v>0</v>
      </c>
      <c r="Y149" s="46">
        <f t="shared" si="92"/>
        <v>0</v>
      </c>
      <c r="Z149" s="46">
        <f t="shared" si="93"/>
        <v>0</v>
      </c>
      <c r="AA149" s="46">
        <f t="shared" si="94"/>
        <v>0</v>
      </c>
      <c r="AB149" s="46">
        <f t="shared" si="95"/>
        <v>0</v>
      </c>
    </row>
    <row r="150" spans="1:28" x14ac:dyDescent="0.2">
      <c r="A150" s="5">
        <f t="shared" si="82"/>
        <v>149</v>
      </c>
      <c r="B150" s="11">
        <f t="shared" si="83"/>
        <v>4505</v>
      </c>
      <c r="C150" s="40">
        <f t="shared" si="84"/>
        <v>4505</v>
      </c>
      <c r="D150" s="41" t="str">
        <f>IF(C150="","",IF(ISNA(VLOOKUP(C150,Dados!D:F,3,FALSE)),"",VLOOKUP(C150,Dados!D:F,3,FALSE)))</f>
        <v/>
      </c>
      <c r="E150" s="41" t="str">
        <f t="shared" si="85"/>
        <v/>
      </c>
      <c r="F150" s="42">
        <f t="shared" si="96"/>
        <v>149</v>
      </c>
      <c r="G150" s="42">
        <f t="shared" si="97"/>
        <v>149</v>
      </c>
      <c r="H150" s="40" t="str">
        <f>IF($G150="",H149,IF(ISNA(VLOOKUP($G150,Dados!$C:$J,2,FALSE)),"",VLOOKUP($G150,Dados!$C:$J,2,FALSE)))</f>
        <v/>
      </c>
      <c r="I150" s="41" t="str">
        <f>IF($G150="",V149,IF(H150="","",VLOOKUP($G150,Dados!$C:$J,8,FALSE)))</f>
        <v/>
      </c>
      <c r="J150" s="43" t="str">
        <f t="shared" si="103"/>
        <v/>
      </c>
      <c r="K150" s="44">
        <f t="shared" si="101"/>
        <v>0</v>
      </c>
      <c r="L150" s="81">
        <f t="shared" si="86"/>
        <v>0</v>
      </c>
      <c r="M150" s="24">
        <f t="shared" si="87"/>
        <v>5</v>
      </c>
      <c r="N150" s="24">
        <f t="shared" si="88"/>
        <v>1912</v>
      </c>
      <c r="O150" s="24" t="str">
        <f t="shared" si="89"/>
        <v/>
      </c>
      <c r="P150" s="24" t="str">
        <f t="shared" si="90"/>
        <v/>
      </c>
      <c r="Q150" s="25" t="str">
        <f>IF(H150="","",IF(VLOOKUP(H150,Dados!D:I,6,FALSE)="","NÃO","ok"))</f>
        <v/>
      </c>
      <c r="R150" s="26" t="str">
        <f t="shared" si="104"/>
        <v/>
      </c>
      <c r="S150" s="26" t="str">
        <f t="shared" si="98"/>
        <v/>
      </c>
      <c r="T150" s="26" t="str">
        <f t="shared" si="105"/>
        <v/>
      </c>
      <c r="U150" s="45">
        <f t="shared" si="99"/>
        <v>0</v>
      </c>
      <c r="V150" s="45">
        <f t="shared" si="100"/>
        <v>0</v>
      </c>
      <c r="W150" s="45">
        <f t="shared" si="91"/>
        <v>0</v>
      </c>
      <c r="X150" s="45">
        <f t="shared" si="102"/>
        <v>0</v>
      </c>
      <c r="Y150" s="46">
        <f t="shared" si="92"/>
        <v>0</v>
      </c>
      <c r="Z150" s="46">
        <f t="shared" si="93"/>
        <v>0</v>
      </c>
      <c r="AA150" s="46">
        <f t="shared" si="94"/>
        <v>0</v>
      </c>
      <c r="AB150" s="46">
        <f t="shared" si="95"/>
        <v>0</v>
      </c>
    </row>
    <row r="151" spans="1:28" x14ac:dyDescent="0.2">
      <c r="A151" s="5">
        <f t="shared" si="82"/>
        <v>150</v>
      </c>
      <c r="B151" s="11">
        <f t="shared" si="83"/>
        <v>4536</v>
      </c>
      <c r="C151" s="40">
        <f t="shared" si="84"/>
        <v>4536</v>
      </c>
      <c r="D151" s="41" t="str">
        <f>IF(C151="","",IF(ISNA(VLOOKUP(C151,Dados!D:F,3,FALSE)),"",VLOOKUP(C151,Dados!D:F,3,FALSE)))</f>
        <v/>
      </c>
      <c r="E151" s="41" t="str">
        <f t="shared" si="85"/>
        <v/>
      </c>
      <c r="F151" s="42">
        <f t="shared" si="96"/>
        <v>150</v>
      </c>
      <c r="G151" s="42">
        <f t="shared" si="97"/>
        <v>150</v>
      </c>
      <c r="H151" s="40" t="str">
        <f>IF($G151="",H150,IF(ISNA(VLOOKUP($G151,Dados!$C:$J,2,FALSE)),"",VLOOKUP($G151,Dados!$C:$J,2,FALSE)))</f>
        <v/>
      </c>
      <c r="I151" s="41" t="str">
        <f>IF($G151="",V150,IF(H151="","",VLOOKUP($G151,Dados!$C:$J,8,FALSE)))</f>
        <v/>
      </c>
      <c r="J151" s="43" t="str">
        <f t="shared" si="103"/>
        <v/>
      </c>
      <c r="K151" s="44">
        <f t="shared" si="101"/>
        <v>0</v>
      </c>
      <c r="L151" s="81">
        <f t="shared" si="86"/>
        <v>0</v>
      </c>
      <c r="M151" s="24">
        <f t="shared" si="87"/>
        <v>6</v>
      </c>
      <c r="N151" s="24">
        <f t="shared" si="88"/>
        <v>1912</v>
      </c>
      <c r="O151" s="24" t="str">
        <f t="shared" si="89"/>
        <v/>
      </c>
      <c r="P151" s="24" t="str">
        <f t="shared" si="90"/>
        <v/>
      </c>
      <c r="Q151" s="25" t="str">
        <f>IF(H151="","",IF(VLOOKUP(H151,Dados!D:I,6,FALSE)="","NÃO","ok"))</f>
        <v/>
      </c>
      <c r="R151" s="26" t="str">
        <f t="shared" si="104"/>
        <v/>
      </c>
      <c r="S151" s="26" t="str">
        <f t="shared" si="98"/>
        <v/>
      </c>
      <c r="T151" s="26" t="str">
        <f t="shared" si="105"/>
        <v/>
      </c>
      <c r="U151" s="45">
        <f t="shared" si="99"/>
        <v>0</v>
      </c>
      <c r="V151" s="45">
        <f t="shared" si="100"/>
        <v>0</v>
      </c>
      <c r="W151" s="45">
        <f t="shared" si="91"/>
        <v>0</v>
      </c>
      <c r="X151" s="45">
        <f t="shared" si="102"/>
        <v>0</v>
      </c>
      <c r="Y151" s="46">
        <f t="shared" si="92"/>
        <v>0</v>
      </c>
      <c r="Z151" s="46">
        <f t="shared" si="93"/>
        <v>0</v>
      </c>
      <c r="AA151" s="46">
        <f t="shared" si="94"/>
        <v>0</v>
      </c>
      <c r="AB151" s="46">
        <f t="shared" si="95"/>
        <v>0</v>
      </c>
    </row>
    <row r="152" spans="1:28" x14ac:dyDescent="0.2">
      <c r="A152" s="5">
        <f t="shared" si="82"/>
        <v>151</v>
      </c>
      <c r="B152" s="11">
        <f t="shared" si="83"/>
        <v>4566</v>
      </c>
      <c r="C152" s="50">
        <f t="shared" si="84"/>
        <v>4566</v>
      </c>
      <c r="D152" s="51" t="str">
        <f>IF(C152="","",IF(ISNA(VLOOKUP(C152,Dados!D:F,3,FALSE)),"",VLOOKUP(C152,Dados!D:F,3,FALSE)))</f>
        <v/>
      </c>
      <c r="E152" s="51" t="str">
        <f t="shared" si="85"/>
        <v/>
      </c>
      <c r="F152" s="52">
        <f t="shared" si="96"/>
        <v>151</v>
      </c>
      <c r="G152" s="52">
        <f t="shared" si="97"/>
        <v>151</v>
      </c>
      <c r="H152" s="40" t="str">
        <f>IF($G152="",H151,IF(ISNA(VLOOKUP($G152,Dados!$C:$J,2,FALSE)),"",VLOOKUP($G152,Dados!$C:$J,2,FALSE)))</f>
        <v/>
      </c>
      <c r="I152" s="51" t="str">
        <f>IF($G152="",V151,IF(H152="","",VLOOKUP($G152,Dados!$C:$J,8,FALSE)))</f>
        <v/>
      </c>
      <c r="J152" s="47" t="str">
        <f t="shared" si="103"/>
        <v/>
      </c>
      <c r="K152" s="48">
        <f t="shared" si="101"/>
        <v>0</v>
      </c>
      <c r="L152" s="81">
        <f t="shared" si="86"/>
        <v>0</v>
      </c>
      <c r="M152" s="27">
        <f t="shared" si="87"/>
        <v>7</v>
      </c>
      <c r="N152" s="27">
        <f t="shared" si="88"/>
        <v>1912</v>
      </c>
      <c r="O152" s="27" t="str">
        <f t="shared" si="89"/>
        <v/>
      </c>
      <c r="P152" s="27" t="str">
        <f t="shared" si="90"/>
        <v/>
      </c>
      <c r="Q152" s="28" t="str">
        <f>IF(H152="","",IF(VLOOKUP(H152,Dados!D:I,6,FALSE)="","NÃO","ok"))</f>
        <v/>
      </c>
      <c r="R152" s="29" t="str">
        <f t="shared" si="104"/>
        <v/>
      </c>
      <c r="S152" s="29" t="str">
        <f t="shared" si="98"/>
        <v/>
      </c>
      <c r="T152" s="29" t="str">
        <f t="shared" si="105"/>
        <v/>
      </c>
      <c r="U152" s="53">
        <f t="shared" si="99"/>
        <v>0</v>
      </c>
      <c r="V152" s="53">
        <f t="shared" si="100"/>
        <v>0</v>
      </c>
      <c r="W152" s="53">
        <f t="shared" si="91"/>
        <v>0</v>
      </c>
      <c r="X152" s="53">
        <f t="shared" si="102"/>
        <v>0</v>
      </c>
      <c r="Y152" s="54">
        <f t="shared" si="92"/>
        <v>0</v>
      </c>
      <c r="Z152" s="54">
        <f t="shared" si="93"/>
        <v>0</v>
      </c>
      <c r="AA152" s="54">
        <f t="shared" si="94"/>
        <v>0</v>
      </c>
      <c r="AB152" s="54">
        <f t="shared" si="95"/>
        <v>0</v>
      </c>
    </row>
    <row r="153" spans="1:28" x14ac:dyDescent="0.2">
      <c r="C153" s="61"/>
      <c r="D153" s="62"/>
      <c r="E153" s="62"/>
      <c r="F153" s="63"/>
      <c r="G153" s="63"/>
      <c r="H153" s="88"/>
      <c r="I153" s="62"/>
      <c r="J153" s="83"/>
      <c r="K153" s="49"/>
      <c r="L153" s="55">
        <f>SUM(L2:L152)</f>
        <v>0</v>
      </c>
      <c r="M153" s="56"/>
      <c r="N153" s="56"/>
      <c r="O153" s="56"/>
      <c r="P153" s="56"/>
      <c r="Q153" s="57"/>
      <c r="R153" s="58"/>
      <c r="S153" s="58"/>
      <c r="T153" s="58"/>
      <c r="U153" s="59"/>
      <c r="V153" s="59"/>
      <c r="W153" s="59"/>
      <c r="X153" s="59"/>
      <c r="Y153" s="60">
        <f>SUM(Y2:Y152)</f>
        <v>0</v>
      </c>
      <c r="Z153" s="60">
        <f>SUM(Z2:Z152)</f>
        <v>0</v>
      </c>
      <c r="AA153" s="60">
        <f>SUM(AA2:AA152)</f>
        <v>0</v>
      </c>
      <c r="AB153" s="60">
        <f>SUM(AB2:AB152)</f>
        <v>0</v>
      </c>
    </row>
    <row r="154" spans="1:28" x14ac:dyDescent="0.2">
      <c r="H154" s="89"/>
    </row>
    <row r="155" spans="1:28" x14ac:dyDescent="0.2">
      <c r="H155" s="89"/>
    </row>
    <row r="156" spans="1:28" x14ac:dyDescent="0.2">
      <c r="H156" s="89"/>
    </row>
    <row r="157" spans="1:28" x14ac:dyDescent="0.2">
      <c r="H157" s="89"/>
    </row>
    <row r="158" spans="1:28" x14ac:dyDescent="0.2">
      <c r="H158" s="89"/>
    </row>
    <row r="159" spans="1:28" x14ac:dyDescent="0.2">
      <c r="H159" s="89"/>
    </row>
    <row r="160" spans="1:28" x14ac:dyDescent="0.2">
      <c r="H160" s="89"/>
    </row>
    <row r="161" spans="8:8" x14ac:dyDescent="0.2">
      <c r="H161" s="89"/>
    </row>
    <row r="162" spans="8:8" x14ac:dyDescent="0.2">
      <c r="H162" s="89"/>
    </row>
    <row r="163" spans="8:8" x14ac:dyDescent="0.2">
      <c r="H163" s="89"/>
    </row>
    <row r="164" spans="8:8" x14ac:dyDescent="0.2">
      <c r="H164" s="89"/>
    </row>
    <row r="165" spans="8:8" x14ac:dyDescent="0.2">
      <c r="H165" s="89"/>
    </row>
    <row r="166" spans="8:8" x14ac:dyDescent="0.2">
      <c r="H166" s="89"/>
    </row>
    <row r="167" spans="8:8" x14ac:dyDescent="0.2">
      <c r="H167" s="89"/>
    </row>
    <row r="168" spans="8:8" x14ac:dyDescent="0.2">
      <c r="H168" s="89"/>
    </row>
    <row r="169" spans="8:8" x14ac:dyDescent="0.2">
      <c r="H169" s="89"/>
    </row>
    <row r="170" spans="8:8" x14ac:dyDescent="0.2">
      <c r="H170" s="89"/>
    </row>
    <row r="171" spans="8:8" x14ac:dyDescent="0.2">
      <c r="H171" s="89"/>
    </row>
    <row r="172" spans="8:8" x14ac:dyDescent="0.2">
      <c r="H172" s="89"/>
    </row>
    <row r="173" spans="8:8" x14ac:dyDescent="0.2">
      <c r="H173" s="89"/>
    </row>
    <row r="174" spans="8:8" x14ac:dyDescent="0.2">
      <c r="H174" s="89"/>
    </row>
    <row r="175" spans="8:8" x14ac:dyDescent="0.2">
      <c r="H175" s="89"/>
    </row>
    <row r="176" spans="8:8" x14ac:dyDescent="0.2">
      <c r="H176" s="89"/>
    </row>
    <row r="177" spans="8:8" x14ac:dyDescent="0.2">
      <c r="H177" s="89"/>
    </row>
    <row r="178" spans="8:8" x14ac:dyDescent="0.2">
      <c r="H178" s="89"/>
    </row>
    <row r="179" spans="8:8" x14ac:dyDescent="0.2">
      <c r="H179" s="89"/>
    </row>
    <row r="180" spans="8:8" x14ac:dyDescent="0.2">
      <c r="H180" s="89"/>
    </row>
    <row r="181" spans="8:8" x14ac:dyDescent="0.2">
      <c r="H181" s="89"/>
    </row>
    <row r="182" spans="8:8" x14ac:dyDescent="0.2">
      <c r="H182" s="89"/>
    </row>
    <row r="183" spans="8:8" x14ac:dyDescent="0.2">
      <c r="H183" s="89"/>
    </row>
    <row r="184" spans="8:8" x14ac:dyDescent="0.2">
      <c r="H184" s="89"/>
    </row>
    <row r="185" spans="8:8" x14ac:dyDescent="0.2">
      <c r="H185" s="89"/>
    </row>
    <row r="186" spans="8:8" x14ac:dyDescent="0.2">
      <c r="H186" s="89"/>
    </row>
    <row r="187" spans="8:8" x14ac:dyDescent="0.2">
      <c r="H187" s="89"/>
    </row>
    <row r="188" spans="8:8" x14ac:dyDescent="0.2">
      <c r="H188" s="89"/>
    </row>
    <row r="189" spans="8:8" x14ac:dyDescent="0.2">
      <c r="H189" s="89"/>
    </row>
    <row r="190" spans="8:8" x14ac:dyDescent="0.2">
      <c r="H190" s="89"/>
    </row>
    <row r="191" spans="8:8" x14ac:dyDescent="0.2">
      <c r="H191" s="89"/>
    </row>
    <row r="192" spans="8:8" x14ac:dyDescent="0.2">
      <c r="H192" s="89"/>
    </row>
    <row r="193" spans="8:8" x14ac:dyDescent="0.2">
      <c r="H193" s="89"/>
    </row>
    <row r="194" spans="8:8" x14ac:dyDescent="0.2">
      <c r="H194" s="89"/>
    </row>
    <row r="195" spans="8:8" x14ac:dyDescent="0.2">
      <c r="H195" s="89"/>
    </row>
    <row r="196" spans="8:8" x14ac:dyDescent="0.2">
      <c r="H196" s="89"/>
    </row>
    <row r="197" spans="8:8" x14ac:dyDescent="0.2">
      <c r="H197" s="89"/>
    </row>
    <row r="198" spans="8:8" x14ac:dyDescent="0.2">
      <c r="H198" s="89"/>
    </row>
    <row r="199" spans="8:8" x14ac:dyDescent="0.2">
      <c r="H199" s="89"/>
    </row>
    <row r="200" spans="8:8" x14ac:dyDescent="0.2">
      <c r="H200" s="89"/>
    </row>
    <row r="201" spans="8:8" x14ac:dyDescent="0.2">
      <c r="H201" s="89"/>
    </row>
    <row r="202" spans="8:8" x14ac:dyDescent="0.2">
      <c r="H202" s="89"/>
    </row>
    <row r="203" spans="8:8" x14ac:dyDescent="0.2">
      <c r="H203" s="89"/>
    </row>
    <row r="204" spans="8:8" x14ac:dyDescent="0.2">
      <c r="H204" s="89"/>
    </row>
    <row r="205" spans="8:8" x14ac:dyDescent="0.2">
      <c r="H205" s="89"/>
    </row>
    <row r="206" spans="8:8" x14ac:dyDescent="0.2">
      <c r="H206" s="89"/>
    </row>
    <row r="207" spans="8:8" x14ac:dyDescent="0.2">
      <c r="H207" s="89"/>
    </row>
    <row r="208" spans="8:8" x14ac:dyDescent="0.2">
      <c r="H208" s="89"/>
    </row>
    <row r="209" spans="8:8" x14ac:dyDescent="0.2">
      <c r="H209" s="89"/>
    </row>
    <row r="210" spans="8:8" x14ac:dyDescent="0.2">
      <c r="H210" s="89"/>
    </row>
    <row r="211" spans="8:8" x14ac:dyDescent="0.2">
      <c r="H211" s="89"/>
    </row>
    <row r="212" spans="8:8" x14ac:dyDescent="0.2">
      <c r="H212" s="89"/>
    </row>
    <row r="213" spans="8:8" x14ac:dyDescent="0.2">
      <c r="H213" s="89"/>
    </row>
    <row r="214" spans="8:8" x14ac:dyDescent="0.2">
      <c r="H214" s="89"/>
    </row>
    <row r="215" spans="8:8" x14ac:dyDescent="0.2">
      <c r="H215" s="89"/>
    </row>
    <row r="216" spans="8:8" x14ac:dyDescent="0.2">
      <c r="H216" s="89"/>
    </row>
    <row r="217" spans="8:8" x14ac:dyDescent="0.2">
      <c r="H217" s="89"/>
    </row>
    <row r="218" spans="8:8" x14ac:dyDescent="0.2">
      <c r="H218" s="89"/>
    </row>
    <row r="219" spans="8:8" x14ac:dyDescent="0.2">
      <c r="H219" s="89"/>
    </row>
    <row r="220" spans="8:8" x14ac:dyDescent="0.2">
      <c r="H220" s="89"/>
    </row>
    <row r="221" spans="8:8" x14ac:dyDescent="0.2">
      <c r="H221" s="89"/>
    </row>
    <row r="222" spans="8:8" x14ac:dyDescent="0.2">
      <c r="H222" s="89"/>
    </row>
    <row r="223" spans="8:8" x14ac:dyDescent="0.2">
      <c r="H223" s="89"/>
    </row>
    <row r="224" spans="8:8" x14ac:dyDescent="0.2">
      <c r="H224" s="89"/>
    </row>
    <row r="225" spans="8:8" x14ac:dyDescent="0.2">
      <c r="H225" s="89"/>
    </row>
    <row r="226" spans="8:8" x14ac:dyDescent="0.2">
      <c r="H226" s="89"/>
    </row>
    <row r="227" spans="8:8" x14ac:dyDescent="0.2">
      <c r="H227" s="89"/>
    </row>
    <row r="228" spans="8:8" x14ac:dyDescent="0.2">
      <c r="H228" s="89"/>
    </row>
    <row r="229" spans="8:8" x14ac:dyDescent="0.2">
      <c r="H229" s="89"/>
    </row>
    <row r="230" spans="8:8" x14ac:dyDescent="0.2">
      <c r="H230" s="89"/>
    </row>
    <row r="231" spans="8:8" x14ac:dyDescent="0.2">
      <c r="H231" s="89"/>
    </row>
    <row r="232" spans="8:8" x14ac:dyDescent="0.2">
      <c r="H232" s="89"/>
    </row>
    <row r="233" spans="8:8" x14ac:dyDescent="0.2">
      <c r="H233" s="89"/>
    </row>
    <row r="234" spans="8:8" x14ac:dyDescent="0.2">
      <c r="H234" s="89"/>
    </row>
    <row r="235" spans="8:8" x14ac:dyDescent="0.2">
      <c r="H235" s="89"/>
    </row>
    <row r="236" spans="8:8" x14ac:dyDescent="0.2">
      <c r="H236" s="89"/>
    </row>
    <row r="237" spans="8:8" x14ac:dyDescent="0.2">
      <c r="H237" s="89"/>
    </row>
    <row r="238" spans="8:8" x14ac:dyDescent="0.2">
      <c r="H238" s="89"/>
    </row>
    <row r="239" spans="8:8" x14ac:dyDescent="0.2">
      <c r="H239" s="89"/>
    </row>
    <row r="240" spans="8:8" x14ac:dyDescent="0.2">
      <c r="H240" s="89"/>
    </row>
    <row r="241" spans="8:8" x14ac:dyDescent="0.2">
      <c r="H241" s="89"/>
    </row>
    <row r="242" spans="8:8" x14ac:dyDescent="0.2">
      <c r="H242" s="89"/>
    </row>
    <row r="243" spans="8:8" x14ac:dyDescent="0.2">
      <c r="H243" s="89"/>
    </row>
    <row r="244" spans="8:8" x14ac:dyDescent="0.2">
      <c r="H244" s="89"/>
    </row>
    <row r="245" spans="8:8" x14ac:dyDescent="0.2">
      <c r="H245" s="89"/>
    </row>
    <row r="246" spans="8:8" x14ac:dyDescent="0.2">
      <c r="H246" s="89"/>
    </row>
    <row r="247" spans="8:8" x14ac:dyDescent="0.2">
      <c r="H247" s="89"/>
    </row>
    <row r="248" spans="8:8" x14ac:dyDescent="0.2">
      <c r="H248" s="89"/>
    </row>
    <row r="249" spans="8:8" x14ac:dyDescent="0.2">
      <c r="H249" s="89"/>
    </row>
    <row r="250" spans="8:8" x14ac:dyDescent="0.2">
      <c r="H250" s="89"/>
    </row>
    <row r="251" spans="8:8" x14ac:dyDescent="0.2">
      <c r="H251" s="89"/>
    </row>
    <row r="252" spans="8:8" x14ac:dyDescent="0.2">
      <c r="H252" s="89"/>
    </row>
    <row r="253" spans="8:8" x14ac:dyDescent="0.2">
      <c r="H253" s="89"/>
    </row>
    <row r="254" spans="8:8" x14ac:dyDescent="0.2">
      <c r="H254" s="89"/>
    </row>
    <row r="255" spans="8:8" x14ac:dyDescent="0.2">
      <c r="H255" s="89"/>
    </row>
    <row r="256" spans="8:8" x14ac:dyDescent="0.2">
      <c r="H256" s="89"/>
    </row>
    <row r="257" spans="8:8" x14ac:dyDescent="0.2">
      <c r="H257" s="89"/>
    </row>
    <row r="258" spans="8:8" x14ac:dyDescent="0.2">
      <c r="H258" s="89"/>
    </row>
    <row r="259" spans="8:8" x14ac:dyDescent="0.2">
      <c r="H259" s="89"/>
    </row>
    <row r="260" spans="8:8" x14ac:dyDescent="0.2">
      <c r="H260" s="89"/>
    </row>
    <row r="261" spans="8:8" x14ac:dyDescent="0.2">
      <c r="H261" s="89"/>
    </row>
    <row r="262" spans="8:8" x14ac:dyDescent="0.2">
      <c r="H262" s="89"/>
    </row>
    <row r="263" spans="8:8" x14ac:dyDescent="0.2">
      <c r="H263" s="89"/>
    </row>
    <row r="264" spans="8:8" x14ac:dyDescent="0.2">
      <c r="H264" s="89"/>
    </row>
    <row r="265" spans="8:8" x14ac:dyDescent="0.2">
      <c r="H265" s="89"/>
    </row>
    <row r="266" spans="8:8" x14ac:dyDescent="0.2">
      <c r="H266" s="89"/>
    </row>
    <row r="267" spans="8:8" x14ac:dyDescent="0.2">
      <c r="H267" s="89"/>
    </row>
    <row r="268" spans="8:8" x14ac:dyDescent="0.2">
      <c r="H268" s="89"/>
    </row>
    <row r="269" spans="8:8" x14ac:dyDescent="0.2">
      <c r="H269" s="89"/>
    </row>
    <row r="270" spans="8:8" x14ac:dyDescent="0.2">
      <c r="H270" s="89"/>
    </row>
    <row r="271" spans="8:8" x14ac:dyDescent="0.2">
      <c r="H271" s="89"/>
    </row>
    <row r="272" spans="8:8" x14ac:dyDescent="0.2">
      <c r="H272" s="89"/>
    </row>
    <row r="273" spans="8:8" x14ac:dyDescent="0.2">
      <c r="H273" s="89"/>
    </row>
    <row r="274" spans="8:8" x14ac:dyDescent="0.2">
      <c r="H274" s="89"/>
    </row>
    <row r="275" spans="8:8" x14ac:dyDescent="0.2">
      <c r="H275" s="89"/>
    </row>
    <row r="276" spans="8:8" x14ac:dyDescent="0.2">
      <c r="H276" s="89"/>
    </row>
    <row r="277" spans="8:8" x14ac:dyDescent="0.2">
      <c r="H277" s="89"/>
    </row>
    <row r="278" spans="8:8" x14ac:dyDescent="0.2">
      <c r="H278" s="89"/>
    </row>
    <row r="279" spans="8:8" x14ac:dyDescent="0.2">
      <c r="H279" s="89"/>
    </row>
    <row r="280" spans="8:8" x14ac:dyDescent="0.2">
      <c r="H280" s="89"/>
    </row>
    <row r="281" spans="8:8" x14ac:dyDescent="0.2">
      <c r="H281" s="89"/>
    </row>
    <row r="282" spans="8:8" x14ac:dyDescent="0.2">
      <c r="H282" s="89"/>
    </row>
    <row r="283" spans="8:8" x14ac:dyDescent="0.2">
      <c r="H283" s="89"/>
    </row>
    <row r="284" spans="8:8" x14ac:dyDescent="0.2">
      <c r="H284" s="89"/>
    </row>
    <row r="285" spans="8:8" x14ac:dyDescent="0.2">
      <c r="H285" s="89"/>
    </row>
    <row r="286" spans="8:8" x14ac:dyDescent="0.2">
      <c r="H286" s="89"/>
    </row>
    <row r="287" spans="8:8" x14ac:dyDescent="0.2">
      <c r="H287" s="89"/>
    </row>
    <row r="288" spans="8:8" x14ac:dyDescent="0.2">
      <c r="H288" s="89"/>
    </row>
    <row r="289" spans="8:8" x14ac:dyDescent="0.2">
      <c r="H289" s="89"/>
    </row>
    <row r="290" spans="8:8" x14ac:dyDescent="0.2">
      <c r="H290" s="89"/>
    </row>
    <row r="291" spans="8:8" x14ac:dyDescent="0.2">
      <c r="H291" s="89"/>
    </row>
    <row r="292" spans="8:8" x14ac:dyDescent="0.2">
      <c r="H292" s="89"/>
    </row>
    <row r="293" spans="8:8" x14ac:dyDescent="0.2">
      <c r="H293" s="89"/>
    </row>
    <row r="294" spans="8:8" x14ac:dyDescent="0.2">
      <c r="H294" s="89"/>
    </row>
    <row r="295" spans="8:8" x14ac:dyDescent="0.2">
      <c r="H295" s="89"/>
    </row>
    <row r="296" spans="8:8" x14ac:dyDescent="0.2">
      <c r="H296" s="89"/>
    </row>
    <row r="297" spans="8:8" x14ac:dyDescent="0.2">
      <c r="H297" s="89"/>
    </row>
    <row r="298" spans="8:8" x14ac:dyDescent="0.2">
      <c r="H298" s="89"/>
    </row>
    <row r="299" spans="8:8" x14ac:dyDescent="0.2">
      <c r="H299" s="89"/>
    </row>
    <row r="300" spans="8:8" x14ac:dyDescent="0.2">
      <c r="H300" s="89"/>
    </row>
    <row r="301" spans="8:8" x14ac:dyDescent="0.2">
      <c r="H301" s="89"/>
    </row>
    <row r="302" spans="8:8" x14ac:dyDescent="0.2">
      <c r="H302" s="89"/>
    </row>
    <row r="303" spans="8:8" x14ac:dyDescent="0.2">
      <c r="H303" s="89"/>
    </row>
    <row r="304" spans="8:8" x14ac:dyDescent="0.2">
      <c r="H304" s="89"/>
    </row>
    <row r="305" spans="8:8" x14ac:dyDescent="0.2">
      <c r="H305" s="89"/>
    </row>
    <row r="306" spans="8:8" x14ac:dyDescent="0.2">
      <c r="H306" s="89"/>
    </row>
    <row r="307" spans="8:8" x14ac:dyDescent="0.2">
      <c r="H307" s="89"/>
    </row>
    <row r="308" spans="8:8" x14ac:dyDescent="0.2">
      <c r="H308" s="89"/>
    </row>
    <row r="309" spans="8:8" x14ac:dyDescent="0.2">
      <c r="H309" s="89"/>
    </row>
    <row r="310" spans="8:8" x14ac:dyDescent="0.2">
      <c r="H310" s="89"/>
    </row>
    <row r="311" spans="8:8" x14ac:dyDescent="0.2">
      <c r="H311" s="89"/>
    </row>
    <row r="312" spans="8:8" x14ac:dyDescent="0.2">
      <c r="H312" s="89"/>
    </row>
    <row r="313" spans="8:8" x14ac:dyDescent="0.2">
      <c r="H313" s="89"/>
    </row>
    <row r="314" spans="8:8" x14ac:dyDescent="0.2">
      <c r="H314" s="89"/>
    </row>
    <row r="315" spans="8:8" x14ac:dyDescent="0.2">
      <c r="H315" s="89"/>
    </row>
    <row r="316" spans="8:8" x14ac:dyDescent="0.2">
      <c r="H316" s="89"/>
    </row>
    <row r="317" spans="8:8" x14ac:dyDescent="0.2">
      <c r="H317" s="89"/>
    </row>
    <row r="318" spans="8:8" x14ac:dyDescent="0.2">
      <c r="H318" s="89"/>
    </row>
    <row r="319" spans="8:8" x14ac:dyDescent="0.2">
      <c r="H319" s="89"/>
    </row>
    <row r="320" spans="8:8" x14ac:dyDescent="0.2">
      <c r="H320" s="89"/>
    </row>
    <row r="321" spans="8:8" x14ac:dyDescent="0.2">
      <c r="H321" s="89"/>
    </row>
    <row r="322" spans="8:8" x14ac:dyDescent="0.2">
      <c r="H322" s="89"/>
    </row>
    <row r="323" spans="8:8" x14ac:dyDescent="0.2">
      <c r="H323" s="89"/>
    </row>
    <row r="324" spans="8:8" x14ac:dyDescent="0.2">
      <c r="H324" s="89"/>
    </row>
    <row r="325" spans="8:8" x14ac:dyDescent="0.2">
      <c r="H325" s="89"/>
    </row>
    <row r="326" spans="8:8" x14ac:dyDescent="0.2">
      <c r="H326" s="89"/>
    </row>
    <row r="327" spans="8:8" x14ac:dyDescent="0.2">
      <c r="H327" s="89"/>
    </row>
    <row r="328" spans="8:8" x14ac:dyDescent="0.2">
      <c r="H328" s="89"/>
    </row>
    <row r="329" spans="8:8" x14ac:dyDescent="0.2">
      <c r="H329" s="89"/>
    </row>
    <row r="330" spans="8:8" x14ac:dyDescent="0.2">
      <c r="H330" s="89"/>
    </row>
    <row r="331" spans="8:8" x14ac:dyDescent="0.2">
      <c r="H331" s="89"/>
    </row>
    <row r="332" spans="8:8" x14ac:dyDescent="0.2">
      <c r="H332" s="89"/>
    </row>
    <row r="333" spans="8:8" x14ac:dyDescent="0.2">
      <c r="H333" s="89"/>
    </row>
    <row r="334" spans="8:8" x14ac:dyDescent="0.2">
      <c r="H334" s="89"/>
    </row>
    <row r="335" spans="8:8" x14ac:dyDescent="0.2">
      <c r="H335" s="89"/>
    </row>
    <row r="336" spans="8:8" x14ac:dyDescent="0.2">
      <c r="H336" s="89"/>
    </row>
    <row r="337" spans="8:8" x14ac:dyDescent="0.2">
      <c r="H337" s="89"/>
    </row>
    <row r="338" spans="8:8" x14ac:dyDescent="0.2">
      <c r="H338" s="89"/>
    </row>
    <row r="339" spans="8:8" x14ac:dyDescent="0.2">
      <c r="H339" s="89"/>
    </row>
    <row r="340" spans="8:8" x14ac:dyDescent="0.2">
      <c r="H340" s="89"/>
    </row>
    <row r="341" spans="8:8" x14ac:dyDescent="0.2">
      <c r="H341" s="89"/>
    </row>
    <row r="342" spans="8:8" x14ac:dyDescent="0.2">
      <c r="H342" s="89"/>
    </row>
    <row r="343" spans="8:8" x14ac:dyDescent="0.2">
      <c r="H343" s="89"/>
    </row>
    <row r="344" spans="8:8" x14ac:dyDescent="0.2">
      <c r="H344" s="89"/>
    </row>
    <row r="345" spans="8:8" x14ac:dyDescent="0.2">
      <c r="H345" s="89"/>
    </row>
    <row r="346" spans="8:8" x14ac:dyDescent="0.2">
      <c r="H346" s="89"/>
    </row>
  </sheetData>
  <sheetProtection sheet="1" objects="1" scenarios="1"/>
  <phoneticPr fontId="9" type="noConversion"/>
  <conditionalFormatting sqref="Y2:AB152">
    <cfRule type="cellIs" dxfId="0" priority="1" stopIfTrue="1" operator="lessThan">
      <formula>0.001</formula>
    </cfRule>
  </conditionalFormatting>
  <printOptions horizontalCentered="1"/>
  <pageMargins left="0.78740157480314965" right="0.78740157480314965" top="1.1023622047244095" bottom="0.98425196850393704" header="0.59055118110236227" footer="0.51181102362204722"/>
  <pageSetup paperSize="9" scale="65" orientation="landscape" horizontalDpi="360" verticalDpi="360" r:id="rId1"/>
  <headerFooter alignWithMargins="0">
    <oddHeader>&amp;CDEMONSTRATIVO DE CRÉDITO INDEVIDO, USADO NA DIVISÃO DOS SUBITENS DO DDF PARA ATENDER AOS ARTIGOS 565, I, "c" e 566, 2 "e" do RICMS/00</oddHeader>
    <oddFooter>Página &amp;P de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B1" sqref="B1"/>
    </sheetView>
  </sheetViews>
  <sheetFormatPr defaultRowHeight="12.75" x14ac:dyDescent="0.2"/>
  <cols>
    <col min="1" max="2" width="10.140625" bestFit="1" customWidth="1"/>
  </cols>
  <sheetData>
    <row r="1" spans="1:2" x14ac:dyDescent="0.2">
      <c r="A1" s="84">
        <v>43466</v>
      </c>
      <c r="B1" s="84">
        <f>EOMONTH(A1,0)</f>
        <v>43496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541D2B110056F438DE90E06F2A06077" ma:contentTypeVersion="0" ma:contentTypeDescription="Crie um novo documento." ma:contentTypeScope="" ma:versionID="eba464b6ffecac241903f98a25c5d51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acb358bd3c4937f8c29cf3e1e721863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1FB54B-CDC8-4083-8A9A-0352C39F7F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71985B9-BDAE-4260-BE8A-40E55A8316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978262-6F6A-4A53-906A-53663566813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Instruções</vt:lpstr>
      <vt:lpstr>Dados</vt:lpstr>
      <vt:lpstr>Subitens</vt:lpstr>
      <vt:lpstr>Plan1</vt:lpstr>
      <vt:lpstr>Dados!Titulos_de_impressao</vt:lpstr>
      <vt:lpstr>Subitens!Titulos_de_impressao</vt:lpstr>
    </vt:vector>
  </TitlesOfParts>
  <Manager>Ercílio</Manager>
  <Company>Secretaria da Fazenda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Crédito indevido quando descon. o crédito o Saldo permanecer credor</dc:title>
  <dc:subject>Planinlha</dc:subject>
  <dc:creator>Silvino/Fernando Marques</dc:creator>
  <cp:lastModifiedBy>Alexandre Palmeira Mendonça</cp:lastModifiedBy>
  <cp:lastPrinted>2022-11-29T19:36:58Z</cp:lastPrinted>
  <dcterms:created xsi:type="dcterms:W3CDTF">2004-08-31T16:16:28Z</dcterms:created>
  <dcterms:modified xsi:type="dcterms:W3CDTF">2022-11-29T19:37:02Z</dcterms:modified>
</cp:coreProperties>
</file>