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bernardinogianni/Documents/"/>
    </mc:Choice>
  </mc:AlternateContent>
  <xr:revisionPtr revIDLastSave="0" documentId="8_{8F1B2BC8-4AA1-5C46-B7E8-B327CB62C4A4}" xr6:coauthVersionLast="47" xr6:coauthVersionMax="47" xr10:uidLastSave="{00000000-0000-0000-0000-000000000000}"/>
  <bookViews>
    <workbookView xWindow="0" yWindow="760" windowWidth="34200" windowHeight="21380" tabRatio="500" xr2:uid="{00000000-000D-0000-FFFF-FFFF00000000}"/>
  </bookViews>
  <sheets>
    <sheet name="From Split times" sheetId="1" r:id="rId1"/>
    <sheet name="Camera parallax correction" sheetId="3" r:id="rId2"/>
    <sheet name="From speed-time curves" sheetId="2" r:id="rId3"/>
  </sheets>
  <definedNames>
    <definedName name="solver_adj" localSheetId="2" hidden="1">'From speed-time curves'!$Q$1,'From speed-time curves'!$Q$6,'From speed-time curves'!$Q$7</definedName>
    <definedName name="solver_adj" localSheetId="0" hidden="1">'From Split times'!$A$3,'From Split times'!$A$5</definedName>
    <definedName name="solver_cvg" localSheetId="2" hidden="1">0.0001</definedName>
    <definedName name="solver_cvg" localSheetId="0" hidden="1">0.0001</definedName>
    <definedName name="solver_drv" localSheetId="2" hidden="1">1</definedName>
    <definedName name="solver_drv" localSheetId="0" hidden="1">1</definedName>
    <definedName name="solver_eng" localSheetId="2" hidden="1">1</definedName>
    <definedName name="solver_eng" localSheetId="0" hidden="1">1</definedName>
    <definedName name="solver_est" localSheetId="2" hidden="1">1</definedName>
    <definedName name="solver_est" localSheetId="0" hidden="1">1</definedName>
    <definedName name="solver_itr" localSheetId="2" hidden="1">2147483647</definedName>
    <definedName name="solver_itr" localSheetId="0" hidden="1">2147483647</definedName>
    <definedName name="solver_lin" localSheetId="2" hidden="1">2</definedName>
    <definedName name="solver_lin" localSheetId="0" hidden="1">2</definedName>
    <definedName name="solver_mip" localSheetId="2" hidden="1">2147483647</definedName>
    <definedName name="solver_mip" localSheetId="0" hidden="1">2147483647</definedName>
    <definedName name="solver_mni" localSheetId="2" hidden="1">30</definedName>
    <definedName name="solver_mni" localSheetId="0" hidden="1">30</definedName>
    <definedName name="solver_mrt" localSheetId="2" hidden="1">0.075</definedName>
    <definedName name="solver_mrt" localSheetId="0" hidden="1">0.075</definedName>
    <definedName name="solver_msl" localSheetId="2" hidden="1">2</definedName>
    <definedName name="solver_msl" localSheetId="0" hidden="1">2</definedName>
    <definedName name="solver_neg" localSheetId="2" hidden="1">2</definedName>
    <definedName name="solver_neg" localSheetId="0" hidden="1">1</definedName>
    <definedName name="solver_nod" localSheetId="2" hidden="1">2147483647</definedName>
    <definedName name="solver_nod" localSheetId="0" hidden="1">2147483647</definedName>
    <definedName name="solver_num" localSheetId="2" hidden="1">0</definedName>
    <definedName name="solver_num" localSheetId="0" hidden="1">0</definedName>
    <definedName name="solver_nwt" localSheetId="2" hidden="1">1</definedName>
    <definedName name="solver_nwt" localSheetId="0" hidden="1">1</definedName>
    <definedName name="solver_opt" localSheetId="2" hidden="1">'From speed-time curves'!$Q$8</definedName>
    <definedName name="solver_opt" localSheetId="0" hidden="1">'From Split times'!$E$9</definedName>
    <definedName name="solver_pre" localSheetId="2" hidden="1">0.000001</definedName>
    <definedName name="solver_pre" localSheetId="0" hidden="1">0.000001</definedName>
    <definedName name="solver_rbv" localSheetId="2" hidden="1">1</definedName>
    <definedName name="solver_rbv" localSheetId="0" hidden="1">1</definedName>
    <definedName name="solver_rlx" localSheetId="2" hidden="1">2</definedName>
    <definedName name="solver_rlx" localSheetId="0" hidden="1">2</definedName>
    <definedName name="solver_rsd" localSheetId="2" hidden="1">0</definedName>
    <definedName name="solver_rsd" localSheetId="0" hidden="1">0</definedName>
    <definedName name="solver_scl" localSheetId="2" hidden="1">1</definedName>
    <definedName name="solver_scl" localSheetId="0" hidden="1">1</definedName>
    <definedName name="solver_sho" localSheetId="2" hidden="1">2</definedName>
    <definedName name="solver_sho" localSheetId="0" hidden="1">2</definedName>
    <definedName name="solver_ssz" localSheetId="2" hidden="1">100</definedName>
    <definedName name="solver_ssz" localSheetId="0" hidden="1">100</definedName>
    <definedName name="solver_tim" localSheetId="2" hidden="1">2147483647</definedName>
    <definedName name="solver_tim" localSheetId="0" hidden="1">2147483647</definedName>
    <definedName name="solver_tol" localSheetId="2" hidden="1">0.01</definedName>
    <definedName name="solver_tol" localSheetId="0" hidden="1">0.01</definedName>
    <definedName name="solver_typ" localSheetId="2" hidden="1">3</definedName>
    <definedName name="solver_typ" localSheetId="0" hidden="1">3</definedName>
    <definedName name="solver_val" localSheetId="2" hidden="1">0</definedName>
    <definedName name="solver_val" localSheetId="0" hidden="1">0</definedName>
    <definedName name="solver_ver" localSheetId="2" hidden="1">2</definedName>
    <definedName name="solver_ver" localSheetId="0" hidden="1">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1" l="1"/>
  <c r="E3" i="1" s="1"/>
  <c r="D4" i="1"/>
  <c r="E4" i="1" s="1"/>
  <c r="D5" i="1"/>
  <c r="E5" i="1" s="1"/>
  <c r="D6" i="1"/>
  <c r="E6" i="1" s="1"/>
  <c r="D7" i="1"/>
  <c r="E7" i="1" s="1"/>
  <c r="I10" i="3" l="1"/>
  <c r="G10" i="3"/>
  <c r="E10" i="3"/>
  <c r="I9" i="3"/>
  <c r="G9" i="3"/>
  <c r="E9" i="3"/>
  <c r="I8" i="3"/>
  <c r="G8" i="3"/>
  <c r="E8" i="3"/>
  <c r="I7" i="3"/>
  <c r="G7" i="3"/>
  <c r="E7" i="3"/>
  <c r="I6" i="3"/>
  <c r="G6" i="3"/>
  <c r="E6" i="3"/>
  <c r="I5" i="3"/>
  <c r="G5" i="3"/>
  <c r="E5" i="3"/>
  <c r="I4" i="3"/>
  <c r="G4" i="3"/>
  <c r="E4" i="3"/>
  <c r="I3" i="3"/>
  <c r="G3" i="3"/>
  <c r="E3" i="3"/>
  <c r="I2" i="3"/>
  <c r="G2" i="3"/>
  <c r="E2" i="3"/>
  <c r="H233" i="2" l="1"/>
  <c r="G233" i="2"/>
  <c r="I233" i="2" s="1"/>
  <c r="D233" i="2"/>
  <c r="F233" i="2" s="1"/>
  <c r="H232" i="2"/>
  <c r="G232" i="2"/>
  <c r="I232" i="2" s="1"/>
  <c r="D232" i="2"/>
  <c r="H231" i="2"/>
  <c r="G231" i="2"/>
  <c r="I231" i="2" s="1"/>
  <c r="D231" i="2"/>
  <c r="H230" i="2"/>
  <c r="G230" i="2"/>
  <c r="I230" i="2" s="1"/>
  <c r="D230" i="2"/>
  <c r="H229" i="2"/>
  <c r="G229" i="2"/>
  <c r="I229" i="2" s="1"/>
  <c r="D229" i="2"/>
  <c r="F229" i="2" s="1"/>
  <c r="H228" i="2"/>
  <c r="G228" i="2"/>
  <c r="I228" i="2" s="1"/>
  <c r="D228" i="2"/>
  <c r="F228" i="2" s="1"/>
  <c r="H227" i="2"/>
  <c r="G227" i="2"/>
  <c r="I227" i="2" s="1"/>
  <c r="D227" i="2"/>
  <c r="H226" i="2"/>
  <c r="G226" i="2"/>
  <c r="I226" i="2" s="1"/>
  <c r="D226" i="2"/>
  <c r="H225" i="2"/>
  <c r="G225" i="2"/>
  <c r="I225" i="2" s="1"/>
  <c r="D225" i="2"/>
  <c r="F225" i="2" s="1"/>
  <c r="H224" i="2"/>
  <c r="G224" i="2"/>
  <c r="I224" i="2" s="1"/>
  <c r="D224" i="2"/>
  <c r="F224" i="2" s="1"/>
  <c r="H223" i="2"/>
  <c r="G223" i="2"/>
  <c r="I223" i="2" s="1"/>
  <c r="D223" i="2"/>
  <c r="H222" i="2"/>
  <c r="G222" i="2"/>
  <c r="I222" i="2" s="1"/>
  <c r="D222" i="2"/>
  <c r="H221" i="2"/>
  <c r="G221" i="2"/>
  <c r="I221" i="2" s="1"/>
  <c r="D221" i="2"/>
  <c r="F221" i="2" s="1"/>
  <c r="H220" i="2"/>
  <c r="G220" i="2"/>
  <c r="I220" i="2" s="1"/>
  <c r="D220" i="2"/>
  <c r="F220" i="2" s="1"/>
  <c r="H219" i="2"/>
  <c r="G219" i="2"/>
  <c r="I219" i="2" s="1"/>
  <c r="D219" i="2"/>
  <c r="H218" i="2"/>
  <c r="G218" i="2"/>
  <c r="I218" i="2" s="1"/>
  <c r="D218" i="2"/>
  <c r="H217" i="2"/>
  <c r="G217" i="2"/>
  <c r="I217" i="2" s="1"/>
  <c r="D217" i="2"/>
  <c r="F217" i="2" s="1"/>
  <c r="H216" i="2"/>
  <c r="G216" i="2"/>
  <c r="I216" i="2" s="1"/>
  <c r="D216" i="2"/>
  <c r="F216" i="2" s="1"/>
  <c r="H215" i="2"/>
  <c r="G215" i="2"/>
  <c r="I215" i="2" s="1"/>
  <c r="D215" i="2"/>
  <c r="H214" i="2"/>
  <c r="G214" i="2"/>
  <c r="I214" i="2" s="1"/>
  <c r="D214" i="2"/>
  <c r="F214" i="2" s="1"/>
  <c r="H213" i="2"/>
  <c r="G213" i="2"/>
  <c r="I213" i="2" s="1"/>
  <c r="D213" i="2"/>
  <c r="F213" i="2" s="1"/>
  <c r="H212" i="2"/>
  <c r="G212" i="2"/>
  <c r="I212" i="2" s="1"/>
  <c r="D212" i="2"/>
  <c r="F212" i="2" s="1"/>
  <c r="H211" i="2"/>
  <c r="G211" i="2"/>
  <c r="I211" i="2" s="1"/>
  <c r="D211" i="2"/>
  <c r="H210" i="2"/>
  <c r="G210" i="2"/>
  <c r="I210" i="2" s="1"/>
  <c r="D210" i="2"/>
  <c r="F210" i="2" s="1"/>
  <c r="H209" i="2"/>
  <c r="G209" i="2"/>
  <c r="I209" i="2" s="1"/>
  <c r="D209" i="2"/>
  <c r="F209" i="2" s="1"/>
  <c r="H208" i="2"/>
  <c r="G208" i="2"/>
  <c r="I208" i="2" s="1"/>
  <c r="D208" i="2"/>
  <c r="H207" i="2"/>
  <c r="G207" i="2"/>
  <c r="I207" i="2" s="1"/>
  <c r="D207" i="2"/>
  <c r="H206" i="2"/>
  <c r="G206" i="2"/>
  <c r="I206" i="2" s="1"/>
  <c r="D206" i="2"/>
  <c r="F206" i="2" s="1"/>
  <c r="H205" i="2"/>
  <c r="G205" i="2"/>
  <c r="I205" i="2" s="1"/>
  <c r="D205" i="2"/>
  <c r="H204" i="2"/>
  <c r="G204" i="2"/>
  <c r="I204" i="2" s="1"/>
  <c r="D204" i="2"/>
  <c r="H203" i="2"/>
  <c r="G203" i="2"/>
  <c r="I203" i="2" s="1"/>
  <c r="D203" i="2"/>
  <c r="H202" i="2"/>
  <c r="G202" i="2"/>
  <c r="I202" i="2" s="1"/>
  <c r="D202" i="2"/>
  <c r="H201" i="2"/>
  <c r="G201" i="2"/>
  <c r="I201" i="2" s="1"/>
  <c r="D201" i="2"/>
  <c r="H200" i="2"/>
  <c r="G200" i="2"/>
  <c r="I200" i="2" s="1"/>
  <c r="D200" i="2"/>
  <c r="H199" i="2"/>
  <c r="G199" i="2"/>
  <c r="I199" i="2" s="1"/>
  <c r="D199" i="2"/>
  <c r="H198" i="2"/>
  <c r="G198" i="2"/>
  <c r="I198" i="2" s="1"/>
  <c r="D198" i="2"/>
  <c r="H197" i="2"/>
  <c r="G197" i="2"/>
  <c r="I197" i="2" s="1"/>
  <c r="D197" i="2"/>
  <c r="H196" i="2"/>
  <c r="G196" i="2"/>
  <c r="I196" i="2" s="1"/>
  <c r="D196" i="2"/>
  <c r="H195" i="2"/>
  <c r="G195" i="2"/>
  <c r="I195" i="2" s="1"/>
  <c r="D195" i="2"/>
  <c r="H194" i="2"/>
  <c r="G194" i="2"/>
  <c r="I194" i="2" s="1"/>
  <c r="D194" i="2"/>
  <c r="H193" i="2"/>
  <c r="G193" i="2"/>
  <c r="I193" i="2" s="1"/>
  <c r="D193" i="2"/>
  <c r="H192" i="2"/>
  <c r="G192" i="2"/>
  <c r="I192" i="2" s="1"/>
  <c r="D192" i="2"/>
  <c r="H191" i="2"/>
  <c r="G191" i="2"/>
  <c r="I191" i="2" s="1"/>
  <c r="D191" i="2"/>
  <c r="H190" i="2"/>
  <c r="G190" i="2"/>
  <c r="I190" i="2" s="1"/>
  <c r="D190" i="2"/>
  <c r="H189" i="2"/>
  <c r="G189" i="2"/>
  <c r="I189" i="2" s="1"/>
  <c r="D189" i="2"/>
  <c r="H188" i="2"/>
  <c r="G188" i="2"/>
  <c r="I188" i="2" s="1"/>
  <c r="D188" i="2"/>
  <c r="F188" i="2" s="1"/>
  <c r="H187" i="2"/>
  <c r="G187" i="2"/>
  <c r="I187" i="2" s="1"/>
  <c r="D187" i="2"/>
  <c r="F187" i="2" s="1"/>
  <c r="H186" i="2"/>
  <c r="G186" i="2"/>
  <c r="I186" i="2" s="1"/>
  <c r="D186" i="2"/>
  <c r="F186" i="2" s="1"/>
  <c r="H185" i="2"/>
  <c r="G185" i="2"/>
  <c r="I185" i="2" s="1"/>
  <c r="D185" i="2"/>
  <c r="H184" i="2"/>
  <c r="G184" i="2"/>
  <c r="I184" i="2" s="1"/>
  <c r="D184" i="2"/>
  <c r="F184" i="2" s="1"/>
  <c r="H183" i="2"/>
  <c r="G183" i="2"/>
  <c r="I183" i="2" s="1"/>
  <c r="D183" i="2"/>
  <c r="F183" i="2" s="1"/>
  <c r="H182" i="2"/>
  <c r="G182" i="2"/>
  <c r="I182" i="2" s="1"/>
  <c r="D182" i="2"/>
  <c r="F182" i="2" s="1"/>
  <c r="H181" i="2"/>
  <c r="G181" i="2"/>
  <c r="I181" i="2" s="1"/>
  <c r="D181" i="2"/>
  <c r="H180" i="2"/>
  <c r="G180" i="2"/>
  <c r="I180" i="2" s="1"/>
  <c r="D180" i="2"/>
  <c r="F180" i="2" s="1"/>
  <c r="H179" i="2"/>
  <c r="G179" i="2"/>
  <c r="I179" i="2" s="1"/>
  <c r="D179" i="2"/>
  <c r="F179" i="2" s="1"/>
  <c r="H178" i="2"/>
  <c r="G178" i="2"/>
  <c r="I178" i="2" s="1"/>
  <c r="D178" i="2"/>
  <c r="F178" i="2" s="1"/>
  <c r="H177" i="2"/>
  <c r="G177" i="2"/>
  <c r="I177" i="2" s="1"/>
  <c r="D177" i="2"/>
  <c r="H176" i="2"/>
  <c r="G176" i="2"/>
  <c r="I176" i="2" s="1"/>
  <c r="D176" i="2"/>
  <c r="F176" i="2" s="1"/>
  <c r="H175" i="2"/>
  <c r="G175" i="2"/>
  <c r="I175" i="2" s="1"/>
  <c r="D175" i="2"/>
  <c r="F175" i="2" s="1"/>
  <c r="H174" i="2"/>
  <c r="G174" i="2"/>
  <c r="I174" i="2" s="1"/>
  <c r="D174" i="2"/>
  <c r="F174" i="2" s="1"/>
  <c r="H173" i="2"/>
  <c r="G173" i="2"/>
  <c r="I173" i="2" s="1"/>
  <c r="D173" i="2"/>
  <c r="H172" i="2"/>
  <c r="G172" i="2"/>
  <c r="I172" i="2" s="1"/>
  <c r="D172" i="2"/>
  <c r="F172" i="2" s="1"/>
  <c r="H171" i="2"/>
  <c r="G171" i="2"/>
  <c r="I171" i="2" s="1"/>
  <c r="D171" i="2"/>
  <c r="F171" i="2" s="1"/>
  <c r="H170" i="2"/>
  <c r="G170" i="2"/>
  <c r="I170" i="2" s="1"/>
  <c r="D170" i="2"/>
  <c r="F170" i="2" s="1"/>
  <c r="H169" i="2"/>
  <c r="G169" i="2"/>
  <c r="I169" i="2" s="1"/>
  <c r="D169" i="2"/>
  <c r="H168" i="2"/>
  <c r="G168" i="2"/>
  <c r="I168" i="2" s="1"/>
  <c r="D168" i="2"/>
  <c r="F168" i="2" s="1"/>
  <c r="H167" i="2"/>
  <c r="G167" i="2"/>
  <c r="I167" i="2" s="1"/>
  <c r="D167" i="2"/>
  <c r="F167" i="2" s="1"/>
  <c r="H166" i="2"/>
  <c r="G166" i="2"/>
  <c r="I166" i="2" s="1"/>
  <c r="D166" i="2"/>
  <c r="F166" i="2" s="1"/>
  <c r="H165" i="2"/>
  <c r="G165" i="2"/>
  <c r="I165" i="2" s="1"/>
  <c r="D165" i="2"/>
  <c r="F165" i="2" s="1"/>
  <c r="H164" i="2"/>
  <c r="G164" i="2"/>
  <c r="I164" i="2" s="1"/>
  <c r="D164" i="2"/>
  <c r="F164" i="2" s="1"/>
  <c r="H163" i="2"/>
  <c r="G163" i="2"/>
  <c r="I163" i="2" s="1"/>
  <c r="D163" i="2"/>
  <c r="F163" i="2" s="1"/>
  <c r="H162" i="2"/>
  <c r="G162" i="2"/>
  <c r="I162" i="2" s="1"/>
  <c r="D162" i="2"/>
  <c r="H161" i="2"/>
  <c r="G161" i="2"/>
  <c r="I161" i="2" s="1"/>
  <c r="D161" i="2"/>
  <c r="F161" i="2" s="1"/>
  <c r="H160" i="2"/>
  <c r="G160" i="2"/>
  <c r="I160" i="2" s="1"/>
  <c r="D160" i="2"/>
  <c r="F160" i="2" s="1"/>
  <c r="H159" i="2"/>
  <c r="G159" i="2"/>
  <c r="I159" i="2" s="1"/>
  <c r="D159" i="2"/>
  <c r="F159" i="2" s="1"/>
  <c r="H158" i="2"/>
  <c r="G158" i="2"/>
  <c r="I158" i="2" s="1"/>
  <c r="D158" i="2"/>
  <c r="H157" i="2"/>
  <c r="G157" i="2"/>
  <c r="I157" i="2" s="1"/>
  <c r="D157" i="2"/>
  <c r="F157" i="2" s="1"/>
  <c r="H156" i="2"/>
  <c r="G156" i="2"/>
  <c r="I156" i="2" s="1"/>
  <c r="D156" i="2"/>
  <c r="F156" i="2" s="1"/>
  <c r="H155" i="2"/>
  <c r="G155" i="2"/>
  <c r="I155" i="2" s="1"/>
  <c r="D155" i="2"/>
  <c r="F155" i="2" s="1"/>
  <c r="H154" i="2"/>
  <c r="G154" i="2"/>
  <c r="I154" i="2" s="1"/>
  <c r="D154" i="2"/>
  <c r="H153" i="2"/>
  <c r="G153" i="2"/>
  <c r="I153" i="2" s="1"/>
  <c r="D153" i="2"/>
  <c r="F153" i="2" s="1"/>
  <c r="H152" i="2"/>
  <c r="G152" i="2"/>
  <c r="I152" i="2" s="1"/>
  <c r="D152" i="2"/>
  <c r="F152" i="2" s="1"/>
  <c r="H151" i="2"/>
  <c r="G151" i="2"/>
  <c r="I151" i="2" s="1"/>
  <c r="D151" i="2"/>
  <c r="F151" i="2" s="1"/>
  <c r="H150" i="2"/>
  <c r="G150" i="2"/>
  <c r="I150" i="2" s="1"/>
  <c r="D150" i="2"/>
  <c r="H149" i="2"/>
  <c r="G149" i="2"/>
  <c r="I149" i="2" s="1"/>
  <c r="D149" i="2"/>
  <c r="F149" i="2" s="1"/>
  <c r="H148" i="2"/>
  <c r="G148" i="2"/>
  <c r="I148" i="2" s="1"/>
  <c r="D148" i="2"/>
  <c r="F148" i="2" s="1"/>
  <c r="H147" i="2"/>
  <c r="G147" i="2"/>
  <c r="I147" i="2" s="1"/>
  <c r="D147" i="2"/>
  <c r="H146" i="2"/>
  <c r="G146" i="2"/>
  <c r="I146" i="2" s="1"/>
  <c r="D146" i="2"/>
  <c r="H145" i="2"/>
  <c r="G145" i="2"/>
  <c r="I145" i="2" s="1"/>
  <c r="D145" i="2"/>
  <c r="H144" i="2"/>
  <c r="G144" i="2"/>
  <c r="I144" i="2" s="1"/>
  <c r="D144" i="2"/>
  <c r="H143" i="2"/>
  <c r="G143" i="2"/>
  <c r="I143" i="2" s="1"/>
  <c r="D143" i="2"/>
  <c r="H142" i="2"/>
  <c r="G142" i="2"/>
  <c r="I142" i="2" s="1"/>
  <c r="D142" i="2"/>
  <c r="F142" i="2" s="1"/>
  <c r="H141" i="2"/>
  <c r="G141" i="2"/>
  <c r="I141" i="2" s="1"/>
  <c r="D141" i="2"/>
  <c r="F141" i="2" s="1"/>
  <c r="H140" i="2"/>
  <c r="G140" i="2"/>
  <c r="I140" i="2" s="1"/>
  <c r="D140" i="2"/>
  <c r="F140" i="2" s="1"/>
  <c r="H139" i="2"/>
  <c r="G139" i="2"/>
  <c r="I139" i="2" s="1"/>
  <c r="D139" i="2"/>
  <c r="F139" i="2" s="1"/>
  <c r="H138" i="2"/>
  <c r="G138" i="2"/>
  <c r="I138" i="2" s="1"/>
  <c r="D138" i="2"/>
  <c r="F138" i="2" s="1"/>
  <c r="H137" i="2"/>
  <c r="G137" i="2"/>
  <c r="I137" i="2" s="1"/>
  <c r="D137" i="2"/>
  <c r="F137" i="2" s="1"/>
  <c r="H136" i="2"/>
  <c r="G136" i="2"/>
  <c r="I136" i="2" s="1"/>
  <c r="D136" i="2"/>
  <c r="F136" i="2" s="1"/>
  <c r="H135" i="2"/>
  <c r="G135" i="2"/>
  <c r="I135" i="2" s="1"/>
  <c r="D135" i="2"/>
  <c r="F135" i="2" s="1"/>
  <c r="H134" i="2"/>
  <c r="G134" i="2"/>
  <c r="I134" i="2" s="1"/>
  <c r="D134" i="2"/>
  <c r="F134" i="2" s="1"/>
  <c r="H133" i="2"/>
  <c r="G133" i="2"/>
  <c r="I133" i="2" s="1"/>
  <c r="D133" i="2"/>
  <c r="F133" i="2" s="1"/>
  <c r="H132" i="2"/>
  <c r="G132" i="2"/>
  <c r="I132" i="2" s="1"/>
  <c r="D132" i="2"/>
  <c r="F132" i="2" s="1"/>
  <c r="H131" i="2"/>
  <c r="G131" i="2"/>
  <c r="I131" i="2" s="1"/>
  <c r="D131" i="2"/>
  <c r="F131" i="2" s="1"/>
  <c r="H130" i="2"/>
  <c r="G130" i="2"/>
  <c r="I130" i="2" s="1"/>
  <c r="D130" i="2"/>
  <c r="F130" i="2" s="1"/>
  <c r="H129" i="2"/>
  <c r="G129" i="2"/>
  <c r="I129" i="2" s="1"/>
  <c r="D129" i="2"/>
  <c r="F129" i="2" s="1"/>
  <c r="H128" i="2"/>
  <c r="G128" i="2"/>
  <c r="I128" i="2" s="1"/>
  <c r="D128" i="2"/>
  <c r="F128" i="2" s="1"/>
  <c r="H127" i="2"/>
  <c r="G127" i="2"/>
  <c r="I127" i="2" s="1"/>
  <c r="D127" i="2"/>
  <c r="F127" i="2" s="1"/>
  <c r="H126" i="2"/>
  <c r="G126" i="2"/>
  <c r="I126" i="2" s="1"/>
  <c r="D126" i="2"/>
  <c r="H125" i="2"/>
  <c r="G125" i="2"/>
  <c r="I125" i="2" s="1"/>
  <c r="D125" i="2"/>
  <c r="H124" i="2"/>
  <c r="G124" i="2"/>
  <c r="I124" i="2" s="1"/>
  <c r="D124" i="2"/>
  <c r="F124" i="2" s="1"/>
  <c r="H123" i="2"/>
  <c r="G123" i="2"/>
  <c r="I123" i="2" s="1"/>
  <c r="D123" i="2"/>
  <c r="H122" i="2"/>
  <c r="G122" i="2"/>
  <c r="I122" i="2" s="1"/>
  <c r="D122" i="2"/>
  <c r="H121" i="2"/>
  <c r="G121" i="2"/>
  <c r="I121" i="2" s="1"/>
  <c r="D121" i="2"/>
  <c r="H120" i="2"/>
  <c r="G120" i="2"/>
  <c r="I120" i="2" s="1"/>
  <c r="D120" i="2"/>
  <c r="F120" i="2" s="1"/>
  <c r="H119" i="2"/>
  <c r="G119" i="2"/>
  <c r="I119" i="2" s="1"/>
  <c r="D119" i="2"/>
  <c r="H118" i="2"/>
  <c r="G118" i="2"/>
  <c r="I118" i="2" s="1"/>
  <c r="D118" i="2"/>
  <c r="H117" i="2"/>
  <c r="G117" i="2"/>
  <c r="I117" i="2" s="1"/>
  <c r="D117" i="2"/>
  <c r="H116" i="2"/>
  <c r="G116" i="2"/>
  <c r="I116" i="2" s="1"/>
  <c r="D116" i="2"/>
  <c r="F116" i="2" s="1"/>
  <c r="H115" i="2"/>
  <c r="G115" i="2"/>
  <c r="I115" i="2" s="1"/>
  <c r="D115" i="2"/>
  <c r="F115" i="2" s="1"/>
  <c r="H114" i="2"/>
  <c r="G114" i="2"/>
  <c r="I114" i="2" s="1"/>
  <c r="D114" i="2"/>
  <c r="F114" i="2" s="1"/>
  <c r="H113" i="2"/>
  <c r="G113" i="2"/>
  <c r="I113" i="2" s="1"/>
  <c r="D113" i="2"/>
  <c r="F113" i="2" s="1"/>
  <c r="H112" i="2"/>
  <c r="G112" i="2"/>
  <c r="I112" i="2" s="1"/>
  <c r="D112" i="2"/>
  <c r="F112" i="2" s="1"/>
  <c r="H111" i="2"/>
  <c r="G111" i="2"/>
  <c r="I111" i="2" s="1"/>
  <c r="D111" i="2"/>
  <c r="F111" i="2" s="1"/>
  <c r="H110" i="2"/>
  <c r="G110" i="2"/>
  <c r="I110" i="2" s="1"/>
  <c r="D110" i="2"/>
  <c r="F110" i="2" s="1"/>
  <c r="H109" i="2"/>
  <c r="G109" i="2"/>
  <c r="I109" i="2" s="1"/>
  <c r="D109" i="2"/>
  <c r="F109" i="2" s="1"/>
  <c r="H108" i="2"/>
  <c r="G108" i="2"/>
  <c r="I108" i="2" s="1"/>
  <c r="D108" i="2"/>
  <c r="F108" i="2" s="1"/>
  <c r="H107" i="2"/>
  <c r="G107" i="2"/>
  <c r="I107" i="2" s="1"/>
  <c r="D107" i="2"/>
  <c r="F107" i="2" s="1"/>
  <c r="H106" i="2"/>
  <c r="G106" i="2"/>
  <c r="I106" i="2" s="1"/>
  <c r="D106" i="2"/>
  <c r="F106" i="2" s="1"/>
  <c r="H105" i="2"/>
  <c r="G105" i="2"/>
  <c r="I105" i="2" s="1"/>
  <c r="D105" i="2"/>
  <c r="F105" i="2" s="1"/>
  <c r="H104" i="2"/>
  <c r="G104" i="2"/>
  <c r="I104" i="2" s="1"/>
  <c r="D104" i="2"/>
  <c r="F104" i="2" s="1"/>
  <c r="H103" i="2"/>
  <c r="G103" i="2"/>
  <c r="I103" i="2" s="1"/>
  <c r="D103" i="2"/>
  <c r="F103" i="2" s="1"/>
  <c r="H102" i="2"/>
  <c r="G102" i="2"/>
  <c r="I102" i="2" s="1"/>
  <c r="D102" i="2"/>
  <c r="F102" i="2" s="1"/>
  <c r="H101" i="2"/>
  <c r="G101" i="2"/>
  <c r="I101" i="2" s="1"/>
  <c r="D101" i="2"/>
  <c r="F101" i="2" s="1"/>
  <c r="H100" i="2"/>
  <c r="G100" i="2"/>
  <c r="I100" i="2" s="1"/>
  <c r="D100" i="2"/>
  <c r="F100" i="2" s="1"/>
  <c r="H99" i="2"/>
  <c r="G99" i="2"/>
  <c r="I99" i="2" s="1"/>
  <c r="D99" i="2"/>
  <c r="F99" i="2" s="1"/>
  <c r="H98" i="2"/>
  <c r="G98" i="2"/>
  <c r="I98" i="2" s="1"/>
  <c r="D98" i="2"/>
  <c r="F98" i="2" s="1"/>
  <c r="H97" i="2"/>
  <c r="G97" i="2"/>
  <c r="I97" i="2" s="1"/>
  <c r="D97" i="2"/>
  <c r="H96" i="2"/>
  <c r="G96" i="2"/>
  <c r="I96" i="2" s="1"/>
  <c r="D96" i="2"/>
  <c r="F96" i="2" s="1"/>
  <c r="H95" i="2"/>
  <c r="G95" i="2"/>
  <c r="I95" i="2" s="1"/>
  <c r="D95" i="2"/>
  <c r="H94" i="2"/>
  <c r="G94" i="2"/>
  <c r="I94" i="2" s="1"/>
  <c r="D94" i="2"/>
  <c r="F94" i="2" s="1"/>
  <c r="H93" i="2"/>
  <c r="G93" i="2"/>
  <c r="I93" i="2" s="1"/>
  <c r="D93" i="2"/>
  <c r="H92" i="2"/>
  <c r="G92" i="2"/>
  <c r="I92" i="2" s="1"/>
  <c r="D92" i="2"/>
  <c r="F92" i="2" s="1"/>
  <c r="H91" i="2"/>
  <c r="G91" i="2"/>
  <c r="I91" i="2" s="1"/>
  <c r="D91" i="2"/>
  <c r="H90" i="2"/>
  <c r="G90" i="2"/>
  <c r="I90" i="2" s="1"/>
  <c r="D90" i="2"/>
  <c r="F90" i="2" s="1"/>
  <c r="H89" i="2"/>
  <c r="G89" i="2"/>
  <c r="I89" i="2" s="1"/>
  <c r="D89" i="2"/>
  <c r="H88" i="2"/>
  <c r="G88" i="2"/>
  <c r="I88" i="2" s="1"/>
  <c r="D88" i="2"/>
  <c r="F88" i="2" s="1"/>
  <c r="H87" i="2"/>
  <c r="G87" i="2"/>
  <c r="I87" i="2" s="1"/>
  <c r="D87" i="2"/>
  <c r="H86" i="2"/>
  <c r="G86" i="2"/>
  <c r="I86" i="2" s="1"/>
  <c r="D86" i="2"/>
  <c r="F86" i="2" s="1"/>
  <c r="H85" i="2"/>
  <c r="G85" i="2"/>
  <c r="I85" i="2" s="1"/>
  <c r="D85" i="2"/>
  <c r="H84" i="2"/>
  <c r="G84" i="2"/>
  <c r="I84" i="2" s="1"/>
  <c r="D84" i="2"/>
  <c r="F84" i="2" s="1"/>
  <c r="H83" i="2"/>
  <c r="G83" i="2"/>
  <c r="I83" i="2" s="1"/>
  <c r="D83" i="2"/>
  <c r="H82" i="2"/>
  <c r="G82" i="2"/>
  <c r="I82" i="2" s="1"/>
  <c r="D82" i="2"/>
  <c r="F82" i="2" s="1"/>
  <c r="H81" i="2"/>
  <c r="G81" i="2"/>
  <c r="I81" i="2" s="1"/>
  <c r="D81" i="2"/>
  <c r="H80" i="2"/>
  <c r="G80" i="2"/>
  <c r="I80" i="2" s="1"/>
  <c r="D80" i="2"/>
  <c r="F80" i="2" s="1"/>
  <c r="H79" i="2"/>
  <c r="G79" i="2"/>
  <c r="I79" i="2" s="1"/>
  <c r="D79" i="2"/>
  <c r="H78" i="2"/>
  <c r="G78" i="2"/>
  <c r="I78" i="2" s="1"/>
  <c r="D78" i="2"/>
  <c r="F78" i="2" s="1"/>
  <c r="H77" i="2"/>
  <c r="G77" i="2"/>
  <c r="I77" i="2" s="1"/>
  <c r="D77" i="2"/>
  <c r="H76" i="2"/>
  <c r="G76" i="2"/>
  <c r="I76" i="2" s="1"/>
  <c r="D76" i="2"/>
  <c r="F76" i="2" s="1"/>
  <c r="H75" i="2"/>
  <c r="G75" i="2"/>
  <c r="I75" i="2" s="1"/>
  <c r="D75" i="2"/>
  <c r="H74" i="2"/>
  <c r="G74" i="2"/>
  <c r="I74" i="2" s="1"/>
  <c r="D74" i="2"/>
  <c r="F74" i="2" s="1"/>
  <c r="H73" i="2"/>
  <c r="G73" i="2"/>
  <c r="I73" i="2" s="1"/>
  <c r="D73" i="2"/>
  <c r="H72" i="2"/>
  <c r="G72" i="2"/>
  <c r="I72" i="2" s="1"/>
  <c r="D72" i="2"/>
  <c r="F72" i="2" s="1"/>
  <c r="H71" i="2"/>
  <c r="G71" i="2"/>
  <c r="I71" i="2" s="1"/>
  <c r="D71" i="2"/>
  <c r="H70" i="2"/>
  <c r="G70" i="2"/>
  <c r="I70" i="2" s="1"/>
  <c r="D70" i="2"/>
  <c r="F70" i="2" s="1"/>
  <c r="H69" i="2"/>
  <c r="G69" i="2"/>
  <c r="I69" i="2" s="1"/>
  <c r="D69" i="2"/>
  <c r="H68" i="2"/>
  <c r="G68" i="2"/>
  <c r="I68" i="2" s="1"/>
  <c r="D68" i="2"/>
  <c r="F68" i="2" s="1"/>
  <c r="H67" i="2"/>
  <c r="G67" i="2"/>
  <c r="I67" i="2" s="1"/>
  <c r="D67" i="2"/>
  <c r="F67" i="2" s="1"/>
  <c r="H66" i="2"/>
  <c r="G66" i="2"/>
  <c r="I66" i="2" s="1"/>
  <c r="D66" i="2"/>
  <c r="F66" i="2" s="1"/>
  <c r="H65" i="2"/>
  <c r="G65" i="2"/>
  <c r="I65" i="2" s="1"/>
  <c r="D65" i="2"/>
  <c r="F65" i="2" s="1"/>
  <c r="H64" i="2"/>
  <c r="G64" i="2"/>
  <c r="I64" i="2" s="1"/>
  <c r="D64" i="2"/>
  <c r="F64" i="2" s="1"/>
  <c r="H63" i="2"/>
  <c r="G63" i="2"/>
  <c r="I63" i="2" s="1"/>
  <c r="D63" i="2"/>
  <c r="F63" i="2" s="1"/>
  <c r="H62" i="2"/>
  <c r="G62" i="2"/>
  <c r="I62" i="2" s="1"/>
  <c r="D62" i="2"/>
  <c r="F62" i="2" s="1"/>
  <c r="H61" i="2"/>
  <c r="G61" i="2"/>
  <c r="I61" i="2" s="1"/>
  <c r="D61" i="2"/>
  <c r="F61" i="2" s="1"/>
  <c r="H60" i="2"/>
  <c r="G60" i="2"/>
  <c r="I60" i="2" s="1"/>
  <c r="D60" i="2"/>
  <c r="F60" i="2" s="1"/>
  <c r="H59" i="2"/>
  <c r="G59" i="2"/>
  <c r="I59" i="2" s="1"/>
  <c r="D59" i="2"/>
  <c r="F59" i="2" s="1"/>
  <c r="H58" i="2"/>
  <c r="G58" i="2"/>
  <c r="I58" i="2" s="1"/>
  <c r="D58" i="2"/>
  <c r="F58" i="2" s="1"/>
  <c r="H57" i="2"/>
  <c r="G57" i="2"/>
  <c r="I57" i="2" s="1"/>
  <c r="D57" i="2"/>
  <c r="F57" i="2" s="1"/>
  <c r="H56" i="2"/>
  <c r="G56" i="2"/>
  <c r="I56" i="2" s="1"/>
  <c r="D56" i="2"/>
  <c r="F56" i="2" s="1"/>
  <c r="H55" i="2"/>
  <c r="G55" i="2"/>
  <c r="I55" i="2" s="1"/>
  <c r="D55" i="2"/>
  <c r="F55" i="2" s="1"/>
  <c r="H54" i="2"/>
  <c r="G54" i="2"/>
  <c r="I54" i="2" s="1"/>
  <c r="D54" i="2"/>
  <c r="F54" i="2" s="1"/>
  <c r="H53" i="2"/>
  <c r="G53" i="2"/>
  <c r="I53" i="2" s="1"/>
  <c r="D53" i="2"/>
  <c r="F53" i="2" s="1"/>
  <c r="H52" i="2"/>
  <c r="G52" i="2"/>
  <c r="I52" i="2" s="1"/>
  <c r="D52" i="2"/>
  <c r="F52" i="2" s="1"/>
  <c r="H51" i="2"/>
  <c r="G51" i="2"/>
  <c r="I51" i="2" s="1"/>
  <c r="D51" i="2"/>
  <c r="F51" i="2" s="1"/>
  <c r="H50" i="2"/>
  <c r="G50" i="2"/>
  <c r="I50" i="2" s="1"/>
  <c r="D50" i="2"/>
  <c r="F50" i="2" s="1"/>
  <c r="H49" i="2"/>
  <c r="G49" i="2"/>
  <c r="I49" i="2" s="1"/>
  <c r="D49" i="2"/>
  <c r="F49" i="2" s="1"/>
  <c r="H48" i="2"/>
  <c r="G48" i="2"/>
  <c r="I48" i="2" s="1"/>
  <c r="D48" i="2"/>
  <c r="F48" i="2" s="1"/>
  <c r="H47" i="2"/>
  <c r="G47" i="2"/>
  <c r="I47" i="2" s="1"/>
  <c r="D47" i="2"/>
  <c r="F47" i="2" s="1"/>
  <c r="H46" i="2"/>
  <c r="G46" i="2"/>
  <c r="I46" i="2" s="1"/>
  <c r="D46" i="2"/>
  <c r="F46" i="2" s="1"/>
  <c r="H45" i="2"/>
  <c r="G45" i="2"/>
  <c r="I45" i="2" s="1"/>
  <c r="D45" i="2"/>
  <c r="F45" i="2" s="1"/>
  <c r="H44" i="2"/>
  <c r="G44" i="2"/>
  <c r="I44" i="2" s="1"/>
  <c r="D44" i="2"/>
  <c r="F44" i="2" s="1"/>
  <c r="H43" i="2"/>
  <c r="G43" i="2"/>
  <c r="I43" i="2" s="1"/>
  <c r="D43" i="2"/>
  <c r="F43" i="2" s="1"/>
  <c r="H42" i="2"/>
  <c r="G42" i="2"/>
  <c r="I42" i="2" s="1"/>
  <c r="D42" i="2"/>
  <c r="F42" i="2" s="1"/>
  <c r="H41" i="2"/>
  <c r="G41" i="2"/>
  <c r="I41" i="2" s="1"/>
  <c r="D41" i="2"/>
  <c r="F41" i="2" s="1"/>
  <c r="H40" i="2"/>
  <c r="G40" i="2"/>
  <c r="I40" i="2" s="1"/>
  <c r="D40" i="2"/>
  <c r="F40" i="2" s="1"/>
  <c r="H39" i="2"/>
  <c r="G39" i="2"/>
  <c r="I39" i="2" s="1"/>
  <c r="D39" i="2"/>
  <c r="F39" i="2" s="1"/>
  <c r="H38" i="2"/>
  <c r="G38" i="2"/>
  <c r="I38" i="2" s="1"/>
  <c r="D38" i="2"/>
  <c r="F38" i="2" s="1"/>
  <c r="H37" i="2"/>
  <c r="G37" i="2"/>
  <c r="I37" i="2" s="1"/>
  <c r="D37" i="2"/>
  <c r="H36" i="2"/>
  <c r="G36" i="2"/>
  <c r="I36" i="2" s="1"/>
  <c r="D36" i="2"/>
  <c r="H35" i="2"/>
  <c r="G35" i="2"/>
  <c r="I35" i="2" s="1"/>
  <c r="D35" i="2"/>
  <c r="H34" i="2"/>
  <c r="G34" i="2"/>
  <c r="I34" i="2" s="1"/>
  <c r="D34" i="2"/>
  <c r="H33" i="2"/>
  <c r="G33" i="2"/>
  <c r="I33" i="2" s="1"/>
  <c r="D33" i="2"/>
  <c r="H32" i="2"/>
  <c r="G32" i="2"/>
  <c r="I32" i="2" s="1"/>
  <c r="D32" i="2"/>
  <c r="H31" i="2"/>
  <c r="G31" i="2"/>
  <c r="I31" i="2" s="1"/>
  <c r="D31" i="2"/>
  <c r="H30" i="2"/>
  <c r="G30" i="2"/>
  <c r="I30" i="2" s="1"/>
  <c r="D30" i="2"/>
  <c r="H29" i="2"/>
  <c r="G29" i="2"/>
  <c r="I29" i="2" s="1"/>
  <c r="D29" i="2"/>
  <c r="H28" i="2"/>
  <c r="G28" i="2"/>
  <c r="I28" i="2" s="1"/>
  <c r="D28" i="2"/>
  <c r="H27" i="2"/>
  <c r="G27" i="2"/>
  <c r="I27" i="2" s="1"/>
  <c r="D27" i="2"/>
  <c r="H26" i="2"/>
  <c r="G26" i="2"/>
  <c r="I26" i="2" s="1"/>
  <c r="D26" i="2"/>
  <c r="H25" i="2"/>
  <c r="G25" i="2"/>
  <c r="I25" i="2" s="1"/>
  <c r="D25" i="2"/>
  <c r="H24" i="2"/>
  <c r="G24" i="2"/>
  <c r="I24" i="2" s="1"/>
  <c r="D24" i="2"/>
  <c r="H23" i="2"/>
  <c r="G23" i="2"/>
  <c r="I23" i="2" s="1"/>
  <c r="D23" i="2"/>
  <c r="H22" i="2"/>
  <c r="G22" i="2"/>
  <c r="I22" i="2" s="1"/>
  <c r="D22" i="2"/>
  <c r="F22" i="2" s="1"/>
  <c r="H21" i="2"/>
  <c r="G21" i="2"/>
  <c r="I21" i="2" s="1"/>
  <c r="D21" i="2"/>
  <c r="F21" i="2" s="1"/>
  <c r="H20" i="2"/>
  <c r="G20" i="2"/>
  <c r="I20" i="2" s="1"/>
  <c r="D20" i="2"/>
  <c r="H19" i="2"/>
  <c r="G19" i="2"/>
  <c r="I19" i="2" s="1"/>
  <c r="D19" i="2"/>
  <c r="F19" i="2" s="1"/>
  <c r="H18" i="2"/>
  <c r="G18" i="2"/>
  <c r="I18" i="2" s="1"/>
  <c r="D18" i="2"/>
  <c r="F18" i="2" s="1"/>
  <c r="H17" i="2"/>
  <c r="G17" i="2"/>
  <c r="I17" i="2" s="1"/>
  <c r="D17" i="2"/>
  <c r="F17" i="2" s="1"/>
  <c r="H16" i="2"/>
  <c r="G16" i="2"/>
  <c r="I16" i="2" s="1"/>
  <c r="D16" i="2"/>
  <c r="F16" i="2" s="1"/>
  <c r="AE15" i="2"/>
  <c r="H15" i="2"/>
  <c r="G15" i="2"/>
  <c r="I15" i="2" s="1"/>
  <c r="D15" i="2"/>
  <c r="F15" i="2" s="1"/>
  <c r="H14" i="2"/>
  <c r="G14" i="2"/>
  <c r="I14" i="2" s="1"/>
  <c r="D14" i="2"/>
  <c r="H13" i="2"/>
  <c r="G13" i="2"/>
  <c r="I13" i="2" s="1"/>
  <c r="D13" i="2"/>
  <c r="F13" i="2" s="1"/>
  <c r="H12" i="2"/>
  <c r="G12" i="2"/>
  <c r="I12" i="2" s="1"/>
  <c r="D12" i="2"/>
  <c r="F12" i="2" s="1"/>
  <c r="Q11" i="2"/>
  <c r="H11" i="2"/>
  <c r="G11" i="2"/>
  <c r="I11" i="2" s="1"/>
  <c r="D11" i="2"/>
  <c r="F11" i="2" s="1"/>
  <c r="AL10" i="2"/>
  <c r="AM10" i="2" s="1"/>
  <c r="AJ10" i="2"/>
  <c r="Q10" i="2"/>
  <c r="H10" i="2"/>
  <c r="G10" i="2"/>
  <c r="I10" i="2" s="1"/>
  <c r="D10" i="2"/>
  <c r="F10" i="2" s="1"/>
  <c r="AJ9" i="2"/>
  <c r="AL9" i="2" s="1"/>
  <c r="AM9" i="2" s="1"/>
  <c r="H9" i="2"/>
  <c r="G9" i="2"/>
  <c r="I9" i="2" s="1"/>
  <c r="D9" i="2"/>
  <c r="F9" i="2" s="1"/>
  <c r="AM8" i="2"/>
  <c r="AL8" i="2"/>
  <c r="AJ8" i="2"/>
  <c r="H8" i="2"/>
  <c r="G8" i="2"/>
  <c r="I8" i="2" s="1"/>
  <c r="D8" i="2"/>
  <c r="F8" i="2" s="1"/>
  <c r="AF7" i="2"/>
  <c r="H7" i="2"/>
  <c r="G7" i="2"/>
  <c r="I7" i="2" s="1"/>
  <c r="D7" i="2"/>
  <c r="F7" i="2" s="1"/>
  <c r="H6" i="2"/>
  <c r="G6" i="2"/>
  <c r="I6" i="2" s="1"/>
  <c r="D6" i="2"/>
  <c r="F6" i="2" s="1"/>
  <c r="H5" i="2"/>
  <c r="G5" i="2"/>
  <c r="I5" i="2" s="1"/>
  <c r="D5" i="2"/>
  <c r="F5" i="2" s="1"/>
  <c r="H4" i="2"/>
  <c r="G4" i="2"/>
  <c r="I4" i="2" s="1"/>
  <c r="D4" i="2"/>
  <c r="H3" i="2"/>
  <c r="G3" i="2"/>
  <c r="I3" i="2" s="1"/>
  <c r="D3" i="2"/>
  <c r="F3" i="2" s="1"/>
  <c r="H2" i="2"/>
  <c r="G2" i="2"/>
  <c r="I2" i="2" s="1"/>
  <c r="D2" i="2"/>
  <c r="F2" i="2" s="1"/>
  <c r="E3" i="2" l="1"/>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F4" i="2"/>
  <c r="Q9" i="2"/>
  <c r="J233" i="2" s="1"/>
  <c r="K233" i="2" s="1"/>
  <c r="J229" i="2"/>
  <c r="K229" i="2" s="1"/>
  <c r="J221" i="2"/>
  <c r="K221" i="2" s="1"/>
  <c r="J213" i="2"/>
  <c r="K213" i="2" s="1"/>
  <c r="J205" i="2"/>
  <c r="K205" i="2" s="1"/>
  <c r="J203" i="2"/>
  <c r="K203" i="2" s="1"/>
  <c r="J201" i="2"/>
  <c r="K201" i="2" s="1"/>
  <c r="J199" i="2"/>
  <c r="K199" i="2" s="1"/>
  <c r="J197" i="2"/>
  <c r="K197" i="2" s="1"/>
  <c r="J195" i="2"/>
  <c r="K195" i="2" s="1"/>
  <c r="J232" i="2"/>
  <c r="K232" i="2" s="1"/>
  <c r="J224" i="2"/>
  <c r="K224" i="2" s="1"/>
  <c r="J216" i="2"/>
  <c r="K216" i="2" s="1"/>
  <c r="J208" i="2"/>
  <c r="K208" i="2" s="1"/>
  <c r="J227" i="2"/>
  <c r="K227" i="2" s="1"/>
  <c r="J219" i="2"/>
  <c r="K219" i="2" s="1"/>
  <c r="J214" i="2"/>
  <c r="K214" i="2" s="1"/>
  <c r="J210" i="2"/>
  <c r="K210" i="2" s="1"/>
  <c r="J193" i="2"/>
  <c r="K193" i="2" s="1"/>
  <c r="J191" i="2"/>
  <c r="K191" i="2" s="1"/>
  <c r="J189" i="2"/>
  <c r="K189" i="2" s="1"/>
  <c r="J187" i="2"/>
  <c r="K187" i="2" s="1"/>
  <c r="J185" i="2"/>
  <c r="K185" i="2" s="1"/>
  <c r="J183" i="2"/>
  <c r="K183" i="2" s="1"/>
  <c r="J181" i="2"/>
  <c r="K181" i="2" s="1"/>
  <c r="J179" i="2"/>
  <c r="K179" i="2" s="1"/>
  <c r="J177" i="2"/>
  <c r="K177" i="2" s="1"/>
  <c r="J176" i="2"/>
  <c r="K176" i="2" s="1"/>
  <c r="J175" i="2"/>
  <c r="K175" i="2" s="1"/>
  <c r="J173" i="2"/>
  <c r="K173" i="2" s="1"/>
  <c r="J172" i="2"/>
  <c r="K172" i="2" s="1"/>
  <c r="J171" i="2"/>
  <c r="K171" i="2" s="1"/>
  <c r="J169" i="2"/>
  <c r="K169" i="2" s="1"/>
  <c r="J168" i="2"/>
  <c r="K168" i="2" s="1"/>
  <c r="J167" i="2"/>
  <c r="K167" i="2" s="1"/>
  <c r="J165" i="2"/>
  <c r="K165" i="2" s="1"/>
  <c r="J164" i="2"/>
  <c r="K164" i="2" s="1"/>
  <c r="J163" i="2"/>
  <c r="K163" i="2" s="1"/>
  <c r="J161" i="2"/>
  <c r="K161" i="2" s="1"/>
  <c r="J160" i="2"/>
  <c r="K160" i="2" s="1"/>
  <c r="J159" i="2"/>
  <c r="K159" i="2" s="1"/>
  <c r="J157" i="2"/>
  <c r="K157" i="2" s="1"/>
  <c r="J156" i="2"/>
  <c r="K156" i="2" s="1"/>
  <c r="J155" i="2"/>
  <c r="K155" i="2" s="1"/>
  <c r="J153" i="2"/>
  <c r="K153" i="2" s="1"/>
  <c r="J152" i="2"/>
  <c r="K152" i="2" s="1"/>
  <c r="J151" i="2"/>
  <c r="K151" i="2" s="1"/>
  <c r="J149" i="2"/>
  <c r="K149" i="2" s="1"/>
  <c r="J148" i="2"/>
  <c r="K148" i="2" s="1"/>
  <c r="J147" i="2"/>
  <c r="K147" i="2" s="1"/>
  <c r="J222" i="2"/>
  <c r="K222" i="2" s="1"/>
  <c r="J218" i="2"/>
  <c r="K218" i="2" s="1"/>
  <c r="J146" i="2"/>
  <c r="K146" i="2" s="1"/>
  <c r="J144" i="2"/>
  <c r="K144" i="2" s="1"/>
  <c r="J143" i="2"/>
  <c r="K143" i="2" s="1"/>
  <c r="J142" i="2"/>
  <c r="K142" i="2" s="1"/>
  <c r="J140" i="2"/>
  <c r="K140" i="2" s="1"/>
  <c r="J139" i="2"/>
  <c r="K139" i="2" s="1"/>
  <c r="J138" i="2"/>
  <c r="K138" i="2" s="1"/>
  <c r="J136" i="2"/>
  <c r="K136" i="2" s="1"/>
  <c r="J135" i="2"/>
  <c r="K135" i="2" s="1"/>
  <c r="J211" i="2"/>
  <c r="K211" i="2" s="1"/>
  <c r="J124" i="2"/>
  <c r="K124" i="2" s="1"/>
  <c r="J120" i="2"/>
  <c r="K120" i="2" s="1"/>
  <c r="J116" i="2"/>
  <c r="K116" i="2" s="1"/>
  <c r="J134" i="2"/>
  <c r="K134" i="2" s="1"/>
  <c r="J132" i="2"/>
  <c r="K132" i="2" s="1"/>
  <c r="J130" i="2"/>
  <c r="K130" i="2" s="1"/>
  <c r="J128" i="2"/>
  <c r="K128" i="2" s="1"/>
  <c r="J125" i="2"/>
  <c r="K125" i="2" s="1"/>
  <c r="J121" i="2"/>
  <c r="K121" i="2" s="1"/>
  <c r="J126" i="2"/>
  <c r="K126" i="2" s="1"/>
  <c r="J122" i="2"/>
  <c r="K122" i="2" s="1"/>
  <c r="J118" i="2"/>
  <c r="K118" i="2" s="1"/>
  <c r="J127" i="2"/>
  <c r="K127" i="2" s="1"/>
  <c r="J94" i="2"/>
  <c r="K94" i="2" s="1"/>
  <c r="J90" i="2"/>
  <c r="K90" i="2" s="1"/>
  <c r="J86" i="2"/>
  <c r="K86" i="2" s="1"/>
  <c r="J82" i="2"/>
  <c r="K82" i="2" s="1"/>
  <c r="J78" i="2"/>
  <c r="K78" i="2" s="1"/>
  <c r="J74" i="2"/>
  <c r="K74" i="2" s="1"/>
  <c r="J70" i="2"/>
  <c r="K70" i="2" s="1"/>
  <c r="J67" i="2"/>
  <c r="K67" i="2" s="1"/>
  <c r="J66" i="2"/>
  <c r="K66" i="2" s="1"/>
  <c r="J65" i="2"/>
  <c r="K65" i="2" s="1"/>
  <c r="J64" i="2"/>
  <c r="K64" i="2" s="1"/>
  <c r="J63" i="2"/>
  <c r="K63" i="2" s="1"/>
  <c r="J62" i="2"/>
  <c r="K62" i="2" s="1"/>
  <c r="J61" i="2"/>
  <c r="K61" i="2" s="1"/>
  <c r="J60" i="2"/>
  <c r="K60" i="2" s="1"/>
  <c r="J59" i="2"/>
  <c r="K59" i="2" s="1"/>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J45" i="2"/>
  <c r="K45" i="2" s="1"/>
  <c r="J44" i="2"/>
  <c r="K44"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19" i="2"/>
  <c r="K19" i="2" s="1"/>
  <c r="J15" i="2"/>
  <c r="K15" i="2" s="1"/>
  <c r="J133" i="2"/>
  <c r="K133" i="2" s="1"/>
  <c r="J123" i="2"/>
  <c r="K123" i="2" s="1"/>
  <c r="J119" i="2"/>
  <c r="K119" i="2" s="1"/>
  <c r="J117" i="2"/>
  <c r="K117" i="2" s="1"/>
  <c r="J114" i="2"/>
  <c r="K114" i="2" s="1"/>
  <c r="J112" i="2"/>
  <c r="K112" i="2" s="1"/>
  <c r="J110" i="2"/>
  <c r="K110" i="2" s="1"/>
  <c r="J108" i="2"/>
  <c r="K108" i="2" s="1"/>
  <c r="J106" i="2"/>
  <c r="K106" i="2" s="1"/>
  <c r="J104" i="2"/>
  <c r="K104" i="2" s="1"/>
  <c r="J102" i="2"/>
  <c r="K102" i="2" s="1"/>
  <c r="J100" i="2"/>
  <c r="K100" i="2" s="1"/>
  <c r="J98" i="2"/>
  <c r="K98" i="2" s="1"/>
  <c r="J95" i="2"/>
  <c r="K95" i="2" s="1"/>
  <c r="J91" i="2"/>
  <c r="K91" i="2" s="1"/>
  <c r="J87" i="2"/>
  <c r="K87" i="2" s="1"/>
  <c r="J83" i="2"/>
  <c r="K83" i="2" s="1"/>
  <c r="J77" i="2"/>
  <c r="K77" i="2" s="1"/>
  <c r="J73" i="2"/>
  <c r="K73" i="2" s="1"/>
  <c r="J69" i="2"/>
  <c r="K69" i="2" s="1"/>
  <c r="J22" i="2"/>
  <c r="K22" i="2" s="1"/>
  <c r="J131" i="2"/>
  <c r="K131" i="2" s="1"/>
  <c r="J96" i="2"/>
  <c r="K96" i="2" s="1"/>
  <c r="J92" i="2"/>
  <c r="K92" i="2" s="1"/>
  <c r="J88" i="2"/>
  <c r="K88" i="2" s="1"/>
  <c r="J84" i="2"/>
  <c r="K84" i="2" s="1"/>
  <c r="J80" i="2"/>
  <c r="K80" i="2" s="1"/>
  <c r="J76" i="2"/>
  <c r="K76" i="2" s="1"/>
  <c r="J72" i="2"/>
  <c r="K72" i="2" s="1"/>
  <c r="J68" i="2"/>
  <c r="K68" i="2" s="1"/>
  <c r="J129" i="2"/>
  <c r="K129" i="2" s="1"/>
  <c r="J115" i="2"/>
  <c r="K115" i="2" s="1"/>
  <c r="J113" i="2"/>
  <c r="K113" i="2" s="1"/>
  <c r="J111" i="2"/>
  <c r="K111" i="2" s="1"/>
  <c r="J109" i="2"/>
  <c r="K109" i="2" s="1"/>
  <c r="J107" i="2"/>
  <c r="K107" i="2" s="1"/>
  <c r="J105" i="2"/>
  <c r="K105" i="2" s="1"/>
  <c r="J103" i="2"/>
  <c r="K103" i="2" s="1"/>
  <c r="J101" i="2"/>
  <c r="K101" i="2" s="1"/>
  <c r="J99" i="2"/>
  <c r="K99" i="2" s="1"/>
  <c r="J97" i="2"/>
  <c r="K97" i="2" s="1"/>
  <c r="J93" i="2"/>
  <c r="K93" i="2" s="1"/>
  <c r="J89" i="2"/>
  <c r="K89" i="2" s="1"/>
  <c r="J85" i="2"/>
  <c r="K85" i="2" s="1"/>
  <c r="J81" i="2"/>
  <c r="K81" i="2" s="1"/>
  <c r="J79" i="2"/>
  <c r="K79" i="2" s="1"/>
  <c r="J75" i="2"/>
  <c r="K75" i="2" s="1"/>
  <c r="J71" i="2"/>
  <c r="K71" i="2" s="1"/>
  <c r="J20" i="2"/>
  <c r="K20" i="2" s="1"/>
  <c r="J13" i="2"/>
  <c r="K13" i="2" s="1"/>
  <c r="J12" i="2"/>
  <c r="K12" i="2" s="1"/>
  <c r="J9" i="2"/>
  <c r="K9" i="2" s="1"/>
  <c r="J4" i="2"/>
  <c r="K4" i="2" s="1"/>
  <c r="J11" i="2"/>
  <c r="K11" i="2" s="1"/>
  <c r="J8" i="2"/>
  <c r="K8" i="2" s="1"/>
  <c r="J7" i="2"/>
  <c r="K7" i="2" s="1"/>
  <c r="J3" i="2"/>
  <c r="K3" i="2" s="1"/>
  <c r="J17" i="2"/>
  <c r="K17" i="2" s="1"/>
  <c r="J16" i="2"/>
  <c r="K16" i="2" s="1"/>
  <c r="J10" i="2"/>
  <c r="K10" i="2" s="1"/>
  <c r="J5" i="2"/>
  <c r="K5" i="2" s="1"/>
  <c r="J6" i="2"/>
  <c r="K6" i="2" s="1"/>
  <c r="J21" i="2"/>
  <c r="K21" i="2" s="1"/>
  <c r="J18" i="2"/>
  <c r="K18" i="2" s="1"/>
  <c r="J2" i="2"/>
  <c r="K2" i="2" s="1"/>
  <c r="J14" i="2"/>
  <c r="K14" i="2" s="1"/>
  <c r="F14" i="2"/>
  <c r="F23" i="2"/>
  <c r="F24" i="2"/>
  <c r="F25" i="2"/>
  <c r="F26" i="2"/>
  <c r="F27" i="2"/>
  <c r="F28" i="2"/>
  <c r="F29" i="2"/>
  <c r="F30" i="2"/>
  <c r="F31" i="2"/>
  <c r="F32" i="2"/>
  <c r="F33" i="2"/>
  <c r="F34" i="2"/>
  <c r="F35" i="2"/>
  <c r="F36" i="2"/>
  <c r="F37" i="2"/>
  <c r="F20" i="2"/>
  <c r="F71" i="2"/>
  <c r="F75" i="2"/>
  <c r="F79" i="2"/>
  <c r="F81" i="2"/>
  <c r="F85" i="2"/>
  <c r="F89" i="2"/>
  <c r="F93" i="2"/>
  <c r="F97" i="2"/>
  <c r="F69" i="2"/>
  <c r="F73" i="2"/>
  <c r="F77" i="2"/>
  <c r="F83" i="2"/>
  <c r="F87" i="2"/>
  <c r="F91" i="2"/>
  <c r="F95" i="2"/>
  <c r="F117" i="2"/>
  <c r="F119" i="2"/>
  <c r="F123" i="2"/>
  <c r="F118" i="2"/>
  <c r="F122" i="2"/>
  <c r="F126" i="2"/>
  <c r="F121" i="2"/>
  <c r="F125" i="2"/>
  <c r="F146" i="2"/>
  <c r="F162" i="2"/>
  <c r="F177" i="2"/>
  <c r="F143" i="2"/>
  <c r="F147" i="2"/>
  <c r="F158" i="2"/>
  <c r="F173" i="2"/>
  <c r="F190" i="2"/>
  <c r="F218" i="2"/>
  <c r="F144" i="2"/>
  <c r="F154" i="2"/>
  <c r="F169" i="2"/>
  <c r="F185" i="2"/>
  <c r="F145" i="2"/>
  <c r="F150" i="2"/>
  <c r="F181" i="2"/>
  <c r="F191" i="2"/>
  <c r="F192" i="2"/>
  <c r="F189" i="2"/>
  <c r="F193" i="2"/>
  <c r="F226" i="2"/>
  <c r="F195" i="2"/>
  <c r="F197" i="2"/>
  <c r="F199" i="2"/>
  <c r="F201" i="2"/>
  <c r="F203" i="2"/>
  <c r="F205" i="2"/>
  <c r="F207" i="2"/>
  <c r="F211" i="2"/>
  <c r="F222" i="2"/>
  <c r="F215" i="2"/>
  <c r="F194" i="2"/>
  <c r="F196" i="2"/>
  <c r="F198" i="2"/>
  <c r="F200" i="2"/>
  <c r="F202" i="2"/>
  <c r="F204" i="2"/>
  <c r="F219" i="2"/>
  <c r="F230" i="2"/>
  <c r="F223" i="2"/>
  <c r="F227" i="2"/>
  <c r="F231" i="2"/>
  <c r="F208" i="2"/>
  <c r="F232" i="2"/>
  <c r="J207" i="2" l="1"/>
  <c r="K207" i="2" s="1"/>
  <c r="N207" i="2" s="1"/>
  <c r="O207" i="2" s="1"/>
  <c r="J137" i="2"/>
  <c r="K137" i="2" s="1"/>
  <c r="J141" i="2"/>
  <c r="K141" i="2" s="1"/>
  <c r="N141" i="2" s="1"/>
  <c r="O141" i="2" s="1"/>
  <c r="J145" i="2"/>
  <c r="K145" i="2" s="1"/>
  <c r="N145" i="2" s="1"/>
  <c r="O145" i="2" s="1"/>
  <c r="J215" i="2"/>
  <c r="K215" i="2" s="1"/>
  <c r="L215" i="2" s="1"/>
  <c r="M215" i="2" s="1"/>
  <c r="J150" i="2"/>
  <c r="K150" i="2" s="1"/>
  <c r="N150" i="2" s="1"/>
  <c r="O150" i="2" s="1"/>
  <c r="J154" i="2"/>
  <c r="K154" i="2" s="1"/>
  <c r="L154" i="2" s="1"/>
  <c r="M154" i="2" s="1"/>
  <c r="J158" i="2"/>
  <c r="K158" i="2" s="1"/>
  <c r="N158" i="2" s="1"/>
  <c r="O158" i="2" s="1"/>
  <c r="J162" i="2"/>
  <c r="K162" i="2" s="1"/>
  <c r="L162" i="2" s="1"/>
  <c r="M162" i="2" s="1"/>
  <c r="J166" i="2"/>
  <c r="K166" i="2" s="1"/>
  <c r="N166" i="2" s="1"/>
  <c r="O166" i="2" s="1"/>
  <c r="J170" i="2"/>
  <c r="K170" i="2" s="1"/>
  <c r="N170" i="2" s="1"/>
  <c r="O170" i="2" s="1"/>
  <c r="J174" i="2"/>
  <c r="K174" i="2" s="1"/>
  <c r="N174" i="2" s="1"/>
  <c r="O174" i="2" s="1"/>
  <c r="J178" i="2"/>
  <c r="K178" i="2" s="1"/>
  <c r="L178" i="2" s="1"/>
  <c r="M178" i="2" s="1"/>
  <c r="J182" i="2"/>
  <c r="K182" i="2" s="1"/>
  <c r="L182" i="2" s="1"/>
  <c r="M182" i="2" s="1"/>
  <c r="J186" i="2"/>
  <c r="K186" i="2" s="1"/>
  <c r="N186" i="2" s="1"/>
  <c r="O186" i="2" s="1"/>
  <c r="J190" i="2"/>
  <c r="K190" i="2" s="1"/>
  <c r="N190" i="2" s="1"/>
  <c r="O190" i="2" s="1"/>
  <c r="J206" i="2"/>
  <c r="K206" i="2" s="1"/>
  <c r="J226" i="2"/>
  <c r="K226" i="2" s="1"/>
  <c r="L226" i="2" s="1"/>
  <c r="M226" i="2" s="1"/>
  <c r="J231" i="2"/>
  <c r="K231" i="2" s="1"/>
  <c r="N231" i="2" s="1"/>
  <c r="O231" i="2" s="1"/>
  <c r="J220" i="2"/>
  <c r="K220" i="2" s="1"/>
  <c r="N220" i="2" s="1"/>
  <c r="O220" i="2" s="1"/>
  <c r="J194" i="2"/>
  <c r="K194" i="2" s="1"/>
  <c r="L194" i="2" s="1"/>
  <c r="M194" i="2" s="1"/>
  <c r="J198" i="2"/>
  <c r="K198" i="2" s="1"/>
  <c r="L198" i="2" s="1"/>
  <c r="M198" i="2" s="1"/>
  <c r="J202" i="2"/>
  <c r="K202" i="2" s="1"/>
  <c r="N202" i="2" s="1"/>
  <c r="O202" i="2" s="1"/>
  <c r="J209" i="2"/>
  <c r="K209" i="2" s="1"/>
  <c r="L209" i="2" s="1"/>
  <c r="M209" i="2" s="1"/>
  <c r="J225" i="2"/>
  <c r="K225" i="2" s="1"/>
  <c r="L225" i="2" s="1"/>
  <c r="M225" i="2" s="1"/>
  <c r="Q8" i="2"/>
  <c r="J180" i="2"/>
  <c r="K180" i="2" s="1"/>
  <c r="N180" i="2" s="1"/>
  <c r="O180" i="2" s="1"/>
  <c r="J184" i="2"/>
  <c r="K184" i="2" s="1"/>
  <c r="N184" i="2" s="1"/>
  <c r="O184" i="2" s="1"/>
  <c r="J188" i="2"/>
  <c r="K188" i="2" s="1"/>
  <c r="N188" i="2" s="1"/>
  <c r="O188" i="2" s="1"/>
  <c r="J192" i="2"/>
  <c r="K192" i="2" s="1"/>
  <c r="N192" i="2" s="1"/>
  <c r="O192" i="2" s="1"/>
  <c r="J230" i="2"/>
  <c r="K230" i="2" s="1"/>
  <c r="N230" i="2" s="1"/>
  <c r="O230" i="2" s="1"/>
  <c r="J223" i="2"/>
  <c r="K223" i="2" s="1"/>
  <c r="N223" i="2" s="1"/>
  <c r="O223" i="2" s="1"/>
  <c r="J212" i="2"/>
  <c r="K212" i="2" s="1"/>
  <c r="L212" i="2" s="1"/>
  <c r="M212" i="2" s="1"/>
  <c r="J228" i="2"/>
  <c r="K228" i="2" s="1"/>
  <c r="L228" i="2" s="1"/>
  <c r="M228" i="2" s="1"/>
  <c r="J196" i="2"/>
  <c r="K196" i="2" s="1"/>
  <c r="N196" i="2" s="1"/>
  <c r="J200" i="2"/>
  <c r="K200" i="2" s="1"/>
  <c r="N200" i="2" s="1"/>
  <c r="J204" i="2"/>
  <c r="K204" i="2" s="1"/>
  <c r="N204" i="2" s="1"/>
  <c r="O204" i="2" s="1"/>
  <c r="J217" i="2"/>
  <c r="K217" i="2" s="1"/>
  <c r="L217" i="2" s="1"/>
  <c r="M217" i="2" s="1"/>
  <c r="L18" i="2"/>
  <c r="M18" i="2" s="1"/>
  <c r="N18" i="2"/>
  <c r="O18" i="2" s="1"/>
  <c r="N7" i="2"/>
  <c r="L7" i="2"/>
  <c r="M7" i="2" s="1"/>
  <c r="N71" i="2"/>
  <c r="O71" i="2" s="1"/>
  <c r="L71" i="2"/>
  <c r="M71" i="2" s="1"/>
  <c r="N92" i="2"/>
  <c r="O92" i="2" s="1"/>
  <c r="L92" i="2"/>
  <c r="M92" i="2" s="1"/>
  <c r="N69" i="2"/>
  <c r="O69" i="2" s="1"/>
  <c r="L69" i="2"/>
  <c r="M69" i="2" s="1"/>
  <c r="L87" i="2"/>
  <c r="M87" i="2" s="1"/>
  <c r="N87" i="2"/>
  <c r="O87" i="2" s="1"/>
  <c r="L100" i="2"/>
  <c r="M100" i="2" s="1"/>
  <c r="N100" i="2"/>
  <c r="O100" i="2" s="1"/>
  <c r="L108" i="2"/>
  <c r="M108" i="2" s="1"/>
  <c r="N108" i="2"/>
  <c r="O108" i="2" s="1"/>
  <c r="N117" i="2"/>
  <c r="O117" i="2" s="1"/>
  <c r="L117" i="2"/>
  <c r="M117" i="2" s="1"/>
  <c r="N15" i="2"/>
  <c r="L15" i="2"/>
  <c r="M15" i="2" s="1"/>
  <c r="N25" i="2"/>
  <c r="O25" i="2" s="1"/>
  <c r="L25" i="2"/>
  <c r="M25" i="2" s="1"/>
  <c r="N29" i="2"/>
  <c r="O29" i="2" s="1"/>
  <c r="L29" i="2"/>
  <c r="M29" i="2" s="1"/>
  <c r="N33" i="2"/>
  <c r="O33" i="2" s="1"/>
  <c r="L33" i="2"/>
  <c r="M33" i="2" s="1"/>
  <c r="N41" i="2"/>
  <c r="O41" i="2" s="1"/>
  <c r="L41" i="2"/>
  <c r="M41" i="2" s="1"/>
  <c r="N49" i="2"/>
  <c r="O49" i="2" s="1"/>
  <c r="L49" i="2"/>
  <c r="M49" i="2" s="1"/>
  <c r="N53" i="2"/>
  <c r="O53" i="2" s="1"/>
  <c r="L53" i="2"/>
  <c r="M53" i="2" s="1"/>
  <c r="N57" i="2"/>
  <c r="O57" i="2" s="1"/>
  <c r="L57" i="2"/>
  <c r="M57" i="2" s="1"/>
  <c r="N65" i="2"/>
  <c r="O65" i="2" s="1"/>
  <c r="L65" i="2"/>
  <c r="M65" i="2" s="1"/>
  <c r="N90" i="2"/>
  <c r="O90" i="2" s="1"/>
  <c r="L90" i="2"/>
  <c r="M90" i="2" s="1"/>
  <c r="N122" i="2"/>
  <c r="O122" i="2" s="1"/>
  <c r="L122" i="2"/>
  <c r="M122" i="2" s="1"/>
  <c r="L128" i="2"/>
  <c r="M128" i="2" s="1"/>
  <c r="N128" i="2"/>
  <c r="O128" i="2" s="1"/>
  <c r="L211" i="2"/>
  <c r="M211" i="2" s="1"/>
  <c r="N211" i="2"/>
  <c r="O211" i="2" s="1"/>
  <c r="N138" i="2"/>
  <c r="O138" i="2" s="1"/>
  <c r="L138" i="2"/>
  <c r="M138" i="2" s="1"/>
  <c r="N146" i="2"/>
  <c r="O146" i="2" s="1"/>
  <c r="L146" i="2"/>
  <c r="M146" i="2" s="1"/>
  <c r="N147" i="2"/>
  <c r="O147" i="2" s="1"/>
  <c r="L147" i="2"/>
  <c r="M147" i="2" s="1"/>
  <c r="N151" i="2"/>
  <c r="O151" i="2" s="1"/>
  <c r="L151" i="2"/>
  <c r="M151" i="2" s="1"/>
  <c r="N155" i="2"/>
  <c r="O155" i="2" s="1"/>
  <c r="L155" i="2"/>
  <c r="M155" i="2" s="1"/>
  <c r="N163" i="2"/>
  <c r="O163" i="2" s="1"/>
  <c r="L163" i="2"/>
  <c r="M163" i="2" s="1"/>
  <c r="N167" i="2"/>
  <c r="O167" i="2" s="1"/>
  <c r="L167" i="2"/>
  <c r="M167" i="2" s="1"/>
  <c r="N175" i="2"/>
  <c r="O175" i="2" s="1"/>
  <c r="L175" i="2"/>
  <c r="M175" i="2" s="1"/>
  <c r="N183" i="2"/>
  <c r="O183" i="2" s="1"/>
  <c r="L183" i="2"/>
  <c r="M183" i="2" s="1"/>
  <c r="N191" i="2"/>
  <c r="O191" i="2" s="1"/>
  <c r="L191" i="2"/>
  <c r="M191" i="2" s="1"/>
  <c r="N208" i="2"/>
  <c r="O208" i="2" s="1"/>
  <c r="L208" i="2"/>
  <c r="M208" i="2" s="1"/>
  <c r="N224" i="2"/>
  <c r="O224" i="2" s="1"/>
  <c r="L224" i="2"/>
  <c r="M224" i="2" s="1"/>
  <c r="N42" i="2"/>
  <c r="O42" i="2" s="1"/>
  <c r="L42" i="2"/>
  <c r="M42" i="2" s="1"/>
  <c r="N37" i="2"/>
  <c r="O37" i="2" s="1"/>
  <c r="L37" i="2"/>
  <c r="M37" i="2" s="1"/>
  <c r="L16" i="2"/>
  <c r="M16" i="2" s="1"/>
  <c r="N16" i="2"/>
  <c r="O16" i="2" s="1"/>
  <c r="L12" i="2"/>
  <c r="M12" i="2" s="1"/>
  <c r="N12" i="2"/>
  <c r="N75" i="2"/>
  <c r="O75" i="2" s="1"/>
  <c r="L75" i="2"/>
  <c r="M75" i="2" s="1"/>
  <c r="N89" i="2"/>
  <c r="O89" i="2" s="1"/>
  <c r="L89" i="2"/>
  <c r="M89" i="2" s="1"/>
  <c r="L101" i="2"/>
  <c r="M101" i="2" s="1"/>
  <c r="N101" i="2"/>
  <c r="O101" i="2" s="1"/>
  <c r="L109" i="2"/>
  <c r="M109" i="2" s="1"/>
  <c r="N109" i="2"/>
  <c r="O109" i="2" s="1"/>
  <c r="N80" i="2"/>
  <c r="O80" i="2" s="1"/>
  <c r="L80" i="2"/>
  <c r="M80" i="2" s="1"/>
  <c r="N96" i="2"/>
  <c r="O96" i="2" s="1"/>
  <c r="L96" i="2"/>
  <c r="M96" i="2" s="1"/>
  <c r="N19" i="2"/>
  <c r="O19" i="2" s="1"/>
  <c r="L19" i="2"/>
  <c r="M19" i="2" s="1"/>
  <c r="N46" i="2"/>
  <c r="O46" i="2" s="1"/>
  <c r="L46" i="2"/>
  <c r="M46" i="2" s="1"/>
  <c r="N58" i="2"/>
  <c r="O58" i="2" s="1"/>
  <c r="L58" i="2"/>
  <c r="M58" i="2" s="1"/>
  <c r="N62" i="2"/>
  <c r="O62" i="2" s="1"/>
  <c r="L62" i="2"/>
  <c r="M62" i="2" s="1"/>
  <c r="N94" i="2"/>
  <c r="O94" i="2" s="1"/>
  <c r="L94" i="2"/>
  <c r="M94" i="2" s="1"/>
  <c r="L6" i="2"/>
  <c r="M6" i="2" s="1"/>
  <c r="N6" i="2"/>
  <c r="L11" i="2"/>
  <c r="M11" i="2" s="1"/>
  <c r="N11" i="2"/>
  <c r="N4" i="2"/>
  <c r="L4" i="2"/>
  <c r="M4" i="2" s="1"/>
  <c r="L207" i="2"/>
  <c r="M207" i="2" s="1"/>
  <c r="N171" i="2"/>
  <c r="O171" i="2" s="1"/>
  <c r="L171" i="2"/>
  <c r="M171" i="2" s="1"/>
  <c r="L219" i="2"/>
  <c r="M219" i="2" s="1"/>
  <c r="N219" i="2"/>
  <c r="O219" i="2" s="1"/>
  <c r="N159" i="2"/>
  <c r="O159" i="2" s="1"/>
  <c r="L159" i="2"/>
  <c r="M159" i="2" s="1"/>
  <c r="N135" i="2"/>
  <c r="O135" i="2" s="1"/>
  <c r="L135" i="2"/>
  <c r="M135" i="2" s="1"/>
  <c r="N88" i="2"/>
  <c r="O88" i="2" s="1"/>
  <c r="L88" i="2"/>
  <c r="M88" i="2" s="1"/>
  <c r="L111" i="2"/>
  <c r="M111" i="2" s="1"/>
  <c r="N111" i="2"/>
  <c r="O111" i="2" s="1"/>
  <c r="L99" i="2"/>
  <c r="M99" i="2" s="1"/>
  <c r="N99" i="2"/>
  <c r="O99" i="2" s="1"/>
  <c r="N45" i="2"/>
  <c r="O45" i="2" s="1"/>
  <c r="L45" i="2"/>
  <c r="M45" i="2" s="1"/>
  <c r="N31" i="2"/>
  <c r="O31" i="2" s="1"/>
  <c r="L31" i="2"/>
  <c r="M31" i="2" s="1"/>
  <c r="N23" i="2"/>
  <c r="O23" i="2" s="1"/>
  <c r="L23" i="2"/>
  <c r="M23" i="2" s="1"/>
  <c r="N73" i="2"/>
  <c r="O73" i="2" s="1"/>
  <c r="L73" i="2"/>
  <c r="M73" i="2" s="1"/>
  <c r="N38" i="2"/>
  <c r="O38" i="2" s="1"/>
  <c r="L38" i="2"/>
  <c r="M38" i="2" s="1"/>
  <c r="N59" i="2"/>
  <c r="O59" i="2" s="1"/>
  <c r="L59" i="2"/>
  <c r="M59" i="2" s="1"/>
  <c r="L2" i="2"/>
  <c r="N2" i="2"/>
  <c r="L76" i="2"/>
  <c r="M76" i="2" s="1"/>
  <c r="N76" i="2"/>
  <c r="O76" i="2" s="1"/>
  <c r="N116" i="2"/>
  <c r="O116" i="2" s="1"/>
  <c r="L116" i="2"/>
  <c r="M116" i="2" s="1"/>
  <c r="N210" i="2"/>
  <c r="O210" i="2" s="1"/>
  <c r="L210" i="2"/>
  <c r="M210" i="2" s="1"/>
  <c r="N195" i="2"/>
  <c r="O195" i="2" s="1"/>
  <c r="L195" i="2"/>
  <c r="M195" i="2" s="1"/>
  <c r="N199" i="2"/>
  <c r="O199" i="2" s="1"/>
  <c r="L199" i="2"/>
  <c r="M199" i="2" s="1"/>
  <c r="N203" i="2"/>
  <c r="O203" i="2" s="1"/>
  <c r="L203" i="2"/>
  <c r="M203" i="2" s="1"/>
  <c r="N213" i="2"/>
  <c r="O213" i="2" s="1"/>
  <c r="L213" i="2"/>
  <c r="M213" i="2" s="1"/>
  <c r="N229" i="2"/>
  <c r="O229" i="2" s="1"/>
  <c r="L229" i="2"/>
  <c r="M229" i="2" s="1"/>
  <c r="N176" i="2"/>
  <c r="O176" i="2" s="1"/>
  <c r="L176" i="2"/>
  <c r="M176" i="2" s="1"/>
  <c r="N152" i="2"/>
  <c r="O152" i="2" s="1"/>
  <c r="L152" i="2"/>
  <c r="M152" i="2" s="1"/>
  <c r="N143" i="2"/>
  <c r="O143" i="2" s="1"/>
  <c r="L143" i="2"/>
  <c r="M143" i="2" s="1"/>
  <c r="N149" i="2"/>
  <c r="O149" i="2" s="1"/>
  <c r="L149" i="2"/>
  <c r="M149" i="2" s="1"/>
  <c r="N118" i="2"/>
  <c r="O118" i="2" s="1"/>
  <c r="L118" i="2"/>
  <c r="M118" i="2" s="1"/>
  <c r="N123" i="2"/>
  <c r="O123" i="2" s="1"/>
  <c r="L123" i="2"/>
  <c r="M123" i="2" s="1"/>
  <c r="L134" i="2"/>
  <c r="M134" i="2" s="1"/>
  <c r="N134" i="2"/>
  <c r="O134" i="2" s="1"/>
  <c r="N86" i="2"/>
  <c r="O86" i="2" s="1"/>
  <c r="L86" i="2"/>
  <c r="M86" i="2" s="1"/>
  <c r="L132" i="2"/>
  <c r="M132" i="2" s="1"/>
  <c r="N132" i="2"/>
  <c r="O132" i="2" s="1"/>
  <c r="L114" i="2"/>
  <c r="M114" i="2" s="1"/>
  <c r="N114" i="2"/>
  <c r="O114" i="2" s="1"/>
  <c r="L110" i="2"/>
  <c r="M110" i="2" s="1"/>
  <c r="N110" i="2"/>
  <c r="O110" i="2" s="1"/>
  <c r="L106" i="2"/>
  <c r="M106" i="2" s="1"/>
  <c r="N106" i="2"/>
  <c r="O106" i="2" s="1"/>
  <c r="L102" i="2"/>
  <c r="M102" i="2" s="1"/>
  <c r="N102" i="2"/>
  <c r="O102" i="2" s="1"/>
  <c r="L98" i="2"/>
  <c r="M98" i="2" s="1"/>
  <c r="N98" i="2"/>
  <c r="O98" i="2" s="1"/>
  <c r="L91" i="2"/>
  <c r="M91" i="2" s="1"/>
  <c r="N91" i="2"/>
  <c r="O91" i="2" s="1"/>
  <c r="L83" i="2"/>
  <c r="M83" i="2" s="1"/>
  <c r="N83" i="2"/>
  <c r="O83" i="2" s="1"/>
  <c r="N60" i="2"/>
  <c r="O60" i="2" s="1"/>
  <c r="L60" i="2"/>
  <c r="M60" i="2" s="1"/>
  <c r="N44" i="2"/>
  <c r="O44" i="2" s="1"/>
  <c r="L44" i="2"/>
  <c r="M44" i="2" s="1"/>
  <c r="N79" i="2"/>
  <c r="O79" i="2" s="1"/>
  <c r="L79" i="2"/>
  <c r="M79" i="2" s="1"/>
  <c r="N34" i="2"/>
  <c r="O34" i="2" s="1"/>
  <c r="L34" i="2"/>
  <c r="M34" i="2" s="1"/>
  <c r="N30" i="2"/>
  <c r="O30" i="2" s="1"/>
  <c r="L30" i="2"/>
  <c r="M30" i="2" s="1"/>
  <c r="N26" i="2"/>
  <c r="O26" i="2" s="1"/>
  <c r="L26" i="2"/>
  <c r="M26" i="2" s="1"/>
  <c r="N66" i="2"/>
  <c r="O66" i="2" s="1"/>
  <c r="L66" i="2"/>
  <c r="M66" i="2" s="1"/>
  <c r="N50" i="2"/>
  <c r="O50" i="2" s="1"/>
  <c r="L50" i="2"/>
  <c r="M50" i="2" s="1"/>
  <c r="N55" i="2"/>
  <c r="O55" i="2" s="1"/>
  <c r="L55" i="2"/>
  <c r="M55" i="2" s="1"/>
  <c r="L21" i="2"/>
  <c r="M21" i="2" s="1"/>
  <c r="N21" i="2"/>
  <c r="O21" i="2" s="1"/>
  <c r="L17" i="2"/>
  <c r="M17" i="2" s="1"/>
  <c r="N17" i="2"/>
  <c r="O17" i="2" s="1"/>
  <c r="N78" i="2"/>
  <c r="O78" i="2" s="1"/>
  <c r="L78" i="2"/>
  <c r="M78" i="2" s="1"/>
  <c r="N218" i="2"/>
  <c r="O218" i="2" s="1"/>
  <c r="L218" i="2"/>
  <c r="M218" i="2" s="1"/>
  <c r="L5" i="2"/>
  <c r="M5" i="2" s="1"/>
  <c r="N5" i="2"/>
  <c r="N187" i="2"/>
  <c r="O187" i="2" s="1"/>
  <c r="L187" i="2"/>
  <c r="M187" i="2" s="1"/>
  <c r="N148" i="2"/>
  <c r="O148" i="2" s="1"/>
  <c r="L148" i="2"/>
  <c r="M148" i="2" s="1"/>
  <c r="N185" i="2"/>
  <c r="O185" i="2" s="1"/>
  <c r="L185" i="2"/>
  <c r="M185" i="2" s="1"/>
  <c r="N173" i="2"/>
  <c r="O173" i="2" s="1"/>
  <c r="L173" i="2"/>
  <c r="M173" i="2" s="1"/>
  <c r="L129" i="2"/>
  <c r="M129" i="2" s="1"/>
  <c r="N129" i="2"/>
  <c r="O129" i="2" s="1"/>
  <c r="N120" i="2"/>
  <c r="O120" i="2" s="1"/>
  <c r="L120" i="2"/>
  <c r="M120" i="2" s="1"/>
  <c r="L107" i="2"/>
  <c r="M107" i="2" s="1"/>
  <c r="N107" i="2"/>
  <c r="O107" i="2" s="1"/>
  <c r="N93" i="2"/>
  <c r="O93" i="2" s="1"/>
  <c r="L93" i="2"/>
  <c r="M93" i="2" s="1"/>
  <c r="N82" i="2"/>
  <c r="O82" i="2" s="1"/>
  <c r="L82" i="2"/>
  <c r="M82" i="2" s="1"/>
  <c r="N64" i="2"/>
  <c r="O64" i="2" s="1"/>
  <c r="L64" i="2"/>
  <c r="M64" i="2" s="1"/>
  <c r="N61" i="2"/>
  <c r="O61" i="2" s="1"/>
  <c r="L61" i="2"/>
  <c r="M61" i="2" s="1"/>
  <c r="N27" i="2"/>
  <c r="O27" i="2" s="1"/>
  <c r="L27" i="2"/>
  <c r="M27" i="2" s="1"/>
  <c r="N54" i="2"/>
  <c r="O54" i="2" s="1"/>
  <c r="L54" i="2"/>
  <c r="M54" i="2" s="1"/>
  <c r="N39" i="2"/>
  <c r="O39" i="2" s="1"/>
  <c r="L39" i="2"/>
  <c r="M39" i="2" s="1"/>
  <c r="N74" i="2"/>
  <c r="O74" i="2" s="1"/>
  <c r="L74" i="2"/>
  <c r="M74" i="2" s="1"/>
  <c r="N233" i="2"/>
  <c r="O233" i="2" s="1"/>
  <c r="L233" i="2"/>
  <c r="M233" i="2" s="1"/>
  <c r="L227" i="2"/>
  <c r="M227" i="2" s="1"/>
  <c r="N227" i="2"/>
  <c r="O227" i="2" s="1"/>
  <c r="N232" i="2"/>
  <c r="O232" i="2" s="1"/>
  <c r="L232" i="2"/>
  <c r="M232" i="2" s="1"/>
  <c r="N189" i="2"/>
  <c r="O189" i="2" s="1"/>
  <c r="L189" i="2"/>
  <c r="M189" i="2" s="1"/>
  <c r="N172" i="2"/>
  <c r="O172" i="2" s="1"/>
  <c r="L172" i="2"/>
  <c r="M172" i="2" s="1"/>
  <c r="N177" i="2"/>
  <c r="O177" i="2" s="1"/>
  <c r="L177" i="2"/>
  <c r="M177" i="2" s="1"/>
  <c r="N137" i="2"/>
  <c r="O137" i="2" s="1"/>
  <c r="L137" i="2"/>
  <c r="M137" i="2" s="1"/>
  <c r="L131" i="2"/>
  <c r="M131" i="2" s="1"/>
  <c r="N131" i="2"/>
  <c r="O131" i="2" s="1"/>
  <c r="L127" i="2"/>
  <c r="M127" i="2" s="1"/>
  <c r="N127" i="2"/>
  <c r="O127" i="2" s="1"/>
  <c r="N161" i="2"/>
  <c r="O161" i="2" s="1"/>
  <c r="L161" i="2"/>
  <c r="M161" i="2" s="1"/>
  <c r="N124" i="2"/>
  <c r="O124" i="2" s="1"/>
  <c r="L124" i="2"/>
  <c r="M124" i="2" s="1"/>
  <c r="L130" i="2"/>
  <c r="M130" i="2" s="1"/>
  <c r="N130" i="2"/>
  <c r="O130" i="2" s="1"/>
  <c r="L113" i="2"/>
  <c r="M113" i="2" s="1"/>
  <c r="N113" i="2"/>
  <c r="O113" i="2" s="1"/>
  <c r="L105" i="2"/>
  <c r="M105" i="2" s="1"/>
  <c r="N105" i="2"/>
  <c r="O105" i="2" s="1"/>
  <c r="L97" i="2"/>
  <c r="M97" i="2" s="1"/>
  <c r="N97" i="2"/>
  <c r="O97" i="2" s="1"/>
  <c r="N81" i="2"/>
  <c r="O81" i="2" s="1"/>
  <c r="L81" i="2"/>
  <c r="M81" i="2" s="1"/>
  <c r="N77" i="2"/>
  <c r="O77" i="2" s="1"/>
  <c r="L77" i="2"/>
  <c r="M77" i="2" s="1"/>
  <c r="N56" i="2"/>
  <c r="O56" i="2" s="1"/>
  <c r="L56" i="2"/>
  <c r="M56" i="2" s="1"/>
  <c r="N40" i="2"/>
  <c r="O40" i="2" s="1"/>
  <c r="L40" i="2"/>
  <c r="M40" i="2" s="1"/>
  <c r="N67" i="2"/>
  <c r="O67" i="2" s="1"/>
  <c r="L67" i="2"/>
  <c r="M67" i="2" s="1"/>
  <c r="N51" i="2"/>
  <c r="O51" i="2" s="1"/>
  <c r="L51" i="2"/>
  <c r="M51" i="2" s="1"/>
  <c r="L3" i="2"/>
  <c r="M3" i="2" s="1"/>
  <c r="N3" i="2"/>
  <c r="N14" i="2"/>
  <c r="L14" i="2"/>
  <c r="M14" i="2" s="1"/>
  <c r="N13" i="2"/>
  <c r="L13" i="2"/>
  <c r="M13" i="2" s="1"/>
  <c r="L68" i="2"/>
  <c r="M68" i="2" s="1"/>
  <c r="N68" i="2"/>
  <c r="O68" i="2" s="1"/>
  <c r="N136" i="2"/>
  <c r="O136" i="2" s="1"/>
  <c r="L136" i="2"/>
  <c r="M136" i="2" s="1"/>
  <c r="N140" i="2"/>
  <c r="O140" i="2" s="1"/>
  <c r="L140" i="2"/>
  <c r="M140" i="2" s="1"/>
  <c r="N222" i="2"/>
  <c r="O222" i="2" s="1"/>
  <c r="L222" i="2"/>
  <c r="M222" i="2" s="1"/>
  <c r="N153" i="2"/>
  <c r="O153" i="2" s="1"/>
  <c r="L153" i="2"/>
  <c r="M153" i="2" s="1"/>
  <c r="N157" i="2"/>
  <c r="O157" i="2" s="1"/>
  <c r="L157" i="2"/>
  <c r="M157" i="2" s="1"/>
  <c r="N214" i="2"/>
  <c r="O214" i="2" s="1"/>
  <c r="L214" i="2"/>
  <c r="M214" i="2" s="1"/>
  <c r="N197" i="2"/>
  <c r="O197" i="2" s="1"/>
  <c r="L197" i="2"/>
  <c r="M197" i="2" s="1"/>
  <c r="N201" i="2"/>
  <c r="O201" i="2" s="1"/>
  <c r="L201" i="2"/>
  <c r="M201" i="2" s="1"/>
  <c r="N205" i="2"/>
  <c r="O205" i="2" s="1"/>
  <c r="L205" i="2"/>
  <c r="M205" i="2" s="1"/>
  <c r="N221" i="2"/>
  <c r="O221" i="2" s="1"/>
  <c r="L221" i="2"/>
  <c r="M221" i="2" s="1"/>
  <c r="N179" i="2"/>
  <c r="O179" i="2" s="1"/>
  <c r="L179" i="2"/>
  <c r="M179" i="2" s="1"/>
  <c r="N142" i="2"/>
  <c r="O142" i="2" s="1"/>
  <c r="L142" i="2"/>
  <c r="M142" i="2" s="1"/>
  <c r="N160" i="2"/>
  <c r="O160" i="2" s="1"/>
  <c r="L160" i="2"/>
  <c r="M160" i="2" s="1"/>
  <c r="N165" i="2"/>
  <c r="O165" i="2" s="1"/>
  <c r="L165" i="2"/>
  <c r="M165" i="2" s="1"/>
  <c r="L133" i="2"/>
  <c r="M133" i="2" s="1"/>
  <c r="N133" i="2"/>
  <c r="O133" i="2" s="1"/>
  <c r="N119" i="2"/>
  <c r="O119" i="2" s="1"/>
  <c r="L119" i="2"/>
  <c r="M119" i="2" s="1"/>
  <c r="L115" i="2"/>
  <c r="M115" i="2" s="1"/>
  <c r="N115" i="2"/>
  <c r="O115" i="2" s="1"/>
  <c r="L103" i="2"/>
  <c r="M103" i="2" s="1"/>
  <c r="N103" i="2"/>
  <c r="O103" i="2" s="1"/>
  <c r="N85" i="2"/>
  <c r="O85" i="2" s="1"/>
  <c r="L85" i="2"/>
  <c r="M85" i="2" s="1"/>
  <c r="L121" i="2"/>
  <c r="M121" i="2" s="1"/>
  <c r="N121" i="2"/>
  <c r="O121" i="2" s="1"/>
  <c r="N48" i="2"/>
  <c r="O48" i="2" s="1"/>
  <c r="L48" i="2"/>
  <c r="M48" i="2" s="1"/>
  <c r="N35" i="2"/>
  <c r="O35" i="2" s="1"/>
  <c r="L35" i="2"/>
  <c r="M35" i="2" s="1"/>
  <c r="L10" i="2"/>
  <c r="M10" i="2" s="1"/>
  <c r="N10" i="2"/>
  <c r="N9" i="2"/>
  <c r="L9" i="2"/>
  <c r="M9" i="2" s="1"/>
  <c r="N8" i="2"/>
  <c r="L8" i="2"/>
  <c r="M8" i="2" s="1"/>
  <c r="N216" i="2"/>
  <c r="O216" i="2" s="1"/>
  <c r="L216" i="2"/>
  <c r="M216" i="2" s="1"/>
  <c r="N193" i="2"/>
  <c r="O193" i="2" s="1"/>
  <c r="L193" i="2"/>
  <c r="M193" i="2" s="1"/>
  <c r="N168" i="2"/>
  <c r="O168" i="2" s="1"/>
  <c r="L168" i="2"/>
  <c r="M168" i="2" s="1"/>
  <c r="N164" i="2"/>
  <c r="O164" i="2" s="1"/>
  <c r="L164" i="2"/>
  <c r="M164" i="2" s="1"/>
  <c r="N181" i="2"/>
  <c r="O181" i="2" s="1"/>
  <c r="L181" i="2"/>
  <c r="M181" i="2" s="1"/>
  <c r="N169" i="2"/>
  <c r="O169" i="2" s="1"/>
  <c r="L169" i="2"/>
  <c r="M169" i="2" s="1"/>
  <c r="N156" i="2"/>
  <c r="O156" i="2" s="1"/>
  <c r="L156" i="2"/>
  <c r="M156" i="2" s="1"/>
  <c r="N144" i="2"/>
  <c r="O144" i="2" s="1"/>
  <c r="L144" i="2"/>
  <c r="M144" i="2" s="1"/>
  <c r="N126" i="2"/>
  <c r="O126" i="2" s="1"/>
  <c r="L126" i="2"/>
  <c r="M126" i="2" s="1"/>
  <c r="N139" i="2"/>
  <c r="O139" i="2" s="1"/>
  <c r="L139" i="2"/>
  <c r="M139" i="2" s="1"/>
  <c r="N84" i="2"/>
  <c r="O84" i="2" s="1"/>
  <c r="L84" i="2"/>
  <c r="M84" i="2" s="1"/>
  <c r="L125" i="2"/>
  <c r="M125" i="2" s="1"/>
  <c r="N125" i="2"/>
  <c r="O125" i="2" s="1"/>
  <c r="L112" i="2"/>
  <c r="M112" i="2" s="1"/>
  <c r="N112" i="2"/>
  <c r="O112" i="2" s="1"/>
  <c r="L104" i="2"/>
  <c r="M104" i="2" s="1"/>
  <c r="N104" i="2"/>
  <c r="O104" i="2" s="1"/>
  <c r="L95" i="2"/>
  <c r="M95" i="2" s="1"/>
  <c r="N95" i="2"/>
  <c r="O95" i="2" s="1"/>
  <c r="N52" i="2"/>
  <c r="O52" i="2" s="1"/>
  <c r="L52" i="2"/>
  <c r="M52" i="2" s="1"/>
  <c r="N22" i="2"/>
  <c r="O22" i="2" s="1"/>
  <c r="L22" i="2"/>
  <c r="M22" i="2" s="1"/>
  <c r="N36" i="2"/>
  <c r="O36" i="2" s="1"/>
  <c r="L36" i="2"/>
  <c r="M36" i="2" s="1"/>
  <c r="N32" i="2"/>
  <c r="O32" i="2" s="1"/>
  <c r="L32" i="2"/>
  <c r="M32" i="2" s="1"/>
  <c r="N28" i="2"/>
  <c r="O28" i="2" s="1"/>
  <c r="L28" i="2"/>
  <c r="M28" i="2" s="1"/>
  <c r="N24" i="2"/>
  <c r="O24" i="2" s="1"/>
  <c r="L24" i="2"/>
  <c r="M24" i="2" s="1"/>
  <c r="N47" i="2"/>
  <c r="O47" i="2" s="1"/>
  <c r="L47" i="2"/>
  <c r="M47" i="2" s="1"/>
  <c r="N63" i="2"/>
  <c r="O63" i="2" s="1"/>
  <c r="L63" i="2"/>
  <c r="M63" i="2" s="1"/>
  <c r="N43" i="2"/>
  <c r="O43" i="2" s="1"/>
  <c r="L43" i="2"/>
  <c r="M43" i="2" s="1"/>
  <c r="N20" i="2"/>
  <c r="O20" i="2" s="1"/>
  <c r="L20" i="2"/>
  <c r="M20" i="2" s="1"/>
  <c r="L72" i="2"/>
  <c r="M72" i="2" s="1"/>
  <c r="N72" i="2"/>
  <c r="O72" i="2" s="1"/>
  <c r="N70" i="2"/>
  <c r="O70" i="2" s="1"/>
  <c r="L70" i="2"/>
  <c r="M70" i="2" s="1"/>
  <c r="N206" i="2"/>
  <c r="O206" i="2" s="1"/>
  <c r="L206" i="2"/>
  <c r="M206" i="2" s="1"/>
  <c r="N226" i="2"/>
  <c r="O226" i="2" s="1"/>
  <c r="N225" i="2" l="1"/>
  <c r="O225" i="2" s="1"/>
  <c r="N212" i="2"/>
  <c r="O212" i="2" s="1"/>
  <c r="L141" i="2"/>
  <c r="M141" i="2" s="1"/>
  <c r="N228" i="2"/>
  <c r="O228" i="2" s="1"/>
  <c r="N162" i="2"/>
  <c r="O162" i="2" s="1"/>
  <c r="L220" i="2"/>
  <c r="M220" i="2" s="1"/>
  <c r="L170" i="2"/>
  <c r="M170" i="2" s="1"/>
  <c r="L231" i="2"/>
  <c r="M231" i="2" s="1"/>
  <c r="L166" i="2"/>
  <c r="M166" i="2" s="1"/>
  <c r="L174" i="2"/>
  <c r="M174" i="2" s="1"/>
  <c r="L223" i="2"/>
  <c r="M223" i="2" s="1"/>
  <c r="L158" i="2"/>
  <c r="M158" i="2" s="1"/>
  <c r="L180" i="2"/>
  <c r="M180" i="2" s="1"/>
  <c r="L196" i="2"/>
  <c r="M196" i="2" s="1"/>
  <c r="N215" i="2"/>
  <c r="O215" i="2" s="1"/>
  <c r="L145" i="2"/>
  <c r="M145" i="2" s="1"/>
  <c r="N209" i="2"/>
  <c r="O209" i="2" s="1"/>
  <c r="L184" i="2"/>
  <c r="M184" i="2" s="1"/>
  <c r="N217" i="2"/>
  <c r="O217" i="2" s="1"/>
  <c r="N178" i="2"/>
  <c r="O178" i="2" s="1"/>
  <c r="O200" i="2"/>
  <c r="L188" i="2"/>
  <c r="M188" i="2" s="1"/>
  <c r="N154" i="2"/>
  <c r="O154" i="2" s="1"/>
  <c r="Q15" i="2"/>
  <c r="Q16" i="2" s="1"/>
  <c r="L150" i="2"/>
  <c r="M150" i="2" s="1"/>
  <c r="L200" i="2"/>
  <c r="M200" i="2" s="1"/>
  <c r="N182" i="2"/>
  <c r="O182" i="2" s="1"/>
  <c r="N198" i="2"/>
  <c r="O198" i="2" s="1"/>
  <c r="N194" i="2"/>
  <c r="O194" i="2" s="1"/>
  <c r="L230" i="2"/>
  <c r="M230" i="2" s="1"/>
  <c r="O196" i="2"/>
  <c r="L192" i="2"/>
  <c r="M192" i="2" s="1"/>
  <c r="L186" i="2"/>
  <c r="M186" i="2" s="1"/>
  <c r="L202" i="2"/>
  <c r="M202" i="2" s="1"/>
  <c r="L204" i="2"/>
  <c r="M204" i="2" s="1"/>
  <c r="L190" i="2"/>
  <c r="M190" i="2" s="1"/>
  <c r="M2" i="2"/>
  <c r="Q21" i="2"/>
  <c r="Q13" i="2" l="1"/>
  <c r="Q22" i="2" s="1"/>
  <c r="Q20" i="2"/>
  <c r="Q17" i="2" s="1"/>
  <c r="Q18" i="2" s="1"/>
  <c r="Q19" i="2" s="1"/>
  <c r="D2" i="1" l="1"/>
  <c r="E2" i="1" s="1"/>
  <c r="H2" i="1"/>
  <c r="H3" i="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187" i="1"/>
  <c r="J18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H267" i="1"/>
  <c r="J267" i="1" s="1"/>
  <c r="H268" i="1"/>
  <c r="J268" i="1" s="1"/>
  <c r="H269" i="1"/>
  <c r="J269" i="1" s="1"/>
  <c r="H270" i="1"/>
  <c r="J270" i="1" s="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H291" i="1"/>
  <c r="J291" i="1" s="1"/>
  <c r="H292" i="1"/>
  <c r="J292" i="1" s="1"/>
  <c r="H293" i="1"/>
  <c r="J293" i="1" s="1"/>
  <c r="H294" i="1"/>
  <c r="J294" i="1" s="1"/>
  <c r="H295" i="1"/>
  <c r="J295" i="1" s="1"/>
  <c r="H296" i="1"/>
  <c r="J296" i="1" s="1"/>
  <c r="H297" i="1"/>
  <c r="J297" i="1" s="1"/>
  <c r="H298" i="1"/>
  <c r="J298" i="1" s="1"/>
  <c r="H299" i="1"/>
  <c r="J299" i="1" s="1"/>
  <c r="H300" i="1"/>
  <c r="J300" i="1" s="1"/>
  <c r="H301" i="1"/>
  <c r="J301" i="1" s="1"/>
  <c r="H302" i="1"/>
  <c r="J302" i="1" s="1"/>
  <c r="H303" i="1"/>
  <c r="J303" i="1" s="1"/>
  <c r="H304" i="1"/>
  <c r="J304" i="1" s="1"/>
  <c r="H305" i="1"/>
  <c r="J305" i="1" s="1"/>
  <c r="H306" i="1"/>
  <c r="J306" i="1" s="1"/>
  <c r="H307" i="1"/>
  <c r="J307" i="1" s="1"/>
  <c r="H308" i="1"/>
  <c r="J308" i="1" s="1"/>
  <c r="H309" i="1"/>
  <c r="J309" i="1" s="1"/>
  <c r="H310" i="1"/>
  <c r="J310" i="1" s="1"/>
  <c r="H311" i="1"/>
  <c r="J311" i="1" s="1"/>
  <c r="H312" i="1"/>
  <c r="J312" i="1" s="1"/>
  <c r="H313" i="1"/>
  <c r="J313" i="1" s="1"/>
  <c r="H314" i="1"/>
  <c r="J314" i="1" s="1"/>
  <c r="H315" i="1"/>
  <c r="J315" i="1" s="1"/>
  <c r="H316" i="1"/>
  <c r="J316" i="1" s="1"/>
  <c r="H317" i="1"/>
  <c r="J317" i="1" s="1"/>
  <c r="H318" i="1"/>
  <c r="J318" i="1" s="1"/>
  <c r="H319" i="1"/>
  <c r="J319" i="1" s="1"/>
  <c r="H320" i="1"/>
  <c r="J320" i="1" s="1"/>
  <c r="H321" i="1"/>
  <c r="J321" i="1" s="1"/>
  <c r="H322" i="1"/>
  <c r="J322" i="1" s="1"/>
  <c r="H323" i="1"/>
  <c r="J323" i="1" s="1"/>
  <c r="H324" i="1"/>
  <c r="J324" i="1" s="1"/>
  <c r="H325" i="1"/>
  <c r="J325" i="1" s="1"/>
  <c r="H326" i="1"/>
  <c r="J326" i="1" s="1"/>
  <c r="H327" i="1"/>
  <c r="J327" i="1" s="1"/>
  <c r="H328" i="1"/>
  <c r="J328" i="1" s="1"/>
  <c r="H329" i="1"/>
  <c r="J329" i="1" s="1"/>
  <c r="H330" i="1"/>
  <c r="J330" i="1" s="1"/>
  <c r="H331" i="1"/>
  <c r="J331" i="1" s="1"/>
  <c r="H332" i="1"/>
  <c r="J332" i="1" s="1"/>
  <c r="H333" i="1"/>
  <c r="J333" i="1" s="1"/>
  <c r="H334" i="1"/>
  <c r="J334" i="1" s="1"/>
  <c r="H335" i="1"/>
  <c r="J335" i="1" s="1"/>
  <c r="H336" i="1"/>
  <c r="J336" i="1" s="1"/>
  <c r="H337" i="1"/>
  <c r="J337" i="1" s="1"/>
  <c r="H338" i="1"/>
  <c r="J338" i="1" s="1"/>
  <c r="H339" i="1"/>
  <c r="J339" i="1" s="1"/>
  <c r="H340" i="1"/>
  <c r="J340" i="1" s="1"/>
  <c r="H341" i="1"/>
  <c r="J341" i="1" s="1"/>
  <c r="H342" i="1"/>
  <c r="J342" i="1" s="1"/>
  <c r="H343" i="1"/>
  <c r="J343" i="1" s="1"/>
  <c r="H344" i="1"/>
  <c r="J344" i="1" s="1"/>
  <c r="H345" i="1"/>
  <c r="J345" i="1" s="1"/>
  <c r="H346" i="1"/>
  <c r="J346" i="1" s="1"/>
  <c r="H347" i="1"/>
  <c r="J347" i="1" s="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J368" i="1" s="1"/>
  <c r="H369" i="1"/>
  <c r="J369" i="1" s="1"/>
  <c r="H370" i="1"/>
  <c r="J370" i="1" s="1"/>
  <c r="H371" i="1"/>
  <c r="J371" i="1" s="1"/>
  <c r="H372" i="1"/>
  <c r="J372" i="1" s="1"/>
  <c r="H373" i="1"/>
  <c r="J373" i="1" s="1"/>
  <c r="H374" i="1"/>
  <c r="J374" i="1" s="1"/>
  <c r="H375" i="1"/>
  <c r="J375" i="1" s="1"/>
  <c r="H376" i="1"/>
  <c r="J376" i="1" s="1"/>
  <c r="H377" i="1"/>
  <c r="J377" i="1" s="1"/>
  <c r="H378" i="1"/>
  <c r="J378" i="1" s="1"/>
  <c r="H379" i="1"/>
  <c r="J379" i="1" s="1"/>
  <c r="H380" i="1"/>
  <c r="J380" i="1" s="1"/>
  <c r="H381" i="1"/>
  <c r="J381" i="1" s="1"/>
  <c r="H382" i="1"/>
  <c r="J382" i="1" s="1"/>
  <c r="H383" i="1"/>
  <c r="J383" i="1" s="1"/>
  <c r="H384" i="1"/>
  <c r="J384" i="1" s="1"/>
  <c r="H385" i="1"/>
  <c r="J385" i="1" s="1"/>
  <c r="H386" i="1"/>
  <c r="J386" i="1" s="1"/>
  <c r="H387" i="1"/>
  <c r="J387" i="1" s="1"/>
  <c r="H388" i="1"/>
  <c r="J388" i="1" s="1"/>
  <c r="H389" i="1"/>
  <c r="J389" i="1" s="1"/>
  <c r="H390" i="1"/>
  <c r="J390" i="1" s="1"/>
  <c r="H391" i="1"/>
  <c r="J391" i="1" s="1"/>
  <c r="H392" i="1"/>
  <c r="J392" i="1" s="1"/>
  <c r="H393" i="1"/>
  <c r="J393" i="1" s="1"/>
  <c r="H394" i="1"/>
  <c r="J394" i="1" s="1"/>
  <c r="H395" i="1"/>
  <c r="J395" i="1" s="1"/>
  <c r="H396" i="1"/>
  <c r="J396" i="1" s="1"/>
  <c r="H397" i="1"/>
  <c r="J397" i="1" s="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J443" i="1" s="1"/>
  <c r="H444" i="1"/>
  <c r="J444" i="1" s="1"/>
  <c r="H445" i="1"/>
  <c r="J445" i="1" s="1"/>
  <c r="H446" i="1"/>
  <c r="J446" i="1" s="1"/>
  <c r="H447" i="1"/>
  <c r="J447" i="1" s="1"/>
  <c r="H448" i="1"/>
  <c r="J448" i="1" s="1"/>
  <c r="H449" i="1"/>
  <c r="J449" i="1" s="1"/>
  <c r="H450" i="1"/>
  <c r="J450" i="1" s="1"/>
  <c r="H451" i="1"/>
  <c r="J451" i="1" s="1"/>
  <c r="H452" i="1"/>
  <c r="J452" i="1" s="1"/>
  <c r="H453" i="1"/>
  <c r="J453" i="1" s="1"/>
  <c r="H454" i="1"/>
  <c r="J454" i="1" s="1"/>
  <c r="H455" i="1"/>
  <c r="J455" i="1" s="1"/>
  <c r="H456" i="1"/>
  <c r="J456" i="1" s="1"/>
  <c r="H457" i="1"/>
  <c r="J457" i="1" s="1"/>
  <c r="H458" i="1"/>
  <c r="J458" i="1" s="1"/>
  <c r="H459" i="1"/>
  <c r="J459" i="1" s="1"/>
  <c r="H460" i="1"/>
  <c r="J460" i="1" s="1"/>
  <c r="H461" i="1"/>
  <c r="J461" i="1" s="1"/>
  <c r="H462" i="1"/>
  <c r="J462" i="1" s="1"/>
  <c r="H463" i="1"/>
  <c r="J463" i="1" s="1"/>
  <c r="H464" i="1"/>
  <c r="J464" i="1" s="1"/>
  <c r="H465" i="1"/>
  <c r="J465" i="1" s="1"/>
  <c r="H466" i="1"/>
  <c r="J466" i="1" s="1"/>
  <c r="H467" i="1"/>
  <c r="J467" i="1" s="1"/>
  <c r="H468" i="1"/>
  <c r="J468" i="1" s="1"/>
  <c r="H469" i="1"/>
  <c r="J469" i="1" s="1"/>
  <c r="H470" i="1"/>
  <c r="J470" i="1" s="1"/>
  <c r="H471" i="1"/>
  <c r="J471" i="1" s="1"/>
  <c r="H472" i="1"/>
  <c r="J472" i="1" s="1"/>
  <c r="H473" i="1"/>
  <c r="J473" i="1" s="1"/>
  <c r="H474" i="1"/>
  <c r="J474" i="1" s="1"/>
  <c r="H475" i="1"/>
  <c r="J475" i="1" s="1"/>
  <c r="H476" i="1"/>
  <c r="J476" i="1" s="1"/>
  <c r="H477" i="1"/>
  <c r="J477" i="1" s="1"/>
  <c r="H478" i="1"/>
  <c r="J478" i="1" s="1"/>
  <c r="H479" i="1"/>
  <c r="J479" i="1" s="1"/>
  <c r="H480" i="1"/>
  <c r="J480" i="1" s="1"/>
  <c r="H481" i="1"/>
  <c r="J481" i="1" s="1"/>
  <c r="H482" i="1"/>
  <c r="J482" i="1" s="1"/>
  <c r="H483" i="1"/>
  <c r="J483" i="1" s="1"/>
  <c r="H484" i="1"/>
  <c r="J484" i="1" s="1"/>
  <c r="H485" i="1"/>
  <c r="J485" i="1" s="1"/>
  <c r="H486" i="1"/>
  <c r="J486" i="1" s="1"/>
  <c r="H487" i="1"/>
  <c r="J487" i="1" s="1"/>
  <c r="H488" i="1"/>
  <c r="J488" i="1" s="1"/>
  <c r="H489" i="1"/>
  <c r="J489" i="1" s="1"/>
  <c r="H490" i="1"/>
  <c r="J490" i="1" s="1"/>
  <c r="H491" i="1"/>
  <c r="J491" i="1" s="1"/>
  <c r="H492" i="1"/>
  <c r="J492" i="1" s="1"/>
  <c r="H493" i="1"/>
  <c r="J493" i="1" s="1"/>
  <c r="H494" i="1"/>
  <c r="J494" i="1" s="1"/>
  <c r="H495" i="1"/>
  <c r="J495" i="1" s="1"/>
  <c r="H496" i="1"/>
  <c r="J496" i="1" s="1"/>
  <c r="H497" i="1"/>
  <c r="J497" i="1" s="1"/>
  <c r="H498" i="1"/>
  <c r="J498" i="1" s="1"/>
  <c r="H499" i="1"/>
  <c r="J499" i="1" s="1"/>
  <c r="H500" i="1"/>
  <c r="J500" i="1" s="1"/>
  <c r="H501" i="1"/>
  <c r="J501" i="1" s="1"/>
  <c r="H502" i="1"/>
  <c r="J502" i="1" s="1"/>
  <c r="H503" i="1"/>
  <c r="J503" i="1" s="1"/>
  <c r="H504" i="1"/>
  <c r="J504" i="1" s="1"/>
  <c r="H505" i="1"/>
  <c r="J505" i="1" s="1"/>
  <c r="H506" i="1"/>
  <c r="J506" i="1" s="1"/>
  <c r="H507" i="1"/>
  <c r="J507" i="1" s="1"/>
  <c r="H508" i="1"/>
  <c r="J508" i="1" s="1"/>
  <c r="H509" i="1"/>
  <c r="J509" i="1" s="1"/>
  <c r="H510" i="1"/>
  <c r="J510" i="1" s="1"/>
  <c r="H511" i="1"/>
  <c r="J511" i="1" s="1"/>
  <c r="H512" i="1"/>
  <c r="J512" i="1" s="1"/>
  <c r="H513" i="1"/>
  <c r="J513" i="1" s="1"/>
  <c r="H514" i="1"/>
  <c r="J514" i="1" s="1"/>
  <c r="H515" i="1"/>
  <c r="J515" i="1" s="1"/>
  <c r="H516" i="1"/>
  <c r="J516" i="1" s="1"/>
  <c r="H517" i="1"/>
  <c r="J517" i="1" s="1"/>
  <c r="H518" i="1"/>
  <c r="J518" i="1" s="1"/>
  <c r="H519" i="1"/>
  <c r="J519" i="1" s="1"/>
  <c r="H520" i="1"/>
  <c r="J520" i="1" s="1"/>
  <c r="H521" i="1"/>
  <c r="J521" i="1" s="1"/>
  <c r="H522" i="1"/>
  <c r="J522" i="1" s="1"/>
  <c r="H523" i="1"/>
  <c r="J523" i="1" s="1"/>
  <c r="H524" i="1"/>
  <c r="J524" i="1" s="1"/>
  <c r="H525" i="1"/>
  <c r="J525" i="1" s="1"/>
  <c r="H526" i="1"/>
  <c r="J526" i="1" s="1"/>
  <c r="H527" i="1"/>
  <c r="J527" i="1" s="1"/>
  <c r="H528" i="1"/>
  <c r="J528" i="1" s="1"/>
  <c r="H529" i="1"/>
  <c r="J529" i="1" s="1"/>
  <c r="H530" i="1"/>
  <c r="J530" i="1" s="1"/>
  <c r="H531" i="1"/>
  <c r="J531" i="1" s="1"/>
  <c r="H532" i="1"/>
  <c r="J532" i="1" s="1"/>
  <c r="H533" i="1"/>
  <c r="J533" i="1" s="1"/>
  <c r="H534" i="1"/>
  <c r="J534" i="1" s="1"/>
  <c r="H535" i="1"/>
  <c r="J535" i="1" s="1"/>
  <c r="H536" i="1"/>
  <c r="J536" i="1" s="1"/>
  <c r="H537" i="1"/>
  <c r="J537" i="1" s="1"/>
  <c r="H538" i="1"/>
  <c r="J538" i="1" s="1"/>
  <c r="H539" i="1"/>
  <c r="J539" i="1" s="1"/>
  <c r="H540" i="1"/>
  <c r="J540" i="1" s="1"/>
  <c r="H541" i="1"/>
  <c r="J541" i="1" s="1"/>
  <c r="H542" i="1"/>
  <c r="J542" i="1" s="1"/>
  <c r="H543" i="1"/>
  <c r="J543" i="1" s="1"/>
  <c r="H544" i="1"/>
  <c r="J544" i="1" s="1"/>
  <c r="H545" i="1"/>
  <c r="J545" i="1" s="1"/>
  <c r="H546" i="1"/>
  <c r="J546" i="1" s="1"/>
  <c r="H547" i="1"/>
  <c r="J547" i="1" s="1"/>
  <c r="H548" i="1"/>
  <c r="J548" i="1" s="1"/>
  <c r="H549" i="1"/>
  <c r="J549" i="1" s="1"/>
  <c r="H550" i="1"/>
  <c r="J550" i="1" s="1"/>
  <c r="H551" i="1"/>
  <c r="J551" i="1" s="1"/>
  <c r="H552" i="1"/>
  <c r="J552" i="1" s="1"/>
  <c r="H553" i="1"/>
  <c r="J553" i="1" s="1"/>
  <c r="H554" i="1"/>
  <c r="J554" i="1" s="1"/>
  <c r="H555" i="1"/>
  <c r="J555" i="1" s="1"/>
  <c r="H556" i="1"/>
  <c r="J556" i="1" s="1"/>
  <c r="H557" i="1"/>
  <c r="J557" i="1" s="1"/>
  <c r="H558" i="1"/>
  <c r="J558" i="1" s="1"/>
  <c r="H559" i="1"/>
  <c r="J559" i="1" s="1"/>
  <c r="H560" i="1"/>
  <c r="J560" i="1" s="1"/>
  <c r="H561" i="1"/>
  <c r="J561" i="1" s="1"/>
  <c r="H562" i="1"/>
  <c r="J562" i="1" s="1"/>
  <c r="H563" i="1"/>
  <c r="J563" i="1" s="1"/>
  <c r="H564" i="1"/>
  <c r="J564" i="1" s="1"/>
  <c r="H565" i="1"/>
  <c r="J565" i="1" s="1"/>
  <c r="H566" i="1"/>
  <c r="J566" i="1" s="1"/>
  <c r="H567" i="1"/>
  <c r="J567" i="1" s="1"/>
  <c r="H568" i="1"/>
  <c r="J568" i="1" s="1"/>
  <c r="H569" i="1"/>
  <c r="J569" i="1" s="1"/>
  <c r="H570" i="1"/>
  <c r="J570" i="1" s="1"/>
  <c r="H571" i="1"/>
  <c r="J571" i="1" s="1"/>
  <c r="H572" i="1"/>
  <c r="J572" i="1" s="1"/>
  <c r="H573" i="1"/>
  <c r="J573" i="1" s="1"/>
  <c r="H574" i="1"/>
  <c r="J574" i="1" s="1"/>
  <c r="H575" i="1"/>
  <c r="J575" i="1" s="1"/>
  <c r="H576" i="1"/>
  <c r="J576" i="1" s="1"/>
  <c r="H577" i="1"/>
  <c r="J577" i="1" s="1"/>
  <c r="H578" i="1"/>
  <c r="J578" i="1" s="1"/>
  <c r="H579" i="1"/>
  <c r="J579" i="1" s="1"/>
  <c r="H580" i="1"/>
  <c r="J580" i="1" s="1"/>
  <c r="H581" i="1"/>
  <c r="J581" i="1" s="1"/>
  <c r="H582" i="1"/>
  <c r="J582" i="1" s="1"/>
  <c r="H583" i="1"/>
  <c r="J583" i="1" s="1"/>
  <c r="H584" i="1"/>
  <c r="J584" i="1" s="1"/>
  <c r="H585" i="1"/>
  <c r="J585" i="1" s="1"/>
  <c r="H586" i="1"/>
  <c r="J586" i="1" s="1"/>
  <c r="H587" i="1"/>
  <c r="J587" i="1" s="1"/>
  <c r="H588" i="1"/>
  <c r="J588" i="1" s="1"/>
  <c r="H589" i="1"/>
  <c r="J589" i="1" s="1"/>
  <c r="H590" i="1"/>
  <c r="J590" i="1" s="1"/>
  <c r="H591" i="1"/>
  <c r="J591" i="1" s="1"/>
  <c r="H592" i="1"/>
  <c r="J592" i="1" s="1"/>
  <c r="H593" i="1"/>
  <c r="J593" i="1" s="1"/>
  <c r="H594" i="1"/>
  <c r="J594" i="1" s="1"/>
  <c r="H595" i="1"/>
  <c r="J595" i="1" s="1"/>
  <c r="H596" i="1"/>
  <c r="J596" i="1" s="1"/>
  <c r="H597" i="1"/>
  <c r="J597" i="1" s="1"/>
  <c r="H598" i="1"/>
  <c r="J598" i="1" s="1"/>
  <c r="H599" i="1"/>
  <c r="J599" i="1" s="1"/>
  <c r="H600" i="1"/>
  <c r="J600" i="1" s="1"/>
  <c r="H601" i="1"/>
  <c r="J601" i="1" s="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J2" i="1"/>
  <c r="O601" i="1"/>
  <c r="J420"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K65" i="1" l="1"/>
  <c r="M65" i="1" s="1"/>
  <c r="K89" i="1"/>
  <c r="P89" i="1" s="1"/>
  <c r="K121" i="1"/>
  <c r="P121" i="1" s="1"/>
  <c r="K133" i="1"/>
  <c r="M133" i="1" s="1"/>
  <c r="K161" i="1"/>
  <c r="P161" i="1" s="1"/>
  <c r="K173" i="1"/>
  <c r="P173" i="1" s="1"/>
  <c r="K189" i="1"/>
  <c r="M189" i="1" s="1"/>
  <c r="K205" i="1"/>
  <c r="L205" i="1" s="1"/>
  <c r="N205" i="1" s="1"/>
  <c r="K317" i="1"/>
  <c r="L317" i="1" s="1"/>
  <c r="N317" i="1" s="1"/>
  <c r="K357" i="1"/>
  <c r="P357" i="1" s="1"/>
  <c r="K365" i="1"/>
  <c r="M365" i="1" s="1"/>
  <c r="K409" i="1"/>
  <c r="L409" i="1" s="1"/>
  <c r="N409" i="1" s="1"/>
  <c r="K506" i="1"/>
  <c r="P506" i="1" s="1"/>
  <c r="K554" i="1"/>
  <c r="M554" i="1" s="1"/>
  <c r="K306" i="1"/>
  <c r="M306" i="1" s="1"/>
  <c r="K82" i="1"/>
  <c r="L82" i="1" s="1"/>
  <c r="N82" i="1" s="1"/>
  <c r="K201" i="1"/>
  <c r="L201" i="1" s="1"/>
  <c r="N201" i="1" s="1"/>
  <c r="K9" i="1"/>
  <c r="L9" i="1" s="1"/>
  <c r="N9" i="1" s="1"/>
  <c r="K21" i="1"/>
  <c r="L21" i="1" s="1"/>
  <c r="N21" i="1" s="1"/>
  <c r="K253" i="1"/>
  <c r="L253" i="1" s="1"/>
  <c r="N253" i="1" s="1"/>
  <c r="K529" i="1"/>
  <c r="L529" i="1" s="1"/>
  <c r="N529" i="1" s="1"/>
  <c r="K329" i="1"/>
  <c r="L329" i="1" s="1"/>
  <c r="N329" i="1" s="1"/>
  <c r="K601" i="1"/>
  <c r="L601" i="1" s="1"/>
  <c r="N601" i="1" s="1"/>
  <c r="K577" i="1"/>
  <c r="P577" i="1" s="1"/>
  <c r="K517" i="1"/>
  <c r="P517" i="1" s="1"/>
  <c r="K370" i="1"/>
  <c r="P370" i="1" s="1"/>
  <c r="K190" i="1"/>
  <c r="P190" i="1" s="1"/>
  <c r="K538" i="1"/>
  <c r="M538" i="1" s="1"/>
  <c r="K174" i="1"/>
  <c r="P174" i="1" s="1"/>
  <c r="K574" i="1"/>
  <c r="L574" i="1" s="1"/>
  <c r="N574" i="1" s="1"/>
  <c r="K389" i="1"/>
  <c r="P389" i="1" s="1"/>
  <c r="K290" i="1"/>
  <c r="M290" i="1" s="1"/>
  <c r="K393" i="1"/>
  <c r="L393" i="1" s="1"/>
  <c r="N393" i="1" s="1"/>
  <c r="K269" i="1"/>
  <c r="L269" i="1" s="1"/>
  <c r="N269" i="1" s="1"/>
  <c r="K341" i="1"/>
  <c r="M341" i="1" s="1"/>
  <c r="K401" i="1"/>
  <c r="M401" i="1" s="1"/>
  <c r="K374" i="1"/>
  <c r="L374" i="1" s="1"/>
  <c r="N374" i="1" s="1"/>
  <c r="K586" i="1"/>
  <c r="M586" i="1" s="1"/>
  <c r="K270" i="1"/>
  <c r="M270" i="1" s="1"/>
  <c r="K29" i="1"/>
  <c r="L29" i="1" s="1"/>
  <c r="N29" i="1" s="1"/>
  <c r="K497" i="1"/>
  <c r="L497" i="1" s="1"/>
  <c r="N497" i="1" s="1"/>
  <c r="K408" i="1"/>
  <c r="P408" i="1" s="1"/>
  <c r="K572" i="1"/>
  <c r="L572" i="1" s="1"/>
  <c r="N572" i="1" s="1"/>
  <c r="K599" i="1"/>
  <c r="L599" i="1" s="1"/>
  <c r="N599" i="1" s="1"/>
  <c r="K595" i="1"/>
  <c r="L595" i="1" s="1"/>
  <c r="N595" i="1" s="1"/>
  <c r="K591" i="1"/>
  <c r="L591" i="1" s="1"/>
  <c r="N591" i="1" s="1"/>
  <c r="K587" i="1"/>
  <c r="L587" i="1" s="1"/>
  <c r="N587" i="1" s="1"/>
  <c r="K583" i="1"/>
  <c r="P583" i="1" s="1"/>
  <c r="K579" i="1"/>
  <c r="L579" i="1" s="1"/>
  <c r="N579" i="1" s="1"/>
  <c r="K575" i="1"/>
  <c r="P575" i="1" s="1"/>
  <c r="K571" i="1"/>
  <c r="M571" i="1" s="1"/>
  <c r="K567" i="1"/>
  <c r="M567" i="1" s="1"/>
  <c r="K563" i="1"/>
  <c r="M563" i="1" s="1"/>
  <c r="K559" i="1"/>
  <c r="M559" i="1" s="1"/>
  <c r="K555" i="1"/>
  <c r="P555" i="1" s="1"/>
  <c r="K551" i="1"/>
  <c r="M551" i="1" s="1"/>
  <c r="K547" i="1"/>
  <c r="M547" i="1" s="1"/>
  <c r="K543" i="1"/>
  <c r="P543" i="1" s="1"/>
  <c r="K539" i="1"/>
  <c r="P539" i="1" s="1"/>
  <c r="K535" i="1"/>
  <c r="M535" i="1" s="1"/>
  <c r="K531" i="1"/>
  <c r="P531" i="1" s="1"/>
  <c r="K527" i="1"/>
  <c r="M527" i="1" s="1"/>
  <c r="K523" i="1"/>
  <c r="M523" i="1" s="1"/>
  <c r="K519" i="1"/>
  <c r="M519" i="1" s="1"/>
  <c r="K515" i="1"/>
  <c r="M515" i="1" s="1"/>
  <c r="K511" i="1"/>
  <c r="L511" i="1" s="1"/>
  <c r="N511" i="1" s="1"/>
  <c r="K507" i="1"/>
  <c r="L507" i="1" s="1"/>
  <c r="N507" i="1" s="1"/>
  <c r="K503" i="1"/>
  <c r="L503" i="1" s="1"/>
  <c r="N503" i="1" s="1"/>
  <c r="K499" i="1"/>
  <c r="M499" i="1" s="1"/>
  <c r="K495" i="1"/>
  <c r="L495" i="1" s="1"/>
  <c r="N495" i="1" s="1"/>
  <c r="K491" i="1"/>
  <c r="M491" i="1" s="1"/>
  <c r="K487" i="1"/>
  <c r="M487" i="1" s="1"/>
  <c r="K483" i="1"/>
  <c r="L483" i="1" s="1"/>
  <c r="N483" i="1" s="1"/>
  <c r="K479" i="1"/>
  <c r="L479" i="1" s="1"/>
  <c r="N479" i="1" s="1"/>
  <c r="K475" i="1"/>
  <c r="P475" i="1" s="1"/>
  <c r="K471" i="1"/>
  <c r="P471" i="1" s="1"/>
  <c r="K467" i="1"/>
  <c r="M467" i="1" s="1"/>
  <c r="K463" i="1"/>
  <c r="L463" i="1" s="1"/>
  <c r="N463" i="1" s="1"/>
  <c r="K459" i="1"/>
  <c r="M459" i="1" s="1"/>
  <c r="K455" i="1"/>
  <c r="M455" i="1" s="1"/>
  <c r="K451" i="1"/>
  <c r="P451" i="1" s="1"/>
  <c r="K447" i="1"/>
  <c r="L447" i="1" s="1"/>
  <c r="N447" i="1" s="1"/>
  <c r="K443" i="1"/>
  <c r="L443" i="1" s="1"/>
  <c r="N443" i="1" s="1"/>
  <c r="K439" i="1"/>
  <c r="L439" i="1" s="1"/>
  <c r="N439" i="1" s="1"/>
  <c r="K435" i="1"/>
  <c r="P435" i="1" s="1"/>
  <c r="K431" i="1"/>
  <c r="M431" i="1" s="1"/>
  <c r="K427" i="1"/>
  <c r="M427" i="1" s="1"/>
  <c r="K423" i="1"/>
  <c r="P423" i="1" s="1"/>
  <c r="K419" i="1"/>
  <c r="M419" i="1" s="1"/>
  <c r="K415" i="1"/>
  <c r="P415" i="1" s="1"/>
  <c r="K411" i="1"/>
  <c r="L411" i="1" s="1"/>
  <c r="N411" i="1" s="1"/>
  <c r="K407" i="1"/>
  <c r="L407" i="1" s="1"/>
  <c r="N407" i="1" s="1"/>
  <c r="K403" i="1"/>
  <c r="P403" i="1" s="1"/>
  <c r="K399" i="1"/>
  <c r="P399" i="1" s="1"/>
  <c r="K395" i="1"/>
  <c r="M395" i="1" s="1"/>
  <c r="K391" i="1"/>
  <c r="P391" i="1" s="1"/>
  <c r="K387" i="1"/>
  <c r="M387" i="1" s="1"/>
  <c r="K383" i="1"/>
  <c r="M383" i="1" s="1"/>
  <c r="K379" i="1"/>
  <c r="M379" i="1" s="1"/>
  <c r="K375" i="1"/>
  <c r="P375" i="1" s="1"/>
  <c r="K371" i="1"/>
  <c r="M371" i="1" s="1"/>
  <c r="K367" i="1"/>
  <c r="L367" i="1" s="1"/>
  <c r="N367" i="1" s="1"/>
  <c r="K363" i="1"/>
  <c r="M363" i="1" s="1"/>
  <c r="K359" i="1"/>
  <c r="P359" i="1" s="1"/>
  <c r="K355" i="1"/>
  <c r="M355" i="1" s="1"/>
  <c r="K351" i="1"/>
  <c r="M351" i="1" s="1"/>
  <c r="K347" i="1"/>
  <c r="P347" i="1" s="1"/>
  <c r="K343" i="1"/>
  <c r="L343" i="1" s="1"/>
  <c r="N343" i="1" s="1"/>
  <c r="K339" i="1"/>
  <c r="M339" i="1" s="1"/>
  <c r="K335" i="1"/>
  <c r="P335" i="1" s="1"/>
  <c r="K331" i="1"/>
  <c r="P331" i="1" s="1"/>
  <c r="K327" i="1"/>
  <c r="M327" i="1" s="1"/>
  <c r="E9" i="1"/>
  <c r="K437" i="1"/>
  <c r="P437" i="1" s="1"/>
  <c r="K481" i="1"/>
  <c r="P481" i="1" s="1"/>
  <c r="K533" i="1"/>
  <c r="M533" i="1" s="1"/>
  <c r="K545" i="1"/>
  <c r="L545" i="1" s="1"/>
  <c r="N545" i="1" s="1"/>
  <c r="K549" i="1"/>
  <c r="P549" i="1" s="1"/>
  <c r="K561" i="1"/>
  <c r="P561" i="1" s="1"/>
  <c r="K457" i="1"/>
  <c r="M457" i="1" s="1"/>
  <c r="K525" i="1"/>
  <c r="M525" i="1" s="1"/>
  <c r="K323" i="1"/>
  <c r="M323" i="1" s="1"/>
  <c r="K500" i="1"/>
  <c r="L500" i="1" s="1"/>
  <c r="N500" i="1" s="1"/>
  <c r="K546" i="1"/>
  <c r="M546" i="1" s="1"/>
  <c r="K458" i="1"/>
  <c r="P458" i="1" s="1"/>
  <c r="K442" i="1"/>
  <c r="P442" i="1" s="1"/>
  <c r="K410" i="1"/>
  <c r="M410" i="1" s="1"/>
  <c r="K394" i="1"/>
  <c r="M394" i="1" s="1"/>
  <c r="K476" i="1"/>
  <c r="M476" i="1" s="1"/>
  <c r="K573" i="1"/>
  <c r="P573" i="1" s="1"/>
  <c r="K493" i="1"/>
  <c r="P493" i="1" s="1"/>
  <c r="K513" i="1"/>
  <c r="P513" i="1" s="1"/>
  <c r="K485" i="1"/>
  <c r="M485" i="1" s="1"/>
  <c r="K246" i="1"/>
  <c r="P246" i="1" s="1"/>
  <c r="K229" i="1"/>
  <c r="L229" i="1" s="1"/>
  <c r="N229" i="1" s="1"/>
  <c r="K37" i="1"/>
  <c r="L37" i="1" s="1"/>
  <c r="N37" i="1" s="1"/>
  <c r="K61" i="1"/>
  <c r="L61" i="1" s="1"/>
  <c r="N61" i="1" s="1"/>
  <c r="K85" i="1"/>
  <c r="L85" i="1" s="1"/>
  <c r="N85" i="1" s="1"/>
  <c r="K125" i="1"/>
  <c r="P125" i="1" s="1"/>
  <c r="K450" i="1"/>
  <c r="L450" i="1" s="1"/>
  <c r="N450" i="1" s="1"/>
  <c r="K406" i="1"/>
  <c r="M406" i="1" s="1"/>
  <c r="K137" i="1"/>
  <c r="M137" i="1" s="1"/>
  <c r="K157" i="1"/>
  <c r="P157" i="1" s="1"/>
  <c r="K197" i="1"/>
  <c r="L197" i="1" s="1"/>
  <c r="N197" i="1" s="1"/>
  <c r="K225" i="1"/>
  <c r="M225" i="1" s="1"/>
  <c r="K293" i="1"/>
  <c r="L293" i="1" s="1"/>
  <c r="N293" i="1" s="1"/>
  <c r="K337" i="1"/>
  <c r="P337" i="1" s="1"/>
  <c r="K381" i="1"/>
  <c r="L381" i="1" s="1"/>
  <c r="N381" i="1" s="1"/>
  <c r="K217" i="1"/>
  <c r="L217" i="1" s="1"/>
  <c r="N217" i="1" s="1"/>
  <c r="K33" i="1"/>
  <c r="M33" i="1" s="1"/>
  <c r="K57" i="1"/>
  <c r="L57" i="1" s="1"/>
  <c r="N57" i="1" s="1"/>
  <c r="K77" i="1"/>
  <c r="L77" i="1" s="1"/>
  <c r="N77" i="1" s="1"/>
  <c r="K109" i="1"/>
  <c r="L109" i="1" s="1"/>
  <c r="N109" i="1" s="1"/>
  <c r="K141" i="1"/>
  <c r="P141" i="1" s="1"/>
  <c r="K169" i="1"/>
  <c r="M169" i="1" s="1"/>
  <c r="K305" i="1"/>
  <c r="M305" i="1" s="1"/>
  <c r="K81" i="1"/>
  <c r="M81" i="1" s="1"/>
  <c r="K281" i="1"/>
  <c r="M281" i="1" s="1"/>
  <c r="K593" i="1"/>
  <c r="M593" i="1" s="1"/>
  <c r="K540" i="1"/>
  <c r="L540" i="1" s="1"/>
  <c r="N540" i="1" s="1"/>
  <c r="K319" i="1"/>
  <c r="L319" i="1" s="1"/>
  <c r="N319" i="1" s="1"/>
  <c r="K315" i="1"/>
  <c r="P315" i="1" s="1"/>
  <c r="K311" i="1"/>
  <c r="P311" i="1" s="1"/>
  <c r="K307" i="1"/>
  <c r="L307" i="1" s="1"/>
  <c r="N307" i="1" s="1"/>
  <c r="K303" i="1"/>
  <c r="M303" i="1" s="1"/>
  <c r="K299" i="1"/>
  <c r="L299" i="1" s="1"/>
  <c r="N299" i="1" s="1"/>
  <c r="K295" i="1"/>
  <c r="L295" i="1" s="1"/>
  <c r="N295" i="1" s="1"/>
  <c r="K291" i="1"/>
  <c r="M291" i="1" s="1"/>
  <c r="K287" i="1"/>
  <c r="L287" i="1" s="1"/>
  <c r="N287" i="1" s="1"/>
  <c r="K283" i="1"/>
  <c r="M283" i="1" s="1"/>
  <c r="K279" i="1"/>
  <c r="P279" i="1" s="1"/>
  <c r="K275" i="1"/>
  <c r="P275" i="1" s="1"/>
  <c r="K271" i="1"/>
  <c r="P271" i="1" s="1"/>
  <c r="K267" i="1"/>
  <c r="P267" i="1" s="1"/>
  <c r="K263" i="1"/>
  <c r="M263" i="1" s="1"/>
  <c r="K259" i="1"/>
  <c r="L259" i="1" s="1"/>
  <c r="N259" i="1" s="1"/>
  <c r="K193" i="1"/>
  <c r="M193" i="1" s="1"/>
  <c r="K578" i="1"/>
  <c r="M578" i="1" s="1"/>
  <c r="K570" i="1"/>
  <c r="M570" i="1" s="1"/>
  <c r="K558" i="1"/>
  <c r="P558" i="1" s="1"/>
  <c r="K297" i="1"/>
  <c r="P297" i="1" s="1"/>
  <c r="K45" i="1"/>
  <c r="L45" i="1" s="1"/>
  <c r="N45" i="1" s="1"/>
  <c r="K69" i="1"/>
  <c r="L69" i="1" s="1"/>
  <c r="N69" i="1" s="1"/>
  <c r="K93" i="1"/>
  <c r="L93" i="1" s="1"/>
  <c r="N93" i="1" s="1"/>
  <c r="K129" i="1"/>
  <c r="L129" i="1" s="1"/>
  <c r="N129" i="1" s="1"/>
  <c r="K145" i="1"/>
  <c r="M145" i="1" s="1"/>
  <c r="K177" i="1"/>
  <c r="P177" i="1" s="1"/>
  <c r="K209" i="1"/>
  <c r="P209" i="1" s="1"/>
  <c r="K241" i="1"/>
  <c r="P241" i="1" s="1"/>
  <c r="K257" i="1"/>
  <c r="L257" i="1" s="1"/>
  <c r="N257" i="1" s="1"/>
  <c r="K273" i="1"/>
  <c r="L273" i="1" s="1"/>
  <c r="N273" i="1" s="1"/>
  <c r="K321" i="1"/>
  <c r="P321" i="1" s="1"/>
  <c r="K353" i="1"/>
  <c r="P353" i="1" s="1"/>
  <c r="K425" i="1"/>
  <c r="L425" i="1" s="1"/>
  <c r="N425" i="1" s="1"/>
  <c r="K17" i="1"/>
  <c r="L17" i="1" s="1"/>
  <c r="N17" i="1" s="1"/>
  <c r="K165" i="1"/>
  <c r="P165" i="1" s="1"/>
  <c r="K49" i="1"/>
  <c r="L49" i="1" s="1"/>
  <c r="N49" i="1" s="1"/>
  <c r="K73" i="1"/>
  <c r="L73" i="1" s="1"/>
  <c r="N73" i="1" s="1"/>
  <c r="K105" i="1"/>
  <c r="P105" i="1" s="1"/>
  <c r="K153" i="1"/>
  <c r="P153" i="1" s="1"/>
  <c r="K185" i="1"/>
  <c r="L185" i="1" s="1"/>
  <c r="N185" i="1" s="1"/>
  <c r="K213" i="1"/>
  <c r="P213" i="1" s="1"/>
  <c r="K245" i="1"/>
  <c r="M245" i="1" s="1"/>
  <c r="K261" i="1"/>
  <c r="P261" i="1" s="1"/>
  <c r="K285" i="1"/>
  <c r="M285" i="1" s="1"/>
  <c r="K325" i="1"/>
  <c r="M325" i="1" s="1"/>
  <c r="K377" i="1"/>
  <c r="M377" i="1" s="1"/>
  <c r="K461" i="1"/>
  <c r="M461" i="1" s="1"/>
  <c r="K149" i="1"/>
  <c r="L149" i="1" s="1"/>
  <c r="N149" i="1" s="1"/>
  <c r="K537" i="1"/>
  <c r="P537" i="1" s="1"/>
  <c r="K87" i="1"/>
  <c r="L87" i="1" s="1"/>
  <c r="N87" i="1" s="1"/>
  <c r="K589" i="1"/>
  <c r="P589" i="1" s="1"/>
  <c r="K585" i="1"/>
  <c r="M585" i="1" s="1"/>
  <c r="K581" i="1"/>
  <c r="M581" i="1" s="1"/>
  <c r="K509" i="1"/>
  <c r="P509" i="1" s="1"/>
  <c r="K501" i="1"/>
  <c r="P501" i="1" s="1"/>
  <c r="K348" i="1"/>
  <c r="M348" i="1" s="1"/>
  <c r="K4" i="1"/>
  <c r="M4" i="1" s="1"/>
  <c r="K188" i="1"/>
  <c r="M188" i="1" s="1"/>
  <c r="K208" i="1"/>
  <c r="P208" i="1" s="1"/>
  <c r="K328" i="1"/>
  <c r="L328" i="1" s="1"/>
  <c r="N328" i="1" s="1"/>
  <c r="K413" i="1"/>
  <c r="P413" i="1" s="1"/>
  <c r="K220" i="1"/>
  <c r="M220" i="1" s="1"/>
  <c r="K522" i="1"/>
  <c r="M522" i="1" s="1"/>
  <c r="K474" i="1"/>
  <c r="L474" i="1" s="1"/>
  <c r="N474" i="1" s="1"/>
  <c r="K521" i="1"/>
  <c r="L521" i="1" s="1"/>
  <c r="N521" i="1" s="1"/>
  <c r="K512" i="1"/>
  <c r="M512" i="1" s="1"/>
  <c r="K255" i="1"/>
  <c r="L255" i="1" s="1"/>
  <c r="N255" i="1" s="1"/>
  <c r="K251" i="1"/>
  <c r="L251" i="1" s="1"/>
  <c r="N251" i="1" s="1"/>
  <c r="K247" i="1"/>
  <c r="L247" i="1" s="1"/>
  <c r="N247" i="1" s="1"/>
  <c r="K243" i="1"/>
  <c r="M243" i="1" s="1"/>
  <c r="K239" i="1"/>
  <c r="P239" i="1" s="1"/>
  <c r="K235" i="1"/>
  <c r="L235" i="1" s="1"/>
  <c r="N235" i="1" s="1"/>
  <c r="K231" i="1"/>
  <c r="P231" i="1" s="1"/>
  <c r="K227" i="1"/>
  <c r="L227" i="1" s="1"/>
  <c r="N227" i="1" s="1"/>
  <c r="K223" i="1"/>
  <c r="P223" i="1" s="1"/>
  <c r="K219" i="1"/>
  <c r="L219" i="1" s="1"/>
  <c r="N219" i="1" s="1"/>
  <c r="K215" i="1"/>
  <c r="P215" i="1" s="1"/>
  <c r="K211" i="1"/>
  <c r="P211" i="1" s="1"/>
  <c r="K488" i="1"/>
  <c r="M488" i="1" s="1"/>
  <c r="K446" i="1"/>
  <c r="L446" i="1" s="1"/>
  <c r="N446" i="1" s="1"/>
  <c r="K453" i="1"/>
  <c r="M453" i="1" s="1"/>
  <c r="K346" i="1"/>
  <c r="L346" i="1" s="1"/>
  <c r="N346" i="1" s="1"/>
  <c r="K462" i="1"/>
  <c r="M462" i="1" s="1"/>
  <c r="K466" i="1"/>
  <c r="M466" i="1" s="1"/>
  <c r="K358" i="1"/>
  <c r="P358" i="1" s="1"/>
  <c r="K340" i="1"/>
  <c r="L340" i="1" s="1"/>
  <c r="N340" i="1" s="1"/>
  <c r="K380" i="1"/>
  <c r="P380" i="1" s="1"/>
  <c r="K392" i="1"/>
  <c r="L392" i="1" s="1"/>
  <c r="N392" i="1" s="1"/>
  <c r="K420" i="1"/>
  <c r="M420" i="1" s="1"/>
  <c r="K452" i="1"/>
  <c r="M452" i="1" s="1"/>
  <c r="K36" i="1"/>
  <c r="M36" i="1" s="1"/>
  <c r="K64" i="1"/>
  <c r="P64" i="1" s="1"/>
  <c r="K92" i="1"/>
  <c r="P92" i="1" s="1"/>
  <c r="K108" i="1"/>
  <c r="P108" i="1" s="1"/>
  <c r="K124" i="1"/>
  <c r="M124" i="1" s="1"/>
  <c r="K140" i="1"/>
  <c r="L140" i="1" s="1"/>
  <c r="N140" i="1" s="1"/>
  <c r="K152" i="1"/>
  <c r="P152" i="1" s="1"/>
  <c r="K168" i="1"/>
  <c r="M168" i="1" s="1"/>
  <c r="K264" i="1"/>
  <c r="L264" i="1" s="1"/>
  <c r="N264" i="1" s="1"/>
  <c r="K280" i="1"/>
  <c r="M280" i="1" s="1"/>
  <c r="K292" i="1"/>
  <c r="L292" i="1" s="1"/>
  <c r="N292" i="1" s="1"/>
  <c r="K308" i="1"/>
  <c r="P308" i="1" s="1"/>
  <c r="K324" i="1"/>
  <c r="L324" i="1" s="1"/>
  <c r="N324" i="1" s="1"/>
  <c r="K344" i="1"/>
  <c r="P344" i="1" s="1"/>
  <c r="K360" i="1"/>
  <c r="M360" i="1" s="1"/>
  <c r="K400" i="1"/>
  <c r="M400" i="1" s="1"/>
  <c r="K428" i="1"/>
  <c r="M428" i="1" s="1"/>
  <c r="K468" i="1"/>
  <c r="M468" i="1" s="1"/>
  <c r="K504" i="1"/>
  <c r="L504" i="1" s="1"/>
  <c r="N504" i="1" s="1"/>
  <c r="K516" i="1"/>
  <c r="L516" i="1" s="1"/>
  <c r="N516" i="1" s="1"/>
  <c r="K97" i="1"/>
  <c r="M97" i="1" s="1"/>
  <c r="K564" i="1"/>
  <c r="M564" i="1" s="1"/>
  <c r="K207" i="1"/>
  <c r="P207" i="1" s="1"/>
  <c r="K203" i="1"/>
  <c r="L203" i="1" s="1"/>
  <c r="N203" i="1" s="1"/>
  <c r="K199" i="1"/>
  <c r="P199" i="1" s="1"/>
  <c r="K195" i="1"/>
  <c r="M195" i="1" s="1"/>
  <c r="K191" i="1"/>
  <c r="M191" i="1" s="1"/>
  <c r="K187" i="1"/>
  <c r="P187" i="1" s="1"/>
  <c r="K183" i="1"/>
  <c r="M183" i="1" s="1"/>
  <c r="K179" i="1"/>
  <c r="M179" i="1" s="1"/>
  <c r="K175" i="1"/>
  <c r="L175" i="1" s="1"/>
  <c r="N175" i="1" s="1"/>
  <c r="K171" i="1"/>
  <c r="P171" i="1" s="1"/>
  <c r="K167" i="1"/>
  <c r="M167" i="1" s="1"/>
  <c r="K163" i="1"/>
  <c r="M163" i="1" s="1"/>
  <c r="K159" i="1"/>
  <c r="M159" i="1" s="1"/>
  <c r="K155" i="1"/>
  <c r="L155" i="1" s="1"/>
  <c r="N155" i="1" s="1"/>
  <c r="K151" i="1"/>
  <c r="P151" i="1" s="1"/>
  <c r="K46" i="1"/>
  <c r="M46" i="1" s="1"/>
  <c r="K62" i="1"/>
  <c r="M62" i="1" s="1"/>
  <c r="K94" i="1"/>
  <c r="P94" i="1" s="1"/>
  <c r="K147" i="1"/>
  <c r="M147" i="1" s="1"/>
  <c r="K143" i="1"/>
  <c r="L143" i="1" s="1"/>
  <c r="N143" i="1" s="1"/>
  <c r="K139" i="1"/>
  <c r="M139" i="1" s="1"/>
  <c r="K135" i="1"/>
  <c r="L135" i="1" s="1"/>
  <c r="N135" i="1" s="1"/>
  <c r="K131" i="1"/>
  <c r="M131" i="1" s="1"/>
  <c r="K127" i="1"/>
  <c r="M127" i="1" s="1"/>
  <c r="K123" i="1"/>
  <c r="M123" i="1" s="1"/>
  <c r="K119" i="1"/>
  <c r="P119" i="1" s="1"/>
  <c r="K115" i="1"/>
  <c r="L115" i="1" s="1"/>
  <c r="N115" i="1" s="1"/>
  <c r="K111" i="1"/>
  <c r="P111" i="1" s="1"/>
  <c r="K107" i="1"/>
  <c r="P107" i="1" s="1"/>
  <c r="K103" i="1"/>
  <c r="M103" i="1" s="1"/>
  <c r="K99" i="1"/>
  <c r="P99" i="1" s="1"/>
  <c r="K95" i="1"/>
  <c r="P95" i="1" s="1"/>
  <c r="K91" i="1"/>
  <c r="L91" i="1" s="1"/>
  <c r="N91" i="1" s="1"/>
  <c r="K83" i="1"/>
  <c r="L83" i="1" s="1"/>
  <c r="N83" i="1" s="1"/>
  <c r="K79" i="1"/>
  <c r="L79" i="1" s="1"/>
  <c r="N79" i="1" s="1"/>
  <c r="K75" i="1"/>
  <c r="P75" i="1" s="1"/>
  <c r="K71" i="1"/>
  <c r="L71" i="1" s="1"/>
  <c r="N71" i="1" s="1"/>
  <c r="K67" i="1"/>
  <c r="P67" i="1" s="1"/>
  <c r="K63" i="1"/>
  <c r="L63" i="1" s="1"/>
  <c r="N63" i="1" s="1"/>
  <c r="K59" i="1"/>
  <c r="L59" i="1" s="1"/>
  <c r="N59" i="1" s="1"/>
  <c r="K55" i="1"/>
  <c r="P55" i="1" s="1"/>
  <c r="K51" i="1"/>
  <c r="M51" i="1" s="1"/>
  <c r="K47" i="1"/>
  <c r="L47" i="1" s="1"/>
  <c r="N47" i="1" s="1"/>
  <c r="K43" i="1"/>
  <c r="L43" i="1" s="1"/>
  <c r="N43" i="1" s="1"/>
  <c r="K39" i="1"/>
  <c r="L39" i="1" s="1"/>
  <c r="N39" i="1" s="1"/>
  <c r="K35" i="1"/>
  <c r="L35" i="1" s="1"/>
  <c r="N35" i="1" s="1"/>
  <c r="K31" i="1"/>
  <c r="L31" i="1" s="1"/>
  <c r="N31" i="1" s="1"/>
  <c r="K27" i="1"/>
  <c r="M27" i="1" s="1"/>
  <c r="K23" i="1"/>
  <c r="L23" i="1" s="1"/>
  <c r="N23" i="1" s="1"/>
  <c r="K19" i="1"/>
  <c r="M19" i="1" s="1"/>
  <c r="K15" i="1"/>
  <c r="L15" i="1" s="1"/>
  <c r="N15" i="1" s="1"/>
  <c r="K11" i="1"/>
  <c r="L11" i="1" s="1"/>
  <c r="N11" i="1" s="1"/>
  <c r="K7" i="1"/>
  <c r="L7" i="1" s="1"/>
  <c r="N7" i="1" s="1"/>
  <c r="K160" i="1"/>
  <c r="L160" i="1" s="1"/>
  <c r="N160" i="1" s="1"/>
  <c r="K176" i="1"/>
  <c r="L176" i="1" s="1"/>
  <c r="N176" i="1" s="1"/>
  <c r="K300" i="1"/>
  <c r="P300" i="1" s="1"/>
  <c r="K332" i="1"/>
  <c r="P332" i="1" s="1"/>
  <c r="K388" i="1"/>
  <c r="M388" i="1" s="1"/>
  <c r="K196" i="1"/>
  <c r="P196" i="1" s="1"/>
  <c r="K212" i="1"/>
  <c r="M212" i="1" s="1"/>
  <c r="K368" i="1"/>
  <c r="L368" i="1" s="1"/>
  <c r="N368" i="1" s="1"/>
  <c r="G3" i="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J3" i="1"/>
  <c r="K3" i="1" s="1"/>
  <c r="L3" i="1" s="1"/>
  <c r="N3" i="1" s="1"/>
  <c r="P65" i="1"/>
  <c r="L65" i="1"/>
  <c r="N65" i="1" s="1"/>
  <c r="K548" i="1"/>
  <c r="K568" i="1"/>
  <c r="K436" i="1"/>
  <c r="P436" i="1" s="1"/>
  <c r="K464" i="1"/>
  <c r="K424" i="1"/>
  <c r="L424" i="1" s="1"/>
  <c r="N424" i="1" s="1"/>
  <c r="K12" i="1"/>
  <c r="M12" i="1" s="1"/>
  <c r="K32" i="1"/>
  <c r="L32" i="1" s="1"/>
  <c r="N32" i="1" s="1"/>
  <c r="K48" i="1"/>
  <c r="M48" i="1" s="1"/>
  <c r="K60" i="1"/>
  <c r="L60" i="1" s="1"/>
  <c r="N60" i="1" s="1"/>
  <c r="K76" i="1"/>
  <c r="L76" i="1" s="1"/>
  <c r="N76" i="1" s="1"/>
  <c r="K88" i="1"/>
  <c r="M88" i="1" s="1"/>
  <c r="K120" i="1"/>
  <c r="K164" i="1"/>
  <c r="L164" i="1" s="1"/>
  <c r="N164" i="1" s="1"/>
  <c r="K180" i="1"/>
  <c r="M180" i="1" s="1"/>
  <c r="K200" i="1"/>
  <c r="L200" i="1" s="1"/>
  <c r="N200" i="1" s="1"/>
  <c r="K216" i="1"/>
  <c r="M216" i="1" s="1"/>
  <c r="K228" i="1"/>
  <c r="M228" i="1" s="1"/>
  <c r="K244" i="1"/>
  <c r="L244" i="1" s="1"/>
  <c r="N244" i="1" s="1"/>
  <c r="K260" i="1"/>
  <c r="M260" i="1" s="1"/>
  <c r="K276" i="1"/>
  <c r="P276" i="1" s="1"/>
  <c r="K288" i="1"/>
  <c r="M288" i="1" s="1"/>
  <c r="K304" i="1"/>
  <c r="L304" i="1" s="1"/>
  <c r="N304" i="1" s="1"/>
  <c r="K320" i="1"/>
  <c r="L320" i="1" s="1"/>
  <c r="N320" i="1" s="1"/>
  <c r="K336" i="1"/>
  <c r="M336" i="1" s="1"/>
  <c r="K356" i="1"/>
  <c r="L356" i="1" s="1"/>
  <c r="N356" i="1" s="1"/>
  <c r="K372" i="1"/>
  <c r="L372" i="1" s="1"/>
  <c r="N372" i="1" s="1"/>
  <c r="K396" i="1"/>
  <c r="L396" i="1" s="1"/>
  <c r="N396" i="1" s="1"/>
  <c r="K448" i="1"/>
  <c r="M448" i="1" s="1"/>
  <c r="K556" i="1"/>
  <c r="K508" i="1"/>
  <c r="L508" i="1" s="1"/>
  <c r="N508" i="1" s="1"/>
  <c r="K532" i="1"/>
  <c r="P532" i="1" s="1"/>
  <c r="K596" i="1"/>
  <c r="K552" i="1"/>
  <c r="K524" i="1"/>
  <c r="K484" i="1"/>
  <c r="K404" i="1"/>
  <c r="P404" i="1" s="1"/>
  <c r="K412" i="1"/>
  <c r="L412" i="1" s="1"/>
  <c r="N412" i="1" s="1"/>
  <c r="K460" i="1"/>
  <c r="K18" i="1"/>
  <c r="K54" i="1"/>
  <c r="M54" i="1" s="1"/>
  <c r="K98" i="1"/>
  <c r="P98" i="1" s="1"/>
  <c r="K158" i="1"/>
  <c r="K186" i="1"/>
  <c r="M186" i="1" s="1"/>
  <c r="K342" i="1"/>
  <c r="L342" i="1" s="1"/>
  <c r="N342" i="1" s="1"/>
  <c r="K366" i="1"/>
  <c r="L366" i="1" s="1"/>
  <c r="N366" i="1" s="1"/>
  <c r="K486" i="1"/>
  <c r="P486" i="1" s="1"/>
  <c r="K526" i="1"/>
  <c r="P526" i="1" s="1"/>
  <c r="K566" i="1"/>
  <c r="K597" i="1"/>
  <c r="K569" i="1"/>
  <c r="K565" i="1"/>
  <c r="K557" i="1"/>
  <c r="K553" i="1"/>
  <c r="K541" i="1"/>
  <c r="K505" i="1"/>
  <c r="K489" i="1"/>
  <c r="K477" i="1"/>
  <c r="K473" i="1"/>
  <c r="K469" i="1"/>
  <c r="K465" i="1"/>
  <c r="K449" i="1"/>
  <c r="K445" i="1"/>
  <c r="K441" i="1"/>
  <c r="K433" i="1"/>
  <c r="K429" i="1"/>
  <c r="K421" i="1"/>
  <c r="K417" i="1"/>
  <c r="K405" i="1"/>
  <c r="K397" i="1"/>
  <c r="K385" i="1"/>
  <c r="K373" i="1"/>
  <c r="K369" i="1"/>
  <c r="P369" i="1" s="1"/>
  <c r="K361" i="1"/>
  <c r="K528" i="1"/>
  <c r="K520" i="1"/>
  <c r="K480" i="1"/>
  <c r="K456" i="1"/>
  <c r="K13" i="1"/>
  <c r="K5" i="1"/>
  <c r="K24" i="1"/>
  <c r="M24" i="1" s="1"/>
  <c r="K172" i="1"/>
  <c r="K252" i="1"/>
  <c r="K268" i="1"/>
  <c r="K296" i="1"/>
  <c r="L296" i="1" s="1"/>
  <c r="N296" i="1" s="1"/>
  <c r="K312" i="1"/>
  <c r="K364" i="1"/>
  <c r="K384" i="1"/>
  <c r="L384" i="1" s="1"/>
  <c r="N384" i="1" s="1"/>
  <c r="K100" i="1"/>
  <c r="L100" i="1" s="1"/>
  <c r="N100" i="1" s="1"/>
  <c r="K240" i="1"/>
  <c r="K600" i="1"/>
  <c r="L600" i="1" s="1"/>
  <c r="N600" i="1" s="1"/>
  <c r="K8" i="1"/>
  <c r="M8" i="1" s="1"/>
  <c r="K20" i="1"/>
  <c r="M20" i="1" s="1"/>
  <c r="K80" i="1"/>
  <c r="P80" i="1" s="1"/>
  <c r="K184" i="1"/>
  <c r="K204" i="1"/>
  <c r="M204" i="1" s="1"/>
  <c r="K232" i="1"/>
  <c r="K248" i="1"/>
  <c r="K592" i="1"/>
  <c r="K584" i="1"/>
  <c r="K576" i="1"/>
  <c r="K544" i="1"/>
  <c r="P544" i="1" s="1"/>
  <c r="K536" i="1"/>
  <c r="K492" i="1"/>
  <c r="K444" i="1"/>
  <c r="M444" i="1" s="1"/>
  <c r="K432" i="1"/>
  <c r="K376" i="1"/>
  <c r="K10" i="1"/>
  <c r="L10" i="1" s="1"/>
  <c r="N10" i="1" s="1"/>
  <c r="K14" i="1"/>
  <c r="L14" i="1" s="1"/>
  <c r="N14" i="1" s="1"/>
  <c r="K30" i="1"/>
  <c r="K58" i="1"/>
  <c r="K146" i="1"/>
  <c r="K162" i="1"/>
  <c r="K422" i="1"/>
  <c r="P422" i="1" s="1"/>
  <c r="K430" i="1"/>
  <c r="K438" i="1"/>
  <c r="P438" i="1" s="1"/>
  <c r="K470" i="1"/>
  <c r="K482" i="1"/>
  <c r="K490" i="1"/>
  <c r="K498" i="1"/>
  <c r="K502" i="1"/>
  <c r="M502" i="1" s="1"/>
  <c r="K514" i="1"/>
  <c r="K530" i="1"/>
  <c r="K542" i="1"/>
  <c r="P542" i="1" s="1"/>
  <c r="K562" i="1"/>
  <c r="K582" i="1"/>
  <c r="L582" i="1" s="1"/>
  <c r="N582" i="1" s="1"/>
  <c r="K590" i="1"/>
  <c r="K594" i="1"/>
  <c r="K349" i="1"/>
  <c r="K345" i="1"/>
  <c r="K333" i="1"/>
  <c r="K313" i="1"/>
  <c r="P313" i="1" s="1"/>
  <c r="K309" i="1"/>
  <c r="K301" i="1"/>
  <c r="K289" i="1"/>
  <c r="K277" i="1"/>
  <c r="K265" i="1"/>
  <c r="P265" i="1" s="1"/>
  <c r="K249" i="1"/>
  <c r="K237" i="1"/>
  <c r="K233" i="1"/>
  <c r="K221" i="1"/>
  <c r="K181" i="1"/>
  <c r="K117" i="1"/>
  <c r="K113" i="1"/>
  <c r="K101" i="1"/>
  <c r="K53" i="1"/>
  <c r="L53" i="1" s="1"/>
  <c r="N53" i="1" s="1"/>
  <c r="K41" i="1"/>
  <c r="K25" i="1"/>
  <c r="K44" i="1"/>
  <c r="M44" i="1" s="1"/>
  <c r="K56" i="1"/>
  <c r="L56" i="1" s="1"/>
  <c r="N56" i="1" s="1"/>
  <c r="K72" i="1"/>
  <c r="P72" i="1" s="1"/>
  <c r="K84" i="1"/>
  <c r="K192" i="1"/>
  <c r="K224" i="1"/>
  <c r="K256" i="1"/>
  <c r="K272" i="1"/>
  <c r="L272" i="1" s="1"/>
  <c r="N272" i="1" s="1"/>
  <c r="K284" i="1"/>
  <c r="K316" i="1"/>
  <c r="K352" i="1"/>
  <c r="P352" i="1" s="1"/>
  <c r="K416" i="1"/>
  <c r="K472" i="1"/>
  <c r="K588" i="1"/>
  <c r="K580" i="1"/>
  <c r="P580" i="1" s="1"/>
  <c r="K560" i="1"/>
  <c r="K496" i="1"/>
  <c r="K440" i="1"/>
  <c r="K210" i="1"/>
  <c r="K378" i="1"/>
  <c r="K414" i="1"/>
  <c r="K226" i="1"/>
  <c r="K262" i="1"/>
  <c r="K90" i="1"/>
  <c r="K38" i="1"/>
  <c r="K34" i="1"/>
  <c r="K104" i="1"/>
  <c r="K116" i="1"/>
  <c r="K128" i="1"/>
  <c r="K144" i="1"/>
  <c r="K156" i="1"/>
  <c r="K598" i="1"/>
  <c r="K510" i="1"/>
  <c r="K478" i="1"/>
  <c r="K426" i="1"/>
  <c r="K418" i="1"/>
  <c r="M418" i="1" s="1"/>
  <c r="K402" i="1"/>
  <c r="K382" i="1"/>
  <c r="K330" i="1"/>
  <c r="K322" i="1"/>
  <c r="K310" i="1"/>
  <c r="M310" i="1" s="1"/>
  <c r="K294" i="1"/>
  <c r="P294" i="1" s="1"/>
  <c r="K282" i="1"/>
  <c r="K258" i="1"/>
  <c r="K230" i="1"/>
  <c r="K218" i="1"/>
  <c r="K202" i="1"/>
  <c r="K194" i="1"/>
  <c r="K182" i="1"/>
  <c r="K166" i="1"/>
  <c r="K154" i="1"/>
  <c r="K138" i="1"/>
  <c r="K86" i="1"/>
  <c r="L86" i="1" s="1"/>
  <c r="N86" i="1" s="1"/>
  <c r="K70" i="1"/>
  <c r="P70" i="1" s="1"/>
  <c r="K22" i="1"/>
  <c r="L22" i="1" s="1"/>
  <c r="N22" i="1" s="1"/>
  <c r="K354" i="1"/>
  <c r="K106" i="1"/>
  <c r="K16" i="1"/>
  <c r="K40" i="1"/>
  <c r="K52" i="1"/>
  <c r="K68" i="1"/>
  <c r="K96" i="1"/>
  <c r="P96" i="1" s="1"/>
  <c r="K112" i="1"/>
  <c r="P112" i="1" s="1"/>
  <c r="K136" i="1"/>
  <c r="K454" i="1"/>
  <c r="P454" i="1" s="1"/>
  <c r="K386" i="1"/>
  <c r="P386" i="1" s="1"/>
  <c r="K326" i="1"/>
  <c r="K318" i="1"/>
  <c r="K302" i="1"/>
  <c r="K286" i="1"/>
  <c r="K278" i="1"/>
  <c r="K250" i="1"/>
  <c r="K238" i="1"/>
  <c r="K206" i="1"/>
  <c r="P206" i="1" s="1"/>
  <c r="K150" i="1"/>
  <c r="K142" i="1"/>
  <c r="K134" i="1"/>
  <c r="K110" i="1"/>
  <c r="L110" i="1" s="1"/>
  <c r="N110" i="1" s="1"/>
  <c r="K78" i="1"/>
  <c r="K6" i="1"/>
  <c r="K2" i="1"/>
  <c r="K26" i="1"/>
  <c r="K42" i="1"/>
  <c r="K50" i="1"/>
  <c r="K66" i="1"/>
  <c r="K74" i="1"/>
  <c r="K102" i="1"/>
  <c r="K114" i="1"/>
  <c r="L114" i="1" s="1"/>
  <c r="N114" i="1" s="1"/>
  <c r="K118" i="1"/>
  <c r="K122" i="1"/>
  <c r="K126" i="1"/>
  <c r="K130" i="1"/>
  <c r="K170" i="1"/>
  <c r="K178" i="1"/>
  <c r="K198" i="1"/>
  <c r="K214" i="1"/>
  <c r="K222" i="1"/>
  <c r="P222" i="1" s="1"/>
  <c r="K234" i="1"/>
  <c r="K242" i="1"/>
  <c r="K254" i="1"/>
  <c r="K266" i="1"/>
  <c r="K274" i="1"/>
  <c r="K298" i="1"/>
  <c r="K314" i="1"/>
  <c r="K334" i="1"/>
  <c r="K338" i="1"/>
  <c r="K350" i="1"/>
  <c r="K362" i="1"/>
  <c r="K390" i="1"/>
  <c r="K398" i="1"/>
  <c r="K434" i="1"/>
  <c r="M434" i="1" s="1"/>
  <c r="K494" i="1"/>
  <c r="K518" i="1"/>
  <c r="K534" i="1"/>
  <c r="K550" i="1"/>
  <c r="K28" i="1"/>
  <c r="K132" i="1"/>
  <c r="K148" i="1"/>
  <c r="K236" i="1"/>
  <c r="P317" i="1" l="1"/>
  <c r="L89" i="1"/>
  <c r="N89" i="1" s="1"/>
  <c r="L153" i="1"/>
  <c r="N153" i="1" s="1"/>
  <c r="L506" i="1"/>
  <c r="N506" i="1" s="1"/>
  <c r="M161" i="1"/>
  <c r="L161" i="1"/>
  <c r="N161" i="1" s="1"/>
  <c r="L173" i="1"/>
  <c r="N173" i="1" s="1"/>
  <c r="M89" i="1"/>
  <c r="M173" i="1"/>
  <c r="P82" i="1"/>
  <c r="P205" i="1"/>
  <c r="L189" i="1"/>
  <c r="N189" i="1" s="1"/>
  <c r="M121" i="1"/>
  <c r="L379" i="1"/>
  <c r="N379" i="1" s="1"/>
  <c r="L306" i="1"/>
  <c r="N306" i="1" s="1"/>
  <c r="M21" i="1"/>
  <c r="P306" i="1"/>
  <c r="M317" i="1"/>
  <c r="P189" i="1"/>
  <c r="L121" i="1"/>
  <c r="N121" i="1" s="1"/>
  <c r="M205" i="1"/>
  <c r="P409" i="1"/>
  <c r="M409" i="1"/>
  <c r="L365" i="1"/>
  <c r="N365" i="1" s="1"/>
  <c r="M190" i="1"/>
  <c r="P133" i="1"/>
  <c r="L133" i="1"/>
  <c r="N133" i="1" s="1"/>
  <c r="M506" i="1"/>
  <c r="M357" i="1"/>
  <c r="P329" i="1"/>
  <c r="L357" i="1"/>
  <c r="N357" i="1" s="1"/>
  <c r="M9" i="1"/>
  <c r="P586" i="1"/>
  <c r="P365" i="1"/>
  <c r="P411" i="1"/>
  <c r="L513" i="1"/>
  <c r="N513" i="1" s="1"/>
  <c r="L519" i="1"/>
  <c r="N519" i="1" s="1"/>
  <c r="L455" i="1"/>
  <c r="N455" i="1" s="1"/>
  <c r="L577" i="1"/>
  <c r="N577" i="1" s="1"/>
  <c r="M359" i="1"/>
  <c r="P253" i="1"/>
  <c r="L290" i="1"/>
  <c r="N290" i="1" s="1"/>
  <c r="P538" i="1"/>
  <c r="L533" i="1"/>
  <c r="N533" i="1" s="1"/>
  <c r="L583" i="1"/>
  <c r="N583" i="1" s="1"/>
  <c r="P290" i="1"/>
  <c r="M253" i="1"/>
  <c r="M82" i="1"/>
  <c r="P401" i="1"/>
  <c r="M599" i="1"/>
  <c r="M583" i="1"/>
  <c r="M540" i="1"/>
  <c r="L401" i="1"/>
  <c r="N401" i="1" s="1"/>
  <c r="M577" i="1"/>
  <c r="L538" i="1"/>
  <c r="N538" i="1" s="1"/>
  <c r="L174" i="1"/>
  <c r="N174" i="1" s="1"/>
  <c r="P201" i="1"/>
  <c r="M201" i="1"/>
  <c r="L517" i="1"/>
  <c r="N517" i="1" s="1"/>
  <c r="L554" i="1"/>
  <c r="N554" i="1" s="1"/>
  <c r="P554" i="1"/>
  <c r="M370" i="1"/>
  <c r="M329" i="1"/>
  <c r="M574" i="1"/>
  <c r="P459" i="1"/>
  <c r="P601" i="1"/>
  <c r="M411" i="1"/>
  <c r="L389" i="1"/>
  <c r="N389" i="1" s="1"/>
  <c r="L190" i="1"/>
  <c r="N190" i="1" s="1"/>
  <c r="P529" i="1"/>
  <c r="P270" i="1"/>
  <c r="L270" i="1"/>
  <c r="N270" i="1" s="1"/>
  <c r="M572" i="1"/>
  <c r="L561" i="1"/>
  <c r="N561" i="1" s="1"/>
  <c r="P443" i="1"/>
  <c r="M601" i="1"/>
  <c r="L395" i="1"/>
  <c r="N395" i="1" s="1"/>
  <c r="M389" i="1"/>
  <c r="M393" i="1"/>
  <c r="M507" i="1"/>
  <c r="M125" i="1"/>
  <c r="P523" i="1"/>
  <c r="M529" i="1"/>
  <c r="M517" i="1"/>
  <c r="M269" i="1"/>
  <c r="L586" i="1"/>
  <c r="N586" i="1" s="1"/>
  <c r="L370" i="1"/>
  <c r="N370" i="1" s="1"/>
  <c r="P269" i="1"/>
  <c r="P574" i="1"/>
  <c r="P393" i="1"/>
  <c r="M174" i="1"/>
  <c r="M229" i="1"/>
  <c r="P572" i="1"/>
  <c r="M539" i="1"/>
  <c r="P571" i="1"/>
  <c r="M475" i="1"/>
  <c r="P363" i="1"/>
  <c r="L410" i="1"/>
  <c r="N410" i="1" s="1"/>
  <c r="P229" i="1"/>
  <c r="P379" i="1"/>
  <c r="P507" i="1"/>
  <c r="L459" i="1"/>
  <c r="N459" i="1" s="1"/>
  <c r="M331" i="1"/>
  <c r="L491" i="1"/>
  <c r="N491" i="1" s="1"/>
  <c r="P427" i="1"/>
  <c r="M587" i="1"/>
  <c r="M415" i="1"/>
  <c r="L137" i="1"/>
  <c r="N137" i="1" s="1"/>
  <c r="P500" i="1"/>
  <c r="M450" i="1"/>
  <c r="L359" i="1"/>
  <c r="N359" i="1" s="1"/>
  <c r="L539" i="1"/>
  <c r="N539" i="1" s="1"/>
  <c r="M347" i="1"/>
  <c r="M555" i="1"/>
  <c r="P587" i="1"/>
  <c r="M481" i="1"/>
  <c r="L523" i="1"/>
  <c r="N523" i="1" s="1"/>
  <c r="M493" i="1"/>
  <c r="L363" i="1"/>
  <c r="N363" i="1" s="1"/>
  <c r="P410" i="1"/>
  <c r="L493" i="1"/>
  <c r="N493" i="1" s="1"/>
  <c r="L481" i="1"/>
  <c r="N481" i="1" s="1"/>
  <c r="L475" i="1"/>
  <c r="N475" i="1" s="1"/>
  <c r="L331" i="1"/>
  <c r="N331" i="1" s="1"/>
  <c r="L571" i="1"/>
  <c r="N571" i="1" s="1"/>
  <c r="P491" i="1"/>
  <c r="L347" i="1"/>
  <c r="N347" i="1" s="1"/>
  <c r="P395" i="1"/>
  <c r="L427" i="1"/>
  <c r="N427" i="1" s="1"/>
  <c r="L555" i="1"/>
  <c r="N555" i="1" s="1"/>
  <c r="M500" i="1"/>
  <c r="M443" i="1"/>
  <c r="L125" i="1"/>
  <c r="N125" i="1" s="1"/>
  <c r="P341" i="1"/>
  <c r="L341" i="1"/>
  <c r="N341" i="1" s="1"/>
  <c r="M561" i="1"/>
  <c r="M374" i="1"/>
  <c r="P374" i="1"/>
  <c r="L327" i="1"/>
  <c r="N327" i="1" s="1"/>
  <c r="P439" i="1"/>
  <c r="M423" i="1"/>
  <c r="L551" i="1"/>
  <c r="N551" i="1" s="1"/>
  <c r="P487" i="1"/>
  <c r="M375" i="1"/>
  <c r="M197" i="1"/>
  <c r="P546" i="1"/>
  <c r="P497" i="1"/>
  <c r="M29" i="1"/>
  <c r="P305" i="1"/>
  <c r="L394" i="1"/>
  <c r="N394" i="1" s="1"/>
  <c r="P503" i="1"/>
  <c r="P450" i="1"/>
  <c r="L339" i="1"/>
  <c r="N339" i="1" s="1"/>
  <c r="P419" i="1"/>
  <c r="P407" i="1"/>
  <c r="M407" i="1"/>
  <c r="P455" i="1"/>
  <c r="P343" i="1"/>
  <c r="P540" i="1"/>
  <c r="M503" i="1"/>
  <c r="M516" i="1"/>
  <c r="P519" i="1"/>
  <c r="P81" i="1"/>
  <c r="L419" i="1"/>
  <c r="N419" i="1" s="1"/>
  <c r="M343" i="1"/>
  <c r="P599" i="1"/>
  <c r="M439" i="1"/>
  <c r="M579" i="1"/>
  <c r="P551" i="1"/>
  <c r="P483" i="1"/>
  <c r="P197" i="1"/>
  <c r="M497" i="1"/>
  <c r="M335" i="1"/>
  <c r="P351" i="1"/>
  <c r="M442" i="1"/>
  <c r="M246" i="1"/>
  <c r="M437" i="1"/>
  <c r="L559" i="1"/>
  <c r="N559" i="1" s="1"/>
  <c r="L442" i="1"/>
  <c r="N442" i="1" s="1"/>
  <c r="P387" i="1"/>
  <c r="M408" i="1"/>
  <c r="P527" i="1"/>
  <c r="P479" i="1"/>
  <c r="P431" i="1"/>
  <c r="L383" i="1"/>
  <c r="N383" i="1" s="1"/>
  <c r="M399" i="1"/>
  <c r="L408" i="1"/>
  <c r="N408" i="1" s="1"/>
  <c r="L141" i="1"/>
  <c r="N141" i="1" s="1"/>
  <c r="P383" i="1"/>
  <c r="L527" i="1"/>
  <c r="N527" i="1" s="1"/>
  <c r="L335" i="1"/>
  <c r="N335" i="1" s="1"/>
  <c r="P367" i="1"/>
  <c r="L351" i="1"/>
  <c r="N351" i="1" s="1"/>
  <c r="M479" i="1"/>
  <c r="M293" i="1"/>
  <c r="M257" i="1"/>
  <c r="M447" i="1"/>
  <c r="M511" i="1"/>
  <c r="L431" i="1"/>
  <c r="N431" i="1" s="1"/>
  <c r="P281" i="1"/>
  <c r="L399" i="1"/>
  <c r="N399" i="1" s="1"/>
  <c r="L323" i="1"/>
  <c r="N323" i="1" s="1"/>
  <c r="L415" i="1"/>
  <c r="N415" i="1" s="1"/>
  <c r="P323" i="1"/>
  <c r="M367" i="1"/>
  <c r="L549" i="1"/>
  <c r="N549" i="1" s="1"/>
  <c r="M73" i="1"/>
  <c r="M573" i="1"/>
  <c r="M591" i="1"/>
  <c r="P85" i="1"/>
  <c r="P447" i="1"/>
  <c r="P511" i="1"/>
  <c r="M575" i="1"/>
  <c r="P591" i="1"/>
  <c r="L246" i="1"/>
  <c r="N246" i="1" s="1"/>
  <c r="L575" i="1"/>
  <c r="N575" i="1" s="1"/>
  <c r="P559" i="1"/>
  <c r="M543" i="1"/>
  <c r="M495" i="1"/>
  <c r="P495" i="1"/>
  <c r="L543" i="1"/>
  <c r="N543" i="1" s="1"/>
  <c r="P463" i="1"/>
  <c r="M463" i="1"/>
  <c r="L437" i="1"/>
  <c r="N437" i="1" s="1"/>
  <c r="L573" i="1"/>
  <c r="N573" i="1" s="1"/>
  <c r="M549" i="1"/>
  <c r="L515" i="1"/>
  <c r="N515" i="1" s="1"/>
  <c r="L525" i="1"/>
  <c r="N525" i="1" s="1"/>
  <c r="L371" i="1"/>
  <c r="N371" i="1" s="1"/>
  <c r="M483" i="1"/>
  <c r="L423" i="1"/>
  <c r="N423" i="1" s="1"/>
  <c r="M129" i="1"/>
  <c r="M391" i="1"/>
  <c r="M595" i="1"/>
  <c r="M381" i="1"/>
  <c r="L457" i="1"/>
  <c r="N457" i="1" s="1"/>
  <c r="L499" i="1"/>
  <c r="N499" i="1" s="1"/>
  <c r="M435" i="1"/>
  <c r="P515" i="1"/>
  <c r="P545" i="1"/>
  <c r="L387" i="1"/>
  <c r="N387" i="1" s="1"/>
  <c r="P371" i="1"/>
  <c r="P579" i="1"/>
  <c r="P547" i="1"/>
  <c r="L563" i="1"/>
  <c r="N563" i="1" s="1"/>
  <c r="P499" i="1"/>
  <c r="M531" i="1"/>
  <c r="P467" i="1"/>
  <c r="M211" i="1"/>
  <c r="P535" i="1"/>
  <c r="M471" i="1"/>
  <c r="L487" i="1"/>
  <c r="N487" i="1" s="1"/>
  <c r="L547" i="1"/>
  <c r="N547" i="1" s="1"/>
  <c r="L391" i="1"/>
  <c r="N391" i="1" s="1"/>
  <c r="P567" i="1"/>
  <c r="L375" i="1"/>
  <c r="N375" i="1" s="1"/>
  <c r="P457" i="1"/>
  <c r="M37" i="1"/>
  <c r="L535" i="1"/>
  <c r="N535" i="1" s="1"/>
  <c r="L546" i="1"/>
  <c r="N546" i="1" s="1"/>
  <c r="P394" i="1"/>
  <c r="L451" i="1"/>
  <c r="N451" i="1" s="1"/>
  <c r="L471" i="1"/>
  <c r="N471" i="1" s="1"/>
  <c r="P327" i="1"/>
  <c r="L403" i="1"/>
  <c r="N403" i="1" s="1"/>
  <c r="M451" i="1"/>
  <c r="P563" i="1"/>
  <c r="P339" i="1"/>
  <c r="M403" i="1"/>
  <c r="P595" i="1"/>
  <c r="L531" i="1"/>
  <c r="N531" i="1" s="1"/>
  <c r="L467" i="1"/>
  <c r="N467" i="1" s="1"/>
  <c r="M77" i="1"/>
  <c r="P355" i="1"/>
  <c r="M513" i="1"/>
  <c r="M545" i="1"/>
  <c r="P533" i="1"/>
  <c r="L305" i="1"/>
  <c r="N305" i="1" s="1"/>
  <c r="L567" i="1"/>
  <c r="N567" i="1" s="1"/>
  <c r="P381" i="1"/>
  <c r="L355" i="1"/>
  <c r="N355" i="1" s="1"/>
  <c r="L435" i="1"/>
  <c r="N435" i="1" s="1"/>
  <c r="P525" i="1"/>
  <c r="L458" i="1"/>
  <c r="N458" i="1" s="1"/>
  <c r="P476" i="1"/>
  <c r="P485" i="1"/>
  <c r="L406" i="1"/>
  <c r="N406" i="1" s="1"/>
  <c r="M458" i="1"/>
  <c r="L476" i="1"/>
  <c r="N476" i="1" s="1"/>
  <c r="P255" i="1"/>
  <c r="P287" i="1"/>
  <c r="L220" i="1"/>
  <c r="N220" i="1" s="1"/>
  <c r="P303" i="1"/>
  <c r="P217" i="1"/>
  <c r="P406" i="1"/>
  <c r="L485" i="1"/>
  <c r="N485" i="1" s="1"/>
  <c r="M299" i="1"/>
  <c r="L267" i="1"/>
  <c r="N267" i="1" s="1"/>
  <c r="P293" i="1"/>
  <c r="P585" i="1"/>
  <c r="P61" i="1"/>
  <c r="P193" i="1"/>
  <c r="L213" i="1"/>
  <c r="N213" i="1" s="1"/>
  <c r="L578" i="1"/>
  <c r="N578" i="1" s="1"/>
  <c r="L283" i="1"/>
  <c r="N283" i="1" s="1"/>
  <c r="L537" i="1"/>
  <c r="N537" i="1" s="1"/>
  <c r="M267" i="1"/>
  <c r="P225" i="1"/>
  <c r="M61" i="1"/>
  <c r="P73" i="1"/>
  <c r="M85" i="1"/>
  <c r="P425" i="1"/>
  <c r="L315" i="1"/>
  <c r="N315" i="1" s="1"/>
  <c r="P145" i="1"/>
  <c r="M17" i="1"/>
  <c r="P446" i="1"/>
  <c r="M57" i="1"/>
  <c r="L177" i="1"/>
  <c r="N177" i="1" s="1"/>
  <c r="P593" i="1"/>
  <c r="M279" i="1"/>
  <c r="L157" i="1"/>
  <c r="N157" i="1" s="1"/>
  <c r="L462" i="1"/>
  <c r="N462" i="1" s="1"/>
  <c r="L337" i="1"/>
  <c r="N337" i="1" s="1"/>
  <c r="L169" i="1"/>
  <c r="N169" i="1" s="1"/>
  <c r="M446" i="1"/>
  <c r="L348" i="1"/>
  <c r="N348" i="1" s="1"/>
  <c r="M45" i="1"/>
  <c r="L358" i="1"/>
  <c r="N358" i="1" s="1"/>
  <c r="P299" i="1"/>
  <c r="P69" i="1"/>
  <c r="L281" i="1"/>
  <c r="N281" i="1" s="1"/>
  <c r="M141" i="1"/>
  <c r="M315" i="1"/>
  <c r="L105" i="1"/>
  <c r="N105" i="1" s="1"/>
  <c r="M273" i="1"/>
  <c r="M105" i="1"/>
  <c r="M157" i="1"/>
  <c r="L593" i="1"/>
  <c r="N593" i="1" s="1"/>
  <c r="P137" i="1"/>
  <c r="L145" i="1"/>
  <c r="N145" i="1" s="1"/>
  <c r="L585" i="1"/>
  <c r="N585" i="1" s="1"/>
  <c r="P169" i="1"/>
  <c r="P57" i="1"/>
  <c r="M337" i="1"/>
  <c r="M537" i="1"/>
  <c r="P578" i="1"/>
  <c r="P570" i="1"/>
  <c r="P283" i="1"/>
  <c r="L33" i="1"/>
  <c r="N33" i="1" s="1"/>
  <c r="P257" i="1"/>
  <c r="L81" i="1"/>
  <c r="N81" i="1" s="1"/>
  <c r="L303" i="1"/>
  <c r="N303" i="1" s="1"/>
  <c r="M241" i="1"/>
  <c r="L285" i="1"/>
  <c r="N285" i="1" s="1"/>
  <c r="P129" i="1"/>
  <c r="L297" i="1"/>
  <c r="N297" i="1" s="1"/>
  <c r="M353" i="1"/>
  <c r="P109" i="1"/>
  <c r="M217" i="1"/>
  <c r="M271" i="1"/>
  <c r="M319" i="1"/>
  <c r="L225" i="1"/>
  <c r="N225" i="1" s="1"/>
  <c r="L193" i="1"/>
  <c r="N193" i="1" s="1"/>
  <c r="L271" i="1"/>
  <c r="N271" i="1" s="1"/>
  <c r="M149" i="1"/>
  <c r="P149" i="1"/>
  <c r="M501" i="1"/>
  <c r="M109" i="1"/>
  <c r="M215" i="1"/>
  <c r="L94" i="1"/>
  <c r="N94" i="1" s="1"/>
  <c r="P319" i="1"/>
  <c r="M287" i="1"/>
  <c r="P474" i="1"/>
  <c r="M185" i="1"/>
  <c r="M49" i="1"/>
  <c r="P285" i="1"/>
  <c r="L353" i="1"/>
  <c r="N353" i="1" s="1"/>
  <c r="L241" i="1"/>
  <c r="N241" i="1" s="1"/>
  <c r="P77" i="1"/>
  <c r="P462" i="1"/>
  <c r="P273" i="1"/>
  <c r="L245" i="1"/>
  <c r="N245" i="1" s="1"/>
  <c r="L570" i="1"/>
  <c r="N570" i="1" s="1"/>
  <c r="M311" i="1"/>
  <c r="M358" i="1"/>
  <c r="M297" i="1"/>
  <c r="P263" i="1"/>
  <c r="M69" i="1"/>
  <c r="L263" i="1"/>
  <c r="N263" i="1" s="1"/>
  <c r="L279" i="1"/>
  <c r="N279" i="1" s="1"/>
  <c r="P295" i="1"/>
  <c r="L311" i="1"/>
  <c r="N311" i="1" s="1"/>
  <c r="P377" i="1"/>
  <c r="L4" i="1"/>
  <c r="N4" i="1" s="1"/>
  <c r="L211" i="1"/>
  <c r="N211" i="1" s="1"/>
  <c r="M87" i="1"/>
  <c r="L377" i="1"/>
  <c r="N377" i="1" s="1"/>
  <c r="M259" i="1"/>
  <c r="L165" i="1"/>
  <c r="N165" i="1" s="1"/>
  <c r="M307" i="1"/>
  <c r="M321" i="1"/>
  <c r="P87" i="1"/>
  <c r="P522" i="1"/>
  <c r="M223" i="1"/>
  <c r="L275" i="1"/>
  <c r="N275" i="1" s="1"/>
  <c r="L168" i="1"/>
  <c r="N168" i="1" s="1"/>
  <c r="M239" i="1"/>
  <c r="M255" i="1"/>
  <c r="P296" i="1"/>
  <c r="P188" i="1"/>
  <c r="M63" i="1"/>
  <c r="L581" i="1"/>
  <c r="N581" i="1" s="1"/>
  <c r="L223" i="1"/>
  <c r="N223" i="1" s="1"/>
  <c r="M380" i="1"/>
  <c r="P185" i="1"/>
  <c r="L321" i="1"/>
  <c r="N321" i="1" s="1"/>
  <c r="M165" i="1"/>
  <c r="P461" i="1"/>
  <c r="L291" i="1"/>
  <c r="N291" i="1" s="1"/>
  <c r="M261" i="1"/>
  <c r="P259" i="1"/>
  <c r="L558" i="1"/>
  <c r="N558" i="1" s="1"/>
  <c r="P115" i="1"/>
  <c r="M209" i="1"/>
  <c r="P428" i="1"/>
  <c r="L461" i="1"/>
  <c r="N461" i="1" s="1"/>
  <c r="L509" i="1"/>
  <c r="N509" i="1" s="1"/>
  <c r="L261" i="1"/>
  <c r="N261" i="1" s="1"/>
  <c r="P93" i="1"/>
  <c r="P291" i="1"/>
  <c r="M93" i="1"/>
  <c r="M558" i="1"/>
  <c r="L209" i="1"/>
  <c r="N209" i="1" s="1"/>
  <c r="M275" i="1"/>
  <c r="M264" i="1"/>
  <c r="P147" i="1"/>
  <c r="L188" i="1"/>
  <c r="N188" i="1" s="1"/>
  <c r="M177" i="1"/>
  <c r="M295" i="1"/>
  <c r="P245" i="1"/>
  <c r="M509" i="1"/>
  <c r="P307" i="1"/>
  <c r="M153" i="1"/>
  <c r="M425" i="1"/>
  <c r="P325" i="1"/>
  <c r="L325" i="1"/>
  <c r="N325" i="1" s="1"/>
  <c r="M213" i="1"/>
  <c r="M589" i="1"/>
  <c r="P348" i="1"/>
  <c r="P219" i="1"/>
  <c r="P220" i="1"/>
  <c r="P453" i="1"/>
  <c r="L208" i="1"/>
  <c r="N208" i="1" s="1"/>
  <c r="L589" i="1"/>
  <c r="N589" i="1" s="1"/>
  <c r="L453" i="1"/>
  <c r="N453" i="1" s="1"/>
  <c r="L522" i="1"/>
  <c r="N522" i="1" s="1"/>
  <c r="M208" i="1"/>
  <c r="M79" i="1"/>
  <c r="L488" i="1"/>
  <c r="N488" i="1" s="1"/>
  <c r="L239" i="1"/>
  <c r="N239" i="1" s="1"/>
  <c r="L501" i="1"/>
  <c r="N501" i="1" s="1"/>
  <c r="P328" i="1"/>
  <c r="M474" i="1"/>
  <c r="M328" i="1"/>
  <c r="P581" i="1"/>
  <c r="L413" i="1"/>
  <c r="N413" i="1" s="1"/>
  <c r="M227" i="1"/>
  <c r="P512" i="1"/>
  <c r="P227" i="1"/>
  <c r="L243" i="1"/>
  <c r="N243" i="1" s="1"/>
  <c r="L512" i="1"/>
  <c r="N512" i="1" s="1"/>
  <c r="P243" i="1"/>
  <c r="M413" i="1"/>
  <c r="P247" i="1"/>
  <c r="M247" i="1"/>
  <c r="M151" i="1"/>
  <c r="L526" i="1"/>
  <c r="N526" i="1" s="1"/>
  <c r="M23" i="1"/>
  <c r="L300" i="1"/>
  <c r="N300" i="1" s="1"/>
  <c r="L186" i="1"/>
  <c r="N186" i="1" s="1"/>
  <c r="P356" i="1"/>
  <c r="P60" i="1"/>
  <c r="M356" i="1"/>
  <c r="M532" i="1"/>
  <c r="M60" i="1"/>
  <c r="P186" i="1"/>
  <c r="L532" i="1"/>
  <c r="N532" i="1" s="1"/>
  <c r="M164" i="1"/>
  <c r="L231" i="1"/>
  <c r="N231" i="1" s="1"/>
  <c r="P521" i="1"/>
  <c r="M521" i="1"/>
  <c r="P346" i="1"/>
  <c r="P251" i="1"/>
  <c r="L280" i="1"/>
  <c r="N280" i="1" s="1"/>
  <c r="P488" i="1"/>
  <c r="M235" i="1"/>
  <c r="L167" i="1"/>
  <c r="N167" i="1" s="1"/>
  <c r="L215" i="1"/>
  <c r="N215" i="1" s="1"/>
  <c r="M526" i="1"/>
  <c r="L20" i="1"/>
  <c r="N20" i="1" s="1"/>
  <c r="P468" i="1"/>
  <c r="L388" i="1"/>
  <c r="N388" i="1" s="1"/>
  <c r="L228" i="1"/>
  <c r="N228" i="1" s="1"/>
  <c r="M219" i="1"/>
  <c r="M231" i="1"/>
  <c r="M251" i="1"/>
  <c r="P235" i="1"/>
  <c r="M47" i="1"/>
  <c r="P183" i="1"/>
  <c r="L183" i="1"/>
  <c r="N183" i="1" s="1"/>
  <c r="P63" i="1"/>
  <c r="M346" i="1"/>
  <c r="M140" i="1"/>
  <c r="M115" i="1"/>
  <c r="P280" i="1"/>
  <c r="L62" i="1"/>
  <c r="N62" i="1" s="1"/>
  <c r="M64" i="1"/>
  <c r="P62" i="1"/>
  <c r="L64" i="1"/>
  <c r="N64" i="1" s="1"/>
  <c r="L466" i="1"/>
  <c r="N466" i="1" s="1"/>
  <c r="P388" i="1"/>
  <c r="P167" i="1"/>
  <c r="M31" i="1"/>
  <c r="L99" i="1"/>
  <c r="N99" i="1" s="1"/>
  <c r="P466" i="1"/>
  <c r="L344" i="1"/>
  <c r="N344" i="1" s="1"/>
  <c r="L131" i="1"/>
  <c r="N131" i="1" s="1"/>
  <c r="M160" i="1"/>
  <c r="P79" i="1"/>
  <c r="L147" i="1"/>
  <c r="N147" i="1" s="1"/>
  <c r="M99" i="1"/>
  <c r="P420" i="1"/>
  <c r="M15" i="1"/>
  <c r="P452" i="1"/>
  <c r="L8" i="1"/>
  <c r="N8" i="1" s="1"/>
  <c r="P244" i="1"/>
  <c r="P164" i="1"/>
  <c r="M344" i="1"/>
  <c r="L92" i="1"/>
  <c r="N92" i="1" s="1"/>
  <c r="L196" i="1"/>
  <c r="N196" i="1" s="1"/>
  <c r="P504" i="1"/>
  <c r="M504" i="1"/>
  <c r="M43" i="1"/>
  <c r="P140" i="1"/>
  <c r="P54" i="1"/>
  <c r="M94" i="1"/>
  <c r="M366" i="1"/>
  <c r="P100" i="1"/>
  <c r="L27" i="1"/>
  <c r="N27" i="1" s="1"/>
  <c r="P131" i="1"/>
  <c r="L151" i="1"/>
  <c r="N151" i="1" s="1"/>
  <c r="P160" i="1"/>
  <c r="L468" i="1"/>
  <c r="N468" i="1" s="1"/>
  <c r="L420" i="1"/>
  <c r="N420" i="1" s="1"/>
  <c r="P360" i="1"/>
  <c r="L452" i="1"/>
  <c r="N452" i="1" s="1"/>
  <c r="M176" i="1"/>
  <c r="M143" i="1"/>
  <c r="P340" i="1"/>
  <c r="L95" i="1"/>
  <c r="N95" i="1" s="1"/>
  <c r="L195" i="1"/>
  <c r="N195" i="1" s="1"/>
  <c r="P292" i="1"/>
  <c r="M152" i="1"/>
  <c r="M292" i="1"/>
  <c r="M92" i="1"/>
  <c r="L360" i="1"/>
  <c r="N360" i="1" s="1"/>
  <c r="M340" i="1"/>
  <c r="M11" i="1"/>
  <c r="P59" i="1"/>
  <c r="P176" i="1"/>
  <c r="L152" i="1"/>
  <c r="N152" i="1" s="1"/>
  <c r="M111" i="1"/>
  <c r="P127" i="1"/>
  <c r="M196" i="1"/>
  <c r="M75" i="1"/>
  <c r="M59" i="1"/>
  <c r="L36" i="1"/>
  <c r="N36" i="1" s="1"/>
  <c r="L428" i="1"/>
  <c r="N428" i="1" s="1"/>
  <c r="P324" i="1"/>
  <c r="M392" i="1"/>
  <c r="M100" i="1"/>
  <c r="M324" i="1"/>
  <c r="P392" i="1"/>
  <c r="L124" i="1"/>
  <c r="N124" i="1" s="1"/>
  <c r="L400" i="1"/>
  <c r="N400" i="1" s="1"/>
  <c r="P264" i="1"/>
  <c r="P124" i="1"/>
  <c r="P216" i="1"/>
  <c r="M32" i="1"/>
  <c r="P200" i="1"/>
  <c r="L260" i="1"/>
  <c r="N260" i="1" s="1"/>
  <c r="M396" i="1"/>
  <c r="P159" i="1"/>
  <c r="L380" i="1"/>
  <c r="N380" i="1" s="1"/>
  <c r="P168" i="1"/>
  <c r="P400" i="1"/>
  <c r="M7" i="1"/>
  <c r="P191" i="1"/>
  <c r="P180" i="1"/>
  <c r="L159" i="1"/>
  <c r="N159" i="1" s="1"/>
  <c r="M308" i="1"/>
  <c r="M108" i="1"/>
  <c r="P71" i="1"/>
  <c r="M95" i="1"/>
  <c r="P195" i="1"/>
  <c r="L75" i="1"/>
  <c r="N75" i="1" s="1"/>
  <c r="L112" i="1"/>
  <c r="N112" i="1" s="1"/>
  <c r="M39" i="1"/>
  <c r="M342" i="1"/>
  <c r="L308" i="1"/>
  <c r="N308" i="1" s="1"/>
  <c r="L108" i="1"/>
  <c r="N108" i="1" s="1"/>
  <c r="P516" i="1"/>
  <c r="L111" i="1"/>
  <c r="N111" i="1" s="1"/>
  <c r="L179" i="1"/>
  <c r="N179" i="1" s="1"/>
  <c r="P179" i="1"/>
  <c r="L12" i="1"/>
  <c r="N12" i="1" s="1"/>
  <c r="L51" i="1"/>
  <c r="N51" i="1" s="1"/>
  <c r="L438" i="1"/>
  <c r="N438" i="1" s="1"/>
  <c r="L332" i="1"/>
  <c r="N332" i="1" s="1"/>
  <c r="M438" i="1"/>
  <c r="L542" i="1"/>
  <c r="N542" i="1" s="1"/>
  <c r="L46" i="1"/>
  <c r="N46" i="1" s="1"/>
  <c r="M187" i="1"/>
  <c r="L187" i="1"/>
  <c r="N187" i="1" s="1"/>
  <c r="P228" i="1"/>
  <c r="M76" i="1"/>
  <c r="L288" i="1"/>
  <c r="N288" i="1" s="1"/>
  <c r="P288" i="1"/>
  <c r="M155" i="1"/>
  <c r="L191" i="1"/>
  <c r="N191" i="1" s="1"/>
  <c r="P155" i="1"/>
  <c r="M508" i="1"/>
  <c r="M10" i="1"/>
  <c r="P508" i="1"/>
  <c r="L54" i="1"/>
  <c r="N54" i="1" s="1"/>
  <c r="M244" i="1"/>
  <c r="P342" i="1"/>
  <c r="L180" i="1"/>
  <c r="N180" i="1" s="1"/>
  <c r="P76" i="1"/>
  <c r="P203" i="1"/>
  <c r="L207" i="1"/>
  <c r="N207" i="1" s="1"/>
  <c r="M207" i="1"/>
  <c r="M175" i="1"/>
  <c r="P86" i="1"/>
  <c r="P139" i="1"/>
  <c r="M276" i="1"/>
  <c r="L139" i="1"/>
  <c r="N139" i="1" s="1"/>
  <c r="M71" i="1"/>
  <c r="P564" i="1"/>
  <c r="P91" i="1"/>
  <c r="L107" i="1"/>
  <c r="N107" i="1" s="1"/>
  <c r="M107" i="1"/>
  <c r="M542" i="1"/>
  <c r="M300" i="1"/>
  <c r="M203" i="1"/>
  <c r="P212" i="1"/>
  <c r="P175" i="1"/>
  <c r="P143" i="1"/>
  <c r="M171" i="1"/>
  <c r="M91" i="1"/>
  <c r="L564" i="1"/>
  <c r="N564" i="1" s="1"/>
  <c r="P123" i="1"/>
  <c r="L123" i="1"/>
  <c r="N123" i="1" s="1"/>
  <c r="L212" i="1"/>
  <c r="N212" i="1" s="1"/>
  <c r="M55" i="1"/>
  <c r="L171" i="1"/>
  <c r="N171" i="1" s="1"/>
  <c r="L127" i="1"/>
  <c r="N127" i="1" s="1"/>
  <c r="P110" i="1"/>
  <c r="M14" i="1"/>
  <c r="L97" i="1"/>
  <c r="N97" i="1" s="1"/>
  <c r="P97" i="1"/>
  <c r="L44" i="1"/>
  <c r="N44" i="1" s="1"/>
  <c r="P310" i="1"/>
  <c r="P304" i="1"/>
  <c r="M110" i="1"/>
  <c r="L163" i="1"/>
  <c r="N163" i="1" s="1"/>
  <c r="P163" i="1"/>
  <c r="L544" i="1"/>
  <c r="N544" i="1" s="1"/>
  <c r="M199" i="1"/>
  <c r="L199" i="1"/>
  <c r="N199" i="1" s="1"/>
  <c r="P396" i="1"/>
  <c r="L103" i="1"/>
  <c r="N103" i="1" s="1"/>
  <c r="P83" i="1"/>
  <c r="M67" i="1"/>
  <c r="L67" i="1"/>
  <c r="N67" i="1" s="1"/>
  <c r="P88" i="1"/>
  <c r="M412" i="1"/>
  <c r="L294" i="1"/>
  <c r="N294" i="1" s="1"/>
  <c r="M424" i="1"/>
  <c r="P366" i="1"/>
  <c r="M368" i="1"/>
  <c r="M320" i="1"/>
  <c r="M200" i="1"/>
  <c r="M372" i="1"/>
  <c r="P260" i="1"/>
  <c r="M135" i="1"/>
  <c r="P135" i="1"/>
  <c r="M83" i="1"/>
  <c r="L55" i="1"/>
  <c r="N55" i="1" s="1"/>
  <c r="M119" i="1"/>
  <c r="P103" i="1"/>
  <c r="M332" i="1"/>
  <c r="P320" i="1"/>
  <c r="M22" i="1"/>
  <c r="L88" i="1"/>
  <c r="N88" i="1" s="1"/>
  <c r="P412" i="1"/>
  <c r="P56" i="1"/>
  <c r="P424" i="1"/>
  <c r="P368" i="1"/>
  <c r="M3" i="1"/>
  <c r="P372" i="1"/>
  <c r="M304" i="1"/>
  <c r="L119" i="1"/>
  <c r="N119" i="1" s="1"/>
  <c r="M35" i="1"/>
  <c r="L19" i="1"/>
  <c r="N19" i="1" s="1"/>
  <c r="L13" i="1"/>
  <c r="N13" i="1" s="1"/>
  <c r="M13" i="1"/>
  <c r="M385" i="1"/>
  <c r="P385" i="1"/>
  <c r="L385" i="1"/>
  <c r="N385" i="1" s="1"/>
  <c r="P445" i="1"/>
  <c r="L445" i="1"/>
  <c r="N445" i="1" s="1"/>
  <c r="M445" i="1"/>
  <c r="M541" i="1"/>
  <c r="L541" i="1"/>
  <c r="N541" i="1" s="1"/>
  <c r="P541" i="1"/>
  <c r="P569" i="1"/>
  <c r="M569" i="1"/>
  <c r="L569" i="1"/>
  <c r="N569" i="1" s="1"/>
  <c r="M158" i="1"/>
  <c r="P158" i="1"/>
  <c r="M524" i="1"/>
  <c r="P524" i="1"/>
  <c r="L524" i="1"/>
  <c r="N524" i="1" s="1"/>
  <c r="M568" i="1"/>
  <c r="L568" i="1"/>
  <c r="N568" i="1" s="1"/>
  <c r="P568" i="1"/>
  <c r="P456" i="1"/>
  <c r="L456" i="1"/>
  <c r="N456" i="1" s="1"/>
  <c r="M456" i="1"/>
  <c r="P361" i="1"/>
  <c r="M361" i="1"/>
  <c r="L361" i="1"/>
  <c r="N361" i="1" s="1"/>
  <c r="M397" i="1"/>
  <c r="L397" i="1"/>
  <c r="N397" i="1" s="1"/>
  <c r="P397" i="1"/>
  <c r="M429" i="1"/>
  <c r="L429" i="1"/>
  <c r="N429" i="1" s="1"/>
  <c r="P429" i="1"/>
  <c r="M449" i="1"/>
  <c r="L449" i="1"/>
  <c r="N449" i="1" s="1"/>
  <c r="P449" i="1"/>
  <c r="M477" i="1"/>
  <c r="L477" i="1"/>
  <c r="N477" i="1" s="1"/>
  <c r="P477" i="1"/>
  <c r="M553" i="1"/>
  <c r="L553" i="1"/>
  <c r="N553" i="1" s="1"/>
  <c r="P553" i="1"/>
  <c r="P597" i="1"/>
  <c r="L597" i="1"/>
  <c r="N597" i="1" s="1"/>
  <c r="M597" i="1"/>
  <c r="L98" i="1"/>
  <c r="N98" i="1" s="1"/>
  <c r="M98" i="1"/>
  <c r="L552" i="1"/>
  <c r="N552" i="1" s="1"/>
  <c r="P552" i="1"/>
  <c r="M552" i="1"/>
  <c r="M548" i="1"/>
  <c r="L548" i="1"/>
  <c r="N548" i="1" s="1"/>
  <c r="P548" i="1"/>
  <c r="M528" i="1"/>
  <c r="L528" i="1"/>
  <c r="N528" i="1" s="1"/>
  <c r="P528" i="1"/>
  <c r="M421" i="1"/>
  <c r="L421" i="1"/>
  <c r="N421" i="1" s="1"/>
  <c r="P421" i="1"/>
  <c r="L460" i="1"/>
  <c r="N460" i="1" s="1"/>
  <c r="P460" i="1"/>
  <c r="M460" i="1"/>
  <c r="L158" i="1"/>
  <c r="N158" i="1" s="1"/>
  <c r="L48" i="1"/>
  <c r="N48" i="1" s="1"/>
  <c r="M486" i="1"/>
  <c r="L418" i="1"/>
  <c r="N418" i="1" s="1"/>
  <c r="P336" i="1"/>
  <c r="L422" i="1"/>
  <c r="N422" i="1" s="1"/>
  <c r="P448" i="1"/>
  <c r="P480" i="1"/>
  <c r="M480" i="1"/>
  <c r="L480" i="1"/>
  <c r="N480" i="1" s="1"/>
  <c r="L369" i="1"/>
  <c r="N369" i="1" s="1"/>
  <c r="M369" i="1"/>
  <c r="P405" i="1"/>
  <c r="M405" i="1"/>
  <c r="L405" i="1"/>
  <c r="N405" i="1" s="1"/>
  <c r="M433" i="1"/>
  <c r="P433" i="1"/>
  <c r="L433" i="1"/>
  <c r="N433" i="1" s="1"/>
  <c r="P465" i="1"/>
  <c r="L465" i="1"/>
  <c r="N465" i="1" s="1"/>
  <c r="M465" i="1"/>
  <c r="L489" i="1"/>
  <c r="N489" i="1" s="1"/>
  <c r="P489" i="1"/>
  <c r="M489" i="1"/>
  <c r="M557" i="1"/>
  <c r="L557" i="1"/>
  <c r="N557" i="1" s="1"/>
  <c r="P557" i="1"/>
  <c r="P566" i="1"/>
  <c r="L566" i="1"/>
  <c r="N566" i="1" s="1"/>
  <c r="M566" i="1"/>
  <c r="M404" i="1"/>
  <c r="L404" i="1"/>
  <c r="N404" i="1" s="1"/>
  <c r="P596" i="1"/>
  <c r="L596" i="1"/>
  <c r="N596" i="1" s="1"/>
  <c r="M596" i="1"/>
  <c r="M464" i="1"/>
  <c r="L464" i="1"/>
  <c r="N464" i="1" s="1"/>
  <c r="P464" i="1"/>
  <c r="M436" i="1"/>
  <c r="L436" i="1"/>
  <c r="N436" i="1" s="1"/>
  <c r="L473" i="1"/>
  <c r="N473" i="1" s="1"/>
  <c r="M473" i="1"/>
  <c r="P473" i="1"/>
  <c r="M120" i="1"/>
  <c r="L120" i="1"/>
  <c r="N120" i="1" s="1"/>
  <c r="L486" i="1"/>
  <c r="N486" i="1" s="1"/>
  <c r="M86" i="1"/>
  <c r="P418" i="1"/>
  <c r="P53" i="1"/>
  <c r="L336" i="1"/>
  <c r="N336" i="1" s="1"/>
  <c r="L216" i="1"/>
  <c r="N216" i="1" s="1"/>
  <c r="L448" i="1"/>
  <c r="N448" i="1" s="1"/>
  <c r="L276" i="1"/>
  <c r="N276" i="1" s="1"/>
  <c r="P120" i="1"/>
  <c r="M5" i="1"/>
  <c r="L5" i="1"/>
  <c r="N5" i="1" s="1"/>
  <c r="P520" i="1"/>
  <c r="M520" i="1"/>
  <c r="L520" i="1"/>
  <c r="N520" i="1" s="1"/>
  <c r="L373" i="1"/>
  <c r="N373" i="1" s="1"/>
  <c r="P373" i="1"/>
  <c r="M373" i="1"/>
  <c r="P417" i="1"/>
  <c r="L417" i="1"/>
  <c r="N417" i="1" s="1"/>
  <c r="M417" i="1"/>
  <c r="P441" i="1"/>
  <c r="L441" i="1"/>
  <c r="N441" i="1" s="1"/>
  <c r="M441" i="1"/>
  <c r="P469" i="1"/>
  <c r="M469" i="1"/>
  <c r="L469" i="1"/>
  <c r="N469" i="1" s="1"/>
  <c r="P505" i="1"/>
  <c r="L505" i="1"/>
  <c r="N505" i="1" s="1"/>
  <c r="M505" i="1"/>
  <c r="M565" i="1"/>
  <c r="P565" i="1"/>
  <c r="L565" i="1"/>
  <c r="N565" i="1" s="1"/>
  <c r="L18" i="1"/>
  <c r="N18" i="1" s="1"/>
  <c r="M18" i="1"/>
  <c r="M484" i="1"/>
  <c r="P484" i="1"/>
  <c r="L484" i="1"/>
  <c r="N484" i="1" s="1"/>
  <c r="P556" i="1"/>
  <c r="L556" i="1"/>
  <c r="N556" i="1" s="1"/>
  <c r="M556" i="1"/>
  <c r="L289" i="1"/>
  <c r="N289" i="1" s="1"/>
  <c r="P289" i="1"/>
  <c r="M289" i="1"/>
  <c r="M256" i="1"/>
  <c r="P256" i="1"/>
  <c r="L256" i="1"/>
  <c r="N256" i="1" s="1"/>
  <c r="M41" i="1"/>
  <c r="L41" i="1"/>
  <c r="N41" i="1" s="1"/>
  <c r="M237" i="1"/>
  <c r="L237" i="1"/>
  <c r="N237" i="1" s="1"/>
  <c r="L590" i="1"/>
  <c r="N590" i="1" s="1"/>
  <c r="M590" i="1"/>
  <c r="P590" i="1"/>
  <c r="P490" i="1"/>
  <c r="L490" i="1"/>
  <c r="N490" i="1" s="1"/>
  <c r="M490" i="1"/>
  <c r="P58" i="1"/>
  <c r="M58" i="1"/>
  <c r="M536" i="1"/>
  <c r="L536" i="1"/>
  <c r="N536" i="1" s="1"/>
  <c r="P536" i="1"/>
  <c r="P184" i="1"/>
  <c r="M184" i="1"/>
  <c r="L184" i="1"/>
  <c r="N184" i="1" s="1"/>
  <c r="P312" i="1"/>
  <c r="M312" i="1"/>
  <c r="L312" i="1"/>
  <c r="N312" i="1" s="1"/>
  <c r="M600" i="1"/>
  <c r="P588" i="1"/>
  <c r="L588" i="1"/>
  <c r="N588" i="1" s="1"/>
  <c r="M588" i="1"/>
  <c r="M224" i="1"/>
  <c r="L224" i="1"/>
  <c r="N224" i="1" s="1"/>
  <c r="P224" i="1"/>
  <c r="P181" i="1"/>
  <c r="L181" i="1"/>
  <c r="N181" i="1" s="1"/>
  <c r="M181" i="1"/>
  <c r="L249" i="1"/>
  <c r="N249" i="1" s="1"/>
  <c r="M249" i="1"/>
  <c r="P249" i="1"/>
  <c r="M345" i="1"/>
  <c r="P345" i="1"/>
  <c r="L345" i="1"/>
  <c r="N345" i="1" s="1"/>
  <c r="P514" i="1"/>
  <c r="L514" i="1"/>
  <c r="N514" i="1" s="1"/>
  <c r="M514" i="1"/>
  <c r="L482" i="1"/>
  <c r="N482" i="1" s="1"/>
  <c r="M482" i="1"/>
  <c r="P482" i="1"/>
  <c r="P248" i="1"/>
  <c r="L248" i="1"/>
  <c r="N248" i="1" s="1"/>
  <c r="M248" i="1"/>
  <c r="L580" i="1"/>
  <c r="N580" i="1" s="1"/>
  <c r="L352" i="1"/>
  <c r="N352" i="1" s="1"/>
  <c r="M53" i="1"/>
  <c r="M56" i="1"/>
  <c r="P600" i="1"/>
  <c r="M72" i="1"/>
  <c r="L24" i="1"/>
  <c r="N24" i="1" s="1"/>
  <c r="L58" i="1"/>
  <c r="N58" i="1" s="1"/>
  <c r="M422" i="1"/>
  <c r="P496" i="1"/>
  <c r="L496" i="1"/>
  <c r="N496" i="1" s="1"/>
  <c r="M496" i="1"/>
  <c r="M472" i="1"/>
  <c r="P472" i="1"/>
  <c r="L472" i="1"/>
  <c r="N472" i="1" s="1"/>
  <c r="L284" i="1"/>
  <c r="N284" i="1" s="1"/>
  <c r="M284" i="1"/>
  <c r="P284" i="1"/>
  <c r="P192" i="1"/>
  <c r="L192" i="1"/>
  <c r="N192" i="1" s="1"/>
  <c r="M192" i="1"/>
  <c r="L101" i="1"/>
  <c r="N101" i="1" s="1"/>
  <c r="M101" i="1"/>
  <c r="M221" i="1"/>
  <c r="L221" i="1"/>
  <c r="N221" i="1" s="1"/>
  <c r="P221" i="1"/>
  <c r="M265" i="1"/>
  <c r="L265" i="1"/>
  <c r="N265" i="1" s="1"/>
  <c r="L309" i="1"/>
  <c r="N309" i="1" s="1"/>
  <c r="P309" i="1"/>
  <c r="M309" i="1"/>
  <c r="P349" i="1"/>
  <c r="L349" i="1"/>
  <c r="N349" i="1" s="1"/>
  <c r="M349" i="1"/>
  <c r="P562" i="1"/>
  <c r="L562" i="1"/>
  <c r="N562" i="1" s="1"/>
  <c r="M562" i="1"/>
  <c r="P502" i="1"/>
  <c r="L502" i="1"/>
  <c r="N502" i="1" s="1"/>
  <c r="L470" i="1"/>
  <c r="N470" i="1" s="1"/>
  <c r="M470" i="1"/>
  <c r="P470" i="1"/>
  <c r="L162" i="1"/>
  <c r="N162" i="1" s="1"/>
  <c r="M162" i="1"/>
  <c r="P162" i="1"/>
  <c r="L444" i="1"/>
  <c r="N444" i="1" s="1"/>
  <c r="P444" i="1"/>
  <c r="L576" i="1"/>
  <c r="N576" i="1" s="1"/>
  <c r="P576" i="1"/>
  <c r="M576" i="1"/>
  <c r="M232" i="1"/>
  <c r="L232" i="1"/>
  <c r="N232" i="1" s="1"/>
  <c r="P232" i="1"/>
  <c r="P240" i="1"/>
  <c r="L240" i="1"/>
  <c r="N240" i="1" s="1"/>
  <c r="M240" i="1"/>
  <c r="P384" i="1"/>
  <c r="M384" i="1"/>
  <c r="L268" i="1"/>
  <c r="N268" i="1" s="1"/>
  <c r="P268" i="1"/>
  <c r="M268" i="1"/>
  <c r="L117" i="1"/>
  <c r="N117" i="1" s="1"/>
  <c r="M117" i="1"/>
  <c r="P117" i="1"/>
  <c r="L333" i="1"/>
  <c r="N333" i="1" s="1"/>
  <c r="P333" i="1"/>
  <c r="M333" i="1"/>
  <c r="L530" i="1"/>
  <c r="N530" i="1" s="1"/>
  <c r="M530" i="1"/>
  <c r="P530" i="1"/>
  <c r="L430" i="1"/>
  <c r="N430" i="1" s="1"/>
  <c r="M430" i="1"/>
  <c r="P430" i="1"/>
  <c r="L376" i="1"/>
  <c r="N376" i="1" s="1"/>
  <c r="P376" i="1"/>
  <c r="M376" i="1"/>
  <c r="L592" i="1"/>
  <c r="N592" i="1" s="1"/>
  <c r="P592" i="1"/>
  <c r="M592" i="1"/>
  <c r="M172" i="1"/>
  <c r="P172" i="1"/>
  <c r="L172" i="1"/>
  <c r="N172" i="1" s="1"/>
  <c r="M96" i="1"/>
  <c r="P434" i="1"/>
  <c r="M352" i="1"/>
  <c r="P440" i="1"/>
  <c r="M440" i="1"/>
  <c r="L440" i="1"/>
  <c r="N440" i="1" s="1"/>
  <c r="P316" i="1"/>
  <c r="L316" i="1"/>
  <c r="N316" i="1" s="1"/>
  <c r="M316" i="1"/>
  <c r="M301" i="1"/>
  <c r="L301" i="1"/>
  <c r="N301" i="1" s="1"/>
  <c r="P301" i="1"/>
  <c r="M582" i="1"/>
  <c r="P582" i="1"/>
  <c r="M30" i="1"/>
  <c r="L30" i="1"/>
  <c r="N30" i="1" s="1"/>
  <c r="L432" i="1"/>
  <c r="N432" i="1" s="1"/>
  <c r="M432" i="1"/>
  <c r="P432" i="1"/>
  <c r="L80" i="1"/>
  <c r="N80" i="1" s="1"/>
  <c r="M80" i="1"/>
  <c r="M580" i="1"/>
  <c r="M544" i="1"/>
  <c r="P237" i="1"/>
  <c r="L310" i="1"/>
  <c r="N310" i="1" s="1"/>
  <c r="L72" i="1"/>
  <c r="N72" i="1" s="1"/>
  <c r="M296" i="1"/>
  <c r="P560" i="1"/>
  <c r="L560" i="1"/>
  <c r="N560" i="1" s="1"/>
  <c r="M560" i="1"/>
  <c r="L416" i="1"/>
  <c r="N416" i="1" s="1"/>
  <c r="M416" i="1"/>
  <c r="P416" i="1"/>
  <c r="P272" i="1"/>
  <c r="M272" i="1"/>
  <c r="L84" i="1"/>
  <c r="N84" i="1" s="1"/>
  <c r="M84" i="1"/>
  <c r="P84" i="1"/>
  <c r="L25" i="1"/>
  <c r="N25" i="1" s="1"/>
  <c r="M25" i="1"/>
  <c r="M113" i="1"/>
  <c r="L113" i="1"/>
  <c r="N113" i="1" s="1"/>
  <c r="P113" i="1"/>
  <c r="P233" i="1"/>
  <c r="M233" i="1"/>
  <c r="L233" i="1"/>
  <c r="N233" i="1" s="1"/>
  <c r="P277" i="1"/>
  <c r="M277" i="1"/>
  <c r="L277" i="1"/>
  <c r="N277" i="1" s="1"/>
  <c r="L313" i="1"/>
  <c r="N313" i="1" s="1"/>
  <c r="M313" i="1"/>
  <c r="L594" i="1"/>
  <c r="N594" i="1" s="1"/>
  <c r="M594" i="1"/>
  <c r="P594" i="1"/>
  <c r="P498" i="1"/>
  <c r="M498" i="1"/>
  <c r="L498" i="1"/>
  <c r="N498" i="1" s="1"/>
  <c r="L146" i="1"/>
  <c r="N146" i="1" s="1"/>
  <c r="P146" i="1"/>
  <c r="M146" i="1"/>
  <c r="P492" i="1"/>
  <c r="L492" i="1"/>
  <c r="N492" i="1" s="1"/>
  <c r="M492" i="1"/>
  <c r="M584" i="1"/>
  <c r="L584" i="1"/>
  <c r="N584" i="1" s="1"/>
  <c r="P584" i="1"/>
  <c r="P204" i="1"/>
  <c r="L204" i="1"/>
  <c r="N204" i="1" s="1"/>
  <c r="M364" i="1"/>
  <c r="L364" i="1"/>
  <c r="N364" i="1" s="1"/>
  <c r="P364" i="1"/>
  <c r="L252" i="1"/>
  <c r="N252" i="1" s="1"/>
  <c r="P252" i="1"/>
  <c r="M252" i="1"/>
  <c r="P101" i="1"/>
  <c r="M134" i="1"/>
  <c r="L134" i="1"/>
  <c r="N134" i="1" s="1"/>
  <c r="P134" i="1"/>
  <c r="P202" i="1"/>
  <c r="L202" i="1"/>
  <c r="N202" i="1" s="1"/>
  <c r="M202" i="1"/>
  <c r="M282" i="1"/>
  <c r="L282" i="1"/>
  <c r="N282" i="1" s="1"/>
  <c r="P426" i="1"/>
  <c r="L426" i="1"/>
  <c r="N426" i="1" s="1"/>
  <c r="M426" i="1"/>
  <c r="L90" i="1"/>
  <c r="N90" i="1" s="1"/>
  <c r="P90" i="1"/>
  <c r="M90" i="1"/>
  <c r="P142" i="1"/>
  <c r="L142" i="1"/>
  <c r="N142" i="1" s="1"/>
  <c r="M142" i="1"/>
  <c r="P282" i="1"/>
  <c r="P262" i="1"/>
  <c r="M262" i="1"/>
  <c r="L262" i="1"/>
  <c r="N262" i="1" s="1"/>
  <c r="L454" i="1"/>
  <c r="N454" i="1" s="1"/>
  <c r="M112" i="1"/>
  <c r="L96" i="1"/>
  <c r="N96" i="1" s="1"/>
  <c r="L78" i="1"/>
  <c r="N78" i="1" s="1"/>
  <c r="P78" i="1"/>
  <c r="M78" i="1"/>
  <c r="P150" i="1"/>
  <c r="L150" i="1"/>
  <c r="N150" i="1" s="1"/>
  <c r="M150" i="1"/>
  <c r="P278" i="1"/>
  <c r="L278" i="1"/>
  <c r="N278" i="1" s="1"/>
  <c r="M278" i="1"/>
  <c r="M326" i="1"/>
  <c r="L326" i="1"/>
  <c r="N326" i="1" s="1"/>
  <c r="P326" i="1"/>
  <c r="P68" i="1"/>
  <c r="L68" i="1"/>
  <c r="N68" i="1" s="1"/>
  <c r="M68" i="1"/>
  <c r="L106" i="1"/>
  <c r="N106" i="1" s="1"/>
  <c r="M106" i="1"/>
  <c r="P106" i="1"/>
  <c r="P182" i="1"/>
  <c r="M182" i="1"/>
  <c r="L182" i="1"/>
  <c r="N182" i="1" s="1"/>
  <c r="M230" i="1"/>
  <c r="L230" i="1"/>
  <c r="N230" i="1" s="1"/>
  <c r="P230" i="1"/>
  <c r="L402" i="1"/>
  <c r="N402" i="1" s="1"/>
  <c r="M402" i="1"/>
  <c r="P402" i="1"/>
  <c r="M510" i="1"/>
  <c r="L510" i="1"/>
  <c r="N510" i="1" s="1"/>
  <c r="P510" i="1"/>
  <c r="L144" i="1"/>
  <c r="N144" i="1" s="1"/>
  <c r="M144" i="1"/>
  <c r="P144" i="1"/>
  <c r="M34" i="1"/>
  <c r="L34" i="1"/>
  <c r="N34" i="1" s="1"/>
  <c r="P226" i="1"/>
  <c r="L226" i="1"/>
  <c r="N226" i="1" s="1"/>
  <c r="M226" i="1"/>
  <c r="M378" i="1"/>
  <c r="L378" i="1"/>
  <c r="N378" i="1" s="1"/>
  <c r="P378" i="1"/>
  <c r="L238" i="1"/>
  <c r="N238" i="1" s="1"/>
  <c r="P238" i="1"/>
  <c r="M238" i="1"/>
  <c r="L302" i="1"/>
  <c r="N302" i="1" s="1"/>
  <c r="M302" i="1"/>
  <c r="P302" i="1"/>
  <c r="M40" i="1"/>
  <c r="L40" i="1"/>
  <c r="N40" i="1" s="1"/>
  <c r="L154" i="1"/>
  <c r="N154" i="1" s="1"/>
  <c r="P154" i="1"/>
  <c r="M154" i="1"/>
  <c r="L330" i="1"/>
  <c r="N330" i="1" s="1"/>
  <c r="M330" i="1"/>
  <c r="P330" i="1"/>
  <c r="L116" i="1"/>
  <c r="N116" i="1" s="1"/>
  <c r="P116" i="1"/>
  <c r="M116" i="1"/>
  <c r="L6" i="1"/>
  <c r="N6" i="1" s="1"/>
  <c r="M6" i="1"/>
  <c r="L250" i="1"/>
  <c r="N250" i="1" s="1"/>
  <c r="P250" i="1"/>
  <c r="M250" i="1"/>
  <c r="L318" i="1"/>
  <c r="N318" i="1" s="1"/>
  <c r="M318" i="1"/>
  <c r="P318" i="1"/>
  <c r="M16" i="1"/>
  <c r="L16" i="1"/>
  <c r="N16" i="1" s="1"/>
  <c r="M70" i="1"/>
  <c r="L70" i="1"/>
  <c r="N70" i="1" s="1"/>
  <c r="L166" i="1"/>
  <c r="N166" i="1" s="1"/>
  <c r="M166" i="1"/>
  <c r="P166" i="1"/>
  <c r="L218" i="1"/>
  <c r="N218" i="1" s="1"/>
  <c r="M218" i="1"/>
  <c r="P218" i="1"/>
  <c r="P382" i="1"/>
  <c r="L382" i="1"/>
  <c r="N382" i="1" s="1"/>
  <c r="M382" i="1"/>
  <c r="P478" i="1"/>
  <c r="L478" i="1"/>
  <c r="N478" i="1" s="1"/>
  <c r="M478" i="1"/>
  <c r="L156" i="1"/>
  <c r="N156" i="1" s="1"/>
  <c r="M156" i="1"/>
  <c r="P156" i="1"/>
  <c r="L104" i="1"/>
  <c r="N104" i="1" s="1"/>
  <c r="M104" i="1"/>
  <c r="M454" i="1"/>
  <c r="L434" i="1"/>
  <c r="N434" i="1" s="1"/>
  <c r="M294" i="1"/>
  <c r="P104" i="1"/>
  <c r="L206" i="1"/>
  <c r="N206" i="1" s="1"/>
  <c r="M206" i="1"/>
  <c r="M286" i="1"/>
  <c r="P286" i="1"/>
  <c r="L286" i="1"/>
  <c r="N286" i="1" s="1"/>
  <c r="M386" i="1"/>
  <c r="L386" i="1"/>
  <c r="N386" i="1" s="1"/>
  <c r="M136" i="1"/>
  <c r="P136" i="1"/>
  <c r="L136" i="1"/>
  <c r="N136" i="1" s="1"/>
  <c r="M52" i="1"/>
  <c r="L52" i="1"/>
  <c r="N52" i="1" s="1"/>
  <c r="P52" i="1"/>
  <c r="M354" i="1"/>
  <c r="P354" i="1"/>
  <c r="L354" i="1"/>
  <c r="N354" i="1" s="1"/>
  <c r="L138" i="1"/>
  <c r="N138" i="1" s="1"/>
  <c r="P138" i="1"/>
  <c r="M138" i="1"/>
  <c r="M194" i="1"/>
  <c r="L194" i="1"/>
  <c r="N194" i="1" s="1"/>
  <c r="P194" i="1"/>
  <c r="P258" i="1"/>
  <c r="M258" i="1"/>
  <c r="L258" i="1"/>
  <c r="N258" i="1" s="1"/>
  <c r="L322" i="1"/>
  <c r="N322" i="1" s="1"/>
  <c r="P322" i="1"/>
  <c r="M322" i="1"/>
  <c r="P598" i="1"/>
  <c r="M598" i="1"/>
  <c r="L598" i="1"/>
  <c r="N598" i="1" s="1"/>
  <c r="L128" i="1"/>
  <c r="N128" i="1" s="1"/>
  <c r="M128" i="1"/>
  <c r="P128" i="1"/>
  <c r="M38" i="1"/>
  <c r="L38" i="1"/>
  <c r="N38" i="1" s="1"/>
  <c r="M414" i="1"/>
  <c r="P414" i="1"/>
  <c r="L414" i="1"/>
  <c r="N414" i="1" s="1"/>
  <c r="M210" i="1"/>
  <c r="L210" i="1"/>
  <c r="N210" i="1" s="1"/>
  <c r="P210" i="1"/>
  <c r="M132" i="1"/>
  <c r="L132" i="1"/>
  <c r="N132" i="1" s="1"/>
  <c r="P132" i="1"/>
  <c r="L338" i="1"/>
  <c r="N338" i="1" s="1"/>
  <c r="P338" i="1"/>
  <c r="M338" i="1"/>
  <c r="M178" i="1"/>
  <c r="P178" i="1"/>
  <c r="L178" i="1"/>
  <c r="N178" i="1" s="1"/>
  <c r="M26" i="1"/>
  <c r="L26" i="1"/>
  <c r="N26" i="1" s="1"/>
  <c r="M266" i="1"/>
  <c r="L266" i="1"/>
  <c r="N266" i="1" s="1"/>
  <c r="P266" i="1"/>
  <c r="P398" i="1"/>
  <c r="L398" i="1"/>
  <c r="N398" i="1" s="1"/>
  <c r="M398" i="1"/>
  <c r="P234" i="1"/>
  <c r="M234" i="1"/>
  <c r="L234" i="1"/>
  <c r="N234" i="1" s="1"/>
  <c r="M122" i="1"/>
  <c r="P122" i="1"/>
  <c r="L122" i="1"/>
  <c r="N122" i="1" s="1"/>
  <c r="L28" i="1"/>
  <c r="N28" i="1" s="1"/>
  <c r="M28" i="1"/>
  <c r="L118" i="1"/>
  <c r="N118" i="1" s="1"/>
  <c r="P118" i="1"/>
  <c r="M118" i="1"/>
  <c r="P66" i="1"/>
  <c r="L66" i="1"/>
  <c r="N66" i="1" s="1"/>
  <c r="M66" i="1"/>
  <c r="L222" i="1"/>
  <c r="N222" i="1" s="1"/>
  <c r="M236" i="1"/>
  <c r="L236" i="1"/>
  <c r="N236" i="1" s="1"/>
  <c r="P236" i="1"/>
  <c r="L494" i="1"/>
  <c r="N494" i="1" s="1"/>
  <c r="P494" i="1"/>
  <c r="M494" i="1"/>
  <c r="P362" i="1"/>
  <c r="L362" i="1"/>
  <c r="N362" i="1" s="1"/>
  <c r="M362" i="1"/>
  <c r="P314" i="1"/>
  <c r="M314" i="1"/>
  <c r="L314" i="1"/>
  <c r="N314" i="1" s="1"/>
  <c r="M254" i="1"/>
  <c r="L254" i="1"/>
  <c r="N254" i="1" s="1"/>
  <c r="P254" i="1"/>
  <c r="P214" i="1"/>
  <c r="M214" i="1"/>
  <c r="L214" i="1"/>
  <c r="N214" i="1" s="1"/>
  <c r="M130" i="1"/>
  <c r="P130" i="1"/>
  <c r="L130" i="1"/>
  <c r="N130" i="1" s="1"/>
  <c r="M114" i="1"/>
  <c r="P114" i="1"/>
  <c r="M50" i="1"/>
  <c r="L50" i="1"/>
  <c r="N50" i="1" s="1"/>
  <c r="M534" i="1"/>
  <c r="P534" i="1"/>
  <c r="L534" i="1"/>
  <c r="N534" i="1" s="1"/>
  <c r="P274" i="1"/>
  <c r="L274" i="1"/>
  <c r="N274" i="1" s="1"/>
  <c r="M274" i="1"/>
  <c r="M74" i="1"/>
  <c r="L74" i="1"/>
  <c r="N74" i="1" s="1"/>
  <c r="P74" i="1"/>
  <c r="M518" i="1"/>
  <c r="P518" i="1"/>
  <c r="L518" i="1"/>
  <c r="N518" i="1" s="1"/>
  <c r="L390" i="1"/>
  <c r="N390" i="1" s="1"/>
  <c r="P390" i="1"/>
  <c r="M390" i="1"/>
  <c r="L334" i="1"/>
  <c r="N334" i="1" s="1"/>
  <c r="P334" i="1"/>
  <c r="M334" i="1"/>
  <c r="L170" i="1"/>
  <c r="N170" i="1" s="1"/>
  <c r="M170" i="1"/>
  <c r="P170" i="1"/>
  <c r="M2" i="1"/>
  <c r="L2" i="1"/>
  <c r="N2" i="1" s="1"/>
  <c r="M222" i="1"/>
  <c r="P148" i="1"/>
  <c r="L148" i="1"/>
  <c r="N148" i="1" s="1"/>
  <c r="M148" i="1"/>
  <c r="M550" i="1"/>
  <c r="L550" i="1"/>
  <c r="N550" i="1" s="1"/>
  <c r="P550" i="1"/>
  <c r="P350" i="1"/>
  <c r="M350" i="1"/>
  <c r="L350" i="1"/>
  <c r="N350" i="1" s="1"/>
  <c r="M298" i="1"/>
  <c r="L298" i="1"/>
  <c r="N298" i="1" s="1"/>
  <c r="P298" i="1"/>
  <c r="P242" i="1"/>
  <c r="M242" i="1"/>
  <c r="L242" i="1"/>
  <c r="N242" i="1" s="1"/>
  <c r="M198" i="1"/>
  <c r="P198" i="1"/>
  <c r="L198" i="1"/>
  <c r="N198" i="1" s="1"/>
  <c r="M126" i="1"/>
  <c r="L126" i="1"/>
  <c r="N126" i="1" s="1"/>
  <c r="P126" i="1"/>
  <c r="P102" i="1"/>
  <c r="M102" i="1"/>
  <c r="L102" i="1"/>
  <c r="N102" i="1" s="1"/>
  <c r="M42" i="1"/>
  <c r="L42" i="1"/>
  <c r="N42" i="1" s="1"/>
  <c r="G452" i="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G508" i="1" s="1"/>
  <c r="G509" i="1" s="1"/>
  <c r="G510" i="1" s="1"/>
  <c r="G511" i="1" s="1"/>
  <c r="G512" i="1" s="1"/>
  <c r="G513" i="1" s="1"/>
  <c r="G514" i="1" s="1"/>
  <c r="G515" i="1" s="1"/>
  <c r="G516" i="1" s="1"/>
  <c r="G517" i="1" s="1"/>
  <c r="G518" i="1" s="1"/>
  <c r="G519" i="1" s="1"/>
  <c r="G520" i="1" s="1"/>
  <c r="G521" i="1" s="1"/>
  <c r="G522" i="1" s="1"/>
  <c r="G523" i="1" s="1"/>
  <c r="G524" i="1" s="1"/>
  <c r="G525" i="1" s="1"/>
  <c r="G526" i="1" s="1"/>
  <c r="G527" i="1" s="1"/>
  <c r="G528" i="1" s="1"/>
  <c r="G529" i="1" s="1"/>
  <c r="G530" i="1" s="1"/>
  <c r="G531" i="1" s="1"/>
  <c r="G532" i="1" s="1"/>
  <c r="G533" i="1" s="1"/>
  <c r="G534" i="1" s="1"/>
  <c r="G535" i="1" s="1"/>
  <c r="G536" i="1" s="1"/>
  <c r="G537" i="1" s="1"/>
  <c r="G538" i="1" s="1"/>
  <c r="G539" i="1" s="1"/>
  <c r="G540" i="1" s="1"/>
  <c r="G541" i="1" s="1"/>
  <c r="G542" i="1" s="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G566" i="1" s="1"/>
  <c r="G567" i="1" s="1"/>
  <c r="G568" i="1" s="1"/>
  <c r="G569" i="1" s="1"/>
  <c r="G570" i="1" s="1"/>
  <c r="G571" i="1" s="1"/>
  <c r="G572" i="1" s="1"/>
  <c r="G573" i="1" s="1"/>
  <c r="G574" i="1" s="1"/>
  <c r="G575" i="1" s="1"/>
  <c r="G576" i="1" s="1"/>
  <c r="G577" i="1" s="1"/>
  <c r="G578" i="1" s="1"/>
  <c r="G579" i="1" s="1"/>
  <c r="G580" i="1" s="1"/>
  <c r="G581" i="1" s="1"/>
  <c r="G582" i="1" s="1"/>
  <c r="G583" i="1" s="1"/>
  <c r="G584" i="1" s="1"/>
  <c r="G585" i="1" s="1"/>
  <c r="G586" i="1" s="1"/>
  <c r="G587" i="1" s="1"/>
  <c r="G588" i="1" s="1"/>
  <c r="G589" i="1" s="1"/>
  <c r="G590" i="1" s="1"/>
  <c r="G591" i="1" s="1"/>
  <c r="G592" i="1" s="1"/>
  <c r="G593" i="1" s="1"/>
  <c r="G594" i="1" s="1"/>
  <c r="G595" i="1" s="1"/>
  <c r="G596" i="1" s="1"/>
  <c r="G597" i="1" s="1"/>
  <c r="G598" i="1" s="1"/>
  <c r="G599" i="1" s="1"/>
  <c r="G600" i="1" s="1"/>
  <c r="G601" i="1" s="1"/>
  <c r="E15" i="1" l="1"/>
  <c r="C15" i="1"/>
  <c r="B13" i="1"/>
  <c r="E13" i="1"/>
  <c r="B15" i="1"/>
  <c r="C13" i="1" l="1"/>
  <c r="D15" i="1" s="1"/>
  <c r="D13" i="1" l="1"/>
</calcChain>
</file>

<file path=xl/sharedStrings.xml><?xml version="1.0" encoding="utf-8"?>
<sst xmlns="http://schemas.openxmlformats.org/spreadsheetml/2006/main" count="88" uniqueCount="76">
  <si>
    <t>Distance (m)</t>
  </si>
  <si>
    <t>Vmax (m/s)</t>
  </si>
  <si>
    <t>Tau (s)</t>
  </si>
  <si>
    <t>T° (°C)</t>
  </si>
  <si>
    <t>F0 (N/kg)</t>
  </si>
  <si>
    <t>V0 (m/s)</t>
  </si>
  <si>
    <t>Pmax (W/kg)</t>
  </si>
  <si>
    <t>RF max (%)</t>
  </si>
  <si>
    <t>Drf (%)</t>
  </si>
  <si>
    <t>Velocity (t)</t>
  </si>
  <si>
    <t>Position (t)</t>
  </si>
  <si>
    <t>Stature (m)</t>
  </si>
  <si>
    <t>Mass (kg)</t>
  </si>
  <si>
    <t>Time (s)</t>
  </si>
  <si>
    <t>Position model (s)</t>
  </si>
  <si>
    <t>Square Differences</t>
  </si>
  <si>
    <t>Sum</t>
  </si>
  <si>
    <t>FV Slope</t>
  </si>
  <si>
    <t>Full details on the method:</t>
  </si>
  <si>
    <t>Full details on the interpretation of variables:</t>
  </si>
  <si>
    <t>https://www.researchgate.net/publication/287995954_Interpreting_Power-Force-Velocity_Profiles_for_Individualized_and_Specific_Training</t>
  </si>
  <si>
    <t>https://www.researchgate.net/publication/277020032_A_simple_method_for_measuring_power_force_velocity_properties_and_mechanical_effectiveness_in_sprint_running_Simple_method_to_compute_sprint_mechanics</t>
  </si>
  <si>
    <t>HZT acceleration (t)</t>
  </si>
  <si>
    <t>Air Friction (N)</t>
  </si>
  <si>
    <t>HZT Net Force (N)</t>
  </si>
  <si>
    <t>HZT Net Force (N/kg)</t>
  </si>
  <si>
    <t>HZT Power (W)</t>
  </si>
  <si>
    <t>HZT Power (W/kg)</t>
  </si>
  <si>
    <t>VTC Force (N)</t>
  </si>
  <si>
    <t>Ratio of Force (%)</t>
  </si>
  <si>
    <t>Vopt (m/s)</t>
  </si>
  <si>
    <t>Max Speed (m/s)</t>
  </si>
  <si>
    <t>P (hPa)</t>
  </si>
  <si>
    <t>Radar Speed (km/h)</t>
  </si>
  <si>
    <t>Radar Speed (m/s)</t>
  </si>
  <si>
    <t>Model Speed (m/s)</t>
  </si>
  <si>
    <t>Position (m)</t>
  </si>
  <si>
    <t>Square differences</t>
  </si>
  <si>
    <t>Acceleration (m/s2)</t>
  </si>
  <si>
    <t>F Hzt (N)</t>
  </si>
  <si>
    <t>F air (N)</t>
  </si>
  <si>
    <t>F HZT total (N)</t>
  </si>
  <si>
    <t>F HZT total (N/kg)</t>
  </si>
  <si>
    <t>Power hzt (W/kg)</t>
  </si>
  <si>
    <t>F RESULTANT (N)</t>
  </si>
  <si>
    <t>RF (%)</t>
  </si>
  <si>
    <t>Height (m)</t>
  </si>
  <si>
    <t>P (mmHg)</t>
  </si>
  <si>
    <t>distance</t>
  </si>
  <si>
    <t>time</t>
  </si>
  <si>
    <t>diff</t>
  </si>
  <si>
    <t>Predicted</t>
  </si>
  <si>
    <t>Timing Light</t>
  </si>
  <si>
    <t>Time delay (s)</t>
  </si>
  <si>
    <t>diff in per</t>
  </si>
  <si>
    <t>SUM of square differences</t>
  </si>
  <si>
    <t>Air friction coefficient k (kg/m)</t>
  </si>
  <si>
    <t>see Arsac et al. 2002</t>
  </si>
  <si>
    <t>rho (kg/m^3)</t>
  </si>
  <si>
    <t>Af (m²)</t>
  </si>
  <si>
    <t>Cd</t>
  </si>
  <si>
    <t>Drf</t>
  </si>
  <si>
    <t>MAIN OUTCOMES</t>
  </si>
  <si>
    <t>F0 (N)</t>
  </si>
  <si>
    <t>Pmax (W)</t>
  </si>
  <si>
    <t>FV profile (slope)</t>
  </si>
  <si>
    <t>Bolt's power/kg is at 30</t>
  </si>
  <si>
    <t>top guys at 0.04-0.06</t>
  </si>
  <si>
    <t>bottom guys at 0.08</t>
  </si>
  <si>
    <t>RFmax</t>
  </si>
  <si>
    <t>This speadsheet is for calculation of the correct positions of split time marks (sticks, cones etc.). The calculation accounts for camera parallax.</t>
  </si>
  <si>
    <t>Athlete's position (m)</t>
  </si>
  <si>
    <t>Distance of the mark from the start line (m)</t>
  </si>
  <si>
    <t>Perpendicular distance from camera to the line of movement (m)</t>
  </si>
  <si>
    <t>Separation between marks and line of movement (m)</t>
  </si>
  <si>
    <t>Camera location from the start line in the direction of movement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</si>
</sst>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6" x14ac:knownFonts="1">
    <font>
      <sz val="12"/>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
      <b/>
      <i/>
      <sz val="12"/>
      <color rgb="FFFF0000"/>
      <name val="Calibri"/>
      <family val="2"/>
      <scheme val="minor"/>
    </font>
    <font>
      <b/>
      <sz val="12"/>
      <color rgb="FFFF0000"/>
      <name val="Calibri"/>
      <family val="2"/>
      <scheme val="minor"/>
    </font>
    <font>
      <b/>
      <sz val="12"/>
      <color rgb="FFFFFF00"/>
      <name val="Calibri"/>
      <family val="2"/>
      <scheme val="minor"/>
    </font>
    <font>
      <b/>
      <sz val="16"/>
      <color rgb="FFFFFF00"/>
      <name val="Calibri"/>
      <family val="2"/>
      <scheme val="minor"/>
    </font>
    <font>
      <sz val="12"/>
      <color rgb="FFFFFF00"/>
      <name val="Calibri"/>
      <family val="2"/>
      <scheme val="minor"/>
    </font>
    <font>
      <u/>
      <sz val="12"/>
      <color theme="10"/>
      <name val="Calibri"/>
      <family val="2"/>
      <scheme val="minor"/>
    </font>
    <font>
      <sz val="11"/>
      <color theme="1"/>
      <name val="Calibri"/>
      <family val="2"/>
      <scheme val="minor"/>
    </font>
    <font>
      <b/>
      <sz val="14"/>
      <color theme="1"/>
      <name val="Calibri"/>
      <family val="2"/>
      <scheme val="minor"/>
    </font>
    <font>
      <sz val="12"/>
      <color theme="0"/>
      <name val="Calibri"/>
      <family val="2"/>
      <scheme val="minor"/>
    </font>
  </fonts>
  <fills count="17">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2"/>
        <bgColor indexed="64"/>
      </patternFill>
    </fill>
    <fill>
      <patternFill patternType="solid">
        <fgColor rgb="FFFFFF00"/>
        <bgColor indexed="64"/>
      </patternFill>
    </fill>
    <fill>
      <patternFill patternType="solid">
        <fgColor rgb="FFCCFFCC"/>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85">
    <xf numFmtId="0" fontId="0" fillId="0" borderId="0" xfId="0"/>
    <xf numFmtId="0" fontId="5" fillId="2" borderId="0" xfId="0" applyFont="1" applyFill="1" applyAlignment="1">
      <alignment horizontal="left" vertical="center" wrapText="1"/>
    </xf>
    <xf numFmtId="0" fontId="6" fillId="3" borderId="0" xfId="0" applyFont="1" applyFill="1" applyAlignment="1">
      <alignment horizontal="center" vertical="center" wrapText="1"/>
    </xf>
    <xf numFmtId="0" fontId="5" fillId="4" borderId="0" xfId="0" applyFont="1" applyFill="1" applyAlignment="1">
      <alignment horizontal="center" vertical="center" wrapText="1"/>
    </xf>
    <xf numFmtId="9" fontId="5" fillId="4" borderId="0" xfId="1" applyFont="1" applyFill="1" applyAlignment="1">
      <alignment horizontal="center" vertical="center" wrapText="1"/>
    </xf>
    <xf numFmtId="0" fontId="5" fillId="0" borderId="0" xfId="0" applyFont="1" applyAlignment="1">
      <alignment vertical="center" wrapText="1"/>
    </xf>
    <xf numFmtId="0" fontId="2" fillId="5" borderId="0" xfId="0" applyFont="1" applyFill="1" applyAlignment="1">
      <alignment horizontal="left"/>
    </xf>
    <xf numFmtId="0" fontId="4" fillId="3" borderId="0" xfId="0" applyFont="1" applyFill="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horizontal="center"/>
    </xf>
    <xf numFmtId="2" fontId="0" fillId="0" borderId="0" xfId="0" applyNumberFormat="1" applyAlignment="1">
      <alignment horizontal="center"/>
    </xf>
    <xf numFmtId="1" fontId="0" fillId="0" borderId="0" xfId="0" applyNumberFormat="1" applyAlignment="1">
      <alignment horizontal="center"/>
    </xf>
    <xf numFmtId="9" fontId="0" fillId="6" borderId="0" xfId="1" applyFont="1" applyFill="1" applyAlignment="1">
      <alignment horizontal="center"/>
    </xf>
    <xf numFmtId="0" fontId="0" fillId="2" borderId="0" xfId="0" applyFill="1" applyAlignment="1">
      <alignment horizontal="left"/>
    </xf>
    <xf numFmtId="0" fontId="7" fillId="3" borderId="0" xfId="0" applyFont="1" applyFill="1" applyAlignment="1">
      <alignment horizontal="center"/>
    </xf>
    <xf numFmtId="0" fontId="0" fillId="2" borderId="0" xfId="0" applyFill="1" applyAlignment="1">
      <alignment horizontal="center"/>
    </xf>
    <xf numFmtId="0" fontId="4" fillId="2" borderId="0" xfId="0" applyFont="1" applyFill="1" applyAlignment="1">
      <alignment horizontal="center"/>
    </xf>
    <xf numFmtId="9" fontId="0" fillId="0" borderId="0" xfId="1" applyFont="1" applyAlignment="1">
      <alignment horizontal="center"/>
    </xf>
    <xf numFmtId="0" fontId="9" fillId="5" borderId="0" xfId="0" applyFont="1" applyFill="1" applyAlignment="1">
      <alignment horizontal="left"/>
    </xf>
    <xf numFmtId="0" fontId="10" fillId="5" borderId="0" xfId="0" applyFont="1" applyFill="1" applyAlignment="1">
      <alignment horizontal="center" vertical="center" wrapText="1"/>
    </xf>
    <xf numFmtId="0" fontId="9" fillId="5" borderId="0" xfId="0" applyFont="1" applyFill="1" applyAlignment="1">
      <alignment horizontal="center"/>
    </xf>
    <xf numFmtId="0" fontId="11" fillId="5" borderId="0" xfId="0" applyFont="1" applyFill="1" applyAlignment="1">
      <alignment horizontal="center"/>
    </xf>
    <xf numFmtId="164" fontId="8" fillId="3" borderId="1" xfId="0" applyNumberFormat="1" applyFont="1" applyFill="1" applyBorder="1" applyAlignment="1">
      <alignment horizontal="center"/>
    </xf>
    <xf numFmtId="0" fontId="12" fillId="2" borderId="0" xfId="2" applyFill="1" applyAlignment="1">
      <alignment horizontal="left"/>
    </xf>
    <xf numFmtId="0" fontId="4" fillId="2" borderId="0" xfId="0" applyFont="1" applyFill="1" applyAlignment="1">
      <alignment horizontal="left"/>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2" fontId="3" fillId="7" borderId="5" xfId="0" applyNumberFormat="1" applyFont="1" applyFill="1" applyBorder="1" applyAlignment="1">
      <alignment horizontal="center"/>
    </xf>
    <xf numFmtId="2" fontId="3" fillId="7" borderId="0" xfId="0" applyNumberFormat="1" applyFont="1" applyFill="1" applyAlignment="1">
      <alignment horizontal="center"/>
    </xf>
    <xf numFmtId="164" fontId="3" fillId="7" borderId="6" xfId="0" applyNumberFormat="1" applyFont="1" applyFill="1" applyBorder="1" applyAlignment="1">
      <alignment horizontal="center"/>
    </xf>
    <xf numFmtId="0" fontId="0" fillId="7" borderId="5" xfId="0" applyFill="1" applyBorder="1" applyAlignment="1">
      <alignment horizontal="left"/>
    </xf>
    <xf numFmtId="0" fontId="0" fillId="7" borderId="0" xfId="0" applyFill="1" applyAlignment="1">
      <alignment horizontal="left"/>
    </xf>
    <xf numFmtId="9" fontId="3" fillId="7" borderId="7" xfId="0" applyNumberFormat="1" applyFont="1" applyFill="1" applyBorder="1" applyAlignment="1">
      <alignment horizontal="center"/>
    </xf>
    <xf numFmtId="10" fontId="3" fillId="7" borderId="8" xfId="1" applyNumberFormat="1" applyFont="1" applyFill="1" applyBorder="1" applyAlignment="1">
      <alignment horizontal="center"/>
    </xf>
    <xf numFmtId="2" fontId="0" fillId="8" borderId="0" xfId="0" applyNumberFormat="1" applyFill="1" applyAlignment="1">
      <alignment horizontal="center"/>
    </xf>
    <xf numFmtId="2" fontId="3" fillId="7" borderId="8" xfId="0" applyNumberFormat="1" applyFont="1" applyFill="1" applyBorder="1" applyAlignment="1">
      <alignment horizontal="center"/>
    </xf>
    <xf numFmtId="2" fontId="3" fillId="7" borderId="9" xfId="0" applyNumberFormat="1" applyFont="1" applyFill="1" applyBorder="1" applyAlignment="1">
      <alignment horizontal="center"/>
    </xf>
    <xf numFmtId="0" fontId="13" fillId="7" borderId="6" xfId="0" applyFont="1" applyFill="1" applyBorder="1" applyAlignment="1">
      <alignment horizontal="left"/>
    </xf>
    <xf numFmtId="0" fontId="4" fillId="9" borderId="0" xfId="0" applyFont="1" applyFill="1" applyAlignment="1">
      <alignment horizontal="center" vertical="center" wrapText="1"/>
    </xf>
    <xf numFmtId="0" fontId="4" fillId="0" borderId="0" xfId="0" applyFont="1" applyAlignment="1">
      <alignment horizontal="center" vertical="center" wrapText="1"/>
    </xf>
    <xf numFmtId="0" fontId="4" fillId="10" borderId="0" xfId="0" applyFont="1" applyFill="1" applyAlignment="1">
      <alignment horizontal="center" vertical="center" wrapText="1"/>
    </xf>
    <xf numFmtId="0" fontId="4" fillId="11" borderId="0" xfId="0" applyFont="1" applyFill="1" applyAlignment="1">
      <alignment horizontal="center" vertical="center" wrapText="1"/>
    </xf>
    <xf numFmtId="0" fontId="4" fillId="0" borderId="2" xfId="0" applyFont="1" applyBorder="1"/>
    <xf numFmtId="0" fontId="0" fillId="12" borderId="3" xfId="0" applyFill="1" applyBorder="1"/>
    <xf numFmtId="0" fontId="0" fillId="0" borderId="4" xfId="0" applyBorder="1"/>
    <xf numFmtId="0" fontId="0" fillId="9" borderId="0" xfId="0" applyFill="1"/>
    <xf numFmtId="2" fontId="0" fillId="10" borderId="0" xfId="0" applyNumberFormat="1" applyFill="1" applyAlignment="1">
      <alignment horizontal="center"/>
    </xf>
    <xf numFmtId="165" fontId="0" fillId="0" borderId="0" xfId="0" applyNumberFormat="1" applyAlignment="1">
      <alignment horizontal="center"/>
    </xf>
    <xf numFmtId="1" fontId="0" fillId="11" borderId="0" xfId="0" applyNumberFormat="1" applyFill="1" applyAlignment="1">
      <alignment horizontal="center"/>
    </xf>
    <xf numFmtId="0" fontId="4" fillId="0" borderId="5" xfId="0" applyFont="1" applyBorder="1"/>
    <xf numFmtId="0" fontId="0" fillId="0" borderId="6" xfId="0" applyBorder="1"/>
    <xf numFmtId="0" fontId="0" fillId="12" borderId="0" xfId="0" applyFill="1"/>
    <xf numFmtId="2" fontId="0" fillId="0" borderId="0" xfId="0" applyNumberFormat="1"/>
    <xf numFmtId="0" fontId="4" fillId="0" borderId="10" xfId="0" applyFont="1" applyBorder="1"/>
    <xf numFmtId="2" fontId="0" fillId="13" borderId="11" xfId="0" applyNumberFormat="1" applyFill="1" applyBorder="1"/>
    <xf numFmtId="2" fontId="0" fillId="13" borderId="0" xfId="0" applyNumberFormat="1" applyFill="1"/>
    <xf numFmtId="0" fontId="4" fillId="0" borderId="7" xfId="0" applyFont="1" applyBorder="1"/>
    <xf numFmtId="0" fontId="0" fillId="13" borderId="8" xfId="0" applyFill="1" applyBorder="1"/>
    <xf numFmtId="0" fontId="4" fillId="0" borderId="13" xfId="0" applyFont="1" applyBorder="1"/>
    <xf numFmtId="165" fontId="0" fillId="14" borderId="14" xfId="0" applyNumberFormat="1" applyFill="1" applyBorder="1"/>
    <xf numFmtId="0" fontId="0" fillId="0" borderId="15" xfId="0" applyBorder="1"/>
    <xf numFmtId="0" fontId="14" fillId="16" borderId="2" xfId="0" applyFont="1" applyFill="1" applyBorder="1"/>
    <xf numFmtId="1" fontId="0" fillId="16" borderId="4" xfId="0" applyNumberFormat="1" applyFill="1" applyBorder="1" applyAlignment="1">
      <alignment horizontal="center"/>
    </xf>
    <xf numFmtId="0" fontId="14" fillId="16" borderId="5" xfId="0" applyFont="1" applyFill="1" applyBorder="1"/>
    <xf numFmtId="2" fontId="0" fillId="16" borderId="6" xfId="0" applyNumberFormat="1" applyFill="1" applyBorder="1" applyAlignment="1">
      <alignment horizontal="center"/>
    </xf>
    <xf numFmtId="1" fontId="0" fillId="16" borderId="6" xfId="0" applyNumberFormat="1" applyFill="1" applyBorder="1" applyAlignment="1">
      <alignment horizontal="center"/>
    </xf>
    <xf numFmtId="164" fontId="0" fillId="16" borderId="6" xfId="0" applyNumberFormat="1" applyFill="1" applyBorder="1" applyAlignment="1">
      <alignment horizontal="center"/>
    </xf>
    <xf numFmtId="166" fontId="0" fillId="16" borderId="6" xfId="0" applyNumberFormat="1" applyFill="1" applyBorder="1" applyAlignment="1">
      <alignment horizontal="center"/>
    </xf>
    <xf numFmtId="0" fontId="14" fillId="16" borderId="7" xfId="0" applyFont="1" applyFill="1" applyBorder="1"/>
    <xf numFmtId="10" fontId="0" fillId="16" borderId="9" xfId="0" applyNumberFormat="1" applyFill="1" applyBorder="1" applyAlignment="1">
      <alignment horizontal="center"/>
    </xf>
    <xf numFmtId="0" fontId="0" fillId="10" borderId="0" xfId="0" applyFill="1"/>
    <xf numFmtId="0" fontId="0" fillId="11" borderId="0" xfId="0" applyFill="1"/>
    <xf numFmtId="0" fontId="8" fillId="5" borderId="0" xfId="0" applyFont="1" applyFill="1" applyAlignment="1">
      <alignment horizontal="left" vertical="top" wrapText="1"/>
    </xf>
    <xf numFmtId="0" fontId="0" fillId="5" borderId="0" xfId="0" applyFill="1"/>
    <xf numFmtId="0" fontId="9" fillId="5" borderId="0" xfId="0" applyFont="1" applyFill="1" applyAlignment="1">
      <alignment horizontal="center" vertical="center" wrapText="1"/>
    </xf>
    <xf numFmtId="0" fontId="15" fillId="0" borderId="0" xfId="0" applyFont="1"/>
    <xf numFmtId="0" fontId="9" fillId="5" borderId="0" xfId="0" applyFont="1" applyFill="1"/>
    <xf numFmtId="0" fontId="0" fillId="0" borderId="1" xfId="0" applyBorder="1" applyAlignment="1">
      <alignment horizontal="center"/>
    </xf>
    <xf numFmtId="2" fontId="3" fillId="0" borderId="1" xfId="0" applyNumberFormat="1" applyFont="1" applyBorder="1" applyAlignment="1">
      <alignment horizontal="center"/>
    </xf>
    <xf numFmtId="0" fontId="0" fillId="0" borderId="12"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2" fillId="15" borderId="14" xfId="0" applyFont="1" applyFill="1" applyBorder="1" applyAlignment="1">
      <alignment horizontal="center"/>
    </xf>
  </cellXfs>
  <cellStyles count="3">
    <cellStyle name="Collegamento ipertestuale" xfId="2" builtinId="8"/>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fr-FR" sz="1600" b="1">
                <a:solidFill>
                  <a:srgbClr val="FF0000"/>
                </a:solidFill>
              </a:rPr>
              <a:t>POSITION (t)</a:t>
            </a:r>
          </a:p>
        </c:rich>
      </c:tx>
      <c:layout>
        <c:manualLayout>
          <c:xMode val="edge"/>
          <c:yMode val="edge"/>
          <c:x val="0.43009613465477498"/>
          <c:y val="4.5900677629440202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it-IT"/>
        </a:p>
      </c:txPr>
    </c:title>
    <c:autoTitleDeleted val="0"/>
    <c:plotArea>
      <c:layout>
        <c:manualLayout>
          <c:layoutTarget val="inner"/>
          <c:xMode val="edge"/>
          <c:yMode val="edge"/>
          <c:x val="6.2786258327348105E-2"/>
          <c:y val="1.76958240274925E-2"/>
          <c:w val="0.90291733189980805"/>
          <c:h val="0.91045354168525305"/>
        </c:manualLayout>
      </c:layout>
      <c:scatterChart>
        <c:scatterStyle val="lineMarker"/>
        <c:varyColors val="0"/>
        <c:ser>
          <c:idx val="0"/>
          <c:order val="0"/>
          <c:tx>
            <c:v>Xmod</c:v>
          </c:tx>
          <c:spPr>
            <a:ln w="25400" cap="rnd">
              <a:noFill/>
              <a:round/>
            </a:ln>
            <a:effectLst/>
          </c:spPr>
          <c:marker>
            <c:symbol val="circle"/>
            <c:size val="5"/>
            <c:spPr>
              <a:solidFill>
                <a:schemeClr val="accent1"/>
              </a:solidFill>
              <a:ln w="9525">
                <a:solidFill>
                  <a:schemeClr val="accent1"/>
                </a:solidFill>
              </a:ln>
              <a:effectLst/>
            </c:spPr>
          </c:marker>
          <c:xVal>
            <c:numRef>
              <c:f>'From Split times'!$F$2:$F$601</c:f>
              <c:numCache>
                <c:formatCode>General</c:formatCode>
                <c:ptCount val="6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4.45</c:v>
                </c:pt>
                <c:pt idx="445">
                  <c:v>4.46</c:v>
                </c:pt>
                <c:pt idx="446">
                  <c:v>4.47</c:v>
                </c:pt>
                <c:pt idx="447">
                  <c:v>4.4800000000000004</c:v>
                </c:pt>
                <c:pt idx="448">
                  <c:v>4.49</c:v>
                </c:pt>
                <c:pt idx="449">
                  <c:v>4.5</c:v>
                </c:pt>
                <c:pt idx="450">
                  <c:v>4.51</c:v>
                </c:pt>
                <c:pt idx="451">
                  <c:v>4.5199999999999996</c:v>
                </c:pt>
                <c:pt idx="452">
                  <c:v>4.53</c:v>
                </c:pt>
                <c:pt idx="453">
                  <c:v>4.54</c:v>
                </c:pt>
                <c:pt idx="454">
                  <c:v>4.55</c:v>
                </c:pt>
                <c:pt idx="455">
                  <c:v>4.5599999999999996</c:v>
                </c:pt>
                <c:pt idx="456">
                  <c:v>4.57</c:v>
                </c:pt>
                <c:pt idx="457">
                  <c:v>4.58</c:v>
                </c:pt>
                <c:pt idx="458">
                  <c:v>4.59</c:v>
                </c:pt>
                <c:pt idx="459">
                  <c:v>4.5999999999999996</c:v>
                </c:pt>
                <c:pt idx="460">
                  <c:v>4.6100000000000003</c:v>
                </c:pt>
                <c:pt idx="461">
                  <c:v>4.62</c:v>
                </c:pt>
                <c:pt idx="462">
                  <c:v>4.63</c:v>
                </c:pt>
                <c:pt idx="463">
                  <c:v>4.6399999999999997</c:v>
                </c:pt>
                <c:pt idx="464">
                  <c:v>4.6500000000000004</c:v>
                </c:pt>
                <c:pt idx="465">
                  <c:v>4.66</c:v>
                </c:pt>
                <c:pt idx="466">
                  <c:v>4.67</c:v>
                </c:pt>
                <c:pt idx="467">
                  <c:v>4.68</c:v>
                </c:pt>
                <c:pt idx="468">
                  <c:v>4.6900000000000004</c:v>
                </c:pt>
                <c:pt idx="469">
                  <c:v>4.7</c:v>
                </c:pt>
                <c:pt idx="470">
                  <c:v>4.71</c:v>
                </c:pt>
                <c:pt idx="471">
                  <c:v>4.72</c:v>
                </c:pt>
                <c:pt idx="472">
                  <c:v>4.7300000000000004</c:v>
                </c:pt>
                <c:pt idx="473">
                  <c:v>4.74</c:v>
                </c:pt>
                <c:pt idx="474">
                  <c:v>4.75</c:v>
                </c:pt>
                <c:pt idx="475">
                  <c:v>4.76</c:v>
                </c:pt>
                <c:pt idx="476">
                  <c:v>4.7699999999999996</c:v>
                </c:pt>
                <c:pt idx="477">
                  <c:v>4.78</c:v>
                </c:pt>
                <c:pt idx="478">
                  <c:v>4.79</c:v>
                </c:pt>
                <c:pt idx="479">
                  <c:v>4.8</c:v>
                </c:pt>
                <c:pt idx="480">
                  <c:v>4.8099999999999996</c:v>
                </c:pt>
                <c:pt idx="481">
                  <c:v>4.82</c:v>
                </c:pt>
                <c:pt idx="482">
                  <c:v>4.83</c:v>
                </c:pt>
                <c:pt idx="483">
                  <c:v>4.84</c:v>
                </c:pt>
                <c:pt idx="484">
                  <c:v>4.8499999999999996</c:v>
                </c:pt>
                <c:pt idx="485">
                  <c:v>4.8600000000000003</c:v>
                </c:pt>
                <c:pt idx="486">
                  <c:v>4.87</c:v>
                </c:pt>
                <c:pt idx="487">
                  <c:v>4.88</c:v>
                </c:pt>
                <c:pt idx="488">
                  <c:v>4.8899999999999997</c:v>
                </c:pt>
                <c:pt idx="489">
                  <c:v>4.9000000000000004</c:v>
                </c:pt>
                <c:pt idx="490">
                  <c:v>4.91</c:v>
                </c:pt>
                <c:pt idx="491">
                  <c:v>4.92</c:v>
                </c:pt>
                <c:pt idx="492">
                  <c:v>4.93</c:v>
                </c:pt>
                <c:pt idx="493">
                  <c:v>4.9400000000000004</c:v>
                </c:pt>
                <c:pt idx="494">
                  <c:v>4.95</c:v>
                </c:pt>
                <c:pt idx="495">
                  <c:v>4.96</c:v>
                </c:pt>
                <c:pt idx="496">
                  <c:v>4.97</c:v>
                </c:pt>
                <c:pt idx="497">
                  <c:v>4.9800000000000004</c:v>
                </c:pt>
                <c:pt idx="498">
                  <c:v>4.99</c:v>
                </c:pt>
                <c:pt idx="499">
                  <c:v>5</c:v>
                </c:pt>
                <c:pt idx="500">
                  <c:v>5.01</c:v>
                </c:pt>
                <c:pt idx="501">
                  <c:v>5.0199999999999996</c:v>
                </c:pt>
                <c:pt idx="502">
                  <c:v>5.03</c:v>
                </c:pt>
                <c:pt idx="503">
                  <c:v>5.04</c:v>
                </c:pt>
                <c:pt idx="504">
                  <c:v>5.05</c:v>
                </c:pt>
                <c:pt idx="505">
                  <c:v>5.0599999999999996</c:v>
                </c:pt>
                <c:pt idx="506">
                  <c:v>5.07</c:v>
                </c:pt>
                <c:pt idx="507">
                  <c:v>5.08</c:v>
                </c:pt>
                <c:pt idx="508">
                  <c:v>5.09</c:v>
                </c:pt>
                <c:pt idx="509">
                  <c:v>5.0999999999999996</c:v>
                </c:pt>
                <c:pt idx="510">
                  <c:v>5.1100000000000003</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c:v>
                </c:pt>
              </c:numCache>
            </c:numRef>
          </c:xVal>
          <c:yVal>
            <c:numRef>
              <c:f>'From Split times'!$G$1:$G$600</c:f>
              <c:numCache>
                <c:formatCode>0.00</c:formatCode>
                <c:ptCount val="600"/>
                <c:pt idx="0" formatCode="General">
                  <c:v>0</c:v>
                </c:pt>
                <c:pt idx="1">
                  <c:v>0</c:v>
                </c:pt>
                <c:pt idx="2">
                  <c:v>1.4549603556788364E-3</c:v>
                </c:pt>
                <c:pt idx="3">
                  <c:v>3.6291379731639237E-3</c:v>
                </c:pt>
                <c:pt idx="4">
                  <c:v>6.5170798932933215E-3</c:v>
                </c:pt>
                <c:pt idx="5">
                  <c:v>1.0113374500133641E-2</c:v>
                </c:pt>
                <c:pt idx="6">
                  <c:v>1.4412651207524049E-2</c:v>
                </c:pt>
                <c:pt idx="7">
                  <c:v>1.9409580147996899E-2</c:v>
                </c:pt>
                <c:pt idx="8">
                  <c:v>2.5098871864056856E-2</c:v>
                </c:pt>
                <c:pt idx="9">
                  <c:v>3.1475277001800715E-2</c:v>
                </c:pt>
                <c:pt idx="10">
                  <c:v>3.8533586006860084E-2</c:v>
                </c:pt>
                <c:pt idx="11">
                  <c:v>4.6268628822649427E-2</c:v>
                </c:pt>
                <c:pt idx="12">
                  <c:v>5.4675274590901879E-2</c:v>
                </c:pt>
                <c:pt idx="13">
                  <c:v>6.3748431354475554E-2</c:v>
                </c:pt>
                <c:pt idx="14">
                  <c:v>7.3483045762413143E-2</c:v>
                </c:pt>
                <c:pt idx="15">
                  <c:v>8.3874102777237641E-2</c:v>
                </c:pt>
                <c:pt idx="16">
                  <c:v>9.4916625384467324E-2</c:v>
                </c:pt>
                <c:pt idx="17">
                  <c:v>0.10660567430433315</c:v>
                </c:pt>
                <c:pt idx="18">
                  <c:v>0.1189363477056818</c:v>
                </c:pt>
                <c:pt idx="19">
                  <c:v>0.13190378092204791</c:v>
                </c:pt>
                <c:pt idx="20">
                  <c:v>0.14550314616987894</c:v>
                </c:pt>
                <c:pt idx="21">
                  <c:v>0.1597296522688964</c:v>
                </c:pt>
                <c:pt idx="22">
                  <c:v>0.17457854436457734</c:v>
                </c:pt>
                <c:pt idx="23">
                  <c:v>0.1900451036527398</c:v>
                </c:pt>
                <c:pt idx="24">
                  <c:v>0.20612464710621636</c:v>
                </c:pt>
                <c:pt idx="25">
                  <c:v>0.22281252720360029</c:v>
                </c:pt>
                <c:pt idx="26">
                  <c:v>0.2401041316600479</c:v>
                </c:pt>
                <c:pt idx="27">
                  <c:v>0.2579948831601222</c:v>
                </c:pt>
                <c:pt idx="28">
                  <c:v>0.27648023909266184</c:v>
                </c:pt>
                <c:pt idx="29">
                  <c:v>0.29555569128766046</c:v>
                </c:pt>
                <c:pt idx="30">
                  <c:v>0.31521676575514079</c:v>
                </c:pt>
                <c:pt idx="31">
                  <c:v>0.33545902242600861</c:v>
                </c:pt>
                <c:pt idx="32">
                  <c:v>0.35627805489487152</c:v>
                </c:pt>
                <c:pt idx="33">
                  <c:v>0.37766949016480766</c:v>
                </c:pt>
                <c:pt idx="34">
                  <c:v>0.39962898839406935</c:v>
                </c:pt>
                <c:pt idx="35">
                  <c:v>0.42215224264470735</c:v>
                </c:pt>
                <c:pt idx="36">
                  <c:v>0.44523497863310102</c:v>
                </c:pt>
                <c:pt idx="37">
                  <c:v>0.46887295448237964</c:v>
                </c:pt>
                <c:pt idx="38">
                  <c:v>0.49306196047672124</c:v>
                </c:pt>
                <c:pt idx="39">
                  <c:v>0.51779781881751397</c:v>
                </c:pt>
                <c:pt idx="40">
                  <c:v>0.5430763833813661</c:v>
                </c:pt>
                <c:pt idx="41">
                  <c:v>0.56889353947995136</c:v>
                </c:pt>
                <c:pt idx="42">
                  <c:v>0.59524520362167432</c:v>
                </c:pt>
                <c:pt idx="43">
                  <c:v>0.62212732327514331</c:v>
                </c:pt>
                <c:pt idx="44">
                  <c:v>0.64953587663443624</c:v>
                </c:pt>
                <c:pt idx="45">
                  <c:v>0.67746687238614645</c:v>
                </c:pt>
                <c:pt idx="46">
                  <c:v>0.7059163494781947</c:v>
                </c:pt>
                <c:pt idx="47">
                  <c:v>0.73488037689039387</c:v>
                </c:pt>
                <c:pt idx="48">
                  <c:v>0.76435505340675325</c:v>
                </c:pt>
                <c:pt idx="49">
                  <c:v>0.79433650738950912</c:v>
                </c:pt>
                <c:pt idx="50">
                  <c:v>0.8248208965548689</c:v>
                </c:pt>
                <c:pt idx="51">
                  <c:v>0.85580440775045508</c:v>
                </c:pt>
                <c:pt idx="52">
                  <c:v>0.88728325673443664</c:v>
                </c:pt>
                <c:pt idx="53">
                  <c:v>0.91925368795633544</c:v>
                </c:pt>
                <c:pt idx="54">
                  <c:v>0.95171197433949406</c:v>
                </c:pt>
                <c:pt idx="55">
                  <c:v>0.98465441706519319</c:v>
                </c:pt>
                <c:pt idx="56">
                  <c:v>1.0180773453584053</c:v>
                </c:pt>
                <c:pt idx="57">
                  <c:v>1.0519771162751737</c:v>
                </c:pt>
                <c:pt idx="58">
                  <c:v>1.0863501144916026</c:v>
                </c:pt>
                <c:pt idx="59">
                  <c:v>1.1211927520944471</c:v>
                </c:pt>
                <c:pt idx="60">
                  <c:v>1.1565014683732924</c:v>
                </c:pt>
                <c:pt idx="61">
                  <c:v>1.1922727296143059</c:v>
                </c:pt>
                <c:pt idx="62">
                  <c:v>1.2285030288955556</c:v>
                </c:pt>
                <c:pt idx="63">
                  <c:v>1.2651888858838793</c:v>
                </c:pt>
                <c:pt idx="64">
                  <c:v>1.3023268466332936</c:v>
                </c:pt>
                <c:pt idx="65">
                  <c:v>1.3399134833849318</c:v>
                </c:pt>
                <c:pt idx="66">
                  <c:v>1.3779453943684987</c:v>
                </c:pt>
                <c:pt idx="67">
                  <c:v>1.4164192036052303</c:v>
                </c:pt>
                <c:pt idx="68">
                  <c:v>1.4553315607123476</c:v>
                </c:pt>
                <c:pt idx="69">
                  <c:v>1.4946791407089934</c:v>
                </c:pt>
                <c:pt idx="70">
                  <c:v>1.5344586438236398</c:v>
                </c:pt>
                <c:pt idx="71">
                  <c:v>1.5746667953029561</c:v>
                </c:pt>
                <c:pt idx="72">
                  <c:v>1.615300345222126</c:v>
                </c:pt>
                <c:pt idx="73">
                  <c:v>1.656356068296603</c:v>
                </c:pt>
                <c:pt idx="74">
                  <c:v>1.6978307636952927</c:v>
                </c:pt>
                <c:pt idx="75">
                  <c:v>1.7397212548551522</c:v>
                </c:pt>
                <c:pt idx="76">
                  <c:v>1.7820243892971936</c:v>
                </c:pt>
                <c:pt idx="77">
                  <c:v>1.8247370384438846</c:v>
                </c:pt>
                <c:pt idx="78">
                  <c:v>1.8678560974379321</c:v>
                </c:pt>
                <c:pt idx="79">
                  <c:v>1.9113784849624402</c:v>
                </c:pt>
                <c:pt idx="80">
                  <c:v>1.9553011430624316</c:v>
                </c:pt>
                <c:pt idx="81">
                  <c:v>1.9996210369677225</c:v>
                </c:pt>
                <c:pt idx="82">
                  <c:v>2.0443351549171402</c:v>
                </c:pt>
                <c:pt idx="83">
                  <c:v>2.0894405079840728</c:v>
                </c:pt>
                <c:pt idx="84">
                  <c:v>2.1349341299033435</c:v>
                </c:pt>
                <c:pt idx="85">
                  <c:v>2.180813076899395</c:v>
                </c:pt>
                <c:pt idx="86">
                  <c:v>2.2270744275157779</c:v>
                </c:pt>
                <c:pt idx="87">
                  <c:v>2.273715282445933</c:v>
                </c:pt>
                <c:pt idx="88">
                  <c:v>2.3207327643652533</c:v>
                </c:pt>
                <c:pt idx="89">
                  <c:v>2.3681240177644236</c:v>
                </c:pt>
                <c:pt idx="90">
                  <c:v>2.4158862087840189</c:v>
                </c:pt>
                <c:pt idx="91">
                  <c:v>2.4640165250503618</c:v>
                </c:pt>
                <c:pt idx="92">
                  <c:v>2.5125121755126201</c:v>
                </c:pt>
                <c:pt idx="93">
                  <c:v>2.5613703902811418</c:v>
                </c:pt>
                <c:pt idx="94">
                  <c:v>2.6105884204670162</c:v>
                </c:pt>
                <c:pt idx="95">
                  <c:v>2.6601635380228492</c:v>
                </c:pt>
                <c:pt idx="96">
                  <c:v>2.7100930355847481</c:v>
                </c:pt>
                <c:pt idx="97">
                  <c:v>2.7603742263155038</c:v>
                </c:pt>
                <c:pt idx="98">
                  <c:v>2.8110044437489599</c:v>
                </c:pt>
                <c:pt idx="99">
                  <c:v>2.8619810416355653</c:v>
                </c:pt>
                <c:pt idx="100">
                  <c:v>2.9133013937890953</c:v>
                </c:pt>
                <c:pt idx="101">
                  <c:v>2.9649628939345356</c:v>
                </c:pt>
                <c:pt idx="102">
                  <c:v>3.0169629555571196</c:v>
                </c:pt>
                <c:pt idx="103">
                  <c:v>3.0692990117525101</c:v>
                </c:pt>
                <c:pt idx="104">
                  <c:v>3.1219685150781173</c:v>
                </c:pt>
                <c:pt idx="105">
                  <c:v>3.1749689374055436</c:v>
                </c:pt>
                <c:pt idx="106">
                  <c:v>3.2282977697741471</c:v>
                </c:pt>
                <c:pt idx="107">
                  <c:v>3.2819525222457155</c:v>
                </c:pt>
                <c:pt idx="108">
                  <c:v>3.3359307237602427</c:v>
                </c:pt>
                <c:pt idx="109">
                  <c:v>3.3902299219927969</c:v>
                </c:pt>
                <c:pt idx="110">
                  <c:v>3.4448476832114765</c:v>
                </c:pt>
                <c:pt idx="111">
                  <c:v>3.4997815921364404</c:v>
                </c:pt>
                <c:pt idx="112">
                  <c:v>3.5550292518000082</c:v>
                </c:pt>
                <c:pt idx="113">
                  <c:v>3.610588283407822</c:v>
                </c:pt>
                <c:pt idx="114">
                  <c:v>3.6664563262010592</c:v>
                </c:pt>
                <c:pt idx="115">
                  <c:v>3.7226310373196911</c:v>
                </c:pt>
                <c:pt idx="116">
                  <c:v>3.7791100916667775</c:v>
                </c:pt>
                <c:pt idx="117">
                  <c:v>3.8358911817737908</c:v>
                </c:pt>
                <c:pt idx="118">
                  <c:v>3.892972017666962</c:v>
                </c:pt>
                <c:pt idx="119">
                  <c:v>3.9503503267346365</c:v>
                </c:pt>
                <c:pt idx="120">
                  <c:v>4.0080238535956401</c:v>
                </c:pt>
                <c:pt idx="121">
                  <c:v>4.0659903599686409</c:v>
                </c:pt>
                <c:pt idx="122">
                  <c:v>4.1242476245425017</c:v>
                </c:pt>
                <c:pt idx="123">
                  <c:v>4.182793442847613</c:v>
                </c:pt>
                <c:pt idx="124">
                  <c:v>4.2416256271282089</c:v>
                </c:pt>
                <c:pt idx="125">
                  <c:v>4.300742006215641</c:v>
                </c:pt>
                <c:pt idx="126">
                  <c:v>4.360140425402621</c:v>
                </c:pt>
                <c:pt idx="127">
                  <c:v>4.4198187463184135</c:v>
                </c:pt>
                <c:pt idx="128">
                  <c:v>4.4797748468049763</c:v>
                </c:pt>
                <c:pt idx="129">
                  <c:v>4.5400066207940384</c:v>
                </c:pt>
                <c:pt idx="130">
                  <c:v>4.6005119781851089</c:v>
                </c:pt>
                <c:pt idx="131">
                  <c:v>4.6612888447244165</c:v>
                </c:pt>
                <c:pt idx="132">
                  <c:v>4.7223351618847582</c:v>
                </c:pt>
                <c:pt idx="133">
                  <c:v>4.7836488867462679</c:v>
                </c:pt>
                <c:pt idx="134">
                  <c:v>4.8452279918780823</c:v>
                </c:pt>
                <c:pt idx="135">
                  <c:v>4.9070704652209072</c:v>
                </c:pt>
                <c:pt idx="136">
                  <c:v>4.9691743099704722</c:v>
                </c:pt>
                <c:pt idx="137">
                  <c:v>5.0315375444618722</c:v>
                </c:pt>
                <c:pt idx="138">
                  <c:v>5.0941582020547829</c:v>
                </c:pt>
                <c:pt idx="139">
                  <c:v>5.1570343310195463</c:v>
                </c:pt>
                <c:pt idx="140">
                  <c:v>5.2201639944241238</c:v>
                </c:pt>
                <c:pt idx="141">
                  <c:v>5.2835452700219001</c:v>
                </c:pt>
                <c:pt idx="142">
                  <c:v>5.347176250140345</c:v>
                </c:pt>
                <c:pt idx="143">
                  <c:v>5.4110550415705134</c:v>
                </c:pt>
                <c:pt idx="144">
                  <c:v>5.4751797654573844</c:v>
                </c:pt>
                <c:pt idx="145">
                  <c:v>5.5395485571910354</c:v>
                </c:pt>
                <c:pt idx="146">
                  <c:v>5.6041595662986383</c:v>
                </c:pt>
                <c:pt idx="147">
                  <c:v>5.6690109563372717</c:v>
                </c:pt>
                <c:pt idx="148">
                  <c:v>5.7341009047875531</c:v>
                </c:pt>
                <c:pt idx="149">
                  <c:v>5.7994276029480716</c:v>
                </c:pt>
                <c:pt idx="150">
                  <c:v>5.864989255830622</c:v>
                </c:pt>
                <c:pt idx="151">
                  <c:v>5.9307840820562365</c:v>
                </c:pt>
                <c:pt idx="152">
                  <c:v>5.9968103137519986</c:v>
                </c:pt>
                <c:pt idx="153">
                  <c:v>6.0630661964486467</c:v>
                </c:pt>
                <c:pt idx="154">
                  <c:v>6.1295499889789484</c:v>
                </c:pt>
                <c:pt idx="155">
                  <c:v>6.1962599633768471</c:v>
                </c:pt>
                <c:pt idx="156">
                  <c:v>6.2631944047773747</c:v>
                </c:pt>
                <c:pt idx="157">
                  <c:v>6.3303516113173197</c:v>
                </c:pt>
                <c:pt idx="158">
                  <c:v>6.3977298940366527</c:v>
                </c:pt>
                <c:pt idx="159">
                  <c:v>6.4653275767806955</c:v>
                </c:pt>
                <c:pt idx="160">
                  <c:v>6.5331429961030336</c:v>
                </c:pt>
                <c:pt idx="161">
                  <c:v>6.6011745011691669</c:v>
                </c:pt>
                <c:pt idx="162">
                  <c:v>6.6694204536608863</c:v>
                </c:pt>
                <c:pt idx="163">
                  <c:v>6.7378792276813781</c:v>
                </c:pt>
                <c:pt idx="164">
                  <c:v>6.806549209661048</c:v>
                </c:pt>
                <c:pt idx="165">
                  <c:v>6.8754287982640587</c:v>
                </c:pt>
                <c:pt idx="166">
                  <c:v>6.9445164042955767</c:v>
                </c:pt>
                <c:pt idx="167">
                  <c:v>7.0138104506097196</c:v>
                </c:pt>
                <c:pt idx="168">
                  <c:v>7.0833093720182054</c:v>
                </c:pt>
                <c:pt idx="169">
                  <c:v>7.1530116151996914</c:v>
                </c:pt>
                <c:pt idx="170">
                  <c:v>7.2229156386098019</c:v>
                </c:pt>
                <c:pt idx="171">
                  <c:v>7.2930199123918369</c:v>
                </c:pt>
                <c:pt idx="172">
                  <c:v>7.3633229182881603</c:v>
                </c:pt>
                <c:pt idx="173">
                  <c:v>7.4338231495522553</c:v>
                </c:pt>
                <c:pt idx="174">
                  <c:v>7.5045191108614526</c:v>
                </c:pt>
                <c:pt idx="175">
                  <c:v>7.5754093182303155</c:v>
                </c:pt>
                <c:pt idx="176">
                  <c:v>7.6464922989246817</c:v>
                </c:pt>
                <c:pt idx="177">
                  <c:v>7.7177665913763622</c:v>
                </c:pt>
                <c:pt idx="178">
                  <c:v>7.7892307450984806</c:v>
                </c:pt>
                <c:pt idx="179">
                  <c:v>7.8608833206014559</c:v>
                </c:pt>
                <c:pt idx="180">
                  <c:v>7.932722889309626</c:v>
                </c:pt>
                <c:pt idx="181">
                  <c:v>8.0047480334784993</c:v>
                </c:pt>
                <c:pt idx="182">
                  <c:v>8.0769573461126338</c:v>
                </c:pt>
                <c:pt idx="183">
                  <c:v>8.1493494308841417</c:v>
                </c:pt>
                <c:pt idx="184">
                  <c:v>8.2219229020518103</c:v>
                </c:pt>
                <c:pt idx="185">
                  <c:v>8.2946763843808338</c:v>
                </c:pt>
                <c:pt idx="186">
                  <c:v>8.3676085130631588</c:v>
                </c:pt>
                <c:pt idx="187">
                  <c:v>8.4407179336384281</c:v>
                </c:pt>
                <c:pt idx="188">
                  <c:v>8.5140033019155297</c:v>
                </c:pt>
                <c:pt idx="189">
                  <c:v>8.5874632838947331</c:v>
                </c:pt>
                <c:pt idx="190">
                  <c:v>8.6610965556904222</c:v>
                </c:pt>
                <c:pt idx="191">
                  <c:v>8.7349018034544166</c:v>
                </c:pt>
                <c:pt idx="192">
                  <c:v>8.8088777232998616</c:v>
                </c:pt>
                <c:pt idx="193">
                  <c:v>8.8830230212257106</c:v>
                </c:pt>
                <c:pt idx="194">
                  <c:v>8.9573364130417694</c:v>
                </c:pt>
                <c:pt idx="195">
                  <c:v>9.0318166242943114</c:v>
                </c:pt>
                <c:pt idx="196">
                  <c:v>9.1064623901922612</c:v>
                </c:pt>
                <c:pt idx="197">
                  <c:v>9.1812724555339305</c:v>
                </c:pt>
                <c:pt idx="198">
                  <c:v>9.2562455746343186</c:v>
                </c:pt>
                <c:pt idx="199">
                  <c:v>9.3313805112529504</c:v>
                </c:pt>
                <c:pt idx="200">
                  <c:v>9.4066760385222796</c:v>
                </c:pt>
                <c:pt idx="201">
                  <c:v>9.4821309388766171</c:v>
                </c:pt>
                <c:pt idx="202">
                  <c:v>9.5577440039816128</c:v>
                </c:pt>
                <c:pt idx="203">
                  <c:v>9.6335140346642589</c:v>
                </c:pt>
                <c:pt idx="204">
                  <c:v>9.7094398408434337</c:v>
                </c:pt>
                <c:pt idx="205">
                  <c:v>9.7855202414609721</c:v>
                </c:pt>
                <c:pt idx="206">
                  <c:v>9.8617540644132493</c:v>
                </c:pt>
                <c:pt idx="207">
                  <c:v>9.9381401464832919</c:v>
                </c:pt>
                <c:pt idx="208">
                  <c:v>10.014677333273402</c:v>
                </c:pt>
                <c:pt idx="209">
                  <c:v>10.091364479138294</c:v>
                </c:pt>
                <c:pt idx="210">
                  <c:v>10.168200447118725</c:v>
                </c:pt>
                <c:pt idx="211">
                  <c:v>10.245184108875652</c:v>
                </c:pt>
                <c:pt idx="212">
                  <c:v>10.322314344624866</c:v>
                </c:pt>
                <c:pt idx="213">
                  <c:v>10.399590043072136</c:v>
                </c:pt>
                <c:pt idx="214">
                  <c:v>10.477010101348839</c:v>
                </c:pt>
                <c:pt idx="215">
                  <c:v>10.554573424948074</c:v>
                </c:pt>
                <c:pt idx="216">
                  <c:v>10.632278927661273</c:v>
                </c:pt>
                <c:pt idx="217">
                  <c:v>10.710125531515279</c:v>
                </c:pt>
                <c:pt idx="218">
                  <c:v>10.78811216670991</c:v>
                </c:pt>
                <c:pt idx="219">
                  <c:v>10.866237771555989</c:v>
                </c:pt>
                <c:pt idx="220">
                  <c:v>10.944501292413852</c:v>
                </c:pt>
                <c:pt idx="221">
                  <c:v>11.022901683632316</c:v>
                </c:pt>
                <c:pt idx="222">
                  <c:v>11.101437907488116</c:v>
                </c:pt>
                <c:pt idx="223">
                  <c:v>11.180108934125789</c:v>
                </c:pt>
                <c:pt idx="224">
                  <c:v>11.258913741498031</c:v>
                </c:pt>
                <c:pt idx="225">
                  <c:v>11.337851315306491</c:v>
                </c:pt>
                <c:pt idx="226">
                  <c:v>11.416920648943023</c:v>
                </c:pt>
                <c:pt idx="227">
                  <c:v>11.49612074343138</c:v>
                </c:pt>
                <c:pt idx="228">
                  <c:v>11.575450607369348</c:v>
                </c:pt>
                <c:pt idx="229">
                  <c:v>11.654909256871324</c:v>
                </c:pt>
                <c:pt idx="230">
                  <c:v>11.734495715511326</c:v>
                </c:pt>
                <c:pt idx="231">
                  <c:v>11.814209014266435</c:v>
                </c:pt>
                <c:pt idx="232">
                  <c:v>11.894048191460669</c:v>
                </c:pt>
                <c:pt idx="233">
                  <c:v>11.974012292709274</c:v>
                </c:pt>
                <c:pt idx="234">
                  <c:v>12.05410037086345</c:v>
                </c:pt>
                <c:pt idx="235">
                  <c:v>12.134311485955488</c:v>
                </c:pt>
                <c:pt idx="236">
                  <c:v>12.21464470514432</c:v>
                </c:pt>
                <c:pt idx="237">
                  <c:v>12.29509910266149</c:v>
                </c:pt>
                <c:pt idx="238">
                  <c:v>12.375673759757534</c:v>
                </c:pt>
                <c:pt idx="239">
                  <c:v>12.456367764648755</c:v>
                </c:pt>
                <c:pt idx="240">
                  <c:v>12.537180212464417</c:v>
                </c:pt>
                <c:pt idx="241">
                  <c:v>12.618110205194331</c:v>
                </c:pt>
                <c:pt idx="242">
                  <c:v>12.699156851636836</c:v>
                </c:pt>
                <c:pt idx="243">
                  <c:v>12.780319267347183</c:v>
                </c:pt>
                <c:pt idx="244">
                  <c:v>12.861596574586304</c:v>
                </c:pt>
                <c:pt idx="245">
                  <c:v>12.942987902269969</c:v>
                </c:pt>
                <c:pt idx="246">
                  <c:v>13.024492385918332</c:v>
                </c:pt>
                <c:pt idx="247">
                  <c:v>13.106109167605858</c:v>
                </c:pt>
                <c:pt idx="248">
                  <c:v>13.187837395911627</c:v>
                </c:pt>
                <c:pt idx="249">
                  <c:v>13.269676225870022</c:v>
                </c:pt>
                <c:pt idx="250">
                  <c:v>13.351624818921783</c:v>
                </c:pt>
                <c:pt idx="251">
                  <c:v>13.433682342865437</c:v>
                </c:pt>
                <c:pt idx="252">
                  <c:v>13.515847971809089</c:v>
                </c:pt>
                <c:pt idx="253">
                  <c:v>13.598120886122596</c:v>
                </c:pt>
                <c:pt idx="254">
                  <c:v>13.680500272390075</c:v>
                </c:pt>
                <c:pt idx="255">
                  <c:v>13.762985323362807</c:v>
                </c:pt>
                <c:pt idx="256">
                  <c:v>13.845575237912461</c:v>
                </c:pt>
                <c:pt idx="257">
                  <c:v>13.928269220984701</c:v>
                </c:pt>
                <c:pt idx="258">
                  <c:v>14.011066483553131</c:v>
                </c:pt>
                <c:pt idx="259">
                  <c:v>14.093966242573595</c:v>
                </c:pt>
                <c:pt idx="260">
                  <c:v>14.176967720938816</c:v>
                </c:pt>
                <c:pt idx="261">
                  <c:v>14.260070147433387</c:v>
                </c:pt>
                <c:pt idx="262">
                  <c:v>14.343272756689101</c:v>
                </c:pt>
                <c:pt idx="263">
                  <c:v>14.426574789140616</c:v>
                </c:pt>
                <c:pt idx="264">
                  <c:v>14.509975490981461</c:v>
                </c:pt>
                <c:pt idx="265">
                  <c:v>14.593474114120371</c:v>
                </c:pt>
                <c:pt idx="266">
                  <c:v>14.677069916137958</c:v>
                </c:pt>
                <c:pt idx="267">
                  <c:v>14.760762160243706</c:v>
                </c:pt>
                <c:pt idx="268">
                  <c:v>14.844550115233297</c:v>
                </c:pt>
                <c:pt idx="269">
                  <c:v>14.928433055446254</c:v>
                </c:pt>
                <c:pt idx="270">
                  <c:v>15.012410260723911</c:v>
                </c:pt>
                <c:pt idx="271">
                  <c:v>15.096481016367699</c:v>
                </c:pt>
                <c:pt idx="272">
                  <c:v>15.180644613097746</c:v>
                </c:pt>
                <c:pt idx="273">
                  <c:v>15.2649003470118</c:v>
                </c:pt>
                <c:pt idx="274">
                  <c:v>15.349247519544448</c:v>
                </c:pt>
                <c:pt idx="275">
                  <c:v>15.433685437426664</c:v>
                </c:pt>
                <c:pt idx="276">
                  <c:v>15.518213412645641</c:v>
                </c:pt>
                <c:pt idx="277">
                  <c:v>15.602830762404949</c:v>
                </c:pt>
                <c:pt idx="278">
                  <c:v>15.687536809084978</c:v>
                </c:pt>
                <c:pt idx="279">
                  <c:v>15.772330880203699</c:v>
                </c:pt>
                <c:pt idx="280">
                  <c:v>15.857212308377697</c:v>
                </c:pt>
                <c:pt idx="281">
                  <c:v>15.94218043128353</c:v>
                </c:pt>
                <c:pt idx="282">
                  <c:v>16.027234591619351</c:v>
                </c:pt>
                <c:pt idx="283">
                  <c:v>16.112374137066848</c:v>
                </c:pt>
                <c:pt idx="284">
                  <c:v>16.197598420253449</c:v>
                </c:pt>
                <c:pt idx="285">
                  <c:v>16.282906798714833</c:v>
                </c:pt>
                <c:pt idx="286">
                  <c:v>16.368298634857712</c:v>
                </c:pt>
                <c:pt idx="287">
                  <c:v>16.4537732959229</c:v>
                </c:pt>
                <c:pt idx="288">
                  <c:v>16.539330153948661</c:v>
                </c:pt>
                <c:pt idx="289">
                  <c:v>16.62496858573434</c:v>
                </c:pt>
                <c:pt idx="290">
                  <c:v>16.710687972804262</c:v>
                </c:pt>
                <c:pt idx="291">
                  <c:v>16.796487701371912</c:v>
                </c:pt>
                <c:pt idx="292">
                  <c:v>16.882367162304373</c:v>
                </c:pt>
                <c:pt idx="293">
                  <c:v>16.968325751087054</c:v>
                </c:pt>
                <c:pt idx="294">
                  <c:v>17.054362867788672</c:v>
                </c:pt>
                <c:pt idx="295">
                  <c:v>17.140477917026498</c:v>
                </c:pt>
                <c:pt idx="296">
                  <c:v>17.226670307931876</c:v>
                </c:pt>
                <c:pt idx="297">
                  <c:v>17.312939454115995</c:v>
                </c:pt>
                <c:pt idx="298">
                  <c:v>17.399284773635923</c:v>
                </c:pt>
                <c:pt idx="299">
                  <c:v>17.485705688960905</c:v>
                </c:pt>
                <c:pt idx="300">
                  <c:v>17.572201626938906</c:v>
                </c:pt>
                <c:pt idx="301">
                  <c:v>17.658772018763411</c:v>
                </c:pt>
                <c:pt idx="302">
                  <c:v>17.745416299940484</c:v>
                </c:pt>
                <c:pt idx="303">
                  <c:v>17.832133910256065</c:v>
                </c:pt>
                <c:pt idx="304">
                  <c:v>17.918924293743522</c:v>
                </c:pt>
                <c:pt idx="305">
                  <c:v>18.005786898651454</c:v>
                </c:pt>
                <c:pt idx="306">
                  <c:v>18.092721177411722</c:v>
                </c:pt>
                <c:pt idx="307">
                  <c:v>18.179726586607735</c:v>
                </c:pt>
                <c:pt idx="308">
                  <c:v>18.266802586942983</c:v>
                </c:pt>
                <c:pt idx="309">
                  <c:v>18.35394864320979</c:v>
                </c:pt>
                <c:pt idx="310">
                  <c:v>18.441164224258316</c:v>
                </c:pt>
                <c:pt idx="311">
                  <c:v>18.528448802965791</c:v>
                </c:pt>
                <c:pt idx="312">
                  <c:v>18.61580185620598</c:v>
                </c:pt>
                <c:pt idx="313">
                  <c:v>18.703222864818891</c:v>
                </c:pt>
                <c:pt idx="314">
                  <c:v>18.79071131358069</c:v>
                </c:pt>
                <c:pt idx="315">
                  <c:v>18.878266691173874</c:v>
                </c:pt>
                <c:pt idx="316">
                  <c:v>18.965888490157635</c:v>
                </c:pt>
                <c:pt idx="317">
                  <c:v>19.053576206938487</c:v>
                </c:pt>
                <c:pt idx="318">
                  <c:v>19.141329341741084</c:v>
                </c:pt>
                <c:pt idx="319">
                  <c:v>19.229147398579276</c:v>
                </c:pt>
                <c:pt idx="320">
                  <c:v>19.317029885227381</c:v>
                </c:pt>
                <c:pt idx="321">
                  <c:v>19.404976313191668</c:v>
                </c:pt>
                <c:pt idx="322">
                  <c:v>19.492986197682065</c:v>
                </c:pt>
                <c:pt idx="323">
                  <c:v>19.581059057584085</c:v>
                </c:pt>
                <c:pt idx="324">
                  <c:v>19.669194415430955</c:v>
                </c:pt>
                <c:pt idx="325">
                  <c:v>19.757391797375949</c:v>
                </c:pt>
                <c:pt idx="326">
                  <c:v>19.845650733164959</c:v>
                </c:pt>
                <c:pt idx="327">
                  <c:v>19.933970756109243</c:v>
                </c:pt>
                <c:pt idx="328">
                  <c:v>20.022351403058401</c:v>
                </c:pt>
                <c:pt idx="329">
                  <c:v>20.110792214373546</c:v>
                </c:pt>
                <c:pt idx="330">
                  <c:v>20.199292733900677</c:v>
                </c:pt>
                <c:pt idx="331">
                  <c:v>20.287852508944262</c:v>
                </c:pt>
                <c:pt idx="332">
                  <c:v>20.376471090241012</c:v>
                </c:pt>
                <c:pt idx="333">
                  <c:v>20.465148031933861</c:v>
                </c:pt>
                <c:pt idx="334">
                  <c:v>20.553882891546145</c:v>
                </c:pt>
                <c:pt idx="335">
                  <c:v>20.642675229955966</c:v>
                </c:pt>
                <c:pt idx="336">
                  <c:v>20.731524611370759</c:v>
                </c:pt>
                <c:pt idx="337">
                  <c:v>20.820430603302047</c:v>
                </c:pt>
                <c:pt idx="338">
                  <c:v>20.909392776540397</c:v>
                </c:pt>
                <c:pt idx="339">
                  <c:v>20.998410705130549</c:v>
                </c:pt>
                <c:pt idx="340">
                  <c:v>21.08748396634676</c:v>
                </c:pt>
                <c:pt idx="341">
                  <c:v>21.176612140668293</c:v>
                </c:pt>
                <c:pt idx="342">
                  <c:v>21.265794811755146</c:v>
                </c:pt>
                <c:pt idx="343">
                  <c:v>21.355031566423911</c:v>
                </c:pt>
                <c:pt idx="344">
                  <c:v>21.444321994623859</c:v>
                </c:pt>
                <c:pt idx="345">
                  <c:v>21.533665689413183</c:v>
                </c:pt>
                <c:pt idx="346">
                  <c:v>21.623062246935422</c:v>
                </c:pt>
                <c:pt idx="347">
                  <c:v>21.712511266396074</c:v>
                </c:pt>
                <c:pt idx="348">
                  <c:v>21.802012350039384</c:v>
                </c:pt>
                <c:pt idx="349">
                  <c:v>21.891565103125291</c:v>
                </c:pt>
                <c:pt idx="350">
                  <c:v>21.981169133906583</c:v>
                </c:pt>
                <c:pt idx="351">
                  <c:v>22.070824053606191</c:v>
                </c:pt>
                <c:pt idx="352">
                  <c:v>22.160529476394675</c:v>
                </c:pt>
                <c:pt idx="353">
                  <c:v>22.250285019367873</c:v>
                </c:pt>
                <c:pt idx="354">
                  <c:v>22.340090302524725</c:v>
                </c:pt>
                <c:pt idx="355">
                  <c:v>22.42994494874527</c:v>
                </c:pt>
                <c:pt idx="356">
                  <c:v>22.519848583768784</c:v>
                </c:pt>
                <c:pt idx="357">
                  <c:v>22.609800836172116</c:v>
                </c:pt>
                <c:pt idx="358">
                  <c:v>22.69980133734817</c:v>
                </c:pt>
                <c:pt idx="359">
                  <c:v>22.789849721484554</c:v>
                </c:pt>
                <c:pt idx="360">
                  <c:v>22.879945625542387</c:v>
                </c:pt>
                <c:pt idx="361">
                  <c:v>22.970088689235283</c:v>
                </c:pt>
                <c:pt idx="362">
                  <c:v>23.06027855500847</c:v>
                </c:pt>
                <c:pt idx="363">
                  <c:v>23.150514868018082</c:v>
                </c:pt>
                <c:pt idx="364">
                  <c:v>23.240797276110609</c:v>
                </c:pt>
                <c:pt idx="365">
                  <c:v>23.331125429802494</c:v>
                </c:pt>
                <c:pt idx="366">
                  <c:v>23.421498982259902</c:v>
                </c:pt>
                <c:pt idx="367">
                  <c:v>23.51191758927861</c:v>
                </c:pt>
                <c:pt idx="368">
                  <c:v>23.602380909264095</c:v>
                </c:pt>
                <c:pt idx="369">
                  <c:v>23.692888603211721</c:v>
                </c:pt>
                <c:pt idx="370">
                  <c:v>23.783440334687125</c:v>
                </c:pt>
                <c:pt idx="371">
                  <c:v>23.874035769806717</c:v>
                </c:pt>
                <c:pt idx="372">
                  <c:v>23.964674577218346</c:v>
                </c:pt>
                <c:pt idx="373">
                  <c:v>24.055356428082103</c:v>
                </c:pt>
                <c:pt idx="374">
                  <c:v>24.146080996051282</c:v>
                </c:pt>
                <c:pt idx="375">
                  <c:v>24.236847957253467</c:v>
                </c:pt>
                <c:pt idx="376">
                  <c:v>24.327656990271777</c:v>
                </c:pt>
                <c:pt idx="377">
                  <c:v>24.418507776126251</c:v>
                </c:pt>
                <c:pt idx="378">
                  <c:v>24.509399998255368</c:v>
                </c:pt>
                <c:pt idx="379">
                  <c:v>24.600333342497709</c:v>
                </c:pt>
                <c:pt idx="380">
                  <c:v>24.691307497073769</c:v>
                </c:pt>
                <c:pt idx="381">
                  <c:v>24.78232215256789</c:v>
                </c:pt>
                <c:pt idx="382">
                  <c:v>24.873377001910335</c:v>
                </c:pt>
                <c:pt idx="383">
                  <c:v>24.964471740359514</c:v>
                </c:pt>
                <c:pt idx="384">
                  <c:v>25.055606065484323</c:v>
                </c:pt>
                <c:pt idx="385">
                  <c:v>25.146779677146633</c:v>
                </c:pt>
                <c:pt idx="386">
                  <c:v>25.237992277483894</c:v>
                </c:pt>
                <c:pt idx="387">
                  <c:v>25.329243570891897</c:v>
                </c:pt>
                <c:pt idx="388">
                  <c:v>25.420533264007638</c:v>
                </c:pt>
                <c:pt idx="389">
                  <c:v>25.511861065692337</c:v>
                </c:pt>
                <c:pt idx="390">
                  <c:v>25.603226687014562</c:v>
                </c:pt>
                <c:pt idx="391">
                  <c:v>25.694629841233507</c:v>
                </c:pt>
                <c:pt idx="392">
                  <c:v>25.786070243782376</c:v>
                </c:pt>
                <c:pt idx="393">
                  <c:v>25.877547612251899</c:v>
                </c:pt>
                <c:pt idx="394">
                  <c:v>25.969061666373971</c:v>
                </c:pt>
                <c:pt idx="395">
                  <c:v>26.060612128005431</c:v>
                </c:pt>
                <c:pt idx="396">
                  <c:v>26.15219872111194</c:v>
                </c:pt>
                <c:pt idx="397">
                  <c:v>26.243821171751996</c:v>
                </c:pt>
                <c:pt idx="398">
                  <c:v>26.335479208061059</c:v>
                </c:pt>
                <c:pt idx="399">
                  <c:v>26.427172560235821</c:v>
                </c:pt>
                <c:pt idx="400">
                  <c:v>26.518900960518561</c:v>
                </c:pt>
                <c:pt idx="401">
                  <c:v>26.610664143181648</c:v>
                </c:pt>
                <c:pt idx="402">
                  <c:v>26.702461844512136</c:v>
                </c:pt>
                <c:pt idx="403">
                  <c:v>26.794293802796503</c:v>
                </c:pt>
                <c:pt idx="404">
                  <c:v>26.886159758305485</c:v>
                </c:pt>
                <c:pt idx="405">
                  <c:v>26.978059453279034</c:v>
                </c:pt>
                <c:pt idx="406">
                  <c:v>27.069992631911379</c:v>
                </c:pt>
                <c:pt idx="407">
                  <c:v>27.161959040336228</c:v>
                </c:pt>
                <c:pt idx="408">
                  <c:v>27.253958426612041</c:v>
                </c:pt>
                <c:pt idx="409">
                  <c:v>27.345990540707451</c:v>
                </c:pt>
                <c:pt idx="410">
                  <c:v>27.438055134486781</c:v>
                </c:pt>
                <c:pt idx="411">
                  <c:v>27.530151961695665</c:v>
                </c:pt>
                <c:pt idx="412">
                  <c:v>27.622280777946791</c:v>
                </c:pt>
                <c:pt idx="413">
                  <c:v>27.714441340705736</c:v>
                </c:pt>
                <c:pt idx="414">
                  <c:v>27.80663340927693</c:v>
                </c:pt>
                <c:pt idx="415">
                  <c:v>27.898856744789708</c:v>
                </c:pt>
                <c:pt idx="416">
                  <c:v>27.991111110184466</c:v>
                </c:pt>
                <c:pt idx="417">
                  <c:v>28.083396270198943</c:v>
                </c:pt>
                <c:pt idx="418">
                  <c:v>28.175711991354593</c:v>
                </c:pt>
                <c:pt idx="419">
                  <c:v>28.268058041943046</c:v>
                </c:pt>
                <c:pt idx="420">
                  <c:v>28.360434192012711</c:v>
                </c:pt>
                <c:pt idx="421">
                  <c:v>28.452840213355433</c:v>
                </c:pt>
                <c:pt idx="422">
                  <c:v>28.545275879493289</c:v>
                </c:pt>
                <c:pt idx="423">
                  <c:v>28.637740965665465</c:v>
                </c:pt>
                <c:pt idx="424">
                  <c:v>28.730235248815237</c:v>
                </c:pt>
                <c:pt idx="425">
                  <c:v>28.822758507577053</c:v>
                </c:pt>
                <c:pt idx="426">
                  <c:v>28.915310522263709</c:v>
                </c:pt>
                <c:pt idx="427">
                  <c:v>29.007891074853628</c:v>
                </c:pt>
                <c:pt idx="428">
                  <c:v>29.100499948978221</c:v>
                </c:pt>
                <c:pt idx="429">
                  <c:v>29.193136929909368</c:v>
                </c:pt>
                <c:pt idx="430">
                  <c:v>29.285801804546971</c:v>
                </c:pt>
                <c:pt idx="431">
                  <c:v>29.378494361406613</c:v>
                </c:pt>
                <c:pt idx="432">
                  <c:v>29.471214390607315</c:v>
                </c:pt>
                <c:pt idx="433">
                  <c:v>29.563961683859365</c:v>
                </c:pt>
                <c:pt idx="434">
                  <c:v>29.656736034452265</c:v>
                </c:pt>
                <c:pt idx="435">
                  <c:v>29.749537237242755</c:v>
                </c:pt>
                <c:pt idx="436">
                  <c:v>29.842365088642929</c:v>
                </c:pt>
                <c:pt idx="437">
                  <c:v>29.935219386608438</c:v>
                </c:pt>
                <c:pt idx="438">
                  <c:v>30.028099930626801</c:v>
                </c:pt>
                <c:pt idx="439">
                  <c:v>30.121006521705777</c:v>
                </c:pt>
                <c:pt idx="440">
                  <c:v>30.213938962361841</c:v>
                </c:pt>
                <c:pt idx="441">
                  <c:v>30.306897056608754</c:v>
                </c:pt>
                <c:pt idx="442">
                  <c:v>30.399880609946202</c:v>
                </c:pt>
                <c:pt idx="443">
                  <c:v>30.49288942934853</c:v>
                </c:pt>
                <c:pt idx="444">
                  <c:v>30.585923323253571</c:v>
                </c:pt>
                <c:pt idx="445">
                  <c:v>30.678982101551536</c:v>
                </c:pt>
                <c:pt idx="446">
                  <c:v>30.772065575574015</c:v>
                </c:pt>
                <c:pt idx="447">
                  <c:v>30.865173558083043</c:v>
                </c:pt>
                <c:pt idx="448">
                  <c:v>30.958305863260254</c:v>
                </c:pt>
                <c:pt idx="449">
                  <c:v>31.051462306696116</c:v>
                </c:pt>
                <c:pt idx="450">
                  <c:v>31.144642705379262</c:v>
                </c:pt>
                <c:pt idx="451">
                  <c:v>31.237846877685868</c:v>
                </c:pt>
                <c:pt idx="452">
                  <c:v>31.331074643369153</c:v>
                </c:pt>
                <c:pt idx="453">
                  <c:v>31.42432582354893</c:v>
                </c:pt>
                <c:pt idx="454">
                  <c:v>31.517600240701242</c:v>
                </c:pt>
                <c:pt idx="455">
                  <c:v>31.610897718648083</c:v>
                </c:pt>
                <c:pt idx="456">
                  <c:v>31.704218082547193</c:v>
                </c:pt>
                <c:pt idx="457">
                  <c:v>31.797561158881933</c:v>
                </c:pt>
                <c:pt idx="458">
                  <c:v>31.890926775451234</c:v>
                </c:pt>
                <c:pt idx="459">
                  <c:v>31.984314761359613</c:v>
                </c:pt>
                <c:pt idx="460">
                  <c:v>32.077724947007283</c:v>
                </c:pt>
                <c:pt idx="461">
                  <c:v>32.171157164080334</c:v>
                </c:pt>
                <c:pt idx="462">
                  <c:v>32.264611245540976</c:v>
                </c:pt>
                <c:pt idx="463">
                  <c:v>32.358087025617863</c:v>
                </c:pt>
                <c:pt idx="464">
                  <c:v>32.451584339796497</c:v>
                </c:pt>
                <c:pt idx="465">
                  <c:v>32.545103024809691</c:v>
                </c:pt>
                <c:pt idx="466">
                  <c:v>32.638642918628122</c:v>
                </c:pt>
                <c:pt idx="467">
                  <c:v>32.73220386045093</c:v>
                </c:pt>
                <c:pt idx="468">
                  <c:v>32.825785690696428</c:v>
                </c:pt>
                <c:pt idx="469">
                  <c:v>32.919388250992839</c:v>
                </c:pt>
                <c:pt idx="470">
                  <c:v>33.013011384169126</c:v>
                </c:pt>
                <c:pt idx="471">
                  <c:v>33.106654934245896</c:v>
                </c:pt>
                <c:pt idx="472">
                  <c:v>33.200318746426355</c:v>
                </c:pt>
                <c:pt idx="473">
                  <c:v>33.294002667087348</c:v>
                </c:pt>
                <c:pt idx="474">
                  <c:v>33.38770654377047</c:v>
                </c:pt>
                <c:pt idx="475">
                  <c:v>33.481430225173206</c:v>
                </c:pt>
                <c:pt idx="476">
                  <c:v>33.575173561140197</c:v>
                </c:pt>
                <c:pt idx="477">
                  <c:v>33.668936402654531</c:v>
                </c:pt>
                <c:pt idx="478">
                  <c:v>33.762718601829114</c:v>
                </c:pt>
                <c:pt idx="479">
                  <c:v>33.856520011898091</c:v>
                </c:pt>
                <c:pt idx="480">
                  <c:v>33.950340487208372</c:v>
                </c:pt>
                <c:pt idx="481">
                  <c:v>34.044179883211164</c:v>
                </c:pt>
                <c:pt idx="482">
                  <c:v>34.138038056453624</c:v>
                </c:pt>
                <c:pt idx="483">
                  <c:v>34.231914864570534</c:v>
                </c:pt>
                <c:pt idx="484">
                  <c:v>34.325810166276064</c:v>
                </c:pt>
                <c:pt idx="485">
                  <c:v>34.419723821355582</c:v>
                </c:pt>
                <c:pt idx="486">
                  <c:v>34.513655690657536</c:v>
                </c:pt>
                <c:pt idx="487">
                  <c:v>34.607605636085388</c:v>
                </c:pt>
                <c:pt idx="488">
                  <c:v>34.701573520589626</c:v>
                </c:pt>
                <c:pt idx="489">
                  <c:v>34.795559208159816</c:v>
                </c:pt>
                <c:pt idx="490">
                  <c:v>34.889562563816732</c:v>
                </c:pt>
                <c:pt idx="491">
                  <c:v>34.983583453604531</c:v>
                </c:pt>
                <c:pt idx="492">
                  <c:v>35.077621744582991</c:v>
                </c:pt>
                <c:pt idx="493">
                  <c:v>35.171677304819823</c:v>
                </c:pt>
                <c:pt idx="494">
                  <c:v>35.265750003383012</c:v>
                </c:pt>
                <c:pt idx="495">
                  <c:v>35.359839710333254</c:v>
                </c:pt>
                <c:pt idx="496">
                  <c:v>35.453946296716417</c:v>
                </c:pt>
                <c:pt idx="497">
                  <c:v>35.548069634556064</c:v>
                </c:pt>
                <c:pt idx="498">
                  <c:v>35.642209596846058</c:v>
                </c:pt>
                <c:pt idx="499">
                  <c:v>35.736366057543194</c:v>
                </c:pt>
                <c:pt idx="500">
                  <c:v>35.830538891559897</c:v>
                </c:pt>
                <c:pt idx="501">
                  <c:v>35.924727974756991</c:v>
                </c:pt>
                <c:pt idx="502">
                  <c:v>36.018933183936483</c:v>
                </c:pt>
                <c:pt idx="503">
                  <c:v>36.11315439683446</c:v>
                </c:pt>
                <c:pt idx="504">
                  <c:v>36.207391492113977</c:v>
                </c:pt>
                <c:pt idx="505">
                  <c:v>36.301644349358043</c:v>
                </c:pt>
                <c:pt idx="506">
                  <c:v>36.39591284906264</c:v>
                </c:pt>
                <c:pt idx="507">
                  <c:v>36.490196872629816</c:v>
                </c:pt>
                <c:pt idx="508">
                  <c:v>36.584496302360797</c:v>
                </c:pt>
                <c:pt idx="509">
                  <c:v>36.678811021449178</c:v>
                </c:pt>
                <c:pt idx="510">
                  <c:v>36.77314091397416</c:v>
                </c:pt>
                <c:pt idx="511">
                  <c:v>36.86748586489383</c:v>
                </c:pt>
                <c:pt idx="512">
                  <c:v>36.961845760038493</c:v>
                </c:pt>
                <c:pt idx="513">
                  <c:v>37.056220486104074</c:v>
                </c:pt>
                <c:pt idx="514">
                  <c:v>37.150609930645544</c:v>
                </c:pt>
                <c:pt idx="515">
                  <c:v>37.245013982070411</c:v>
                </c:pt>
                <c:pt idx="516">
                  <c:v>37.339432529632255</c:v>
                </c:pt>
                <c:pt idx="517">
                  <c:v>37.433865463424304</c:v>
                </c:pt>
                <c:pt idx="518">
                  <c:v>37.52831267437309</c:v>
                </c:pt>
                <c:pt idx="519">
                  <c:v>37.622774054232103</c:v>
                </c:pt>
                <c:pt idx="520">
                  <c:v>37.717249495575551</c:v>
                </c:pt>
                <c:pt idx="521">
                  <c:v>37.81173889179211</c:v>
                </c:pt>
                <c:pt idx="522">
                  <c:v>37.90624213707877</c:v>
                </c:pt>
                <c:pt idx="523">
                  <c:v>38.000759126434701</c:v>
                </c:pt>
                <c:pt idx="524">
                  <c:v>38.095289755655152</c:v>
                </c:pt>
                <c:pt idx="525">
                  <c:v>38.189833921325445</c:v>
                </c:pt>
                <c:pt idx="526">
                  <c:v>38.284391520814971</c:v>
                </c:pt>
                <c:pt idx="527">
                  <c:v>38.378962452271239</c:v>
                </c:pt>
                <c:pt idx="528">
                  <c:v>38.473546614613987</c:v>
                </c:pt>
                <c:pt idx="529">
                  <c:v>38.568143907529318</c:v>
                </c:pt>
                <c:pt idx="530">
                  <c:v>38.6627542314639</c:v>
                </c:pt>
                <c:pt idx="531">
                  <c:v>38.757377487619195</c:v>
                </c:pt>
                <c:pt idx="532">
                  <c:v>38.852013577945733</c:v>
                </c:pt>
                <c:pt idx="533">
                  <c:v>38.946662405137431</c:v>
                </c:pt>
                <c:pt idx="534">
                  <c:v>39.041323872625966</c:v>
                </c:pt>
                <c:pt idx="535">
                  <c:v>39.135997884575183</c:v>
                </c:pt>
                <c:pt idx="536">
                  <c:v>39.230684345875517</c:v>
                </c:pt>
                <c:pt idx="537">
                  <c:v>39.325383162138529</c:v>
                </c:pt>
                <c:pt idx="538">
                  <c:v>39.420094239691394</c:v>
                </c:pt>
                <c:pt idx="539">
                  <c:v>39.514817485571506</c:v>
                </c:pt>
                <c:pt idx="540">
                  <c:v>39.609552807521077</c:v>
                </c:pt>
                <c:pt idx="541">
                  <c:v>39.704300113981809</c:v>
                </c:pt>
                <c:pt idx="542">
                  <c:v>39.799059314089568</c:v>
                </c:pt>
                <c:pt idx="543">
                  <c:v>39.893830317669135</c:v>
                </c:pt>
                <c:pt idx="544">
                  <c:v>39.988613035228987</c:v>
                </c:pt>
                <c:pt idx="545">
                  <c:v>40.083407377956114</c:v>
                </c:pt>
                <c:pt idx="546">
                  <c:v>40.178213257710851</c:v>
                </c:pt>
                <c:pt idx="547">
                  <c:v>40.2730305870218</c:v>
                </c:pt>
                <c:pt idx="548">
                  <c:v>40.367859279080754</c:v>
                </c:pt>
                <c:pt idx="549">
                  <c:v>40.46269924773766</c:v>
                </c:pt>
                <c:pt idx="550">
                  <c:v>40.557550407495647</c:v>
                </c:pt>
                <c:pt idx="551">
                  <c:v>40.652412673506063</c:v>
                </c:pt>
                <c:pt idx="552">
                  <c:v>40.747285961563556</c:v>
                </c:pt>
                <c:pt idx="553">
                  <c:v>40.842170188101207</c:v>
                </c:pt>
                <c:pt idx="554">
                  <c:v>40.937065270185677</c:v>
                </c:pt>
                <c:pt idx="555">
                  <c:v>41.031971125512413</c:v>
                </c:pt>
                <c:pt idx="556">
                  <c:v>41.12688767240089</c:v>
                </c:pt>
                <c:pt idx="557">
                  <c:v>41.221814829789857</c:v>
                </c:pt>
                <c:pt idx="558">
                  <c:v>41.316752517232651</c:v>
                </c:pt>
                <c:pt idx="559">
                  <c:v>41.411700654892542</c:v>
                </c:pt>
                <c:pt idx="560">
                  <c:v>41.50665916353811</c:v>
                </c:pt>
                <c:pt idx="561">
                  <c:v>41.60162796453865</c:v>
                </c:pt>
                <c:pt idx="562">
                  <c:v>41.696606979859617</c:v>
                </c:pt>
                <c:pt idx="563">
                  <c:v>41.791596132058103</c:v>
                </c:pt>
                <c:pt idx="564">
                  <c:v>41.886595344278369</c:v>
                </c:pt>
                <c:pt idx="565">
                  <c:v>41.981604540247368</c:v>
                </c:pt>
                <c:pt idx="566">
                  <c:v>42.076623644270349</c:v>
                </c:pt>
                <c:pt idx="567">
                  <c:v>42.171652581226461</c:v>
                </c:pt>
                <c:pt idx="568">
                  <c:v>42.266691276564401</c:v>
                </c:pt>
                <c:pt idx="569">
                  <c:v>42.361739656298099</c:v>
                </c:pt>
                <c:pt idx="570">
                  <c:v>42.456797647002439</c:v>
                </c:pt>
                <c:pt idx="571">
                  <c:v>42.551865175808992</c:v>
                </c:pt>
                <c:pt idx="572">
                  <c:v>42.6469421704018</c:v>
                </c:pt>
                <c:pt idx="573">
                  <c:v>42.7420285590132</c:v>
                </c:pt>
                <c:pt idx="574">
                  <c:v>42.83712427041965</c:v>
                </c:pt>
                <c:pt idx="575">
                  <c:v>42.932229233937612</c:v>
                </c:pt>
                <c:pt idx="576">
                  <c:v>43.027343379419456</c:v>
                </c:pt>
                <c:pt idx="577">
                  <c:v>43.122466637249396</c:v>
                </c:pt>
                <c:pt idx="578">
                  <c:v>43.217598938339457</c:v>
                </c:pt>
                <c:pt idx="579">
                  <c:v>43.312740214125483</c:v>
                </c:pt>
                <c:pt idx="580">
                  <c:v>43.407890396563154</c:v>
                </c:pt>
                <c:pt idx="581">
                  <c:v>43.503049418124043</c:v>
                </c:pt>
                <c:pt idx="582">
                  <c:v>43.598217211791713</c:v>
                </c:pt>
                <c:pt idx="583">
                  <c:v>43.693393711057837</c:v>
                </c:pt>
                <c:pt idx="584">
                  <c:v>43.788578849918331</c:v>
                </c:pt>
                <c:pt idx="585">
                  <c:v>43.883772562869545</c:v>
                </c:pt>
                <c:pt idx="586">
                  <c:v>43.978974784904473</c:v>
                </c:pt>
                <c:pt idx="587">
                  <c:v>44.074185451508967</c:v>
                </c:pt>
                <c:pt idx="588">
                  <c:v>44.169404498658011</c:v>
                </c:pt>
                <c:pt idx="589">
                  <c:v>44.264631862812024</c:v>
                </c:pt>
                <c:pt idx="590">
                  <c:v>44.359867480913167</c:v>
                </c:pt>
                <c:pt idx="591">
                  <c:v>44.455111290381687</c:v>
                </c:pt>
                <c:pt idx="592">
                  <c:v>44.5503632291123</c:v>
                </c:pt>
                <c:pt idx="593">
                  <c:v>44.645623235470588</c:v>
                </c:pt>
                <c:pt idx="594">
                  <c:v>44.740891248289444</c:v>
                </c:pt>
                <c:pt idx="595">
                  <c:v>44.836167206865504</c:v>
                </c:pt>
                <c:pt idx="596">
                  <c:v>44.931451050955658</c:v>
                </c:pt>
                <c:pt idx="597">
                  <c:v>45.026742720773534</c:v>
                </c:pt>
                <c:pt idx="598">
                  <c:v>45.122042156986055</c:v>
                </c:pt>
                <c:pt idx="599">
                  <c:v>45.217349300709998</c:v>
                </c:pt>
              </c:numCache>
            </c:numRef>
          </c:yVal>
          <c:smooth val="0"/>
          <c:extLst>
            <c:ext xmlns:c16="http://schemas.microsoft.com/office/drawing/2014/chart" uri="{C3380CC4-5D6E-409C-BE32-E72D297353CC}">
              <c16:uniqueId val="{00000000-0FDE-4FB0-B2DA-94B9B8A2A953}"/>
            </c:ext>
          </c:extLst>
        </c:ser>
        <c:ser>
          <c:idx val="1"/>
          <c:order val="1"/>
          <c:tx>
            <c:v>Xreel</c:v>
          </c:tx>
          <c:spPr>
            <a:ln w="25400" cap="rnd">
              <a:noFill/>
              <a:round/>
            </a:ln>
            <a:effectLst/>
          </c:spPr>
          <c:marker>
            <c:symbol val="circle"/>
            <c:size val="13"/>
            <c:spPr>
              <a:solidFill>
                <a:schemeClr val="accent2"/>
              </a:solidFill>
              <a:ln w="9525">
                <a:solidFill>
                  <a:schemeClr val="accent2"/>
                </a:solidFill>
              </a:ln>
              <a:effectLst/>
            </c:spPr>
          </c:marker>
          <c:xVal>
            <c:numRef>
              <c:f>'From Split times'!$C$2:$C$7</c:f>
              <c:numCache>
                <c:formatCode>General</c:formatCode>
                <c:ptCount val="6"/>
                <c:pt idx="0">
                  <c:v>1.3640000000000001</c:v>
                </c:pt>
                <c:pt idx="1">
                  <c:v>2.0790000000000002</c:v>
                </c:pt>
                <c:pt idx="2">
                  <c:v>2.702</c:v>
                </c:pt>
                <c:pt idx="3">
                  <c:v>3.29</c:v>
                </c:pt>
                <c:pt idx="4">
                  <c:v>3.843</c:v>
                </c:pt>
                <c:pt idx="5">
                  <c:v>4.3760000000000003</c:v>
                </c:pt>
              </c:numCache>
            </c:numRef>
          </c:xVal>
          <c:yVal>
            <c:numRef>
              <c:f>'From Split times'!$B$2:$B$7</c:f>
              <c:numCache>
                <c:formatCode>General</c:formatCode>
                <c:ptCount val="6"/>
                <c:pt idx="0">
                  <c:v>5</c:v>
                </c:pt>
                <c:pt idx="1">
                  <c:v>10</c:v>
                </c:pt>
                <c:pt idx="2">
                  <c:v>15</c:v>
                </c:pt>
                <c:pt idx="3">
                  <c:v>20</c:v>
                </c:pt>
                <c:pt idx="4">
                  <c:v>25</c:v>
                </c:pt>
                <c:pt idx="5">
                  <c:v>30</c:v>
                </c:pt>
              </c:numCache>
            </c:numRef>
          </c:yVal>
          <c:smooth val="0"/>
          <c:extLst>
            <c:ext xmlns:c16="http://schemas.microsoft.com/office/drawing/2014/chart" uri="{C3380CC4-5D6E-409C-BE32-E72D297353CC}">
              <c16:uniqueId val="{00000001-0FDE-4FB0-B2DA-94B9B8A2A953}"/>
            </c:ext>
          </c:extLst>
        </c:ser>
        <c:dLbls>
          <c:showLegendKey val="0"/>
          <c:showVal val="0"/>
          <c:showCatName val="0"/>
          <c:showSerName val="0"/>
          <c:showPercent val="0"/>
          <c:showBubbleSize val="0"/>
        </c:dLbls>
        <c:axId val="-2011710752"/>
        <c:axId val="-2055577120"/>
      </c:scatterChart>
      <c:valAx>
        <c:axId val="-2011710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Time (s)</a:t>
                </a:r>
              </a:p>
            </c:rich>
          </c:tx>
          <c:layout>
            <c:manualLayout>
              <c:xMode val="edge"/>
              <c:yMode val="edge"/>
              <c:x val="0.85242685046603395"/>
              <c:y val="0.8752226316020740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crossAx val="-2055577120"/>
        <c:crosses val="autoZero"/>
        <c:crossBetween val="midCat"/>
      </c:valAx>
      <c:valAx>
        <c:axId val="-205557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Position (m)</a:t>
                </a:r>
              </a:p>
            </c:rich>
          </c:tx>
          <c:layout>
            <c:manualLayout>
              <c:xMode val="edge"/>
              <c:yMode val="edge"/>
              <c:x val="6.63233973899197E-2"/>
              <c:y val="1.9635141924020199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11710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8.2088077140646407E-2"/>
          <c:y val="2.0948053646625601E-2"/>
          <c:w val="0.8082409981371067"/>
          <c:h val="0.85189712683865704"/>
        </c:manualLayout>
      </c:layout>
      <c:scatterChart>
        <c:scatterStyle val="smoothMarker"/>
        <c:varyColors val="0"/>
        <c:ser>
          <c:idx val="1"/>
          <c:order val="1"/>
          <c:tx>
            <c:v>Speed</c:v>
          </c:tx>
          <c:marker>
            <c:symbol val="none"/>
          </c:marker>
          <c:xVal>
            <c:numRef>
              <c:f>'From speed-time curves'!$A$2:$A$275</c:f>
              <c:numCache>
                <c:formatCode>General</c:formatCode>
                <c:ptCount val="274"/>
                <c:pt idx="0">
                  <c:v>0</c:v>
                </c:pt>
                <c:pt idx="1">
                  <c:v>0.02</c:v>
                </c:pt>
                <c:pt idx="2">
                  <c:v>0.04</c:v>
                </c:pt>
                <c:pt idx="3">
                  <c:v>0.06</c:v>
                </c:pt>
                <c:pt idx="4">
                  <c:v>0.09</c:v>
                </c:pt>
                <c:pt idx="5">
                  <c:v>0.11</c:v>
                </c:pt>
                <c:pt idx="6">
                  <c:v>0.13</c:v>
                </c:pt>
                <c:pt idx="7">
                  <c:v>0.15</c:v>
                </c:pt>
                <c:pt idx="8">
                  <c:v>0.17</c:v>
                </c:pt>
                <c:pt idx="9">
                  <c:v>0.19</c:v>
                </c:pt>
                <c:pt idx="10">
                  <c:v>0.21</c:v>
                </c:pt>
                <c:pt idx="11">
                  <c:v>0.23</c:v>
                </c:pt>
                <c:pt idx="12">
                  <c:v>0.26</c:v>
                </c:pt>
                <c:pt idx="13">
                  <c:v>0.28000000000000003</c:v>
                </c:pt>
                <c:pt idx="14">
                  <c:v>0.3</c:v>
                </c:pt>
                <c:pt idx="15">
                  <c:v>0.32</c:v>
                </c:pt>
                <c:pt idx="16">
                  <c:v>0.34</c:v>
                </c:pt>
                <c:pt idx="17">
                  <c:v>0.36</c:v>
                </c:pt>
                <c:pt idx="18">
                  <c:v>0.38</c:v>
                </c:pt>
                <c:pt idx="19">
                  <c:v>0.41</c:v>
                </c:pt>
                <c:pt idx="20">
                  <c:v>0.43</c:v>
                </c:pt>
                <c:pt idx="21">
                  <c:v>0.45</c:v>
                </c:pt>
                <c:pt idx="22">
                  <c:v>0.47</c:v>
                </c:pt>
                <c:pt idx="23">
                  <c:v>0.49</c:v>
                </c:pt>
                <c:pt idx="24">
                  <c:v>0.51</c:v>
                </c:pt>
                <c:pt idx="25">
                  <c:v>0.53</c:v>
                </c:pt>
                <c:pt idx="26">
                  <c:v>0.55000000000000004</c:v>
                </c:pt>
                <c:pt idx="27">
                  <c:v>0.57999999999999996</c:v>
                </c:pt>
                <c:pt idx="28">
                  <c:v>0.6</c:v>
                </c:pt>
                <c:pt idx="29">
                  <c:v>0.62</c:v>
                </c:pt>
                <c:pt idx="30">
                  <c:v>0.64</c:v>
                </c:pt>
                <c:pt idx="31">
                  <c:v>0.66</c:v>
                </c:pt>
                <c:pt idx="32">
                  <c:v>0.68</c:v>
                </c:pt>
                <c:pt idx="33">
                  <c:v>0.7</c:v>
                </c:pt>
                <c:pt idx="34">
                  <c:v>0.73</c:v>
                </c:pt>
                <c:pt idx="35">
                  <c:v>0.75</c:v>
                </c:pt>
                <c:pt idx="36">
                  <c:v>0.77</c:v>
                </c:pt>
                <c:pt idx="37">
                  <c:v>0.79</c:v>
                </c:pt>
                <c:pt idx="38">
                  <c:v>0.81</c:v>
                </c:pt>
                <c:pt idx="39">
                  <c:v>0.83</c:v>
                </c:pt>
                <c:pt idx="40">
                  <c:v>0.85</c:v>
                </c:pt>
                <c:pt idx="41">
                  <c:v>0.87</c:v>
                </c:pt>
                <c:pt idx="42">
                  <c:v>0.9</c:v>
                </c:pt>
                <c:pt idx="43">
                  <c:v>0.92</c:v>
                </c:pt>
                <c:pt idx="44">
                  <c:v>0.94</c:v>
                </c:pt>
                <c:pt idx="45">
                  <c:v>0.96</c:v>
                </c:pt>
                <c:pt idx="46">
                  <c:v>0.98</c:v>
                </c:pt>
                <c:pt idx="47">
                  <c:v>1</c:v>
                </c:pt>
                <c:pt idx="48">
                  <c:v>1.02</c:v>
                </c:pt>
                <c:pt idx="49">
                  <c:v>1.05</c:v>
                </c:pt>
                <c:pt idx="50">
                  <c:v>1.07</c:v>
                </c:pt>
                <c:pt idx="51">
                  <c:v>1.0900000000000001</c:v>
                </c:pt>
                <c:pt idx="52">
                  <c:v>1.1100000000000001</c:v>
                </c:pt>
                <c:pt idx="53">
                  <c:v>1.1299999999999999</c:v>
                </c:pt>
                <c:pt idx="54">
                  <c:v>1.1499999999999999</c:v>
                </c:pt>
                <c:pt idx="55">
                  <c:v>1.17</c:v>
                </c:pt>
                <c:pt idx="56">
                  <c:v>1.19</c:v>
                </c:pt>
                <c:pt idx="57">
                  <c:v>1.22</c:v>
                </c:pt>
                <c:pt idx="58">
                  <c:v>1.24</c:v>
                </c:pt>
                <c:pt idx="59">
                  <c:v>1.26</c:v>
                </c:pt>
                <c:pt idx="60">
                  <c:v>1.28</c:v>
                </c:pt>
                <c:pt idx="61">
                  <c:v>1.3</c:v>
                </c:pt>
                <c:pt idx="62">
                  <c:v>1.32</c:v>
                </c:pt>
                <c:pt idx="63">
                  <c:v>1.34</c:v>
                </c:pt>
                <c:pt idx="64">
                  <c:v>1.37</c:v>
                </c:pt>
                <c:pt idx="65">
                  <c:v>1.39</c:v>
                </c:pt>
                <c:pt idx="66">
                  <c:v>1.41</c:v>
                </c:pt>
                <c:pt idx="67">
                  <c:v>1.43</c:v>
                </c:pt>
                <c:pt idx="68">
                  <c:v>1.45</c:v>
                </c:pt>
                <c:pt idx="69">
                  <c:v>1.47</c:v>
                </c:pt>
                <c:pt idx="70">
                  <c:v>1.49</c:v>
                </c:pt>
                <c:pt idx="71">
                  <c:v>1.51</c:v>
                </c:pt>
                <c:pt idx="72">
                  <c:v>1.54</c:v>
                </c:pt>
                <c:pt idx="73">
                  <c:v>1.56</c:v>
                </c:pt>
                <c:pt idx="74">
                  <c:v>1.58</c:v>
                </c:pt>
                <c:pt idx="75">
                  <c:v>1.6</c:v>
                </c:pt>
                <c:pt idx="76">
                  <c:v>1.62</c:v>
                </c:pt>
                <c:pt idx="77">
                  <c:v>1.64</c:v>
                </c:pt>
                <c:pt idx="78">
                  <c:v>1.66</c:v>
                </c:pt>
                <c:pt idx="79">
                  <c:v>1.69</c:v>
                </c:pt>
                <c:pt idx="80">
                  <c:v>1.71</c:v>
                </c:pt>
                <c:pt idx="81">
                  <c:v>1.73</c:v>
                </c:pt>
                <c:pt idx="82">
                  <c:v>1.75</c:v>
                </c:pt>
                <c:pt idx="83">
                  <c:v>1.77</c:v>
                </c:pt>
                <c:pt idx="84">
                  <c:v>1.79</c:v>
                </c:pt>
                <c:pt idx="85">
                  <c:v>1.81</c:v>
                </c:pt>
                <c:pt idx="86">
                  <c:v>1.83</c:v>
                </c:pt>
                <c:pt idx="87">
                  <c:v>1.86</c:v>
                </c:pt>
                <c:pt idx="88">
                  <c:v>1.88</c:v>
                </c:pt>
                <c:pt idx="89">
                  <c:v>1.9</c:v>
                </c:pt>
                <c:pt idx="90">
                  <c:v>1.92</c:v>
                </c:pt>
                <c:pt idx="91">
                  <c:v>1.94</c:v>
                </c:pt>
                <c:pt idx="92">
                  <c:v>1.96</c:v>
                </c:pt>
                <c:pt idx="93">
                  <c:v>1.98</c:v>
                </c:pt>
                <c:pt idx="94">
                  <c:v>2.0099999999999998</c:v>
                </c:pt>
                <c:pt idx="95">
                  <c:v>2.0299999999999998</c:v>
                </c:pt>
                <c:pt idx="96">
                  <c:v>2.0499999999999998</c:v>
                </c:pt>
                <c:pt idx="97">
                  <c:v>2.0699999999999998</c:v>
                </c:pt>
                <c:pt idx="98">
                  <c:v>2.09</c:v>
                </c:pt>
                <c:pt idx="99">
                  <c:v>2.11</c:v>
                </c:pt>
                <c:pt idx="100">
                  <c:v>2.13</c:v>
                </c:pt>
                <c:pt idx="101">
                  <c:v>2.15</c:v>
                </c:pt>
                <c:pt idx="102">
                  <c:v>2.1800000000000002</c:v>
                </c:pt>
                <c:pt idx="103">
                  <c:v>2.2000000000000002</c:v>
                </c:pt>
                <c:pt idx="104">
                  <c:v>2.2200000000000002</c:v>
                </c:pt>
                <c:pt idx="105">
                  <c:v>2.2400000000000002</c:v>
                </c:pt>
                <c:pt idx="106">
                  <c:v>2.2599999999999998</c:v>
                </c:pt>
                <c:pt idx="107">
                  <c:v>2.2799999999999998</c:v>
                </c:pt>
                <c:pt idx="108">
                  <c:v>2.2999999999999998</c:v>
                </c:pt>
                <c:pt idx="109">
                  <c:v>2.33</c:v>
                </c:pt>
                <c:pt idx="110">
                  <c:v>2.35</c:v>
                </c:pt>
                <c:pt idx="111">
                  <c:v>2.37</c:v>
                </c:pt>
                <c:pt idx="112">
                  <c:v>2.39</c:v>
                </c:pt>
                <c:pt idx="113">
                  <c:v>2.41</c:v>
                </c:pt>
                <c:pt idx="114">
                  <c:v>2.4300000000000002</c:v>
                </c:pt>
                <c:pt idx="115">
                  <c:v>2.4500000000000002</c:v>
                </c:pt>
                <c:pt idx="116">
                  <c:v>2.4700000000000002</c:v>
                </c:pt>
                <c:pt idx="117">
                  <c:v>2.5</c:v>
                </c:pt>
                <c:pt idx="118">
                  <c:v>2.52</c:v>
                </c:pt>
                <c:pt idx="119">
                  <c:v>2.54</c:v>
                </c:pt>
                <c:pt idx="120">
                  <c:v>2.56</c:v>
                </c:pt>
                <c:pt idx="121">
                  <c:v>2.58</c:v>
                </c:pt>
                <c:pt idx="122">
                  <c:v>2.6</c:v>
                </c:pt>
                <c:pt idx="123">
                  <c:v>2.62</c:v>
                </c:pt>
                <c:pt idx="124">
                  <c:v>2.65</c:v>
                </c:pt>
                <c:pt idx="125">
                  <c:v>2.67</c:v>
                </c:pt>
                <c:pt idx="126">
                  <c:v>2.69</c:v>
                </c:pt>
                <c:pt idx="127">
                  <c:v>2.71</c:v>
                </c:pt>
                <c:pt idx="128">
                  <c:v>2.73</c:v>
                </c:pt>
                <c:pt idx="129">
                  <c:v>2.75</c:v>
                </c:pt>
                <c:pt idx="130">
                  <c:v>2.77</c:v>
                </c:pt>
                <c:pt idx="131">
                  <c:v>2.79</c:v>
                </c:pt>
                <c:pt idx="132">
                  <c:v>2.82</c:v>
                </c:pt>
                <c:pt idx="133">
                  <c:v>2.84</c:v>
                </c:pt>
                <c:pt idx="134">
                  <c:v>2.86</c:v>
                </c:pt>
                <c:pt idx="135">
                  <c:v>2.88</c:v>
                </c:pt>
                <c:pt idx="136">
                  <c:v>2.9</c:v>
                </c:pt>
                <c:pt idx="137">
                  <c:v>2.92</c:v>
                </c:pt>
                <c:pt idx="138">
                  <c:v>2.94</c:v>
                </c:pt>
                <c:pt idx="139">
                  <c:v>2.97</c:v>
                </c:pt>
                <c:pt idx="140">
                  <c:v>2.99</c:v>
                </c:pt>
                <c:pt idx="141">
                  <c:v>3.01</c:v>
                </c:pt>
                <c:pt idx="142">
                  <c:v>3.03</c:v>
                </c:pt>
                <c:pt idx="143">
                  <c:v>3.05</c:v>
                </c:pt>
                <c:pt idx="144">
                  <c:v>3.07</c:v>
                </c:pt>
                <c:pt idx="145">
                  <c:v>3.09</c:v>
                </c:pt>
                <c:pt idx="146">
                  <c:v>3.11</c:v>
                </c:pt>
                <c:pt idx="147">
                  <c:v>3.14</c:v>
                </c:pt>
                <c:pt idx="148">
                  <c:v>3.16</c:v>
                </c:pt>
                <c:pt idx="149">
                  <c:v>3.18</c:v>
                </c:pt>
                <c:pt idx="150">
                  <c:v>3.2</c:v>
                </c:pt>
                <c:pt idx="151">
                  <c:v>3.22</c:v>
                </c:pt>
                <c:pt idx="152">
                  <c:v>3.24</c:v>
                </c:pt>
                <c:pt idx="153">
                  <c:v>3.26</c:v>
                </c:pt>
                <c:pt idx="154">
                  <c:v>3.29</c:v>
                </c:pt>
                <c:pt idx="155">
                  <c:v>3.31</c:v>
                </c:pt>
                <c:pt idx="156">
                  <c:v>3.33</c:v>
                </c:pt>
                <c:pt idx="157">
                  <c:v>3.35</c:v>
                </c:pt>
                <c:pt idx="158">
                  <c:v>3.37</c:v>
                </c:pt>
                <c:pt idx="159">
                  <c:v>3.39</c:v>
                </c:pt>
                <c:pt idx="160">
                  <c:v>3.41</c:v>
                </c:pt>
                <c:pt idx="161">
                  <c:v>3.43</c:v>
                </c:pt>
                <c:pt idx="162">
                  <c:v>3.46</c:v>
                </c:pt>
                <c:pt idx="163">
                  <c:v>3.48</c:v>
                </c:pt>
                <c:pt idx="164">
                  <c:v>3.5</c:v>
                </c:pt>
                <c:pt idx="165">
                  <c:v>3.52</c:v>
                </c:pt>
                <c:pt idx="166">
                  <c:v>3.54</c:v>
                </c:pt>
                <c:pt idx="167">
                  <c:v>3.56</c:v>
                </c:pt>
                <c:pt idx="168">
                  <c:v>3.58</c:v>
                </c:pt>
                <c:pt idx="169">
                  <c:v>3.61</c:v>
                </c:pt>
                <c:pt idx="170">
                  <c:v>3.63</c:v>
                </c:pt>
                <c:pt idx="171">
                  <c:v>3.65</c:v>
                </c:pt>
                <c:pt idx="172">
                  <c:v>3.67</c:v>
                </c:pt>
                <c:pt idx="173">
                  <c:v>3.69</c:v>
                </c:pt>
                <c:pt idx="174">
                  <c:v>3.71</c:v>
                </c:pt>
                <c:pt idx="175">
                  <c:v>3.73</c:v>
                </c:pt>
                <c:pt idx="176">
                  <c:v>3.75</c:v>
                </c:pt>
                <c:pt idx="177">
                  <c:v>3.78</c:v>
                </c:pt>
                <c:pt idx="178">
                  <c:v>3.8</c:v>
                </c:pt>
                <c:pt idx="179">
                  <c:v>3.82</c:v>
                </c:pt>
                <c:pt idx="180">
                  <c:v>3.84</c:v>
                </c:pt>
                <c:pt idx="181">
                  <c:v>3.86</c:v>
                </c:pt>
                <c:pt idx="182">
                  <c:v>3.88</c:v>
                </c:pt>
                <c:pt idx="183">
                  <c:v>3.9</c:v>
                </c:pt>
                <c:pt idx="184">
                  <c:v>3.93</c:v>
                </c:pt>
                <c:pt idx="185">
                  <c:v>3.95</c:v>
                </c:pt>
                <c:pt idx="186">
                  <c:v>3.97</c:v>
                </c:pt>
                <c:pt idx="187">
                  <c:v>3.99</c:v>
                </c:pt>
                <c:pt idx="188">
                  <c:v>4.01</c:v>
                </c:pt>
                <c:pt idx="189">
                  <c:v>4.03</c:v>
                </c:pt>
                <c:pt idx="190">
                  <c:v>4.05</c:v>
                </c:pt>
                <c:pt idx="191">
                  <c:v>4.07</c:v>
                </c:pt>
                <c:pt idx="192">
                  <c:v>4.0999999999999996</c:v>
                </c:pt>
                <c:pt idx="193">
                  <c:v>4.12</c:v>
                </c:pt>
                <c:pt idx="194">
                  <c:v>4.1399999999999997</c:v>
                </c:pt>
                <c:pt idx="195">
                  <c:v>4.16</c:v>
                </c:pt>
                <c:pt idx="196">
                  <c:v>4.18</c:v>
                </c:pt>
                <c:pt idx="197">
                  <c:v>4.2</c:v>
                </c:pt>
                <c:pt idx="198">
                  <c:v>4.22</c:v>
                </c:pt>
                <c:pt idx="199">
                  <c:v>4.25</c:v>
                </c:pt>
                <c:pt idx="200">
                  <c:v>4.2699999999999996</c:v>
                </c:pt>
                <c:pt idx="201">
                  <c:v>4.29</c:v>
                </c:pt>
                <c:pt idx="202">
                  <c:v>4.3099999999999996</c:v>
                </c:pt>
                <c:pt idx="203">
                  <c:v>4.33</c:v>
                </c:pt>
                <c:pt idx="204">
                  <c:v>4.3499999999999996</c:v>
                </c:pt>
                <c:pt idx="205">
                  <c:v>4.37</c:v>
                </c:pt>
                <c:pt idx="206">
                  <c:v>4.3899999999999997</c:v>
                </c:pt>
                <c:pt idx="207">
                  <c:v>4.42</c:v>
                </c:pt>
                <c:pt idx="208">
                  <c:v>4.4400000000000004</c:v>
                </c:pt>
                <c:pt idx="209">
                  <c:v>4.46</c:v>
                </c:pt>
                <c:pt idx="210">
                  <c:v>4.4800000000000004</c:v>
                </c:pt>
                <c:pt idx="211">
                  <c:v>4.5</c:v>
                </c:pt>
                <c:pt idx="212">
                  <c:v>4.5199999999999996</c:v>
                </c:pt>
                <c:pt idx="213">
                  <c:v>4.54</c:v>
                </c:pt>
                <c:pt idx="214">
                  <c:v>4.57</c:v>
                </c:pt>
                <c:pt idx="215">
                  <c:v>4.59</c:v>
                </c:pt>
                <c:pt idx="216">
                  <c:v>4.6100000000000003</c:v>
                </c:pt>
                <c:pt idx="217">
                  <c:v>4.63</c:v>
                </c:pt>
                <c:pt idx="218">
                  <c:v>4.6500000000000004</c:v>
                </c:pt>
                <c:pt idx="219">
                  <c:v>4.67</c:v>
                </c:pt>
                <c:pt idx="220">
                  <c:v>4.6900000000000004</c:v>
                </c:pt>
                <c:pt idx="221">
                  <c:v>4.71</c:v>
                </c:pt>
                <c:pt idx="222">
                  <c:v>4.74</c:v>
                </c:pt>
                <c:pt idx="223">
                  <c:v>4.76</c:v>
                </c:pt>
                <c:pt idx="224">
                  <c:v>4.78</c:v>
                </c:pt>
                <c:pt idx="225">
                  <c:v>4.8</c:v>
                </c:pt>
                <c:pt idx="226">
                  <c:v>4.82</c:v>
                </c:pt>
                <c:pt idx="227">
                  <c:v>4.84</c:v>
                </c:pt>
                <c:pt idx="228">
                  <c:v>4.8600000000000003</c:v>
                </c:pt>
                <c:pt idx="229">
                  <c:v>4.8899999999999997</c:v>
                </c:pt>
                <c:pt idx="230">
                  <c:v>4.91</c:v>
                </c:pt>
                <c:pt idx="231">
                  <c:v>4.93</c:v>
                </c:pt>
              </c:numCache>
            </c:numRef>
          </c:xVal>
          <c:yVal>
            <c:numRef>
              <c:f>'From speed-time curves'!$D$2:$D$275</c:f>
              <c:numCache>
                <c:formatCode>0.00</c:formatCode>
                <c:ptCount val="274"/>
                <c:pt idx="0">
                  <c:v>7.8396696713941755E-2</c:v>
                </c:pt>
                <c:pt idx="1">
                  <c:v>0.21452706437694521</c:v>
                </c:pt>
                <c:pt idx="2">
                  <c:v>0.34862730649210849</c:v>
                </c:pt>
                <c:pt idx="3">
                  <c:v>0.48072769852118424</c:v>
                </c:pt>
                <c:pt idx="4">
                  <c:v>0.6751936857694788</c:v>
                </c:pt>
                <c:pt idx="5">
                  <c:v>0.80242396129906557</c:v>
                </c:pt>
                <c:pt idx="6">
                  <c:v>0.9277568392292348</c:v>
                </c:pt>
                <c:pt idx="7">
                  <c:v>1.0512206156368076</c:v>
                </c:pt>
                <c:pt idx="8">
                  <c:v>1.1728431646164306</c:v>
                </c:pt>
                <c:pt idx="9">
                  <c:v>1.2926519445736369</c:v>
                </c:pt>
                <c:pt idx="10">
                  <c:v>1.4106740044240642</c:v>
                </c:pt>
                <c:pt idx="11">
                  <c:v>1.5269359897002097</c:v>
                </c:pt>
                <c:pt idx="12">
                  <c:v>1.6980861384537094</c:v>
                </c:pt>
                <c:pt idx="13">
                  <c:v>1.8100619183366706</c:v>
                </c:pt>
                <c:pt idx="14">
                  <c:v>1.9203677924125551</c:v>
                </c:pt>
                <c:pt idx="15">
                  <c:v>2.0290286641507325</c:v>
                </c:pt>
                <c:pt idx="16">
                  <c:v>2.1360690656326877</c:v>
                </c:pt>
                <c:pt idx="17">
                  <c:v>2.2415131630905658</c:v>
                </c:pt>
                <c:pt idx="18">
                  <c:v>2.3453847623631123</c:v>
                </c:pt>
                <c:pt idx="19">
                  <c:v>2.4982949300721455</c:v>
                </c:pt>
                <c:pt idx="20">
                  <c:v>2.5983371176247467</c:v>
                </c:pt>
                <c:pt idx="21">
                  <c:v>2.6968873662051758</c:v>
                </c:pt>
                <c:pt idx="22">
                  <c:v>2.7939679252459086</c:v>
                </c:pt>
                <c:pt idx="23">
                  <c:v>2.8896007123714482</c:v>
                </c:pt>
                <c:pt idx="24">
                  <c:v>2.9838073183466123</c:v>
                </c:pt>
                <c:pt idx="25">
                  <c:v>3.0766090119510174</c:v>
                </c:pt>
                <c:pt idx="26">
                  <c:v>3.1680267447808816</c:v>
                </c:pt>
                <c:pt idx="27">
                  <c:v>3.302603481410455</c:v>
                </c:pt>
                <c:pt idx="28">
                  <c:v>3.3906509365131905</c:v>
                </c:pt>
                <c:pt idx="29">
                  <c:v>3.4773853312672673</c:v>
                </c:pt>
                <c:pt idx="30">
                  <c:v>3.5628262474706753</c:v>
                </c:pt>
                <c:pt idx="31">
                  <c:v>3.6469929748961247</c:v>
                </c:pt>
                <c:pt idx="32">
                  <c:v>3.729904515646052</c:v>
                </c:pt>
                <c:pt idx="33">
                  <c:v>3.8115795884426693</c:v>
                </c:pt>
                <c:pt idx="34">
                  <c:v>3.9318140814748674</c:v>
                </c:pt>
                <c:pt idx="35">
                  <c:v>4.0104780570785552</c:v>
                </c:pt>
                <c:pt idx="36">
                  <c:v>4.0879689090852853</c:v>
                </c:pt>
                <c:pt idx="37">
                  <c:v>4.1643041324025214</c:v>
                </c:pt>
                <c:pt idx="38">
                  <c:v>4.239500961034449</c:v>
                </c:pt>
                <c:pt idx="39">
                  <c:v>4.3135763719728581</c:v>
                </c:pt>
                <c:pt idx="40">
                  <c:v>4.3865470890299934</c:v>
                </c:pt>
                <c:pt idx="41">
                  <c:v>4.458429586614244</c:v>
                </c:pt>
                <c:pt idx="42">
                  <c:v>4.5642483555359696</c:v>
                </c:pt>
                <c:pt idx="43">
                  <c:v>4.6334807766735677</c:v>
                </c:pt>
                <c:pt idx="44">
                  <c:v>4.7016807279126178</c:v>
                </c:pt>
                <c:pt idx="45">
                  <c:v>4.7688636065781571</c:v>
                </c:pt>
                <c:pt idx="46">
                  <c:v>4.8350445803734026</c:v>
                </c:pt>
                <c:pt idx="47">
                  <c:v>4.9002385908041228</c:v>
                </c:pt>
                <c:pt idx="48">
                  <c:v>4.9644603565519434</c:v>
                </c:pt>
                <c:pt idx="49">
                  <c:v>5.0590017041372652</c:v>
                </c:pt>
                <c:pt idx="50">
                  <c:v>5.1208558199773844</c:v>
                </c:pt>
                <c:pt idx="51">
                  <c:v>5.1817874993107784</c:v>
                </c:pt>
                <c:pt idx="52">
                  <c:v>5.2418104985237042</c:v>
                </c:pt>
                <c:pt idx="53">
                  <c:v>5.3009383688520728</c:v>
                </c:pt>
                <c:pt idx="54">
                  <c:v>5.3591844594408897</c:v>
                </c:pt>
                <c:pt idx="55">
                  <c:v>5.4165619203580446</c:v>
                </c:pt>
                <c:pt idx="56">
                  <c:v>5.4730837055631758</c:v>
                </c:pt>
                <c:pt idx="57">
                  <c:v>5.5562898534944578</c:v>
                </c:pt>
                <c:pt idx="58">
                  <c:v>5.6107278623043788</c:v>
                </c:pt>
                <c:pt idx="59">
                  <c:v>5.6643540317403538</c:v>
                </c:pt>
                <c:pt idx="60">
                  <c:v>5.7171804688427281</c:v>
                </c:pt>
                <c:pt idx="61">
                  <c:v>5.7692191000983692</c:v>
                </c:pt>
                <c:pt idx="62">
                  <c:v>5.8204816741332701</c:v>
                </c:pt>
                <c:pt idx="63">
                  <c:v>5.8709797643650132</c:v>
                </c:pt>
                <c:pt idx="64">
                  <c:v>5.9453183853201104</c:v>
                </c:pt>
                <c:pt idx="65">
                  <c:v>5.9939547734126482</c:v>
                </c:pt>
                <c:pt idx="66">
                  <c:v>6.0418658422710099</c:v>
                </c:pt>
                <c:pt idx="67">
                  <c:v>6.0890624086521976</c:v>
                </c:pt>
                <c:pt idx="68">
                  <c:v>6.1355551280018554</c:v>
                </c:pt>
                <c:pt idx="69">
                  <c:v>6.1813544968599148</c:v>
                </c:pt>
                <c:pt idx="70">
                  <c:v>6.2264708552303833</c:v>
                </c:pt>
                <c:pt idx="71">
                  <c:v>6.270914388915763</c:v>
                </c:pt>
                <c:pt idx="72">
                  <c:v>6.3363400513394454</c:v>
                </c:pt>
                <c:pt idx="73">
                  <c:v>6.3791450949085435</c:v>
                </c:pt>
                <c:pt idx="74">
                  <c:v>6.4213117826572761</c:v>
                </c:pt>
                <c:pt idx="75">
                  <c:v>6.4628496344487107</c:v>
                </c:pt>
                <c:pt idx="76">
                  <c:v>6.5037680281752639</c:v>
                </c:pt>
                <c:pt idx="77">
                  <c:v>6.5440762018759191</c:v>
                </c:pt>
                <c:pt idx="78">
                  <c:v>6.5837832558218752</c:v>
                </c:pt>
                <c:pt idx="79">
                  <c:v>6.6422363105608948</c:v>
                </c:pt>
                <c:pt idx="80">
                  <c:v>6.6804794931617479</c:v>
                </c:pt>
                <c:pt idx="81">
                  <c:v>6.7181523514230603</c:v>
                </c:pt>
                <c:pt idx="82">
                  <c:v>6.755263390647742</c:v>
                </c:pt>
                <c:pt idx="83">
                  <c:v>6.7918209892982873</c:v>
                </c:pt>
                <c:pt idx="84">
                  <c:v>6.8278334008883519</c:v>
                </c:pt>
                <c:pt idx="85">
                  <c:v>6.8633087558461341</c:v>
                </c:pt>
                <c:pt idx="86">
                  <c:v>6.898255063349958</c:v>
                </c:pt>
                <c:pt idx="87">
                  <c:v>6.9496997872075372</c:v>
                </c:pt>
                <c:pt idx="88">
                  <c:v>6.9833577367727031</c:v>
                </c:pt>
                <c:pt idx="89">
                  <c:v>7.0165137420290904</c:v>
                </c:pt>
                <c:pt idx="90">
                  <c:v>7.0491752885214938</c:v>
                </c:pt>
                <c:pt idx="91">
                  <c:v>7.0813497501620413</c:v>
                </c:pt>
                <c:pt idx="92">
                  <c:v>7.1130443908949861</c:v>
                </c:pt>
                <c:pt idx="93">
                  <c:v>7.1442663663366623</c:v>
                </c:pt>
                <c:pt idx="94">
                  <c:v>7.1902284727683474</c:v>
                </c:pt>
                <c:pt idx="95">
                  <c:v>7.2202993944136695</c:v>
                </c:pt>
                <c:pt idx="96">
                  <c:v>7.2499218654500099</c:v>
                </c:pt>
                <c:pt idx="97">
                  <c:v>7.2791025736653605</c:v>
                </c:pt>
                <c:pt idx="98">
                  <c:v>7.3078481071120756</c:v>
                </c:pt>
                <c:pt idx="99">
                  <c:v>7.336164955594235</c:v>
                </c:pt>
                <c:pt idx="100">
                  <c:v>7.3640595121328349</c:v>
                </c:pt>
                <c:pt idx="101">
                  <c:v>7.3915380744091177</c:v>
                </c:pt>
                <c:pt idx="102">
                  <c:v>7.4319894739783567</c:v>
                </c:pt>
                <c:pt idx="103">
                  <c:v>7.4584549900594821</c:v>
                </c:pt>
                <c:pt idx="104">
                  <c:v>7.4845258232990384</c:v>
                </c:pt>
                <c:pt idx="105">
                  <c:v>7.5102078596410182</c:v>
                </c:pt>
                <c:pt idx="106">
                  <c:v>7.5355068972517572</c:v>
                </c:pt>
                <c:pt idx="107">
                  <c:v>7.5604286478289611</c:v>
                </c:pt>
                <c:pt idx="108">
                  <c:v>7.5849787378912339</c:v>
                </c:pt>
                <c:pt idx="109">
                  <c:v>7.6211191113425354</c:v>
                </c:pt>
                <c:pt idx="110">
                  <c:v>7.6447641185595581</c:v>
                </c:pt>
                <c:pt idx="111">
                  <c:v>7.6680565054608181</c:v>
                </c:pt>
                <c:pt idx="112">
                  <c:v>7.6910015307077293</c:v>
                </c:pt>
                <c:pt idx="113">
                  <c:v>7.7136043745387717</c:v>
                </c:pt>
                <c:pt idx="114">
                  <c:v>7.7358701399390215</c:v>
                </c:pt>
                <c:pt idx="115">
                  <c:v>7.7578038537922325</c:v>
                </c:pt>
                <c:pt idx="116">
                  <c:v>7.779410468015751</c:v>
                </c:pt>
                <c:pt idx="117">
                  <c:v>7.8112177283995425</c:v>
                </c:pt>
                <c:pt idx="118">
                  <c:v>7.8320277762630992</c:v>
                </c:pt>
                <c:pt idx="119">
                  <c:v>7.8525274818382691</c:v>
                </c:pt>
                <c:pt idx="120">
                  <c:v>7.8727214732900883</c:v>
                </c:pt>
                <c:pt idx="121">
                  <c:v>7.8926143097633172</c:v>
                </c:pt>
                <c:pt idx="122">
                  <c:v>7.9122104824117372</c:v>
                </c:pt>
                <c:pt idx="123">
                  <c:v>7.9315144154121171</c:v>
                </c:pt>
                <c:pt idx="124">
                  <c:v>7.9599318813335467</c:v>
                </c:pt>
                <c:pt idx="125">
                  <c:v>7.9785241404231524</c:v>
                </c:pt>
                <c:pt idx="126">
                  <c:v>7.9968391313262552</c:v>
                </c:pt>
                <c:pt idx="127">
                  <c:v>8.0148809889705621</c:v>
                </c:pt>
                <c:pt idx="128">
                  <c:v>8.0326537866191963</c:v>
                </c:pt>
                <c:pt idx="129">
                  <c:v>8.0501615367903092</c:v>
                </c:pt>
                <c:pt idx="130">
                  <c:v>8.0674081921629739</c:v>
                </c:pt>
                <c:pt idx="131">
                  <c:v>8.0843976464695739</c:v>
                </c:pt>
                <c:pt idx="132">
                  <c:v>8.1094079507827921</c:v>
                </c:pt>
                <c:pt idx="133">
                  <c:v>8.1257710585625951</c:v>
                </c:pt>
                <c:pt idx="134">
                  <c:v>8.1418901417083926</c:v>
                </c:pt>
                <c:pt idx="135">
                  <c:v>8.1577688393835288</c:v>
                </c:pt>
                <c:pt idx="136">
                  <c:v>8.1734107364801449</c:v>
                </c:pt>
                <c:pt idx="137">
                  <c:v>8.1888193644285341</c:v>
                </c:pt>
                <c:pt idx="138">
                  <c:v>8.2039982019944233</c:v>
                </c:pt>
                <c:pt idx="139">
                  <c:v>8.2263430836953226</c:v>
                </c:pt>
                <c:pt idx="140">
                  <c:v>8.2409623263490595</c:v>
                </c:pt>
                <c:pt idx="141">
                  <c:v>8.2553635508007517</c:v>
                </c:pt>
                <c:pt idx="142">
                  <c:v>8.2695500083772693</c:v>
                </c:pt>
                <c:pt idx="143">
                  <c:v>8.2835249019181187</c:v>
                </c:pt>
                <c:pt idx="144">
                  <c:v>8.2972913864985554</c:v>
                </c:pt>
                <c:pt idx="145">
                  <c:v>8.3108525701418774</c:v>
                </c:pt>
                <c:pt idx="146">
                  <c:v>8.3242115145211333</c:v>
                </c:pt>
                <c:pt idx="147">
                  <c:v>8.3438773176834395</c:v>
                </c:pt>
                <c:pt idx="148">
                  <c:v>8.356743760757908</c:v>
                </c:pt>
                <c:pt idx="149">
                  <c:v>8.3694183253026715</c:v>
                </c:pt>
                <c:pt idx="150">
                  <c:v>8.3819038728210966</c:v>
                </c:pt>
                <c:pt idx="151">
                  <c:v>8.3942032221426697</c:v>
                </c:pt>
                <c:pt idx="152">
                  <c:v>8.4063191500593906</c:v>
                </c:pt>
                <c:pt idx="153">
                  <c:v>8.41825439195269</c:v>
                </c:pt>
                <c:pt idx="154">
                  <c:v>8.4358243519064615</c:v>
                </c:pt>
                <c:pt idx="155">
                  <c:v>8.4473195798257166</c:v>
                </c:pt>
                <c:pt idx="156">
                  <c:v>8.4586433782815984</c:v>
                </c:pt>
                <c:pt idx="157">
                  <c:v>8.4697983038185392</c:v>
                </c:pt>
                <c:pt idx="158">
                  <c:v>8.4807868748549691</c:v>
                </c:pt>
                <c:pt idx="159">
                  <c:v>8.4916115722518999</c:v>
                </c:pt>
                <c:pt idx="160">
                  <c:v>8.5022748398730172</c:v>
                </c:pt>
                <c:pt idx="161">
                  <c:v>8.5127790851364296</c:v>
                </c:pt>
                <c:pt idx="162">
                  <c:v>8.5282424641171524</c:v>
                </c:pt>
                <c:pt idx="163">
                  <c:v>8.5383594516488781</c:v>
                </c:pt>
                <c:pt idx="164">
                  <c:v>8.5483255635515452</c:v>
                </c:pt>
                <c:pt idx="165">
                  <c:v>8.5581430498482298</c:v>
                </c:pt>
                <c:pt idx="166">
                  <c:v>8.5678141270071997</c:v>
                </c:pt>
                <c:pt idx="167">
                  <c:v>8.577340978442308</c:v>
                </c:pt>
                <c:pt idx="168">
                  <c:v>8.586725755005947</c:v>
                </c:pt>
                <c:pt idx="169">
                  <c:v>8.600541155638151</c:v>
                </c:pt>
                <c:pt idx="170">
                  <c:v>8.6095799456798368</c:v>
                </c:pt>
                <c:pt idx="171">
                  <c:v>8.6184839393575672</c:v>
                </c:pt>
                <c:pt idx="172">
                  <c:v>8.6272551469027583</c:v>
                </c:pt>
                <c:pt idx="173">
                  <c:v>8.6358955485680529</c:v>
                </c:pt>
                <c:pt idx="174">
                  <c:v>8.6444070950743868</c:v>
                </c:pt>
                <c:pt idx="175">
                  <c:v>8.6527917080514083</c:v>
                </c:pt>
                <c:pt idx="176">
                  <c:v>8.6610512804713125</c:v>
                </c:pt>
                <c:pt idx="177">
                  <c:v>8.6732102595645131</c:v>
                </c:pt>
                <c:pt idx="178">
                  <c:v>8.6811653281195671</c:v>
                </c:pt>
                <c:pt idx="179">
                  <c:v>8.6890017619556694</c:v>
                </c:pt>
                <c:pt idx="180">
                  <c:v>8.6967213302840403</c:v>
                </c:pt>
                <c:pt idx="181">
                  <c:v>8.704325775931478</c:v>
                </c:pt>
                <c:pt idx="182">
                  <c:v>8.7118168157338349</c:v>
                </c:pt>
                <c:pt idx="183">
                  <c:v>8.7191961409236214</c:v>
                </c:pt>
                <c:pt idx="184">
                  <c:v>8.7300593014049461</c:v>
                </c:pt>
                <c:pt idx="185">
                  <c:v>8.7371665746135836</c:v>
                </c:pt>
                <c:pt idx="186">
                  <c:v>8.744167856358569</c:v>
                </c:pt>
                <c:pt idx="187">
                  <c:v>8.75106472730101</c:v>
                </c:pt>
                <c:pt idx="188">
                  <c:v>8.7578587445294644</c:v>
                </c:pt>
                <c:pt idx="189">
                  <c:v>8.7645514419114754</c:v>
                </c:pt>
                <c:pt idx="190">
                  <c:v>8.7711443304398689</c:v>
                </c:pt>
                <c:pt idx="191">
                  <c:v>8.7776388985738816</c:v>
                </c:pt>
                <c:pt idx="192">
                  <c:v>8.7871996014948408</c:v>
                </c:pt>
                <c:pt idx="193">
                  <c:v>8.7934547357941728</c:v>
                </c:pt>
                <c:pt idx="194">
                  <c:v>8.7996165866611271</c:v>
                </c:pt>
                <c:pt idx="195">
                  <c:v>8.8056865452406985</c:v>
                </c:pt>
                <c:pt idx="196">
                  <c:v>8.8116659819315952</c:v>
                </c:pt>
                <c:pt idx="197">
                  <c:v>8.8175562466956379</c:v>
                </c:pt>
                <c:pt idx="198">
                  <c:v>8.8233586693625341</c:v>
                </c:pt>
                <c:pt idx="199">
                  <c:v>8.8319004597010604</c:v>
                </c:pt>
                <c:pt idx="200">
                  <c:v>8.8374889657100777</c:v>
                </c:pt>
                <c:pt idx="201">
                  <c:v>8.8429941297799104</c:v>
                </c:pt>
                <c:pt idx="202">
                  <c:v>8.8484171947970847</c:v>
                </c:pt>
                <c:pt idx="203">
                  <c:v>8.853759385112836</c:v>
                </c:pt>
                <c:pt idx="204">
                  <c:v>8.8590219068195371</c:v>
                </c:pt>
                <c:pt idx="205">
                  <c:v>8.8642059480229811</c:v>
                </c:pt>
                <c:pt idx="206">
                  <c:v>8.8693126791106209</c:v>
                </c:pt>
                <c:pt idx="207">
                  <c:v>8.8768303366081955</c:v>
                </c:pt>
                <c:pt idx="208">
                  <c:v>8.8817487989485127</c:v>
                </c:pt>
                <c:pt idx="209">
                  <c:v>8.886593911776707</c:v>
                </c:pt>
                <c:pt idx="210">
                  <c:v>8.8913667689612588</c:v>
                </c:pt>
                <c:pt idx="211">
                  <c:v>8.8960684480576813</c:v>
                </c:pt>
                <c:pt idx="212">
                  <c:v>8.9007000105517964</c:v>
                </c:pt>
                <c:pt idx="213">
                  <c:v>8.9052625020993847</c:v>
                </c:pt>
                <c:pt idx="214">
                  <c:v>8.9119789804495646</c:v>
                </c:pt>
                <c:pt idx="215">
                  <c:v>8.9163732676109024</c:v>
                </c:pt>
                <c:pt idx="216">
                  <c:v>8.9207020223360622</c:v>
                </c:pt>
                <c:pt idx="217">
                  <c:v>8.9249662219167014</c:v>
                </c:pt>
                <c:pt idx="218">
                  <c:v>8.9291668290700361</c:v>
                </c:pt>
                <c:pt idx="219">
                  <c:v>8.9333047921561786</c:v>
                </c:pt>
                <c:pt idx="220">
                  <c:v>8.9373810453922644</c:v>
                </c:pt>
                <c:pt idx="221">
                  <c:v>8.9413965090633436</c:v>
                </c:pt>
                <c:pt idx="222">
                  <c:v>8.9473077035349267</c:v>
                </c:pt>
                <c:pt idx="223">
                  <c:v>8.9511751299778233</c:v>
                </c:pt>
                <c:pt idx="224">
                  <c:v>8.9549848811102031</c:v>
                </c:pt>
                <c:pt idx="225">
                  <c:v>8.9587378170496343</c:v>
                </c:pt>
                <c:pt idx="226">
                  <c:v>8.962434785086673</c:v>
                </c:pt>
                <c:pt idx="227">
                  <c:v>8.9660766198761461</c:v>
                </c:pt>
                <c:pt idx="228">
                  <c:v>8.9696641436255913</c:v>
                </c:pt>
                <c:pt idx="229">
                  <c:v>8.9749453644985717</c:v>
                </c:pt>
                <c:pt idx="230">
                  <c:v>8.978400627788103</c:v>
                </c:pt>
                <c:pt idx="231">
                  <c:v>8.9818043623967174</c:v>
                </c:pt>
              </c:numCache>
            </c:numRef>
          </c:yVal>
          <c:smooth val="1"/>
          <c:extLst>
            <c:ext xmlns:c16="http://schemas.microsoft.com/office/drawing/2014/chart" uri="{C3380CC4-5D6E-409C-BE32-E72D297353CC}">
              <c16:uniqueId val="{00000000-F183-1245-9D15-A8D18469F876}"/>
            </c:ext>
          </c:extLst>
        </c:ser>
        <c:dLbls>
          <c:showLegendKey val="0"/>
          <c:showVal val="0"/>
          <c:showCatName val="0"/>
          <c:showSerName val="0"/>
          <c:showPercent val="0"/>
          <c:showBubbleSize val="0"/>
        </c:dLbls>
        <c:axId val="-2134614848"/>
        <c:axId val="2119109552"/>
      </c:scatterChart>
      <c:scatterChart>
        <c:scatterStyle val="smoothMarker"/>
        <c:varyColors val="0"/>
        <c:ser>
          <c:idx val="0"/>
          <c:order val="0"/>
          <c:tx>
            <c:v>Hzt Force</c:v>
          </c:tx>
          <c:marker>
            <c:symbol val="none"/>
          </c:marker>
          <c:xVal>
            <c:numRef>
              <c:f>'From speed-time curves'!$A$2:$A$275</c:f>
              <c:numCache>
                <c:formatCode>General</c:formatCode>
                <c:ptCount val="274"/>
                <c:pt idx="0">
                  <c:v>0</c:v>
                </c:pt>
                <c:pt idx="1">
                  <c:v>0.02</c:v>
                </c:pt>
                <c:pt idx="2">
                  <c:v>0.04</c:v>
                </c:pt>
                <c:pt idx="3">
                  <c:v>0.06</c:v>
                </c:pt>
                <c:pt idx="4">
                  <c:v>0.09</c:v>
                </c:pt>
                <c:pt idx="5">
                  <c:v>0.11</c:v>
                </c:pt>
                <c:pt idx="6">
                  <c:v>0.13</c:v>
                </c:pt>
                <c:pt idx="7">
                  <c:v>0.15</c:v>
                </c:pt>
                <c:pt idx="8">
                  <c:v>0.17</c:v>
                </c:pt>
                <c:pt idx="9">
                  <c:v>0.19</c:v>
                </c:pt>
                <c:pt idx="10">
                  <c:v>0.21</c:v>
                </c:pt>
                <c:pt idx="11">
                  <c:v>0.23</c:v>
                </c:pt>
                <c:pt idx="12">
                  <c:v>0.26</c:v>
                </c:pt>
                <c:pt idx="13">
                  <c:v>0.28000000000000003</c:v>
                </c:pt>
                <c:pt idx="14">
                  <c:v>0.3</c:v>
                </c:pt>
                <c:pt idx="15">
                  <c:v>0.32</c:v>
                </c:pt>
                <c:pt idx="16">
                  <c:v>0.34</c:v>
                </c:pt>
                <c:pt idx="17">
                  <c:v>0.36</c:v>
                </c:pt>
                <c:pt idx="18">
                  <c:v>0.38</c:v>
                </c:pt>
                <c:pt idx="19">
                  <c:v>0.41</c:v>
                </c:pt>
                <c:pt idx="20">
                  <c:v>0.43</c:v>
                </c:pt>
                <c:pt idx="21">
                  <c:v>0.45</c:v>
                </c:pt>
                <c:pt idx="22">
                  <c:v>0.47</c:v>
                </c:pt>
                <c:pt idx="23">
                  <c:v>0.49</c:v>
                </c:pt>
                <c:pt idx="24">
                  <c:v>0.51</c:v>
                </c:pt>
                <c:pt idx="25">
                  <c:v>0.53</c:v>
                </c:pt>
                <c:pt idx="26">
                  <c:v>0.55000000000000004</c:v>
                </c:pt>
                <c:pt idx="27">
                  <c:v>0.57999999999999996</c:v>
                </c:pt>
                <c:pt idx="28">
                  <c:v>0.6</c:v>
                </c:pt>
                <c:pt idx="29">
                  <c:v>0.62</c:v>
                </c:pt>
                <c:pt idx="30">
                  <c:v>0.64</c:v>
                </c:pt>
                <c:pt idx="31">
                  <c:v>0.66</c:v>
                </c:pt>
                <c:pt idx="32">
                  <c:v>0.68</c:v>
                </c:pt>
                <c:pt idx="33">
                  <c:v>0.7</c:v>
                </c:pt>
                <c:pt idx="34">
                  <c:v>0.73</c:v>
                </c:pt>
                <c:pt idx="35">
                  <c:v>0.75</c:v>
                </c:pt>
                <c:pt idx="36">
                  <c:v>0.77</c:v>
                </c:pt>
                <c:pt idx="37">
                  <c:v>0.79</c:v>
                </c:pt>
                <c:pt idx="38">
                  <c:v>0.81</c:v>
                </c:pt>
                <c:pt idx="39">
                  <c:v>0.83</c:v>
                </c:pt>
                <c:pt idx="40">
                  <c:v>0.85</c:v>
                </c:pt>
                <c:pt idx="41">
                  <c:v>0.87</c:v>
                </c:pt>
                <c:pt idx="42">
                  <c:v>0.9</c:v>
                </c:pt>
                <c:pt idx="43">
                  <c:v>0.92</c:v>
                </c:pt>
                <c:pt idx="44">
                  <c:v>0.94</c:v>
                </c:pt>
                <c:pt idx="45">
                  <c:v>0.96</c:v>
                </c:pt>
                <c:pt idx="46">
                  <c:v>0.98</c:v>
                </c:pt>
                <c:pt idx="47">
                  <c:v>1</c:v>
                </c:pt>
                <c:pt idx="48">
                  <c:v>1.02</c:v>
                </c:pt>
                <c:pt idx="49">
                  <c:v>1.05</c:v>
                </c:pt>
                <c:pt idx="50">
                  <c:v>1.07</c:v>
                </c:pt>
                <c:pt idx="51">
                  <c:v>1.0900000000000001</c:v>
                </c:pt>
                <c:pt idx="52">
                  <c:v>1.1100000000000001</c:v>
                </c:pt>
                <c:pt idx="53">
                  <c:v>1.1299999999999999</c:v>
                </c:pt>
                <c:pt idx="54">
                  <c:v>1.1499999999999999</c:v>
                </c:pt>
                <c:pt idx="55">
                  <c:v>1.17</c:v>
                </c:pt>
                <c:pt idx="56">
                  <c:v>1.19</c:v>
                </c:pt>
                <c:pt idx="57">
                  <c:v>1.22</c:v>
                </c:pt>
                <c:pt idx="58">
                  <c:v>1.24</c:v>
                </c:pt>
                <c:pt idx="59">
                  <c:v>1.26</c:v>
                </c:pt>
                <c:pt idx="60">
                  <c:v>1.28</c:v>
                </c:pt>
                <c:pt idx="61">
                  <c:v>1.3</c:v>
                </c:pt>
                <c:pt idx="62">
                  <c:v>1.32</c:v>
                </c:pt>
                <c:pt idx="63">
                  <c:v>1.34</c:v>
                </c:pt>
                <c:pt idx="64">
                  <c:v>1.37</c:v>
                </c:pt>
                <c:pt idx="65">
                  <c:v>1.39</c:v>
                </c:pt>
                <c:pt idx="66">
                  <c:v>1.41</c:v>
                </c:pt>
                <c:pt idx="67">
                  <c:v>1.43</c:v>
                </c:pt>
                <c:pt idx="68">
                  <c:v>1.45</c:v>
                </c:pt>
                <c:pt idx="69">
                  <c:v>1.47</c:v>
                </c:pt>
                <c:pt idx="70">
                  <c:v>1.49</c:v>
                </c:pt>
                <c:pt idx="71">
                  <c:v>1.51</c:v>
                </c:pt>
                <c:pt idx="72">
                  <c:v>1.54</c:v>
                </c:pt>
                <c:pt idx="73">
                  <c:v>1.56</c:v>
                </c:pt>
                <c:pt idx="74">
                  <c:v>1.58</c:v>
                </c:pt>
                <c:pt idx="75">
                  <c:v>1.6</c:v>
                </c:pt>
                <c:pt idx="76">
                  <c:v>1.62</c:v>
                </c:pt>
                <c:pt idx="77">
                  <c:v>1.64</c:v>
                </c:pt>
                <c:pt idx="78">
                  <c:v>1.66</c:v>
                </c:pt>
                <c:pt idx="79">
                  <c:v>1.69</c:v>
                </c:pt>
                <c:pt idx="80">
                  <c:v>1.71</c:v>
                </c:pt>
                <c:pt idx="81">
                  <c:v>1.73</c:v>
                </c:pt>
                <c:pt idx="82">
                  <c:v>1.75</c:v>
                </c:pt>
                <c:pt idx="83">
                  <c:v>1.77</c:v>
                </c:pt>
                <c:pt idx="84">
                  <c:v>1.79</c:v>
                </c:pt>
                <c:pt idx="85">
                  <c:v>1.81</c:v>
                </c:pt>
                <c:pt idx="86">
                  <c:v>1.83</c:v>
                </c:pt>
                <c:pt idx="87">
                  <c:v>1.86</c:v>
                </c:pt>
                <c:pt idx="88">
                  <c:v>1.88</c:v>
                </c:pt>
                <c:pt idx="89">
                  <c:v>1.9</c:v>
                </c:pt>
                <c:pt idx="90">
                  <c:v>1.92</c:v>
                </c:pt>
                <c:pt idx="91">
                  <c:v>1.94</c:v>
                </c:pt>
                <c:pt idx="92">
                  <c:v>1.96</c:v>
                </c:pt>
                <c:pt idx="93">
                  <c:v>1.98</c:v>
                </c:pt>
                <c:pt idx="94">
                  <c:v>2.0099999999999998</c:v>
                </c:pt>
                <c:pt idx="95">
                  <c:v>2.0299999999999998</c:v>
                </c:pt>
                <c:pt idx="96">
                  <c:v>2.0499999999999998</c:v>
                </c:pt>
                <c:pt idx="97">
                  <c:v>2.0699999999999998</c:v>
                </c:pt>
                <c:pt idx="98">
                  <c:v>2.09</c:v>
                </c:pt>
                <c:pt idx="99">
                  <c:v>2.11</c:v>
                </c:pt>
                <c:pt idx="100">
                  <c:v>2.13</c:v>
                </c:pt>
                <c:pt idx="101">
                  <c:v>2.15</c:v>
                </c:pt>
                <c:pt idx="102">
                  <c:v>2.1800000000000002</c:v>
                </c:pt>
                <c:pt idx="103">
                  <c:v>2.2000000000000002</c:v>
                </c:pt>
                <c:pt idx="104">
                  <c:v>2.2200000000000002</c:v>
                </c:pt>
                <c:pt idx="105">
                  <c:v>2.2400000000000002</c:v>
                </c:pt>
                <c:pt idx="106">
                  <c:v>2.2599999999999998</c:v>
                </c:pt>
                <c:pt idx="107">
                  <c:v>2.2799999999999998</c:v>
                </c:pt>
                <c:pt idx="108">
                  <c:v>2.2999999999999998</c:v>
                </c:pt>
                <c:pt idx="109">
                  <c:v>2.33</c:v>
                </c:pt>
                <c:pt idx="110">
                  <c:v>2.35</c:v>
                </c:pt>
                <c:pt idx="111">
                  <c:v>2.37</c:v>
                </c:pt>
                <c:pt idx="112">
                  <c:v>2.39</c:v>
                </c:pt>
                <c:pt idx="113">
                  <c:v>2.41</c:v>
                </c:pt>
                <c:pt idx="114">
                  <c:v>2.4300000000000002</c:v>
                </c:pt>
                <c:pt idx="115">
                  <c:v>2.4500000000000002</c:v>
                </c:pt>
                <c:pt idx="116">
                  <c:v>2.4700000000000002</c:v>
                </c:pt>
                <c:pt idx="117">
                  <c:v>2.5</c:v>
                </c:pt>
                <c:pt idx="118">
                  <c:v>2.52</c:v>
                </c:pt>
                <c:pt idx="119">
                  <c:v>2.54</c:v>
                </c:pt>
                <c:pt idx="120">
                  <c:v>2.56</c:v>
                </c:pt>
                <c:pt idx="121">
                  <c:v>2.58</c:v>
                </c:pt>
                <c:pt idx="122">
                  <c:v>2.6</c:v>
                </c:pt>
                <c:pt idx="123">
                  <c:v>2.62</c:v>
                </c:pt>
                <c:pt idx="124">
                  <c:v>2.65</c:v>
                </c:pt>
                <c:pt idx="125">
                  <c:v>2.67</c:v>
                </c:pt>
                <c:pt idx="126">
                  <c:v>2.69</c:v>
                </c:pt>
                <c:pt idx="127">
                  <c:v>2.71</c:v>
                </c:pt>
                <c:pt idx="128">
                  <c:v>2.73</c:v>
                </c:pt>
                <c:pt idx="129">
                  <c:v>2.75</c:v>
                </c:pt>
                <c:pt idx="130">
                  <c:v>2.77</c:v>
                </c:pt>
                <c:pt idx="131">
                  <c:v>2.79</c:v>
                </c:pt>
                <c:pt idx="132">
                  <c:v>2.82</c:v>
                </c:pt>
                <c:pt idx="133">
                  <c:v>2.84</c:v>
                </c:pt>
                <c:pt idx="134">
                  <c:v>2.86</c:v>
                </c:pt>
                <c:pt idx="135">
                  <c:v>2.88</c:v>
                </c:pt>
                <c:pt idx="136">
                  <c:v>2.9</c:v>
                </c:pt>
                <c:pt idx="137">
                  <c:v>2.92</c:v>
                </c:pt>
                <c:pt idx="138">
                  <c:v>2.94</c:v>
                </c:pt>
                <c:pt idx="139">
                  <c:v>2.97</c:v>
                </c:pt>
                <c:pt idx="140">
                  <c:v>2.99</c:v>
                </c:pt>
                <c:pt idx="141">
                  <c:v>3.01</c:v>
                </c:pt>
                <c:pt idx="142">
                  <c:v>3.03</c:v>
                </c:pt>
                <c:pt idx="143">
                  <c:v>3.05</c:v>
                </c:pt>
                <c:pt idx="144">
                  <c:v>3.07</c:v>
                </c:pt>
                <c:pt idx="145">
                  <c:v>3.09</c:v>
                </c:pt>
                <c:pt idx="146">
                  <c:v>3.11</c:v>
                </c:pt>
                <c:pt idx="147">
                  <c:v>3.14</c:v>
                </c:pt>
                <c:pt idx="148">
                  <c:v>3.16</c:v>
                </c:pt>
                <c:pt idx="149">
                  <c:v>3.18</c:v>
                </c:pt>
                <c:pt idx="150">
                  <c:v>3.2</c:v>
                </c:pt>
                <c:pt idx="151">
                  <c:v>3.22</c:v>
                </c:pt>
                <c:pt idx="152">
                  <c:v>3.24</c:v>
                </c:pt>
                <c:pt idx="153">
                  <c:v>3.26</c:v>
                </c:pt>
                <c:pt idx="154">
                  <c:v>3.29</c:v>
                </c:pt>
                <c:pt idx="155">
                  <c:v>3.31</c:v>
                </c:pt>
                <c:pt idx="156">
                  <c:v>3.33</c:v>
                </c:pt>
                <c:pt idx="157">
                  <c:v>3.35</c:v>
                </c:pt>
                <c:pt idx="158">
                  <c:v>3.37</c:v>
                </c:pt>
                <c:pt idx="159">
                  <c:v>3.39</c:v>
                </c:pt>
                <c:pt idx="160">
                  <c:v>3.41</c:v>
                </c:pt>
                <c:pt idx="161">
                  <c:v>3.43</c:v>
                </c:pt>
                <c:pt idx="162">
                  <c:v>3.46</c:v>
                </c:pt>
                <c:pt idx="163">
                  <c:v>3.48</c:v>
                </c:pt>
                <c:pt idx="164">
                  <c:v>3.5</c:v>
                </c:pt>
                <c:pt idx="165">
                  <c:v>3.52</c:v>
                </c:pt>
                <c:pt idx="166">
                  <c:v>3.54</c:v>
                </c:pt>
                <c:pt idx="167">
                  <c:v>3.56</c:v>
                </c:pt>
                <c:pt idx="168">
                  <c:v>3.58</c:v>
                </c:pt>
                <c:pt idx="169">
                  <c:v>3.61</c:v>
                </c:pt>
                <c:pt idx="170">
                  <c:v>3.63</c:v>
                </c:pt>
                <c:pt idx="171">
                  <c:v>3.65</c:v>
                </c:pt>
                <c:pt idx="172">
                  <c:v>3.67</c:v>
                </c:pt>
                <c:pt idx="173">
                  <c:v>3.69</c:v>
                </c:pt>
                <c:pt idx="174">
                  <c:v>3.71</c:v>
                </c:pt>
                <c:pt idx="175">
                  <c:v>3.73</c:v>
                </c:pt>
                <c:pt idx="176">
                  <c:v>3.75</c:v>
                </c:pt>
                <c:pt idx="177">
                  <c:v>3.78</c:v>
                </c:pt>
                <c:pt idx="178">
                  <c:v>3.8</c:v>
                </c:pt>
                <c:pt idx="179">
                  <c:v>3.82</c:v>
                </c:pt>
                <c:pt idx="180">
                  <c:v>3.84</c:v>
                </c:pt>
                <c:pt idx="181">
                  <c:v>3.86</c:v>
                </c:pt>
                <c:pt idx="182">
                  <c:v>3.88</c:v>
                </c:pt>
                <c:pt idx="183">
                  <c:v>3.9</c:v>
                </c:pt>
                <c:pt idx="184">
                  <c:v>3.93</c:v>
                </c:pt>
                <c:pt idx="185">
                  <c:v>3.95</c:v>
                </c:pt>
                <c:pt idx="186">
                  <c:v>3.97</c:v>
                </c:pt>
                <c:pt idx="187">
                  <c:v>3.99</c:v>
                </c:pt>
                <c:pt idx="188">
                  <c:v>4.01</c:v>
                </c:pt>
                <c:pt idx="189">
                  <c:v>4.03</c:v>
                </c:pt>
                <c:pt idx="190">
                  <c:v>4.05</c:v>
                </c:pt>
                <c:pt idx="191">
                  <c:v>4.07</c:v>
                </c:pt>
                <c:pt idx="192">
                  <c:v>4.0999999999999996</c:v>
                </c:pt>
                <c:pt idx="193">
                  <c:v>4.12</c:v>
                </c:pt>
                <c:pt idx="194">
                  <c:v>4.1399999999999997</c:v>
                </c:pt>
                <c:pt idx="195">
                  <c:v>4.16</c:v>
                </c:pt>
                <c:pt idx="196">
                  <c:v>4.18</c:v>
                </c:pt>
                <c:pt idx="197">
                  <c:v>4.2</c:v>
                </c:pt>
                <c:pt idx="198">
                  <c:v>4.22</c:v>
                </c:pt>
                <c:pt idx="199">
                  <c:v>4.25</c:v>
                </c:pt>
                <c:pt idx="200">
                  <c:v>4.2699999999999996</c:v>
                </c:pt>
                <c:pt idx="201">
                  <c:v>4.29</c:v>
                </c:pt>
                <c:pt idx="202">
                  <c:v>4.3099999999999996</c:v>
                </c:pt>
                <c:pt idx="203">
                  <c:v>4.33</c:v>
                </c:pt>
                <c:pt idx="204">
                  <c:v>4.3499999999999996</c:v>
                </c:pt>
                <c:pt idx="205">
                  <c:v>4.37</c:v>
                </c:pt>
                <c:pt idx="206">
                  <c:v>4.3899999999999997</c:v>
                </c:pt>
                <c:pt idx="207">
                  <c:v>4.42</c:v>
                </c:pt>
                <c:pt idx="208">
                  <c:v>4.4400000000000004</c:v>
                </c:pt>
                <c:pt idx="209">
                  <c:v>4.46</c:v>
                </c:pt>
                <c:pt idx="210">
                  <c:v>4.4800000000000004</c:v>
                </c:pt>
                <c:pt idx="211">
                  <c:v>4.5</c:v>
                </c:pt>
                <c:pt idx="212">
                  <c:v>4.5199999999999996</c:v>
                </c:pt>
                <c:pt idx="213">
                  <c:v>4.54</c:v>
                </c:pt>
                <c:pt idx="214">
                  <c:v>4.57</c:v>
                </c:pt>
                <c:pt idx="215">
                  <c:v>4.59</c:v>
                </c:pt>
                <c:pt idx="216">
                  <c:v>4.6100000000000003</c:v>
                </c:pt>
                <c:pt idx="217">
                  <c:v>4.63</c:v>
                </c:pt>
                <c:pt idx="218">
                  <c:v>4.6500000000000004</c:v>
                </c:pt>
                <c:pt idx="219">
                  <c:v>4.67</c:v>
                </c:pt>
                <c:pt idx="220">
                  <c:v>4.6900000000000004</c:v>
                </c:pt>
                <c:pt idx="221">
                  <c:v>4.71</c:v>
                </c:pt>
                <c:pt idx="222">
                  <c:v>4.74</c:v>
                </c:pt>
                <c:pt idx="223">
                  <c:v>4.76</c:v>
                </c:pt>
                <c:pt idx="224">
                  <c:v>4.78</c:v>
                </c:pt>
                <c:pt idx="225">
                  <c:v>4.8</c:v>
                </c:pt>
                <c:pt idx="226">
                  <c:v>4.82</c:v>
                </c:pt>
                <c:pt idx="227">
                  <c:v>4.84</c:v>
                </c:pt>
                <c:pt idx="228">
                  <c:v>4.8600000000000003</c:v>
                </c:pt>
                <c:pt idx="229">
                  <c:v>4.8899999999999997</c:v>
                </c:pt>
                <c:pt idx="230">
                  <c:v>4.91</c:v>
                </c:pt>
                <c:pt idx="231">
                  <c:v>4.93</c:v>
                </c:pt>
              </c:numCache>
            </c:numRef>
          </c:xVal>
          <c:yVal>
            <c:numRef>
              <c:f>'From speed-time curves'!$L$2:$L$275</c:f>
              <c:numCache>
                <c:formatCode>0.00</c:formatCode>
                <c:ptCount val="274"/>
                <c:pt idx="0">
                  <c:v>6.8577984930106481</c:v>
                </c:pt>
                <c:pt idx="1">
                  <c:v>6.7556358629219933</c:v>
                </c:pt>
                <c:pt idx="2">
                  <c:v>6.6550950723514095</c:v>
                </c:pt>
                <c:pt idx="3">
                  <c:v>6.5561490252396863</c:v>
                </c:pt>
                <c:pt idx="4">
                  <c:v>6.4106620298869332</c:v>
                </c:pt>
                <c:pt idx="5">
                  <c:v>6.3155874889928176</c:v>
                </c:pt>
                <c:pt idx="6">
                  <c:v>6.2220166516362889</c:v>
                </c:pt>
                <c:pt idx="7">
                  <c:v>6.1299245515248559</c:v>
                </c:pt>
                <c:pt idx="8">
                  <c:v>6.0392866699263017</c:v>
                </c:pt>
                <c:pt idx="9">
                  <c:v>5.9500789267669152</c:v>
                </c:pt>
                <c:pt idx="10">
                  <c:v>5.862277671928406</c:v>
                </c:pt>
                <c:pt idx="11">
                  <c:v>5.7758596767386088</c:v>
                </c:pt>
                <c:pt idx="12">
                  <c:v>5.6487764977457511</c:v>
                </c:pt>
                <c:pt idx="13">
                  <c:v>5.5657177173972938</c:v>
                </c:pt>
                <c:pt idx="14">
                  <c:v>5.4839640967596788</c:v>
                </c:pt>
                <c:pt idx="15">
                  <c:v>5.4034942033251046</c:v>
                </c:pt>
                <c:pt idx="16">
                  <c:v>5.3242869824869024</c:v>
                </c:pt>
                <c:pt idx="17">
                  <c:v>5.2463217501786765</c:v>
                </c:pt>
                <c:pt idx="18">
                  <c:v>5.1695781856742773</c:v>
                </c:pt>
                <c:pt idx="19">
                  <c:v>5.0567098895877773</c:v>
                </c:pt>
                <c:pt idx="20">
                  <c:v>4.9829339126972156</c:v>
                </c:pt>
                <c:pt idx="21">
                  <c:v>4.9103112420605237</c:v>
                </c:pt>
                <c:pt idx="22">
                  <c:v>4.8388231070020282</c:v>
                </c:pt>
                <c:pt idx="23">
                  <c:v>4.7684510632916108</c:v>
                </c:pt>
                <c:pt idx="24">
                  <c:v>4.6991769868993334</c:v>
                </c:pt>
                <c:pt idx="25">
                  <c:v>4.6309830678839488</c:v>
                </c:pt>
                <c:pt idx="26">
                  <c:v>4.563851804412133</c:v>
                </c:pt>
                <c:pt idx="27">
                  <c:v>4.4651098455058751</c:v>
                </c:pt>
                <c:pt idx="28">
                  <c:v>4.4005606198508849</c:v>
                </c:pt>
                <c:pt idx="29">
                  <c:v>4.3370151362829263</c:v>
                </c:pt>
                <c:pt idx="30">
                  <c:v>4.2744572087925405</c:v>
                </c:pt>
                <c:pt idx="31">
                  <c:v>4.2128709287847528</c:v>
                </c:pt>
                <c:pt idx="32">
                  <c:v>4.1522406598753063</c:v>
                </c:pt>
                <c:pt idx="33">
                  <c:v>4.0925510327960835</c:v>
                </c:pt>
                <c:pt idx="34">
                  <c:v>4.0047473192119822</c:v>
                </c:pt>
                <c:pt idx="35">
                  <c:v>3.9473437643826883</c:v>
                </c:pt>
                <c:pt idx="36">
                  <c:v>3.8908290914040378</c:v>
                </c:pt>
                <c:pt idx="37">
                  <c:v>3.8351890727859552</c:v>
                </c:pt>
                <c:pt idx="38">
                  <c:v>3.7804097219746424</c:v>
                </c:pt>
                <c:pt idx="39">
                  <c:v>3.7264772889080522</c:v>
                </c:pt>
                <c:pt idx="40">
                  <c:v>3.6733782556628563</c:v>
                </c:pt>
                <c:pt idx="41">
                  <c:v>3.6210993321907838</c:v>
                </c:pt>
                <c:pt idx="42">
                  <c:v>3.544190130326776</c:v>
                </c:pt>
                <c:pt idx="43">
                  <c:v>3.4939047953019977</c:v>
                </c:pt>
                <c:pt idx="44">
                  <c:v>3.4443947898661609</c:v>
                </c:pt>
                <c:pt idx="45">
                  <c:v>3.3956477989408009</c:v>
                </c:pt>
                <c:pt idx="46">
                  <c:v>3.3476517133806434</c:v>
                </c:pt>
                <c:pt idx="47">
                  <c:v>3.3003946262430133</c:v>
                </c:pt>
                <c:pt idx="48">
                  <c:v>3.253864829132401</c:v>
                </c:pt>
                <c:pt idx="49">
                  <c:v>3.1854086690838295</c:v>
                </c:pt>
                <c:pt idx="50">
                  <c:v>3.1406471436484513</c:v>
                </c:pt>
                <c:pt idx="51">
                  <c:v>3.0965734413435126</c:v>
                </c:pt>
                <c:pt idx="52">
                  <c:v>3.0531767039309945</c:v>
                </c:pt>
                <c:pt idx="53">
                  <c:v>3.0104462528847917</c:v>
                </c:pt>
                <c:pt idx="54">
                  <c:v>2.9683715861842264</c:v>
                </c:pt>
                <c:pt idx="55">
                  <c:v>2.9269423751709858</c:v>
                </c:pt>
                <c:pt idx="56">
                  <c:v>2.8861484614680415</c:v>
                </c:pt>
                <c:pt idx="57">
                  <c:v>2.8261269628092136</c:v>
                </c:pt>
                <c:pt idx="58">
                  <c:v>2.786877939858762</c:v>
                </c:pt>
                <c:pt idx="59">
                  <c:v>2.7482299577877574</c:v>
                </c:pt>
                <c:pt idx="60">
                  <c:v>2.7101735879510702</c:v>
                </c:pt>
                <c:pt idx="61">
                  <c:v>2.6726995560874505</c:v>
                </c:pt>
                <c:pt idx="62">
                  <c:v>2.6357987396094265</c:v>
                </c:pt>
                <c:pt idx="63">
                  <c:v>2.5994621649457073</c:v>
                </c:pt>
                <c:pt idx="64">
                  <c:v>2.545995986340384</c:v>
                </c:pt>
                <c:pt idx="65">
                  <c:v>2.511031711375038</c:v>
                </c:pt>
                <c:pt idx="66">
                  <c:v>2.4766014070493858</c:v>
                </c:pt>
                <c:pt idx="67">
                  <c:v>2.4426967388280274</c:v>
                </c:pt>
                <c:pt idx="68">
                  <c:v>2.4093095074635285</c:v>
                </c:pt>
                <c:pt idx="69">
                  <c:v>2.3764316466533897</c:v>
                </c:pt>
                <c:pt idx="70">
                  <c:v>2.3440552207415881</c:v>
                </c:pt>
                <c:pt idx="71">
                  <c:v>2.3121724224637488</c:v>
                </c:pt>
                <c:pt idx="72">
                  <c:v>2.2652570084548103</c:v>
                </c:pt>
                <c:pt idx="73">
                  <c:v>2.2345749452023522</c:v>
                </c:pt>
                <c:pt idx="74">
                  <c:v>2.2043601636798908</c:v>
                </c:pt>
                <c:pt idx="75">
                  <c:v>2.1746054076058448</c:v>
                </c:pt>
                <c:pt idx="76">
                  <c:v>2.1453035374282003</c:v>
                </c:pt>
                <c:pt idx="77">
                  <c:v>2.116447528331602</c:v>
                </c:pt>
                <c:pt idx="78">
                  <c:v>2.0880304682816351</c:v>
                </c:pt>
                <c:pt idx="79">
                  <c:v>2.046213059953105</c:v>
                </c:pt>
                <c:pt idx="80">
                  <c:v>2.0188638552716367</c:v>
                </c:pt>
                <c:pt idx="81">
                  <c:v>1.9919302682758975</c:v>
                </c:pt>
                <c:pt idx="82">
                  <c:v>1.9654058712023093</c:v>
                </c:pt>
                <c:pt idx="83">
                  <c:v>1.9392843389426735</c:v>
                </c:pt>
                <c:pt idx="84">
                  <c:v>1.9135594473120325</c:v>
                </c:pt>
                <c:pt idx="85">
                  <c:v>1.8882250713483131</c:v>
                </c:pt>
                <c:pt idx="86">
                  <c:v>1.8632751836431138</c:v>
                </c:pt>
                <c:pt idx="87">
                  <c:v>1.8265583182583545</c:v>
                </c:pt>
                <c:pt idx="88">
                  <c:v>1.8025439067776052</c:v>
                </c:pt>
                <c:pt idx="89">
                  <c:v>1.7788936324702282</c:v>
                </c:pt>
                <c:pt idx="90">
                  <c:v>1.7556018870662657</c:v>
                </c:pt>
                <c:pt idx="91">
                  <c:v>1.7326631511976707</c:v>
                </c:pt>
                <c:pt idx="92">
                  <c:v>1.7100719929166286</c:v>
                </c:pt>
                <c:pt idx="93">
                  <c:v>1.6878230662406006</c:v>
                </c:pt>
                <c:pt idx="94">
                  <c:v>1.6550798738423382</c:v>
                </c:pt>
                <c:pt idx="95">
                  <c:v>1.6336636888290843</c:v>
                </c:pt>
                <c:pt idx="96">
                  <c:v>1.6125716810604522</c:v>
                </c:pt>
                <c:pt idx="97">
                  <c:v>1.5917988740821669</c:v>
                </c:pt>
                <c:pt idx="98">
                  <c:v>1.5713403698570716</c:v>
                </c:pt>
                <c:pt idx="99">
                  <c:v>1.5511913474712684</c:v>
                </c:pt>
                <c:pt idx="100">
                  <c:v>1.5313470618632374</c:v>
                </c:pt>
                <c:pt idx="101">
                  <c:v>1.511802842575481</c:v>
                </c:pt>
                <c:pt idx="102">
                  <c:v>1.4830391016497677</c:v>
                </c:pt>
                <c:pt idx="103">
                  <c:v>1.4642250934934073</c:v>
                </c:pt>
                <c:pt idx="104">
                  <c:v>1.4456953750527473</c:v>
                </c:pt>
                <c:pt idx="105">
                  <c:v>1.4274455967221422</c:v>
                </c:pt>
                <c:pt idx="106">
                  <c:v>1.4094714770174321</c:v>
                </c:pt>
                <c:pt idx="107">
                  <c:v>1.3917688014636636</c:v>
                </c:pt>
                <c:pt idx="108">
                  <c:v>1.3743334215022611</c:v>
                </c:pt>
                <c:pt idx="109">
                  <c:v>1.348672615137537</c:v>
                </c:pt>
                <c:pt idx="110">
                  <c:v>1.3318877471509505</c:v>
                </c:pt>
                <c:pt idx="111">
                  <c:v>1.3153561585584117</c:v>
                </c:pt>
                <c:pt idx="112">
                  <c:v>1.2990739844039214</c:v>
                </c:pt>
                <c:pt idx="113">
                  <c:v>1.2830374199684371</c:v>
                </c:pt>
                <c:pt idx="114">
                  <c:v>1.2672427197946292</c:v>
                </c:pt>
                <c:pt idx="115">
                  <c:v>1.2516861967284543</c:v>
                </c:pt>
                <c:pt idx="116">
                  <c:v>1.2363642209772399</c:v>
                </c:pt>
                <c:pt idx="117">
                  <c:v>1.2138132320548469</c:v>
                </c:pt>
                <c:pt idx="118">
                  <c:v>1.1990621123717389</c:v>
                </c:pt>
                <c:pt idx="119">
                  <c:v>1.1845332742273318</c:v>
                </c:pt>
                <c:pt idx="120">
                  <c:v>1.1702233347258921</c:v>
                </c:pt>
                <c:pt idx="121">
                  <c:v>1.1561289634338829</c:v>
                </c:pt>
                <c:pt idx="122">
                  <c:v>1.1422468815380074</c:v>
                </c:pt>
                <c:pt idx="123">
                  <c:v>1.12857386101757</c:v>
                </c:pt>
                <c:pt idx="124">
                  <c:v>1.108449381818722</c:v>
                </c:pt>
                <c:pt idx="125">
                  <c:v>1.0952852181687349</c:v>
                </c:pt>
                <c:pt idx="126">
                  <c:v>1.0823192061911409</c:v>
                </c:pt>
                <c:pt idx="127">
                  <c:v>1.0695483365607101</c:v>
                </c:pt>
                <c:pt idx="128">
                  <c:v>1.0569696464371696</c:v>
                </c:pt>
                <c:pt idx="129">
                  <c:v>1.0445802187244071</c:v>
                </c:pt>
                <c:pt idx="130">
                  <c:v>1.0323771813421314</c:v>
                </c:pt>
                <c:pt idx="131">
                  <c:v>1.0203577065097595</c:v>
                </c:pt>
                <c:pt idx="132">
                  <c:v>1.0026665953876805</c:v>
                </c:pt>
                <c:pt idx="133">
                  <c:v>0.9910939397852444</c:v>
                </c:pt>
                <c:pt idx="134">
                  <c:v>0.97969528830110897</c:v>
                </c:pt>
                <c:pt idx="135">
                  <c:v>0.96846800395831101</c:v>
                </c:pt>
                <c:pt idx="136">
                  <c:v>0.95740949034982148</c:v>
                </c:pt>
                <c:pt idx="137">
                  <c:v>0.94651719099668397</c:v>
                </c:pt>
                <c:pt idx="138">
                  <c:v>0.93578858871681159</c:v>
                </c:pt>
                <c:pt idx="139">
                  <c:v>0.91999720600269508</c:v>
                </c:pt>
                <c:pt idx="140">
                  <c:v>0.90966708604676016</c:v>
                </c:pt>
                <c:pt idx="141">
                  <c:v>0.89949215362016888</c:v>
                </c:pt>
                <c:pt idx="142">
                  <c:v>0.88947006084205404</c:v>
                </c:pt>
                <c:pt idx="143">
                  <c:v>0.87959849583905436</c:v>
                </c:pt>
                <c:pt idx="144">
                  <c:v>0.86987518217892201</c:v>
                </c:pt>
                <c:pt idx="145">
                  <c:v>0.86029787831344984</c:v>
                </c:pt>
                <c:pt idx="146">
                  <c:v>0.85086437703055251</c:v>
                </c:pt>
                <c:pt idx="147">
                  <c:v>0.83697900971424533</c:v>
                </c:pt>
                <c:pt idx="148">
                  <c:v>0.82789557882659215</c:v>
                </c:pt>
                <c:pt idx="149">
                  <c:v>0.8189484879746638</c:v>
                </c:pt>
                <c:pt idx="150">
                  <c:v>0.81013567791580166</c:v>
                </c:pt>
                <c:pt idx="151">
                  <c:v>0.80145512088644633</c:v>
                </c:pt>
                <c:pt idx="152">
                  <c:v>0.79290482010991092</c:v>
                </c:pt>
                <c:pt idx="153">
                  <c:v>0.78448280931216563</c:v>
                </c:pt>
                <c:pt idx="154">
                  <c:v>0.77208610937876121</c:v>
                </c:pt>
                <c:pt idx="155">
                  <c:v>0.76397641697551866</c:v>
                </c:pt>
                <c:pt idx="156">
                  <c:v>0.75598836599273267</c:v>
                </c:pt>
                <c:pt idx="157">
                  <c:v>0.7481201216341743</c:v>
                </c:pt>
                <c:pt idx="158">
                  <c:v>0.74036987708026525</c:v>
                </c:pt>
                <c:pt idx="159">
                  <c:v>0.73273585305267797</c:v>
                </c:pt>
                <c:pt idx="160">
                  <c:v>0.72521629738596594</c:v>
                </c:pt>
                <c:pt idx="161">
                  <c:v>0.71780948460610694</c:v>
                </c:pt>
                <c:pt idx="162">
                  <c:v>0.70690694843966639</c:v>
                </c:pt>
                <c:pt idx="163">
                  <c:v>0.69977461536689956</c:v>
                </c:pt>
                <c:pt idx="164">
                  <c:v>0.6927491902900661</c:v>
                </c:pt>
                <c:pt idx="165">
                  <c:v>0.68582906281042155</c:v>
                </c:pt>
                <c:pt idx="166">
                  <c:v>0.6790126470209682</c:v>
                </c:pt>
                <c:pt idx="167">
                  <c:v>0.67229838112712414</c:v>
                </c:pt>
                <c:pt idx="168">
                  <c:v>0.66568472707346749</c:v>
                </c:pt>
                <c:pt idx="169">
                  <c:v>0.65594958612475618</c:v>
                </c:pt>
                <c:pt idx="170">
                  <c:v>0.64958088516901547</c:v>
                </c:pt>
                <c:pt idx="171">
                  <c:v>0.64330759455537423</c:v>
                </c:pt>
                <c:pt idx="172">
                  <c:v>0.63712827859332311</c:v>
                </c:pt>
                <c:pt idx="173">
                  <c:v>0.63104152338266506</c:v>
                </c:pt>
                <c:pt idx="174">
                  <c:v>0.62504593647731377</c:v>
                </c:pt>
                <c:pt idx="175">
                  <c:v>0.61914014655443839</c:v>
                </c:pt>
                <c:pt idx="176">
                  <c:v>0.61332280308886367</c:v>
                </c:pt>
                <c:pt idx="177">
                  <c:v>0.60475972103958797</c:v>
                </c:pt>
                <c:pt idx="178">
                  <c:v>0.59915771877660828</c:v>
                </c:pt>
                <c:pt idx="179">
                  <c:v>0.59363959533379329</c:v>
                </c:pt>
                <c:pt idx="180">
                  <c:v>0.58820408988272632</c:v>
                </c:pt>
                <c:pt idx="181">
                  <c:v>0.58284996069197215</c:v>
                </c:pt>
                <c:pt idx="182">
                  <c:v>0.57757598483357464</c:v>
                </c:pt>
                <c:pt idx="183">
                  <c:v>0.57238095789418975</c:v>
                </c:pt>
                <c:pt idx="184">
                  <c:v>0.5647338568487501</c:v>
                </c:pt>
                <c:pt idx="185">
                  <c:v>0.5597310518473233</c:v>
                </c:pt>
                <c:pt idx="186">
                  <c:v>0.55480312205630178</c:v>
                </c:pt>
                <c:pt idx="187">
                  <c:v>0.54994894292381746</c:v>
                </c:pt>
                <c:pt idx="188">
                  <c:v>0.54516740690332788</c:v>
                </c:pt>
                <c:pt idx="189">
                  <c:v>0.54045742319306389</c:v>
                </c:pt>
                <c:pt idx="190">
                  <c:v>0.53581791747956864</c:v>
                </c:pt>
                <c:pt idx="191">
                  <c:v>0.53124783168526013</c:v>
                </c:pt>
                <c:pt idx="192">
                  <c:v>0.5245205900812806</c:v>
                </c:pt>
                <c:pt idx="193">
                  <c:v>0.52011952931185301</c:v>
                </c:pt>
                <c:pt idx="194">
                  <c:v>0.51578430949515608</c:v>
                </c:pt>
                <c:pt idx="195">
                  <c:v>0.51151394259577276</c:v>
                </c:pt>
                <c:pt idx="196">
                  <c:v>0.50730745549480716</c:v>
                </c:pt>
                <c:pt idx="197">
                  <c:v>0.50316388976204796</c:v>
                </c:pt>
                <c:pt idx="198">
                  <c:v>0.49908230143169097</c:v>
                </c:pt>
                <c:pt idx="199">
                  <c:v>0.49307409663958757</c:v>
                </c:pt>
                <c:pt idx="200">
                  <c:v>0.4891434149046392</c:v>
                </c:pt>
                <c:pt idx="201">
                  <c:v>0.4852715174424066</c:v>
                </c:pt>
                <c:pt idx="202">
                  <c:v>0.48145752269398429</c:v>
                </c:pt>
                <c:pt idx="203">
                  <c:v>0.47770056239239611</c:v>
                </c:pt>
                <c:pt idx="204">
                  <c:v>0.47399978136007576</c:v>
                </c:pt>
                <c:pt idx="205">
                  <c:v>0.47035433730949167</c:v>
                </c:pt>
                <c:pt idx="206">
                  <c:v>0.46676340064687144</c:v>
                </c:pt>
                <c:pt idx="207">
                  <c:v>0.46147741298513884</c:v>
                </c:pt>
                <c:pt idx="208">
                  <c:v>0.45801919688696818</c:v>
                </c:pt>
                <c:pt idx="209">
                  <c:v>0.45461268179906933</c:v>
                </c:pt>
                <c:pt idx="210">
                  <c:v>0.45125709290121113</c:v>
                </c:pt>
                <c:pt idx="211">
                  <c:v>0.44795166704056916</c:v>
                </c:pt>
                <c:pt idx="212">
                  <c:v>0.4446956525543973</c:v>
                </c:pt>
                <c:pt idx="213">
                  <c:v>0.44148830909544645</c:v>
                </c:pt>
                <c:pt idx="214">
                  <c:v>0.43676695995548798</c:v>
                </c:pt>
                <c:pt idx="215">
                  <c:v>0.43367812775952252</c:v>
                </c:pt>
                <c:pt idx="216">
                  <c:v>0.43063546202722752</c:v>
                </c:pt>
                <c:pt idx="217">
                  <c:v>0.42763827124199844</c:v>
                </c:pt>
                <c:pt idx="218">
                  <c:v>0.42468587428963239</c:v>
                </c:pt>
                <c:pt idx="219">
                  <c:v>0.42177760030053962</c:v>
                </c:pt>
                <c:pt idx="220">
                  <c:v>0.4189127884943859</c:v>
                </c:pt>
                <c:pt idx="221">
                  <c:v>0.41609078802712929</c:v>
                </c:pt>
                <c:pt idx="222">
                  <c:v>0.41193665891074788</c:v>
                </c:pt>
                <c:pt idx="223">
                  <c:v>0.40921890320222248</c:v>
                </c:pt>
                <c:pt idx="224">
                  <c:v>0.40654175697314826</c:v>
                </c:pt>
                <c:pt idx="225">
                  <c:v>0.40390461226214952</c:v>
                </c:pt>
                <c:pt idx="226">
                  <c:v>0.40130687024395378</c:v>
                </c:pt>
                <c:pt idx="227">
                  <c:v>0.39874794109108785</c:v>
                </c:pt>
                <c:pt idx="228">
                  <c:v>0.39622724383769409</c:v>
                </c:pt>
                <c:pt idx="229">
                  <c:v>0.39251663335165865</c:v>
                </c:pt>
                <c:pt idx="230">
                  <c:v>0.39008903107126686</c:v>
                </c:pt>
                <c:pt idx="231">
                  <c:v>0.38769769517759584</c:v>
                </c:pt>
              </c:numCache>
            </c:numRef>
          </c:yVal>
          <c:smooth val="1"/>
          <c:extLst>
            <c:ext xmlns:c16="http://schemas.microsoft.com/office/drawing/2014/chart" uri="{C3380CC4-5D6E-409C-BE32-E72D297353CC}">
              <c16:uniqueId val="{00000001-F183-1245-9D15-A8D18469F876}"/>
            </c:ext>
          </c:extLst>
        </c:ser>
        <c:ser>
          <c:idx val="2"/>
          <c:order val="2"/>
          <c:tx>
            <c:v>Power</c:v>
          </c:tx>
          <c:marker>
            <c:symbol val="none"/>
          </c:marker>
          <c:xVal>
            <c:numRef>
              <c:f>'From speed-time curves'!$A$2:$A$275</c:f>
              <c:numCache>
                <c:formatCode>General</c:formatCode>
                <c:ptCount val="274"/>
                <c:pt idx="0">
                  <c:v>0</c:v>
                </c:pt>
                <c:pt idx="1">
                  <c:v>0.02</c:v>
                </c:pt>
                <c:pt idx="2">
                  <c:v>0.04</c:v>
                </c:pt>
                <c:pt idx="3">
                  <c:v>0.06</c:v>
                </c:pt>
                <c:pt idx="4">
                  <c:v>0.09</c:v>
                </c:pt>
                <c:pt idx="5">
                  <c:v>0.11</c:v>
                </c:pt>
                <c:pt idx="6">
                  <c:v>0.13</c:v>
                </c:pt>
                <c:pt idx="7">
                  <c:v>0.15</c:v>
                </c:pt>
                <c:pt idx="8">
                  <c:v>0.17</c:v>
                </c:pt>
                <c:pt idx="9">
                  <c:v>0.19</c:v>
                </c:pt>
                <c:pt idx="10">
                  <c:v>0.21</c:v>
                </c:pt>
                <c:pt idx="11">
                  <c:v>0.23</c:v>
                </c:pt>
                <c:pt idx="12">
                  <c:v>0.26</c:v>
                </c:pt>
                <c:pt idx="13">
                  <c:v>0.28000000000000003</c:v>
                </c:pt>
                <c:pt idx="14">
                  <c:v>0.3</c:v>
                </c:pt>
                <c:pt idx="15">
                  <c:v>0.32</c:v>
                </c:pt>
                <c:pt idx="16">
                  <c:v>0.34</c:v>
                </c:pt>
                <c:pt idx="17">
                  <c:v>0.36</c:v>
                </c:pt>
                <c:pt idx="18">
                  <c:v>0.38</c:v>
                </c:pt>
                <c:pt idx="19">
                  <c:v>0.41</c:v>
                </c:pt>
                <c:pt idx="20">
                  <c:v>0.43</c:v>
                </c:pt>
                <c:pt idx="21">
                  <c:v>0.45</c:v>
                </c:pt>
                <c:pt idx="22">
                  <c:v>0.47</c:v>
                </c:pt>
                <c:pt idx="23">
                  <c:v>0.49</c:v>
                </c:pt>
                <c:pt idx="24">
                  <c:v>0.51</c:v>
                </c:pt>
                <c:pt idx="25">
                  <c:v>0.53</c:v>
                </c:pt>
                <c:pt idx="26">
                  <c:v>0.55000000000000004</c:v>
                </c:pt>
                <c:pt idx="27">
                  <c:v>0.57999999999999996</c:v>
                </c:pt>
                <c:pt idx="28">
                  <c:v>0.6</c:v>
                </c:pt>
                <c:pt idx="29">
                  <c:v>0.62</c:v>
                </c:pt>
                <c:pt idx="30">
                  <c:v>0.64</c:v>
                </c:pt>
                <c:pt idx="31">
                  <c:v>0.66</c:v>
                </c:pt>
                <c:pt idx="32">
                  <c:v>0.68</c:v>
                </c:pt>
                <c:pt idx="33">
                  <c:v>0.7</c:v>
                </c:pt>
                <c:pt idx="34">
                  <c:v>0.73</c:v>
                </c:pt>
                <c:pt idx="35">
                  <c:v>0.75</c:v>
                </c:pt>
                <c:pt idx="36">
                  <c:v>0.77</c:v>
                </c:pt>
                <c:pt idx="37">
                  <c:v>0.79</c:v>
                </c:pt>
                <c:pt idx="38">
                  <c:v>0.81</c:v>
                </c:pt>
                <c:pt idx="39">
                  <c:v>0.83</c:v>
                </c:pt>
                <c:pt idx="40">
                  <c:v>0.85</c:v>
                </c:pt>
                <c:pt idx="41">
                  <c:v>0.87</c:v>
                </c:pt>
                <c:pt idx="42">
                  <c:v>0.9</c:v>
                </c:pt>
                <c:pt idx="43">
                  <c:v>0.92</c:v>
                </c:pt>
                <c:pt idx="44">
                  <c:v>0.94</c:v>
                </c:pt>
                <c:pt idx="45">
                  <c:v>0.96</c:v>
                </c:pt>
                <c:pt idx="46">
                  <c:v>0.98</c:v>
                </c:pt>
                <c:pt idx="47">
                  <c:v>1</c:v>
                </c:pt>
                <c:pt idx="48">
                  <c:v>1.02</c:v>
                </c:pt>
                <c:pt idx="49">
                  <c:v>1.05</c:v>
                </c:pt>
                <c:pt idx="50">
                  <c:v>1.07</c:v>
                </c:pt>
                <c:pt idx="51">
                  <c:v>1.0900000000000001</c:v>
                </c:pt>
                <c:pt idx="52">
                  <c:v>1.1100000000000001</c:v>
                </c:pt>
                <c:pt idx="53">
                  <c:v>1.1299999999999999</c:v>
                </c:pt>
                <c:pt idx="54">
                  <c:v>1.1499999999999999</c:v>
                </c:pt>
                <c:pt idx="55">
                  <c:v>1.17</c:v>
                </c:pt>
                <c:pt idx="56">
                  <c:v>1.19</c:v>
                </c:pt>
                <c:pt idx="57">
                  <c:v>1.22</c:v>
                </c:pt>
                <c:pt idx="58">
                  <c:v>1.24</c:v>
                </c:pt>
                <c:pt idx="59">
                  <c:v>1.26</c:v>
                </c:pt>
                <c:pt idx="60">
                  <c:v>1.28</c:v>
                </c:pt>
                <c:pt idx="61">
                  <c:v>1.3</c:v>
                </c:pt>
                <c:pt idx="62">
                  <c:v>1.32</c:v>
                </c:pt>
                <c:pt idx="63">
                  <c:v>1.34</c:v>
                </c:pt>
                <c:pt idx="64">
                  <c:v>1.37</c:v>
                </c:pt>
                <c:pt idx="65">
                  <c:v>1.39</c:v>
                </c:pt>
                <c:pt idx="66">
                  <c:v>1.41</c:v>
                </c:pt>
                <c:pt idx="67">
                  <c:v>1.43</c:v>
                </c:pt>
                <c:pt idx="68">
                  <c:v>1.45</c:v>
                </c:pt>
                <c:pt idx="69">
                  <c:v>1.47</c:v>
                </c:pt>
                <c:pt idx="70">
                  <c:v>1.49</c:v>
                </c:pt>
                <c:pt idx="71">
                  <c:v>1.51</c:v>
                </c:pt>
                <c:pt idx="72">
                  <c:v>1.54</c:v>
                </c:pt>
                <c:pt idx="73">
                  <c:v>1.56</c:v>
                </c:pt>
                <c:pt idx="74">
                  <c:v>1.58</c:v>
                </c:pt>
                <c:pt idx="75">
                  <c:v>1.6</c:v>
                </c:pt>
                <c:pt idx="76">
                  <c:v>1.62</c:v>
                </c:pt>
                <c:pt idx="77">
                  <c:v>1.64</c:v>
                </c:pt>
                <c:pt idx="78">
                  <c:v>1.66</c:v>
                </c:pt>
                <c:pt idx="79">
                  <c:v>1.69</c:v>
                </c:pt>
                <c:pt idx="80">
                  <c:v>1.71</c:v>
                </c:pt>
                <c:pt idx="81">
                  <c:v>1.73</c:v>
                </c:pt>
                <c:pt idx="82">
                  <c:v>1.75</c:v>
                </c:pt>
                <c:pt idx="83">
                  <c:v>1.77</c:v>
                </c:pt>
                <c:pt idx="84">
                  <c:v>1.79</c:v>
                </c:pt>
                <c:pt idx="85">
                  <c:v>1.81</c:v>
                </c:pt>
                <c:pt idx="86">
                  <c:v>1.83</c:v>
                </c:pt>
                <c:pt idx="87">
                  <c:v>1.86</c:v>
                </c:pt>
                <c:pt idx="88">
                  <c:v>1.88</c:v>
                </c:pt>
                <c:pt idx="89">
                  <c:v>1.9</c:v>
                </c:pt>
                <c:pt idx="90">
                  <c:v>1.92</c:v>
                </c:pt>
                <c:pt idx="91">
                  <c:v>1.94</c:v>
                </c:pt>
                <c:pt idx="92">
                  <c:v>1.96</c:v>
                </c:pt>
                <c:pt idx="93">
                  <c:v>1.98</c:v>
                </c:pt>
                <c:pt idx="94">
                  <c:v>2.0099999999999998</c:v>
                </c:pt>
                <c:pt idx="95">
                  <c:v>2.0299999999999998</c:v>
                </c:pt>
                <c:pt idx="96">
                  <c:v>2.0499999999999998</c:v>
                </c:pt>
                <c:pt idx="97">
                  <c:v>2.0699999999999998</c:v>
                </c:pt>
                <c:pt idx="98">
                  <c:v>2.09</c:v>
                </c:pt>
                <c:pt idx="99">
                  <c:v>2.11</c:v>
                </c:pt>
                <c:pt idx="100">
                  <c:v>2.13</c:v>
                </c:pt>
                <c:pt idx="101">
                  <c:v>2.15</c:v>
                </c:pt>
                <c:pt idx="102">
                  <c:v>2.1800000000000002</c:v>
                </c:pt>
                <c:pt idx="103">
                  <c:v>2.2000000000000002</c:v>
                </c:pt>
                <c:pt idx="104">
                  <c:v>2.2200000000000002</c:v>
                </c:pt>
                <c:pt idx="105">
                  <c:v>2.2400000000000002</c:v>
                </c:pt>
                <c:pt idx="106">
                  <c:v>2.2599999999999998</c:v>
                </c:pt>
                <c:pt idx="107">
                  <c:v>2.2799999999999998</c:v>
                </c:pt>
                <c:pt idx="108">
                  <c:v>2.2999999999999998</c:v>
                </c:pt>
                <c:pt idx="109">
                  <c:v>2.33</c:v>
                </c:pt>
                <c:pt idx="110">
                  <c:v>2.35</c:v>
                </c:pt>
                <c:pt idx="111">
                  <c:v>2.37</c:v>
                </c:pt>
                <c:pt idx="112">
                  <c:v>2.39</c:v>
                </c:pt>
                <c:pt idx="113">
                  <c:v>2.41</c:v>
                </c:pt>
                <c:pt idx="114">
                  <c:v>2.4300000000000002</c:v>
                </c:pt>
                <c:pt idx="115">
                  <c:v>2.4500000000000002</c:v>
                </c:pt>
                <c:pt idx="116">
                  <c:v>2.4700000000000002</c:v>
                </c:pt>
                <c:pt idx="117">
                  <c:v>2.5</c:v>
                </c:pt>
                <c:pt idx="118">
                  <c:v>2.52</c:v>
                </c:pt>
                <c:pt idx="119">
                  <c:v>2.54</c:v>
                </c:pt>
                <c:pt idx="120">
                  <c:v>2.56</c:v>
                </c:pt>
                <c:pt idx="121">
                  <c:v>2.58</c:v>
                </c:pt>
                <c:pt idx="122">
                  <c:v>2.6</c:v>
                </c:pt>
                <c:pt idx="123">
                  <c:v>2.62</c:v>
                </c:pt>
                <c:pt idx="124">
                  <c:v>2.65</c:v>
                </c:pt>
                <c:pt idx="125">
                  <c:v>2.67</c:v>
                </c:pt>
                <c:pt idx="126">
                  <c:v>2.69</c:v>
                </c:pt>
                <c:pt idx="127">
                  <c:v>2.71</c:v>
                </c:pt>
                <c:pt idx="128">
                  <c:v>2.73</c:v>
                </c:pt>
                <c:pt idx="129">
                  <c:v>2.75</c:v>
                </c:pt>
                <c:pt idx="130">
                  <c:v>2.77</c:v>
                </c:pt>
                <c:pt idx="131">
                  <c:v>2.79</c:v>
                </c:pt>
                <c:pt idx="132">
                  <c:v>2.82</c:v>
                </c:pt>
                <c:pt idx="133">
                  <c:v>2.84</c:v>
                </c:pt>
                <c:pt idx="134">
                  <c:v>2.86</c:v>
                </c:pt>
                <c:pt idx="135">
                  <c:v>2.88</c:v>
                </c:pt>
                <c:pt idx="136">
                  <c:v>2.9</c:v>
                </c:pt>
                <c:pt idx="137">
                  <c:v>2.92</c:v>
                </c:pt>
                <c:pt idx="138">
                  <c:v>2.94</c:v>
                </c:pt>
                <c:pt idx="139">
                  <c:v>2.97</c:v>
                </c:pt>
                <c:pt idx="140">
                  <c:v>2.99</c:v>
                </c:pt>
                <c:pt idx="141">
                  <c:v>3.01</c:v>
                </c:pt>
                <c:pt idx="142">
                  <c:v>3.03</c:v>
                </c:pt>
                <c:pt idx="143">
                  <c:v>3.05</c:v>
                </c:pt>
                <c:pt idx="144">
                  <c:v>3.07</c:v>
                </c:pt>
                <c:pt idx="145">
                  <c:v>3.09</c:v>
                </c:pt>
                <c:pt idx="146">
                  <c:v>3.11</c:v>
                </c:pt>
                <c:pt idx="147">
                  <c:v>3.14</c:v>
                </c:pt>
                <c:pt idx="148">
                  <c:v>3.16</c:v>
                </c:pt>
                <c:pt idx="149">
                  <c:v>3.18</c:v>
                </c:pt>
                <c:pt idx="150">
                  <c:v>3.2</c:v>
                </c:pt>
                <c:pt idx="151">
                  <c:v>3.22</c:v>
                </c:pt>
                <c:pt idx="152">
                  <c:v>3.24</c:v>
                </c:pt>
                <c:pt idx="153">
                  <c:v>3.26</c:v>
                </c:pt>
                <c:pt idx="154">
                  <c:v>3.29</c:v>
                </c:pt>
                <c:pt idx="155">
                  <c:v>3.31</c:v>
                </c:pt>
                <c:pt idx="156">
                  <c:v>3.33</c:v>
                </c:pt>
                <c:pt idx="157">
                  <c:v>3.35</c:v>
                </c:pt>
                <c:pt idx="158">
                  <c:v>3.37</c:v>
                </c:pt>
                <c:pt idx="159">
                  <c:v>3.39</c:v>
                </c:pt>
                <c:pt idx="160">
                  <c:v>3.41</c:v>
                </c:pt>
                <c:pt idx="161">
                  <c:v>3.43</c:v>
                </c:pt>
                <c:pt idx="162">
                  <c:v>3.46</c:v>
                </c:pt>
                <c:pt idx="163">
                  <c:v>3.48</c:v>
                </c:pt>
                <c:pt idx="164">
                  <c:v>3.5</c:v>
                </c:pt>
                <c:pt idx="165">
                  <c:v>3.52</c:v>
                </c:pt>
                <c:pt idx="166">
                  <c:v>3.54</c:v>
                </c:pt>
                <c:pt idx="167">
                  <c:v>3.56</c:v>
                </c:pt>
                <c:pt idx="168">
                  <c:v>3.58</c:v>
                </c:pt>
                <c:pt idx="169">
                  <c:v>3.61</c:v>
                </c:pt>
                <c:pt idx="170">
                  <c:v>3.63</c:v>
                </c:pt>
                <c:pt idx="171">
                  <c:v>3.65</c:v>
                </c:pt>
                <c:pt idx="172">
                  <c:v>3.67</c:v>
                </c:pt>
                <c:pt idx="173">
                  <c:v>3.69</c:v>
                </c:pt>
                <c:pt idx="174">
                  <c:v>3.71</c:v>
                </c:pt>
                <c:pt idx="175">
                  <c:v>3.73</c:v>
                </c:pt>
                <c:pt idx="176">
                  <c:v>3.75</c:v>
                </c:pt>
                <c:pt idx="177">
                  <c:v>3.78</c:v>
                </c:pt>
                <c:pt idx="178">
                  <c:v>3.8</c:v>
                </c:pt>
                <c:pt idx="179">
                  <c:v>3.82</c:v>
                </c:pt>
                <c:pt idx="180">
                  <c:v>3.84</c:v>
                </c:pt>
                <c:pt idx="181">
                  <c:v>3.86</c:v>
                </c:pt>
                <c:pt idx="182">
                  <c:v>3.88</c:v>
                </c:pt>
                <c:pt idx="183">
                  <c:v>3.9</c:v>
                </c:pt>
                <c:pt idx="184">
                  <c:v>3.93</c:v>
                </c:pt>
                <c:pt idx="185">
                  <c:v>3.95</c:v>
                </c:pt>
                <c:pt idx="186">
                  <c:v>3.97</c:v>
                </c:pt>
                <c:pt idx="187">
                  <c:v>3.99</c:v>
                </c:pt>
                <c:pt idx="188">
                  <c:v>4.01</c:v>
                </c:pt>
                <c:pt idx="189">
                  <c:v>4.03</c:v>
                </c:pt>
                <c:pt idx="190">
                  <c:v>4.05</c:v>
                </c:pt>
                <c:pt idx="191">
                  <c:v>4.07</c:v>
                </c:pt>
                <c:pt idx="192">
                  <c:v>4.0999999999999996</c:v>
                </c:pt>
                <c:pt idx="193">
                  <c:v>4.12</c:v>
                </c:pt>
                <c:pt idx="194">
                  <c:v>4.1399999999999997</c:v>
                </c:pt>
                <c:pt idx="195">
                  <c:v>4.16</c:v>
                </c:pt>
                <c:pt idx="196">
                  <c:v>4.18</c:v>
                </c:pt>
                <c:pt idx="197">
                  <c:v>4.2</c:v>
                </c:pt>
                <c:pt idx="198">
                  <c:v>4.22</c:v>
                </c:pt>
                <c:pt idx="199">
                  <c:v>4.25</c:v>
                </c:pt>
                <c:pt idx="200">
                  <c:v>4.2699999999999996</c:v>
                </c:pt>
                <c:pt idx="201">
                  <c:v>4.29</c:v>
                </c:pt>
                <c:pt idx="202">
                  <c:v>4.3099999999999996</c:v>
                </c:pt>
                <c:pt idx="203">
                  <c:v>4.33</c:v>
                </c:pt>
                <c:pt idx="204">
                  <c:v>4.3499999999999996</c:v>
                </c:pt>
                <c:pt idx="205">
                  <c:v>4.37</c:v>
                </c:pt>
                <c:pt idx="206">
                  <c:v>4.3899999999999997</c:v>
                </c:pt>
                <c:pt idx="207">
                  <c:v>4.42</c:v>
                </c:pt>
                <c:pt idx="208">
                  <c:v>4.4400000000000004</c:v>
                </c:pt>
                <c:pt idx="209">
                  <c:v>4.46</c:v>
                </c:pt>
                <c:pt idx="210">
                  <c:v>4.4800000000000004</c:v>
                </c:pt>
                <c:pt idx="211">
                  <c:v>4.5</c:v>
                </c:pt>
                <c:pt idx="212">
                  <c:v>4.5199999999999996</c:v>
                </c:pt>
                <c:pt idx="213">
                  <c:v>4.54</c:v>
                </c:pt>
                <c:pt idx="214">
                  <c:v>4.57</c:v>
                </c:pt>
                <c:pt idx="215">
                  <c:v>4.59</c:v>
                </c:pt>
                <c:pt idx="216">
                  <c:v>4.6100000000000003</c:v>
                </c:pt>
                <c:pt idx="217">
                  <c:v>4.63</c:v>
                </c:pt>
                <c:pt idx="218">
                  <c:v>4.6500000000000004</c:v>
                </c:pt>
                <c:pt idx="219">
                  <c:v>4.67</c:v>
                </c:pt>
                <c:pt idx="220">
                  <c:v>4.6900000000000004</c:v>
                </c:pt>
                <c:pt idx="221">
                  <c:v>4.71</c:v>
                </c:pt>
                <c:pt idx="222">
                  <c:v>4.74</c:v>
                </c:pt>
                <c:pt idx="223">
                  <c:v>4.76</c:v>
                </c:pt>
                <c:pt idx="224">
                  <c:v>4.78</c:v>
                </c:pt>
                <c:pt idx="225">
                  <c:v>4.8</c:v>
                </c:pt>
                <c:pt idx="226">
                  <c:v>4.82</c:v>
                </c:pt>
                <c:pt idx="227">
                  <c:v>4.84</c:v>
                </c:pt>
                <c:pt idx="228">
                  <c:v>4.8600000000000003</c:v>
                </c:pt>
                <c:pt idx="229">
                  <c:v>4.8899999999999997</c:v>
                </c:pt>
                <c:pt idx="230">
                  <c:v>4.91</c:v>
                </c:pt>
                <c:pt idx="231">
                  <c:v>4.93</c:v>
                </c:pt>
              </c:numCache>
            </c:numRef>
          </c:xVal>
          <c:yVal>
            <c:numRef>
              <c:f>'From speed-time curves'!$M$2:$M$275</c:f>
              <c:numCache>
                <c:formatCode>0.00</c:formatCode>
                <c:ptCount val="274"/>
                <c:pt idx="0">
                  <c:v>0.53762874858188259</c:v>
                </c:pt>
                <c:pt idx="1">
                  <c:v>1.4492667296722663</c:v>
                </c:pt>
                <c:pt idx="2">
                  <c:v>2.320147869522776</c:v>
                </c:pt>
                <c:pt idx="3">
                  <c:v>3.1517224320653798</c:v>
                </c:pt>
                <c:pt idx="4">
                  <c:v>4.3284385241818075</c:v>
                </c:pt>
                <c:pt idx="5">
                  <c:v>5.0677787308484357</c:v>
                </c:pt>
                <c:pt idx="6">
                  <c:v>5.7725185023537504</c:v>
                </c:pt>
                <c:pt idx="7">
                  <c:v>6.4439030608611407</c:v>
                </c:pt>
                <c:pt idx="8">
                  <c:v>7.0831360899821885</c:v>
                </c:pt>
                <c:pt idx="9">
                  <c:v>7.6913810950518711</c:v>
                </c:pt>
                <c:pt idx="10">
                  <c:v>8.2697627185050244</c:v>
                </c:pt>
                <c:pt idx="11">
                  <c:v>8.8193680118704005</c:v>
                </c:pt>
                <c:pt idx="12">
                  <c:v>9.5921090700451508</c:v>
                </c:pt>
                <c:pt idx="13">
                  <c:v>10.074293688472542</c:v>
                </c:pt>
                <c:pt idx="14">
                  <c:v>10.531228026164095</c:v>
                </c:pt>
                <c:pt idx="15">
                  <c:v>10.963844625118963</c:v>
                </c:pt>
                <c:pt idx="16">
                  <c:v>11.373044719841079</c:v>
                </c:pt>
                <c:pt idx="17">
                  <c:v>11.759699260833838</c:v>
                </c:pt>
                <c:pt idx="18">
                  <c:v>12.124649904525194</c:v>
                </c:pt>
                <c:pt idx="19">
                  <c:v>12.633152680002823</c:v>
                </c:pt>
                <c:pt idx="20">
                  <c:v>12.947342140032285</c:v>
                </c:pt>
                <c:pt idx="21">
                  <c:v>13.242556352848272</c:v>
                </c:pt>
                <c:pt idx="22">
                  <c:v>13.519516556902419</c:v>
                </c:pt>
                <c:pt idx="23">
                  <c:v>13.778919589395828</c:v>
                </c:pt>
                <c:pt idx="24">
                  <c:v>14.021438683716214</c:v>
                </c:pt>
                <c:pt idx="25">
                  <c:v>14.247724240844327</c:v>
                </c:pt>
                <c:pt idx="26">
                  <c:v>14.458404575594123</c:v>
                </c:pt>
                <c:pt idx="27">
                  <c:v>14.746487320647802</c:v>
                </c:pt>
                <c:pt idx="28">
                  <c:v>14.920764986880469</c:v>
                </c:pt>
                <c:pt idx="29">
                  <c:v>15.081472816394356</c:v>
                </c:pt>
                <c:pt idx="30">
                  <c:v>15.229148337176305</c:v>
                </c:pt>
                <c:pt idx="31">
                  <c:v>15.364310681422106</c:v>
                </c:pt>
                <c:pt idx="32">
                  <c:v>15.487461187318047</c:v>
                </c:pt>
                <c:pt idx="33">
                  <c:v>15.599083981265517</c:v>
                </c:pt>
                <c:pt idx="34">
                  <c:v>15.745921902426398</c:v>
                </c:pt>
                <c:pt idx="35">
                  <c:v>15.830735550802634</c:v>
                </c:pt>
                <c:pt idx="36">
                  <c:v>15.905588356224255</c:v>
                </c:pt>
                <c:pt idx="37">
                  <c:v>15.970893704347548</c:v>
                </c:pt>
                <c:pt idx="38">
                  <c:v>16.027050649415472</c:v>
                </c:pt>
                <c:pt idx="39">
                  <c:v>16.074444384127247</c:v>
                </c:pt>
                <c:pt idx="40">
                  <c:v>16.113446694283976</c:v>
                </c:pt>
                <c:pt idx="41">
                  <c:v>16.144416398708472</c:v>
                </c:pt>
                <c:pt idx="42">
                  <c:v>16.176563974050801</c:v>
                </c:pt>
                <c:pt idx="43">
                  <c:v>16.188940704559403</c:v>
                </c:pt>
                <c:pt idx="44">
                  <c:v>16.194444602836359</c:v>
                </c:pt>
                <c:pt idx="45">
                  <c:v>16.193381209126009</c:v>
                </c:pt>
                <c:pt idx="46">
                  <c:v>16.186045273758815</c:v>
                </c:pt>
                <c:pt idx="47">
                  <c:v>16.172721112398563</c:v>
                </c:pt>
                <c:pt idx="48">
                  <c:v>16.15368294980647</c:v>
                </c:pt>
                <c:pt idx="49">
                  <c:v>16.114987885268711</c:v>
                </c:pt>
                <c:pt idx="50">
                  <c:v>16.08280120404752</c:v>
                </c:pt>
                <c:pt idx="51">
                  <c:v>16.045785549051573</c:v>
                </c:pt>
                <c:pt idx="52">
                  <c:v>16.004173700513487</c:v>
                </c:pt>
                <c:pt idx="53">
                  <c:v>15.958190049283942</c:v>
                </c:pt>
                <c:pt idx="54">
                  <c:v>15.90805087452441</c:v>
                </c:pt>
                <c:pt idx="55">
                  <c:v>15.85396461243349</c:v>
                </c:pt>
                <c:pt idx="56">
                  <c:v>15.796132116296967</c:v>
                </c:pt>
                <c:pt idx="57">
                  <c:v>15.702780568143943</c:v>
                </c:pt>
                <c:pt idx="58">
                  <c:v>15.636413706006982</c:v>
                </c:pt>
                <c:pt idx="59">
                  <c:v>15.566947441544706</c:v>
                </c:pt>
                <c:pt idx="60">
                  <c:v>15.494551504207278</c:v>
                </c:pt>
                <c:pt idx="61">
                  <c:v>15.419389327804153</c:v>
                </c:pt>
                <c:pt idx="62">
                  <c:v>15.341618260600237</c:v>
                </c:pt>
                <c:pt idx="63">
                  <c:v>15.261389768628716</c:v>
                </c:pt>
                <c:pt idx="64">
                  <c:v>15.136756746540694</c:v>
                </c:pt>
                <c:pt idx="65">
                  <c:v>15.05101051258694</c:v>
                </c:pt>
                <c:pt idx="66">
                  <c:v>14.963293446172006</c:v>
                </c:pt>
                <c:pt idx="67">
                  <c:v>14.873732888135057</c:v>
                </c:pt>
                <c:pt idx="68">
                  <c:v>14.782451303461476</c:v>
                </c:pt>
                <c:pt idx="69">
                  <c:v>14.689566445521143</c:v>
                </c:pt>
                <c:pt idx="70">
                  <c:v>14.59519151499812</c:v>
                </c:pt>
                <c:pt idx="71">
                  <c:v>14.499435313682138</c:v>
                </c:pt>
                <c:pt idx="72">
                  <c:v>14.353438709249591</c:v>
                </c:pt>
                <c:pt idx="73">
                  <c:v>14.254677800893113</c:v>
                </c:pt>
                <c:pt idx="74">
                  <c:v>14.154883892258004</c:v>
                </c:pt>
                <c:pt idx="75">
                  <c:v>14.054147763615623</c:v>
                </c:pt>
                <c:pt idx="76">
                  <c:v>13.952556557456825</c:v>
                </c:pt>
                <c:pt idx="77">
                  <c:v>13.850193902673947</c:v>
                </c:pt>
                <c:pt idx="78">
                  <c:v>13.747140034718537</c:v>
                </c:pt>
                <c:pt idx="79">
                  <c:v>13.591430685964431</c:v>
                </c:pt>
                <c:pt idx="80">
                  <c:v>13.486978584627636</c:v>
                </c:pt>
                <c:pt idx="81">
                  <c:v>13.382091015688488</c:v>
                </c:pt>
                <c:pt idx="82">
                  <c:v>13.27683432949709</c:v>
                </c:pt>
                <c:pt idx="83">
                  <c:v>13.171272077448304</c:v>
                </c:pt>
                <c:pt idx="84">
                  <c:v>13.065465108942551</c:v>
                </c:pt>
                <c:pt idx="85">
                  <c:v>12.959471665193069</c:v>
                </c:pt>
                <c:pt idx="86">
                  <c:v>12.853347469980433</c:v>
                </c:pt>
                <c:pt idx="87">
                  <c:v>12.694031955722243</c:v>
                </c:pt>
                <c:pt idx="88">
                  <c:v>12.587808937267884</c:v>
                </c:pt>
                <c:pt idx="89">
                  <c:v>12.481631617835403</c:v>
                </c:pt>
                <c:pt idx="90">
                  <c:v>12.375545438789223</c:v>
                </c:pt>
                <c:pt idx="91">
                  <c:v>12.2695937728486</c:v>
                </c:pt>
                <c:pt idx="92">
                  <c:v>12.163817997242235</c:v>
                </c:pt>
                <c:pt idx="93">
                  <c:v>12.05825756446994</c:v>
                </c:pt>
                <c:pt idx="94">
                  <c:v>11.900402433607026</c:v>
                </c:pt>
                <c:pt idx="95">
                  <c:v>11.795540943128239</c:v>
                </c:pt>
                <c:pt idx="96">
                  <c:v>11.691018690125652</c:v>
                </c:pt>
                <c:pt idx="97">
                  <c:v>11.586867281089125</c:v>
                </c:pt>
                <c:pt idx="98">
                  <c:v>11.48311674748879</c:v>
                </c:pt>
                <c:pt idx="99">
                  <c:v>11.379795602739719</c:v>
                </c:pt>
                <c:pt idx="100">
                  <c:v>11.276930897290642</c:v>
                </c:pt>
                <c:pt idx="101">
                  <c:v>11.174548271896601</c:v>
                </c:pt>
                <c:pt idx="102">
                  <c:v>11.021930992959392</c:v>
                </c:pt>
                <c:pt idx="103">
                  <c:v>10.920856955136216</c:v>
                </c:pt>
                <c:pt idx="104">
                  <c:v>10.820344367206275</c:v>
                </c:pt>
                <c:pt idx="105">
                  <c:v>10.720413139712596</c:v>
                </c:pt>
                <c:pt idx="106">
                  <c:v>10.621082036544481</c:v>
                </c:pt>
                <c:pt idx="107">
                  <c:v>10.522368717740459</c:v>
                </c:pt>
                <c:pt idx="108">
                  <c:v>10.424289780867962</c:v>
                </c:pt>
                <c:pt idx="109">
                  <c:v>10.278394642168999</c:v>
                </c:pt>
                <c:pt idx="110">
                  <c:v>10.181967659368711</c:v>
                </c:pt>
                <c:pt idx="111">
                  <c:v>10.08622534863178</c:v>
                </c:pt>
                <c:pt idx="112">
                  <c:v>9.9911800025531488</c:v>
                </c:pt>
                <c:pt idx="113">
                  <c:v>9.8968430553654763</c:v>
                </c:pt>
                <c:pt idx="114">
                  <c:v>9.8032251161143851</c:v>
                </c:pt>
                <c:pt idx="115">
                  <c:v>9.7103360007185451</c:v>
                </c:pt>
                <c:pt idx="116">
                  <c:v>9.6181847629504791</c:v>
                </c:pt>
                <c:pt idx="117">
                  <c:v>9.4813594371927685</c:v>
                </c:pt>
                <c:pt idx="118">
                  <c:v>9.3910877695601638</c:v>
                </c:pt>
                <c:pt idx="119">
                  <c:v>9.3015800890219893</c:v>
                </c:pt>
                <c:pt idx="120">
                  <c:v>9.2128423758416655</c:v>
                </c:pt>
                <c:pt idx="121">
                  <c:v>9.1248800007300961</c:v>
                </c:pt>
                <c:pt idx="122">
                  <c:v>9.0376977496071405</c:v>
                </c:pt>
                <c:pt idx="123">
                  <c:v>8.9512998475181664</c:v>
                </c:pt>
                <c:pt idx="124">
                  <c:v>8.823181573183307</c:v>
                </c:pt>
                <c:pt idx="125">
                  <c:v>8.7387595538078902</c:v>
                </c:pt>
                <c:pt idx="126">
                  <c:v>8.6551325806552857</c:v>
                </c:pt>
                <c:pt idx="127">
                  <c:v>8.5723026294855238</c:v>
                </c:pt>
                <c:pt idx="128">
                  <c:v>8.4902712327950844</c:v>
                </c:pt>
                <c:pt idx="129">
                  <c:v>8.4090394988672301</c:v>
                </c:pt>
                <c:pt idx="130">
                  <c:v>8.3286081301616317</c:v>
                </c:pt>
                <c:pt idx="131">
                  <c:v>8.2489774410645929</c:v>
                </c:pt>
                <c:pt idx="132">
                  <c:v>8.131032460621169</c:v>
                </c:pt>
                <c:pt idx="133">
                  <c:v>8.0534024522237182</c:v>
                </c:pt>
                <c:pt idx="134">
                  <c:v>7.9765714096969607</c:v>
                </c:pt>
                <c:pt idx="135">
                  <c:v>7.9005381046310736</c:v>
                </c:pt>
                <c:pt idx="136">
                  <c:v>7.8253010076332146</c:v>
                </c:pt>
                <c:pt idx="137">
                  <c:v>7.7508583023981474</c:v>
                </c:pt>
                <c:pt idx="138">
                  <c:v>7.6772078992796216</c:v>
                </c:pt>
                <c:pt idx="139">
                  <c:v>7.5682126526192919</c:v>
                </c:pt>
                <c:pt idx="140">
                  <c:v>7.4965321856310787</c:v>
                </c:pt>
                <c:pt idx="141">
                  <c:v>7.4256347392272124</c:v>
                </c:pt>
                <c:pt idx="142">
                  <c:v>7.3555171490877385</c:v>
                </c:pt>
                <c:pt idx="143">
                  <c:v>7.2861760439725272</c:v>
                </c:pt>
                <c:pt idx="144">
                  <c:v>7.2176078564220312</c:v>
                </c:pt>
                <c:pt idx="145">
                  <c:v>7.1498088330689384</c:v>
                </c:pt>
                <c:pt idx="146">
                  <c:v>7.0827750445735758</c:v>
                </c:pt>
                <c:pt idx="147">
                  <c:v>6.9836501745318387</c:v>
                </c:pt>
                <c:pt idx="148">
                  <c:v>6.9185112129181805</c:v>
                </c:pt>
                <c:pt idx="149">
                  <c:v>6.8541224827340654</c:v>
                </c:pt>
                <c:pt idx="150">
                  <c:v>6.7904793762330025</c:v>
                </c:pt>
                <c:pt idx="151">
                  <c:v>6.7275771581477501</c:v>
                </c:pt>
                <c:pt idx="152">
                  <c:v>6.6654109734643407</c:v>
                </c:pt>
                <c:pt idx="153">
                  <c:v>6.6039758549035232</c:v>
                </c:pt>
                <c:pt idx="154">
                  <c:v>6.5131828032660692</c:v>
                </c:pt>
                <c:pt idx="155">
                  <c:v>6.4535529456423948</c:v>
                </c:pt>
                <c:pt idx="156">
                  <c:v>6.3946359860623536</c:v>
                </c:pt>
                <c:pt idx="157">
                  <c:v>6.3364265372696487</c:v>
                </c:pt>
                <c:pt idx="158">
                  <c:v>6.2789191360803001</c:v>
                </c:pt>
                <c:pt idx="159">
                  <c:v>6.2221082491859878</c:v>
                </c:pt>
                <c:pt idx="160">
                  <c:v>6.1659882787305662</c:v>
                </c:pt>
                <c:pt idx="161">
                  <c:v>6.1105535676674272</c:v>
                </c:pt>
                <c:pt idx="162">
                  <c:v>6.0286738558626372</c:v>
                </c:pt>
                <c:pt idx="163">
                  <c:v>5.9749272011419254</c:v>
                </c:pt>
                <c:pt idx="164">
                  <c:v>5.921845612486206</c:v>
                </c:pt>
                <c:pt idx="165">
                  <c:v>5.8694232272749343</c:v>
                </c:pt>
                <c:pt idx="166">
                  <c:v>5.817654149562804</c:v>
                </c:pt>
                <c:pt idx="167">
                  <c:v>5.7665324541821068</c:v>
                </c:pt>
                <c:pt idx="168">
                  <c:v>5.7160521906758479</c:v>
                </c:pt>
                <c:pt idx="169">
                  <c:v>5.6415214114897774</c:v>
                </c:pt>
                <c:pt idx="170">
                  <c:v>5.5926185620481128</c:v>
                </c:pt>
                <c:pt idx="171">
                  <c:v>5.5443361717422421</c:v>
                </c:pt>
                <c:pt idx="172">
                  <c:v>5.4966682207315412</c:v>
                </c:pt>
                <c:pt idx="173">
                  <c:v>5.4496086827419603</c:v>
                </c:pt>
                <c:pt idx="174">
                  <c:v>5.4031515280319056</c:v>
                </c:pt>
                <c:pt idx="175">
                  <c:v>5.3572907262279781</c:v>
                </c:pt>
                <c:pt idx="176">
                  <c:v>5.312020249035057</c:v>
                </c:pt>
                <c:pt idx="177">
                  <c:v>5.2452082170919274</c:v>
                </c:pt>
                <c:pt idx="178">
                  <c:v>5.2013872143187063</c:v>
                </c:pt>
                <c:pt idx="179">
                  <c:v>5.1581354898219809</c:v>
                </c:pt>
                <c:pt idx="180">
                  <c:v>5.1154470550434166</c:v>
                </c:pt>
                <c:pt idx="181">
                  <c:v>5.0733159363517819</c:v>
                </c:pt>
                <c:pt idx="182">
                  <c:v>5.0317361770371658</c:v>
                </c:pt>
                <c:pt idx="183">
                  <c:v>4.9907018392091853</c:v>
                </c:pt>
                <c:pt idx="184">
                  <c:v>4.9301600598007198</c:v>
                </c:pt>
                <c:pt idx="185">
                  <c:v>4.8904634369737359</c:v>
                </c:pt>
                <c:pt idx="186">
                  <c:v>4.8512916264920936</c:v>
                </c:pt>
                <c:pt idx="187">
                  <c:v>4.8126387962370956</c:v>
                </c:pt>
                <c:pt idx="188">
                  <c:v>4.7744991417807627</c:v>
                </c:pt>
                <c:pt idx="189">
                  <c:v>4.7368668877385289</c:v>
                </c:pt>
                <c:pt idx="190">
                  <c:v>4.6997362890490164</c:v>
                </c:pt>
                <c:pt idx="191">
                  <c:v>4.6631016321835697</c:v>
                </c:pt>
                <c:pt idx="192">
                  <c:v>4.609067120138068</c:v>
                </c:pt>
                <c:pt idx="193">
                  <c:v>4.5736475382063499</c:v>
                </c:pt>
                <c:pt idx="194">
                  <c:v>4.5387041649731321</c:v>
                </c:pt>
                <c:pt idx="195">
                  <c:v>4.5042314420186189</c:v>
                </c:pt>
                <c:pt idx="196">
                  <c:v>4.4702238479638687</c:v>
                </c:pt>
                <c:pt idx="197">
                  <c:v>4.4366758992830215</c:v>
                </c:pt>
                <c:pt idx="198">
                  <c:v>4.4035821510627162</c:v>
                </c:pt>
                <c:pt idx="199">
                  <c:v>4.3547813407778584</c:v>
                </c:pt>
                <c:pt idx="200">
                  <c:v>4.3227995318694949</c:v>
                </c:pt>
                <c:pt idx="201">
                  <c:v>4.2912531800925908</c:v>
                </c:pt>
                <c:pt idx="202">
                  <c:v>4.2601370223698583</c:v>
                </c:pt>
                <c:pt idx="203">
                  <c:v>4.2294458375553567</c:v>
                </c:pt>
                <c:pt idx="204">
                  <c:v>4.1991744468965821</c:v>
                </c:pt>
                <c:pt idx="205">
                  <c:v>4.169317714457204</c:v>
                </c:pt>
                <c:pt idx="206">
                  <c:v>4.1398705475020874</c:v>
                </c:pt>
                <c:pt idx="207">
                  <c:v>4.096456699245949</c:v>
                </c:pt>
                <c:pt idx="208">
                  <c:v>4.0680114518461918</c:v>
                </c:pt>
                <c:pt idx="209">
                  <c:v>4.0399582902920912</c:v>
                </c:pt>
                <c:pt idx="210">
                  <c:v>4.0122923200798919</c:v>
                </c:pt>
                <c:pt idx="211">
                  <c:v>3.9850086914144471</c:v>
                </c:pt>
                <c:pt idx="212">
                  <c:v>3.9581025993832619</c:v>
                </c:pt>
                <c:pt idx="213">
                  <c:v>3.9315692841029422</c:v>
                </c:pt>
                <c:pt idx="214">
                  <c:v>3.8924579664781653</c:v>
                </c:pt>
                <c:pt idx="215">
                  <c:v>3.8668360651025524</c:v>
                </c:pt>
                <c:pt idx="216">
                  <c:v>3.8415706369959133</c:v>
                </c:pt>
                <c:pt idx="217">
                  <c:v>3.8166571260336886</c:v>
                </c:pt>
                <c:pt idx="218">
                  <c:v>3.792091021481593</c:v>
                </c:pt>
                <c:pt idx="219">
                  <c:v>3.7678678579889437</c:v>
                </c:pt>
                <c:pt idx="220">
                  <c:v>3.7439832155621433</c:v>
                </c:pt>
                <c:pt idx="221">
                  <c:v>3.7204327195191893</c:v>
                </c:pt>
                <c:pt idx="222">
                  <c:v>3.6857240416405741</c:v>
                </c:pt>
                <c:pt idx="223">
                  <c:v>3.6629900690605361</c:v>
                </c:pt>
                <c:pt idx="224">
                  <c:v>3.6405752872345212</c:v>
                </c:pt>
                <c:pt idx="225">
                  <c:v>3.6184755243536886</c:v>
                </c:pt>
                <c:pt idx="226">
                  <c:v>3.5966866533686752</c:v>
                </c:pt>
                <c:pt idx="227">
                  <c:v>3.5752045918405537</c:v>
                </c:pt>
                <c:pt idx="228">
                  <c:v>3.5540253017785588</c:v>
                </c:pt>
                <c:pt idx="229">
                  <c:v>3.5228153389880541</c:v>
                </c:pt>
                <c:pt idx="230">
                  <c:v>3.5023756014635152</c:v>
                </c:pt>
                <c:pt idx="231">
                  <c:v>3.4822248498372832</c:v>
                </c:pt>
              </c:numCache>
            </c:numRef>
          </c:yVal>
          <c:smooth val="1"/>
          <c:extLst>
            <c:ext xmlns:c16="http://schemas.microsoft.com/office/drawing/2014/chart" uri="{C3380CC4-5D6E-409C-BE32-E72D297353CC}">
              <c16:uniqueId val="{00000002-F183-1245-9D15-A8D18469F876}"/>
            </c:ext>
          </c:extLst>
        </c:ser>
        <c:dLbls>
          <c:showLegendKey val="0"/>
          <c:showVal val="0"/>
          <c:showCatName val="0"/>
          <c:showSerName val="0"/>
          <c:showPercent val="0"/>
          <c:showBubbleSize val="0"/>
        </c:dLbls>
        <c:axId val="-2134594208"/>
        <c:axId val="-2138037408"/>
      </c:scatterChart>
      <c:valAx>
        <c:axId val="-2134614848"/>
        <c:scaling>
          <c:orientation val="minMax"/>
        </c:scaling>
        <c:delete val="0"/>
        <c:axPos val="b"/>
        <c:title>
          <c:tx>
            <c:rich>
              <a:bodyPr/>
              <a:lstStyle/>
              <a:p>
                <a:pPr>
                  <a:defRPr sz="1400"/>
                </a:pPr>
                <a:r>
                  <a:rPr lang="fr-FR" sz="1400"/>
                  <a:t>Time</a:t>
                </a:r>
                <a:r>
                  <a:rPr lang="fr-FR" sz="1400" baseline="0"/>
                  <a:t> (s)</a:t>
                </a:r>
                <a:endParaRPr lang="fr-FR" sz="1400"/>
              </a:p>
            </c:rich>
          </c:tx>
          <c:layout>
            <c:manualLayout>
              <c:xMode val="edge"/>
              <c:yMode val="edge"/>
              <c:x val="0.88142829645599996"/>
              <c:y val="0.94284033823562796"/>
            </c:manualLayout>
          </c:layout>
          <c:overlay val="0"/>
        </c:title>
        <c:numFmt formatCode="General" sourceLinked="1"/>
        <c:majorTickMark val="out"/>
        <c:minorTickMark val="none"/>
        <c:tickLblPos val="nextTo"/>
        <c:txPr>
          <a:bodyPr/>
          <a:lstStyle/>
          <a:p>
            <a:pPr>
              <a:defRPr sz="1400"/>
            </a:pPr>
            <a:endParaRPr lang="it-IT"/>
          </a:p>
        </c:txPr>
        <c:crossAx val="2119109552"/>
        <c:crosses val="autoZero"/>
        <c:crossBetween val="midCat"/>
      </c:valAx>
      <c:valAx>
        <c:axId val="2119109552"/>
        <c:scaling>
          <c:orientation val="minMax"/>
        </c:scaling>
        <c:delete val="0"/>
        <c:axPos val="l"/>
        <c:majorGridlines>
          <c:spPr>
            <a:ln>
              <a:prstDash val="sysDot"/>
            </a:ln>
          </c:spPr>
        </c:majorGridlines>
        <c:title>
          <c:tx>
            <c:rich>
              <a:bodyPr rot="-5400000" vert="horz"/>
              <a:lstStyle/>
              <a:p>
                <a:pPr>
                  <a:defRPr sz="1400"/>
                </a:pPr>
                <a:r>
                  <a:rPr lang="fr-FR" sz="1400"/>
                  <a:t>FORCE (N/kg) and</a:t>
                </a:r>
                <a:r>
                  <a:rPr lang="fr-FR" sz="1400" baseline="0"/>
                  <a:t> spee</a:t>
                </a:r>
                <a:r>
                  <a:rPr lang="fr-FR" sz="1400"/>
                  <a:t> (m/s)</a:t>
                </a:r>
              </a:p>
            </c:rich>
          </c:tx>
          <c:overlay val="0"/>
        </c:title>
        <c:numFmt formatCode="0" sourceLinked="0"/>
        <c:majorTickMark val="out"/>
        <c:minorTickMark val="none"/>
        <c:tickLblPos val="nextTo"/>
        <c:txPr>
          <a:bodyPr/>
          <a:lstStyle/>
          <a:p>
            <a:pPr>
              <a:defRPr sz="1400"/>
            </a:pPr>
            <a:endParaRPr lang="it-IT"/>
          </a:p>
        </c:txPr>
        <c:crossAx val="-2134614848"/>
        <c:crosses val="autoZero"/>
        <c:crossBetween val="midCat"/>
      </c:valAx>
      <c:valAx>
        <c:axId val="-2138037408"/>
        <c:scaling>
          <c:orientation val="minMax"/>
        </c:scaling>
        <c:delete val="0"/>
        <c:axPos val="r"/>
        <c:title>
          <c:tx>
            <c:rich>
              <a:bodyPr rot="-5400000" vert="horz"/>
              <a:lstStyle/>
              <a:p>
                <a:pPr>
                  <a:defRPr sz="1400"/>
                </a:pPr>
                <a:r>
                  <a:rPr lang="fr-FR" sz="1400"/>
                  <a:t>Power (W/kg)</a:t>
                </a:r>
              </a:p>
            </c:rich>
          </c:tx>
          <c:overlay val="0"/>
        </c:title>
        <c:numFmt formatCode="0.00" sourceLinked="1"/>
        <c:majorTickMark val="out"/>
        <c:minorTickMark val="none"/>
        <c:tickLblPos val="nextTo"/>
        <c:txPr>
          <a:bodyPr/>
          <a:lstStyle/>
          <a:p>
            <a:pPr>
              <a:defRPr sz="1400"/>
            </a:pPr>
            <a:endParaRPr lang="it-IT"/>
          </a:p>
        </c:txPr>
        <c:crossAx val="-2134594208"/>
        <c:crosses val="max"/>
        <c:crossBetween val="midCat"/>
      </c:valAx>
      <c:valAx>
        <c:axId val="-2134594208"/>
        <c:scaling>
          <c:orientation val="minMax"/>
        </c:scaling>
        <c:delete val="1"/>
        <c:axPos val="b"/>
        <c:numFmt formatCode="General" sourceLinked="1"/>
        <c:majorTickMark val="out"/>
        <c:minorTickMark val="none"/>
        <c:tickLblPos val="nextTo"/>
        <c:crossAx val="-2138037408"/>
        <c:crosses val="autoZero"/>
        <c:crossBetween val="midCat"/>
      </c:valAx>
    </c:plotArea>
    <c:legend>
      <c:legendPos val="r"/>
      <c:layout>
        <c:manualLayout>
          <c:xMode val="edge"/>
          <c:yMode val="edge"/>
          <c:x val="0.63579906453340596"/>
          <c:y val="0.32032055151119498"/>
          <c:w val="0.21232331375998201"/>
          <c:h val="0.24262597054391499"/>
        </c:manualLayout>
      </c:layout>
      <c:overlay val="0"/>
      <c:txPr>
        <a:bodyPr/>
        <a:lstStyle/>
        <a:p>
          <a:pPr>
            <a:defRPr sz="1600" b="1"/>
          </a:pPr>
          <a:endParaRPr lang="it-IT"/>
        </a:p>
      </c:txPr>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2601388948199499"/>
          <c:y val="2.0948053646625601E-2"/>
          <c:w val="0.80355291570562104"/>
          <c:h val="0.82900884738847003"/>
        </c:manualLayout>
      </c:layout>
      <c:scatterChart>
        <c:scatterStyle val="smoothMarker"/>
        <c:varyColors val="0"/>
        <c:ser>
          <c:idx val="1"/>
          <c:order val="0"/>
          <c:tx>
            <c:v>RATIO OF FORCES</c:v>
          </c:tx>
          <c:marker>
            <c:symbol val="none"/>
          </c:marker>
          <c:xVal>
            <c:numRef>
              <c:f>'From speed-time curves'!$D$26:$D$299</c:f>
              <c:numCache>
                <c:formatCode>0.00</c:formatCode>
                <c:ptCount val="274"/>
                <c:pt idx="0">
                  <c:v>2.9838073183466123</c:v>
                </c:pt>
                <c:pt idx="1">
                  <c:v>3.0766090119510174</c:v>
                </c:pt>
                <c:pt idx="2">
                  <c:v>3.1680267447808816</c:v>
                </c:pt>
                <c:pt idx="3">
                  <c:v>3.302603481410455</c:v>
                </c:pt>
                <c:pt idx="4">
                  <c:v>3.3906509365131905</c:v>
                </c:pt>
                <c:pt idx="5">
                  <c:v>3.4773853312672673</c:v>
                </c:pt>
                <c:pt idx="6">
                  <c:v>3.5628262474706753</c:v>
                </c:pt>
                <c:pt idx="7">
                  <c:v>3.6469929748961247</c:v>
                </c:pt>
                <c:pt idx="8">
                  <c:v>3.729904515646052</c:v>
                </c:pt>
                <c:pt idx="9">
                  <c:v>3.8115795884426693</c:v>
                </c:pt>
                <c:pt idx="10">
                  <c:v>3.9318140814748674</c:v>
                </c:pt>
                <c:pt idx="11">
                  <c:v>4.0104780570785552</c:v>
                </c:pt>
                <c:pt idx="12">
                  <c:v>4.0879689090852853</c:v>
                </c:pt>
                <c:pt idx="13">
                  <c:v>4.1643041324025214</c:v>
                </c:pt>
                <c:pt idx="14">
                  <c:v>4.239500961034449</c:v>
                </c:pt>
                <c:pt idx="15">
                  <c:v>4.3135763719728581</c:v>
                </c:pt>
                <c:pt idx="16">
                  <c:v>4.3865470890299934</c:v>
                </c:pt>
                <c:pt idx="17">
                  <c:v>4.458429586614244</c:v>
                </c:pt>
                <c:pt idx="18">
                  <c:v>4.5642483555359696</c:v>
                </c:pt>
                <c:pt idx="19">
                  <c:v>4.6334807766735677</c:v>
                </c:pt>
                <c:pt idx="20">
                  <c:v>4.7016807279126178</c:v>
                </c:pt>
                <c:pt idx="21">
                  <c:v>4.7688636065781571</c:v>
                </c:pt>
                <c:pt idx="22">
                  <c:v>4.8350445803734026</c:v>
                </c:pt>
                <c:pt idx="23">
                  <c:v>4.9002385908041228</c:v>
                </c:pt>
                <c:pt idx="24">
                  <c:v>4.9644603565519434</c:v>
                </c:pt>
                <c:pt idx="25">
                  <c:v>5.0590017041372652</c:v>
                </c:pt>
                <c:pt idx="26">
                  <c:v>5.1208558199773844</c:v>
                </c:pt>
                <c:pt idx="27">
                  <c:v>5.1817874993107784</c:v>
                </c:pt>
                <c:pt idx="28">
                  <c:v>5.2418104985237042</c:v>
                </c:pt>
                <c:pt idx="29">
                  <c:v>5.3009383688520728</c:v>
                </c:pt>
                <c:pt idx="30">
                  <c:v>5.3591844594408897</c:v>
                </c:pt>
                <c:pt idx="31">
                  <c:v>5.4165619203580446</c:v>
                </c:pt>
                <c:pt idx="32">
                  <c:v>5.4730837055631758</c:v>
                </c:pt>
                <c:pt idx="33">
                  <c:v>5.5562898534944578</c:v>
                </c:pt>
                <c:pt idx="34">
                  <c:v>5.6107278623043788</c:v>
                </c:pt>
                <c:pt idx="35">
                  <c:v>5.6643540317403538</c:v>
                </c:pt>
                <c:pt idx="36">
                  <c:v>5.7171804688427281</c:v>
                </c:pt>
                <c:pt idx="37">
                  <c:v>5.7692191000983692</c:v>
                </c:pt>
                <c:pt idx="38">
                  <c:v>5.8204816741332701</c:v>
                </c:pt>
                <c:pt idx="39">
                  <c:v>5.8709797643650132</c:v>
                </c:pt>
                <c:pt idx="40">
                  <c:v>5.9453183853201104</c:v>
                </c:pt>
                <c:pt idx="41">
                  <c:v>5.9939547734126482</c:v>
                </c:pt>
                <c:pt idx="42">
                  <c:v>6.0418658422710099</c:v>
                </c:pt>
                <c:pt idx="43">
                  <c:v>6.0890624086521976</c:v>
                </c:pt>
                <c:pt idx="44">
                  <c:v>6.1355551280018554</c:v>
                </c:pt>
                <c:pt idx="45">
                  <c:v>6.1813544968599148</c:v>
                </c:pt>
                <c:pt idx="46">
                  <c:v>6.2264708552303833</c:v>
                </c:pt>
                <c:pt idx="47">
                  <c:v>6.270914388915763</c:v>
                </c:pt>
                <c:pt idx="48">
                  <c:v>6.3363400513394454</c:v>
                </c:pt>
                <c:pt idx="49">
                  <c:v>6.3791450949085435</c:v>
                </c:pt>
                <c:pt idx="50">
                  <c:v>6.4213117826572761</c:v>
                </c:pt>
                <c:pt idx="51">
                  <c:v>6.4628496344487107</c:v>
                </c:pt>
                <c:pt idx="52">
                  <c:v>6.5037680281752639</c:v>
                </c:pt>
                <c:pt idx="53">
                  <c:v>6.5440762018759191</c:v>
                </c:pt>
                <c:pt idx="54">
                  <c:v>6.5837832558218752</c:v>
                </c:pt>
                <c:pt idx="55">
                  <c:v>6.6422363105608948</c:v>
                </c:pt>
                <c:pt idx="56">
                  <c:v>6.6804794931617479</c:v>
                </c:pt>
                <c:pt idx="57">
                  <c:v>6.7181523514230603</c:v>
                </c:pt>
                <c:pt idx="58">
                  <c:v>6.755263390647742</c:v>
                </c:pt>
                <c:pt idx="59">
                  <c:v>6.7918209892982873</c:v>
                </c:pt>
                <c:pt idx="60">
                  <c:v>6.8278334008883519</c:v>
                </c:pt>
                <c:pt idx="61">
                  <c:v>6.8633087558461341</c:v>
                </c:pt>
                <c:pt idx="62">
                  <c:v>6.898255063349958</c:v>
                </c:pt>
                <c:pt idx="63">
                  <c:v>6.9496997872075372</c:v>
                </c:pt>
                <c:pt idx="64">
                  <c:v>6.9833577367727031</c:v>
                </c:pt>
                <c:pt idx="65">
                  <c:v>7.0165137420290904</c:v>
                </c:pt>
                <c:pt idx="66">
                  <c:v>7.0491752885214938</c:v>
                </c:pt>
                <c:pt idx="67">
                  <c:v>7.0813497501620413</c:v>
                </c:pt>
                <c:pt idx="68">
                  <c:v>7.1130443908949861</c:v>
                </c:pt>
                <c:pt idx="69">
                  <c:v>7.1442663663366623</c:v>
                </c:pt>
                <c:pt idx="70">
                  <c:v>7.1902284727683474</c:v>
                </c:pt>
                <c:pt idx="71">
                  <c:v>7.2202993944136695</c:v>
                </c:pt>
                <c:pt idx="72">
                  <c:v>7.2499218654500099</c:v>
                </c:pt>
                <c:pt idx="73">
                  <c:v>7.2791025736653605</c:v>
                </c:pt>
                <c:pt idx="74">
                  <c:v>7.3078481071120756</c:v>
                </c:pt>
                <c:pt idx="75">
                  <c:v>7.336164955594235</c:v>
                </c:pt>
                <c:pt idx="76">
                  <c:v>7.3640595121328349</c:v>
                </c:pt>
                <c:pt idx="77">
                  <c:v>7.3915380744091177</c:v>
                </c:pt>
                <c:pt idx="78">
                  <c:v>7.4319894739783567</c:v>
                </c:pt>
                <c:pt idx="79">
                  <c:v>7.4584549900594821</c:v>
                </c:pt>
                <c:pt idx="80">
                  <c:v>7.4845258232990384</c:v>
                </c:pt>
                <c:pt idx="81">
                  <c:v>7.5102078596410182</c:v>
                </c:pt>
                <c:pt idx="82">
                  <c:v>7.5355068972517572</c:v>
                </c:pt>
                <c:pt idx="83">
                  <c:v>7.5604286478289611</c:v>
                </c:pt>
                <c:pt idx="84">
                  <c:v>7.5849787378912339</c:v>
                </c:pt>
                <c:pt idx="85">
                  <c:v>7.6211191113425354</c:v>
                </c:pt>
                <c:pt idx="86">
                  <c:v>7.6447641185595581</c:v>
                </c:pt>
                <c:pt idx="87">
                  <c:v>7.6680565054608181</c:v>
                </c:pt>
                <c:pt idx="88">
                  <c:v>7.6910015307077293</c:v>
                </c:pt>
                <c:pt idx="89">
                  <c:v>7.7136043745387717</c:v>
                </c:pt>
                <c:pt idx="90">
                  <c:v>7.7358701399390215</c:v>
                </c:pt>
                <c:pt idx="91">
                  <c:v>7.7578038537922325</c:v>
                </c:pt>
                <c:pt idx="92">
                  <c:v>7.779410468015751</c:v>
                </c:pt>
                <c:pt idx="93">
                  <c:v>7.8112177283995425</c:v>
                </c:pt>
                <c:pt idx="94">
                  <c:v>7.8320277762630992</c:v>
                </c:pt>
                <c:pt idx="95">
                  <c:v>7.8525274818382691</c:v>
                </c:pt>
                <c:pt idx="96">
                  <c:v>7.8727214732900883</c:v>
                </c:pt>
                <c:pt idx="97">
                  <c:v>7.8926143097633172</c:v>
                </c:pt>
                <c:pt idx="98">
                  <c:v>7.9122104824117372</c:v>
                </c:pt>
                <c:pt idx="99">
                  <c:v>7.9315144154121171</c:v>
                </c:pt>
                <c:pt idx="100">
                  <c:v>7.9599318813335467</c:v>
                </c:pt>
                <c:pt idx="101">
                  <c:v>7.9785241404231524</c:v>
                </c:pt>
                <c:pt idx="102">
                  <c:v>7.9968391313262552</c:v>
                </c:pt>
                <c:pt idx="103">
                  <c:v>8.0148809889705621</c:v>
                </c:pt>
                <c:pt idx="104">
                  <c:v>8.0326537866191963</c:v>
                </c:pt>
                <c:pt idx="105">
                  <c:v>8.0501615367903092</c:v>
                </c:pt>
                <c:pt idx="106">
                  <c:v>8.0674081921629739</c:v>
                </c:pt>
                <c:pt idx="107">
                  <c:v>8.0843976464695739</c:v>
                </c:pt>
                <c:pt idx="108">
                  <c:v>8.1094079507827921</c:v>
                </c:pt>
                <c:pt idx="109">
                  <c:v>8.1257710585625951</c:v>
                </c:pt>
                <c:pt idx="110">
                  <c:v>8.1418901417083926</c:v>
                </c:pt>
                <c:pt idx="111">
                  <c:v>8.1577688393835288</c:v>
                </c:pt>
                <c:pt idx="112">
                  <c:v>8.1734107364801449</c:v>
                </c:pt>
                <c:pt idx="113">
                  <c:v>8.1888193644285341</c:v>
                </c:pt>
                <c:pt idx="114">
                  <c:v>8.2039982019944233</c:v>
                </c:pt>
                <c:pt idx="115">
                  <c:v>8.2263430836953226</c:v>
                </c:pt>
                <c:pt idx="116">
                  <c:v>8.2409623263490595</c:v>
                </c:pt>
                <c:pt idx="117">
                  <c:v>8.2553635508007517</c:v>
                </c:pt>
                <c:pt idx="118">
                  <c:v>8.2695500083772693</c:v>
                </c:pt>
                <c:pt idx="119">
                  <c:v>8.2835249019181187</c:v>
                </c:pt>
                <c:pt idx="120">
                  <c:v>8.2972913864985554</c:v>
                </c:pt>
                <c:pt idx="121">
                  <c:v>8.3108525701418774</c:v>
                </c:pt>
                <c:pt idx="122">
                  <c:v>8.3242115145211333</c:v>
                </c:pt>
                <c:pt idx="123">
                  <c:v>8.3438773176834395</c:v>
                </c:pt>
                <c:pt idx="124">
                  <c:v>8.356743760757908</c:v>
                </c:pt>
                <c:pt idx="125">
                  <c:v>8.3694183253026715</c:v>
                </c:pt>
                <c:pt idx="126">
                  <c:v>8.3819038728210966</c:v>
                </c:pt>
                <c:pt idx="127">
                  <c:v>8.3942032221426697</c:v>
                </c:pt>
                <c:pt idx="128">
                  <c:v>8.4063191500593906</c:v>
                </c:pt>
                <c:pt idx="129">
                  <c:v>8.41825439195269</c:v>
                </c:pt>
                <c:pt idx="130">
                  <c:v>8.4358243519064615</c:v>
                </c:pt>
                <c:pt idx="131">
                  <c:v>8.4473195798257166</c:v>
                </c:pt>
                <c:pt idx="132">
                  <c:v>8.4586433782815984</c:v>
                </c:pt>
                <c:pt idx="133">
                  <c:v>8.4697983038185392</c:v>
                </c:pt>
                <c:pt idx="134">
                  <c:v>8.4807868748549691</c:v>
                </c:pt>
                <c:pt idx="135">
                  <c:v>8.4916115722518999</c:v>
                </c:pt>
                <c:pt idx="136">
                  <c:v>8.5022748398730172</c:v>
                </c:pt>
                <c:pt idx="137">
                  <c:v>8.5127790851364296</c:v>
                </c:pt>
                <c:pt idx="138">
                  <c:v>8.5282424641171524</c:v>
                </c:pt>
                <c:pt idx="139">
                  <c:v>8.5383594516488781</c:v>
                </c:pt>
                <c:pt idx="140">
                  <c:v>8.5483255635515452</c:v>
                </c:pt>
                <c:pt idx="141">
                  <c:v>8.5581430498482298</c:v>
                </c:pt>
                <c:pt idx="142">
                  <c:v>8.5678141270071997</c:v>
                </c:pt>
                <c:pt idx="143">
                  <c:v>8.577340978442308</c:v>
                </c:pt>
                <c:pt idx="144">
                  <c:v>8.586725755005947</c:v>
                </c:pt>
                <c:pt idx="145">
                  <c:v>8.600541155638151</c:v>
                </c:pt>
                <c:pt idx="146">
                  <c:v>8.6095799456798368</c:v>
                </c:pt>
                <c:pt idx="147">
                  <c:v>8.6184839393575672</c:v>
                </c:pt>
                <c:pt idx="148">
                  <c:v>8.6272551469027583</c:v>
                </c:pt>
                <c:pt idx="149">
                  <c:v>8.6358955485680529</c:v>
                </c:pt>
                <c:pt idx="150">
                  <c:v>8.6444070950743868</c:v>
                </c:pt>
                <c:pt idx="151">
                  <c:v>8.6527917080514083</c:v>
                </c:pt>
                <c:pt idx="152">
                  <c:v>8.6610512804713125</c:v>
                </c:pt>
                <c:pt idx="153">
                  <c:v>8.6732102595645131</c:v>
                </c:pt>
                <c:pt idx="154">
                  <c:v>8.6811653281195671</c:v>
                </c:pt>
                <c:pt idx="155">
                  <c:v>8.6890017619556694</c:v>
                </c:pt>
                <c:pt idx="156">
                  <c:v>8.6967213302840403</c:v>
                </c:pt>
                <c:pt idx="157">
                  <c:v>8.704325775931478</c:v>
                </c:pt>
                <c:pt idx="158">
                  <c:v>8.7118168157338349</c:v>
                </c:pt>
                <c:pt idx="159">
                  <c:v>8.7191961409236214</c:v>
                </c:pt>
                <c:pt idx="160">
                  <c:v>8.7300593014049461</c:v>
                </c:pt>
                <c:pt idx="161">
                  <c:v>8.7371665746135836</c:v>
                </c:pt>
                <c:pt idx="162">
                  <c:v>8.744167856358569</c:v>
                </c:pt>
                <c:pt idx="163">
                  <c:v>8.75106472730101</c:v>
                </c:pt>
                <c:pt idx="164">
                  <c:v>8.7578587445294644</c:v>
                </c:pt>
                <c:pt idx="165">
                  <c:v>8.7645514419114754</c:v>
                </c:pt>
                <c:pt idx="166">
                  <c:v>8.7711443304398689</c:v>
                </c:pt>
                <c:pt idx="167">
                  <c:v>8.7776388985738816</c:v>
                </c:pt>
                <c:pt idx="168">
                  <c:v>8.7871996014948408</c:v>
                </c:pt>
                <c:pt idx="169">
                  <c:v>8.7934547357941728</c:v>
                </c:pt>
                <c:pt idx="170">
                  <c:v>8.7996165866611271</c:v>
                </c:pt>
                <c:pt idx="171">
                  <c:v>8.8056865452406985</c:v>
                </c:pt>
                <c:pt idx="172">
                  <c:v>8.8116659819315952</c:v>
                </c:pt>
                <c:pt idx="173">
                  <c:v>8.8175562466956379</c:v>
                </c:pt>
                <c:pt idx="174">
                  <c:v>8.8233586693625341</c:v>
                </c:pt>
                <c:pt idx="175">
                  <c:v>8.8319004597010604</c:v>
                </c:pt>
                <c:pt idx="176">
                  <c:v>8.8374889657100777</c:v>
                </c:pt>
                <c:pt idx="177">
                  <c:v>8.8429941297799104</c:v>
                </c:pt>
                <c:pt idx="178">
                  <c:v>8.8484171947970847</c:v>
                </c:pt>
                <c:pt idx="179">
                  <c:v>8.853759385112836</c:v>
                </c:pt>
                <c:pt idx="180">
                  <c:v>8.8590219068195371</c:v>
                </c:pt>
                <c:pt idx="181">
                  <c:v>8.8642059480229811</c:v>
                </c:pt>
                <c:pt idx="182">
                  <c:v>8.8693126791106209</c:v>
                </c:pt>
                <c:pt idx="183">
                  <c:v>8.8768303366081955</c:v>
                </c:pt>
                <c:pt idx="184">
                  <c:v>8.8817487989485127</c:v>
                </c:pt>
                <c:pt idx="185">
                  <c:v>8.886593911776707</c:v>
                </c:pt>
                <c:pt idx="186">
                  <c:v>8.8913667689612588</c:v>
                </c:pt>
                <c:pt idx="187">
                  <c:v>8.8960684480576813</c:v>
                </c:pt>
                <c:pt idx="188">
                  <c:v>8.9007000105517964</c:v>
                </c:pt>
                <c:pt idx="189">
                  <c:v>8.9052625020993847</c:v>
                </c:pt>
                <c:pt idx="190">
                  <c:v>8.9119789804495646</c:v>
                </c:pt>
                <c:pt idx="191">
                  <c:v>8.9163732676109024</c:v>
                </c:pt>
                <c:pt idx="192">
                  <c:v>8.9207020223360622</c:v>
                </c:pt>
                <c:pt idx="193">
                  <c:v>8.9249662219167014</c:v>
                </c:pt>
                <c:pt idx="194">
                  <c:v>8.9291668290700361</c:v>
                </c:pt>
                <c:pt idx="195">
                  <c:v>8.9333047921561786</c:v>
                </c:pt>
                <c:pt idx="196">
                  <c:v>8.9373810453922644</c:v>
                </c:pt>
                <c:pt idx="197">
                  <c:v>8.9413965090633436</c:v>
                </c:pt>
                <c:pt idx="198">
                  <c:v>8.9473077035349267</c:v>
                </c:pt>
                <c:pt idx="199">
                  <c:v>8.9511751299778233</c:v>
                </c:pt>
                <c:pt idx="200">
                  <c:v>8.9549848811102031</c:v>
                </c:pt>
                <c:pt idx="201">
                  <c:v>8.9587378170496343</c:v>
                </c:pt>
                <c:pt idx="202">
                  <c:v>8.962434785086673</c:v>
                </c:pt>
                <c:pt idx="203">
                  <c:v>8.9660766198761461</c:v>
                </c:pt>
                <c:pt idx="204">
                  <c:v>8.9696641436255913</c:v>
                </c:pt>
                <c:pt idx="205">
                  <c:v>8.9749453644985717</c:v>
                </c:pt>
                <c:pt idx="206">
                  <c:v>8.978400627788103</c:v>
                </c:pt>
                <c:pt idx="207">
                  <c:v>8.9818043623967174</c:v>
                </c:pt>
              </c:numCache>
            </c:numRef>
          </c:xVal>
          <c:yVal>
            <c:numRef>
              <c:f>'From speed-time curves'!$O$26:$O$299</c:f>
              <c:numCache>
                <c:formatCode>0%</c:formatCode>
                <c:ptCount val="274"/>
                <c:pt idx="0">
                  <c:v>0.43201191375444448</c:v>
                </c:pt>
                <c:pt idx="1">
                  <c:v>0.42689196502702825</c:v>
                </c:pt>
                <c:pt idx="2">
                  <c:v>0.42181137742140101</c:v>
                </c:pt>
                <c:pt idx="3">
                  <c:v>0.41426569695152754</c:v>
                </c:pt>
                <c:pt idx="4">
                  <c:v>0.40928624467147579</c:v>
                </c:pt>
                <c:pt idx="5">
                  <c:v>0.40434823626074029</c:v>
                </c:pt>
                <c:pt idx="6">
                  <c:v>0.39945217971005076</c:v>
                </c:pt>
                <c:pt idx="7">
                  <c:v>0.39459854564883701</c:v>
                </c:pt>
                <c:pt idx="8">
                  <c:v>0.38978776812886812</c:v>
                </c:pt>
                <c:pt idx="9">
                  <c:v>0.38502024543475499</c:v>
                </c:pt>
                <c:pt idx="10">
                  <c:v>0.37795084968124326</c:v>
                </c:pt>
                <c:pt idx="11">
                  <c:v>0.37329297940487749</c:v>
                </c:pt>
                <c:pt idx="12">
                  <c:v>0.36867948849997845</c:v>
                </c:pt>
                <c:pt idx="13">
                  <c:v>0.36411062488529572</c:v>
                </c:pt>
                <c:pt idx="14">
                  <c:v>0.35958660550720034</c:v>
                </c:pt>
                <c:pt idx="15">
                  <c:v>0.35510761724902856</c:v>
                </c:pt>
                <c:pt idx="16">
                  <c:v>0.35067381784543089</c:v>
                </c:pt>
                <c:pt idx="17">
                  <c:v>0.34628533679940254</c:v>
                </c:pt>
                <c:pt idx="18">
                  <c:v>0.33978780344573623</c:v>
                </c:pt>
                <c:pt idx="19">
                  <c:v>0.33551300787368143</c:v>
                </c:pt>
                <c:pt idx="20">
                  <c:v>0.33128377482321264</c:v>
                </c:pt>
                <c:pt idx="21">
                  <c:v>0.32710011807022937</c:v>
                </c:pt>
                <c:pt idx="22">
                  <c:v>0.32296202815999941</c:v>
                </c:pt>
                <c:pt idx="23">
                  <c:v>0.31886947329452947</c:v>
                </c:pt>
                <c:pt idx="24">
                  <c:v>0.3148224002095214</c:v>
                </c:pt>
                <c:pt idx="25">
                  <c:v>0.30883690191711227</c:v>
                </c:pt>
                <c:pt idx="26">
                  <c:v>0.30490316715291876</c:v>
                </c:pt>
                <c:pt idx="27">
                  <c:v>0.3010145710727361</c:v>
                </c:pt>
                <c:pt idx="28">
                  <c:v>0.297170974330006</c:v>
                </c:pt>
                <c:pt idx="29">
                  <c:v>0.29337222070035623</c:v>
                </c:pt>
                <c:pt idx="30">
                  <c:v>0.28961813786615453</c:v>
                </c:pt>
                <c:pt idx="31">
                  <c:v>0.28590853818411277</c:v>
                </c:pt>
                <c:pt idx="32">
                  <c:v>0.2822432194354631</c:v>
                </c:pt>
                <c:pt idx="33">
                  <c:v>0.27682779181809547</c:v>
                </c:pt>
                <c:pt idx="34">
                  <c:v>0.27327220160332211</c:v>
                </c:pt>
                <c:pt idx="35">
                  <c:v>0.26976008018313197</c:v>
                </c:pt>
                <c:pt idx="36">
                  <c:v>0.26629116854766183</c:v>
                </c:pt>
                <c:pt idx="37">
                  <c:v>0.2628651969116832</c:v>
                </c:pt>
                <c:pt idx="38">
                  <c:v>0.25948188534480632</c:v>
                </c:pt>
                <c:pt idx="39">
                  <c:v>0.25614094438284812</c:v>
                </c:pt>
                <c:pt idx="40">
                  <c:v>0.25120832275905675</c:v>
                </c:pt>
                <c:pt idx="41">
                  <c:v>0.24797198463451081</c:v>
                </c:pt>
                <c:pt idx="42">
                  <c:v>0.24477693729843378</c:v>
                </c:pt>
                <c:pt idx="43">
                  <c:v>0.24162285544878526</c:v>
                </c:pt>
                <c:pt idx="44">
                  <c:v>0.23850940727947054</c:v>
                </c:pt>
                <c:pt idx="45">
                  <c:v>0.23543625497203124</c:v>
                </c:pt>
                <c:pt idx="46">
                  <c:v>0.23240305516969789</c:v>
                </c:pt>
                <c:pt idx="47">
                  <c:v>0.22940945943408417</c:v>
                </c:pt>
                <c:pt idx="48">
                  <c:v>0.22499254992757159</c:v>
                </c:pt>
                <c:pt idx="49">
                  <c:v>0.22209641051446047</c:v>
                </c:pt>
                <c:pt idx="50">
                  <c:v>0.21923862181299708</c:v>
                </c:pt>
                <c:pt idx="51">
                  <c:v>0.21641881771924232</c:v>
                </c:pt>
                <c:pt idx="52">
                  <c:v>0.21363662926327728</c:v>
                </c:pt>
                <c:pt idx="53">
                  <c:v>0.21089168496098512</c:v>
                </c:pt>
                <c:pt idx="54">
                  <c:v>0.2081836111510306</c:v>
                </c:pt>
                <c:pt idx="55">
                  <c:v>0.20418981073705181</c:v>
                </c:pt>
                <c:pt idx="56">
                  <c:v>0.20157226697421349</c:v>
                </c:pt>
                <c:pt idx="57">
                  <c:v>0.19899027327461116</c:v>
                </c:pt>
                <c:pt idx="58">
                  <c:v>0.1964434499716976</c:v>
                </c:pt>
                <c:pt idx="59">
                  <c:v>0.19393141682746204</c:v>
                </c:pt>
                <c:pt idx="60">
                  <c:v>0.1914537932824672</c:v>
                </c:pt>
                <c:pt idx="61">
                  <c:v>0.18901019869394003</c:v>
                </c:pt>
                <c:pt idx="62">
                  <c:v>0.18660025256229162</c:v>
                </c:pt>
                <c:pt idx="63">
                  <c:v>0.18304759281141419</c:v>
                </c:pt>
                <c:pt idx="64">
                  <c:v>0.18072010598960173</c:v>
                </c:pt>
                <c:pt idx="65">
                  <c:v>0.17842494001561648</c:v>
                </c:pt>
                <c:pt idx="66">
                  <c:v>0.17616171754566221</c:v>
                </c:pt>
                <c:pt idx="67">
                  <c:v>0.17393006243452511</c:v>
                </c:pt>
                <c:pt idx="68">
                  <c:v>0.17172959989571729</c:v>
                </c:pt>
                <c:pt idx="69">
                  <c:v>0.16955995665270682</c:v>
                </c:pt>
                <c:pt idx="70">
                  <c:v>0.16636246552557313</c:v>
                </c:pt>
                <c:pt idx="71">
                  <c:v>0.16426824861113501</c:v>
                </c:pt>
                <c:pt idx="72">
                  <c:v>0.16220355840119108</c:v>
                </c:pt>
                <c:pt idx="73">
                  <c:v>0.16016803006266528</c:v>
                </c:pt>
                <c:pt idx="74">
                  <c:v>0.15816130095911676</c:v>
                </c:pt>
                <c:pt idx="75">
                  <c:v>0.1561830107516741</c:v>
                </c:pt>
                <c:pt idx="76">
                  <c:v>0.15423280149332719</c:v>
                </c:pt>
                <c:pt idx="77">
                  <c:v>0.1523103177168473</c:v>
                </c:pt>
                <c:pt idx="78">
                  <c:v>0.14947780606879082</c:v>
                </c:pt>
                <c:pt idx="79">
                  <c:v>0.1476230978238359</c:v>
                </c:pt>
                <c:pt idx="80">
                  <c:v>0.14579489158269995</c:v>
                </c:pt>
                <c:pt idx="81">
                  <c:v>0.14399284396725345</c:v>
                </c:pt>
                <c:pt idx="82">
                  <c:v>0.14221661446014977</c:v>
                </c:pt>
                <c:pt idx="83">
                  <c:v>0.14046586545738118</c:v>
                </c:pt>
                <c:pt idx="84">
                  <c:v>0.13874026231624625</c:v>
                </c:pt>
                <c:pt idx="85">
                  <c:v>0.1361982814688229</c:v>
                </c:pt>
                <c:pt idx="86">
                  <c:v>0.13453409873551983</c:v>
                </c:pt>
                <c:pt idx="87">
                  <c:v>0.13289391452669277</c:v>
                </c:pt>
                <c:pt idx="88">
                  <c:v>0.13127740800618545</c:v>
                </c:pt>
                <c:pt idx="89">
                  <c:v>0.12968426148980342</c:v>
                </c:pt>
                <c:pt idx="90">
                  <c:v>0.12811416046817223</c:v>
                </c:pt>
                <c:pt idx="91">
                  <c:v>0.12656679362638856</c:v>
                </c:pt>
                <c:pt idx="92">
                  <c:v>0.12504185286062175</c:v>
                </c:pt>
                <c:pt idx="93">
                  <c:v>0.12279582456609167</c:v>
                </c:pt>
                <c:pt idx="94">
                  <c:v>0.12132562222499238</c:v>
                </c:pt>
                <c:pt idx="95">
                  <c:v>0.11987679305706113</c:v>
                </c:pt>
                <c:pt idx="96">
                  <c:v>0.11844904353935867</c:v>
                </c:pt>
                <c:pt idx="97">
                  <c:v>0.11704208340328073</c:v>
                </c:pt>
                <c:pt idx="98">
                  <c:v>0.11565562563477103</c:v>
                </c:pt>
                <c:pt idx="99">
                  <c:v>0.1142893864724856</c:v>
                </c:pt>
                <c:pt idx="100">
                  <c:v>0.11227732488188066</c:v>
                </c:pt>
                <c:pt idx="101">
                  <c:v>0.11096041208622209</c:v>
                </c:pt>
                <c:pt idx="102">
                  <c:v>0.1096627502764826</c:v>
                </c:pt>
                <c:pt idx="103">
                  <c:v>0.10838407025632821</c:v>
                </c:pt>
                <c:pt idx="104">
                  <c:v>0.10712410604018718</c:v>
                </c:pt>
                <c:pt idx="105">
                  <c:v>0.10588259484062514</c:v>
                </c:pt>
                <c:pt idx="106">
                  <c:v>0.10465927705440536</c:v>
                </c:pt>
                <c:pt idx="107">
                  <c:v>0.10345389624731495</c:v>
                </c:pt>
                <c:pt idx="108">
                  <c:v>0.10167890367702292</c:v>
                </c:pt>
                <c:pt idx="109">
                  <c:v>0.10051726406452197</c:v>
                </c:pt>
                <c:pt idx="110">
                  <c:v>9.9372688622121175E-2</c:v>
                </c:pt>
                <c:pt idx="111">
                  <c:v>9.8244934959129629E-2</c:v>
                </c:pt>
                <c:pt idx="112">
                  <c:v>9.7133763751662633E-2</c:v>
                </c:pt>
                <c:pt idx="113">
                  <c:v>9.6038938721190084E-2</c:v>
                </c:pt>
                <c:pt idx="114">
                  <c:v>9.4960226612354204E-2</c:v>
                </c:pt>
                <c:pt idx="115">
                  <c:v>9.3371867308894047E-2</c:v>
                </c:pt>
                <c:pt idx="116">
                  <c:v>9.2332436643596458E-2</c:v>
                </c:pt>
                <c:pt idx="117">
                  <c:v>9.1308325978166766E-2</c:v>
                </c:pt>
                <c:pt idx="118">
                  <c:v>9.0299315370102273E-2</c:v>
                </c:pt>
                <c:pt idx="119">
                  <c:v>8.930518776734013E-2</c:v>
                </c:pt>
                <c:pt idx="120">
                  <c:v>8.8325728982554488E-2</c:v>
                </c:pt>
                <c:pt idx="121">
                  <c:v>8.7360727667076671E-2</c:v>
                </c:pt>
                <c:pt idx="122">
                  <c:v>8.6409975284476262E-2</c:v>
                </c:pt>
                <c:pt idx="123">
                  <c:v>8.5010114134622908E-2</c:v>
                </c:pt>
                <c:pt idx="124">
                  <c:v>8.4094089950799727E-2</c:v>
                </c:pt>
                <c:pt idx="125">
                  <c:v>8.3191606580583027E-2</c:v>
                </c:pt>
                <c:pt idx="126">
                  <c:v>8.2302467808333987E-2</c:v>
                </c:pt>
                <c:pt idx="127">
                  <c:v>8.1426480080807134E-2</c:v>
                </c:pt>
                <c:pt idx="128">
                  <c:v>8.0563452479328612E-2</c:v>
                </c:pt>
                <c:pt idx="129">
                  <c:v>7.9713196691864677E-2</c:v>
                </c:pt>
                <c:pt idx="130">
                  <c:v>7.8461354568294825E-2</c:v>
                </c:pt>
                <c:pt idx="131">
                  <c:v>7.7642221303826503E-2</c:v>
                </c:pt>
                <c:pt idx="132">
                  <c:v>7.6835220883553046E-2</c:v>
                </c:pt>
                <c:pt idx="133">
                  <c:v>7.6040176377909177E-2</c:v>
                </c:pt>
                <c:pt idx="134">
                  <c:v>7.5256913309410131E-2</c:v>
                </c:pt>
                <c:pt idx="135">
                  <c:v>7.448525962454397E-2</c:v>
                </c:pt>
                <c:pt idx="136">
                  <c:v>7.372504566570684E-2</c:v>
                </c:pt>
                <c:pt idx="137">
                  <c:v>7.2976104143197135E-2</c:v>
                </c:pt>
                <c:pt idx="138">
                  <c:v>7.187346748298952E-2</c:v>
                </c:pt>
                <c:pt idx="139">
                  <c:v>7.1151990446406008E-2</c:v>
                </c:pt>
                <c:pt idx="140">
                  <c:v>7.0441218576974912E-2</c:v>
                </c:pt>
                <c:pt idx="141">
                  <c:v>6.9740994896269823E-2</c:v>
                </c:pt>
                <c:pt idx="142">
                  <c:v>6.905116464140236E-2</c:v>
                </c:pt>
                <c:pt idx="143">
                  <c:v>6.8371575237721305E-2</c:v>
                </c:pt>
                <c:pt idx="144">
                  <c:v>6.7702076271661776E-2</c:v>
                </c:pt>
                <c:pt idx="145">
                  <c:v>6.6716423608707859E-2</c:v>
                </c:pt>
                <c:pt idx="146">
                  <c:v>6.6071506616380421E-2</c:v>
                </c:pt>
                <c:pt idx="147">
                  <c:v>6.5436170244589323E-2</c:v>
                </c:pt>
                <c:pt idx="148">
                  <c:v>6.4810273473120891E-2</c:v>
                </c:pt>
                <c:pt idx="149">
                  <c:v>6.4193677296573257E-2</c:v>
                </c:pt>
                <c:pt idx="150">
                  <c:v>6.3586244698375025E-2</c:v>
                </c:pt>
                <c:pt idx="151">
                  <c:v>6.298784062500791E-2</c:v>
                </c:pt>
                <c:pt idx="152">
                  <c:v>6.2398331960438466E-2</c:v>
                </c:pt>
                <c:pt idx="153">
                  <c:v>6.1530461363200402E-2</c:v>
                </c:pt>
                <c:pt idx="154">
                  <c:v>6.0962621324531854E-2</c:v>
                </c:pt>
                <c:pt idx="155">
                  <c:v>6.0403225682162838E-2</c:v>
                </c:pt>
                <c:pt idx="156">
                  <c:v>5.9852149728164494E-2</c:v>
                </c:pt>
                <c:pt idx="157">
                  <c:v>5.9309270555395151E-2</c:v>
                </c:pt>
                <c:pt idx="158">
                  <c:v>5.877446703338788E-2</c:v>
                </c:pt>
                <c:pt idx="159">
                  <c:v>5.8247619784473272E-2</c:v>
                </c:pt>
                <c:pt idx="160">
                  <c:v>5.7472010034081998E-2</c:v>
                </c:pt>
                <c:pt idx="161">
                  <c:v>5.6964542480658541E-2</c:v>
                </c:pt>
                <c:pt idx="162">
                  <c:v>5.646462684261682E-2</c:v>
                </c:pt>
                <c:pt idx="163">
                  <c:v>5.5972151340788215E-2</c:v>
                </c:pt>
                <c:pt idx="164">
                  <c:v>5.5487005821755184E-2</c:v>
                </c:pt>
                <c:pt idx="165">
                  <c:v>5.5009081735539839E-2</c:v>
                </c:pt>
                <c:pt idx="166">
                  <c:v>5.4538272113536956E-2</c:v>
                </c:pt>
                <c:pt idx="167">
                  <c:v>5.4074471546691476E-2</c:v>
                </c:pt>
                <c:pt idx="168">
                  <c:v>5.33916858721354E-2</c:v>
                </c:pt>
                <c:pt idx="169">
                  <c:v>5.2944956819075059E-2</c:v>
                </c:pt>
                <c:pt idx="170">
                  <c:v>5.2504879861619849E-2</c:v>
                </c:pt>
                <c:pt idx="171">
                  <c:v>5.2071356345200236E-2</c:v>
                </c:pt>
                <c:pt idx="172">
                  <c:v>5.1644289059145393E-2</c:v>
                </c:pt>
                <c:pt idx="173">
                  <c:v>5.1223582216447405E-2</c:v>
                </c:pt>
                <c:pt idx="174">
                  <c:v>5.0809141433767642E-2</c:v>
                </c:pt>
                <c:pt idx="175">
                  <c:v>5.0199026059654331E-2</c:v>
                </c:pt>
                <c:pt idx="176">
                  <c:v>4.9799846533906171E-2</c:v>
                </c:pt>
                <c:pt idx="177">
                  <c:v>4.9406613497371389E-2</c:v>
                </c:pt>
                <c:pt idx="178">
                  <c:v>4.9019238642240455E-2</c:v>
                </c:pt>
                <c:pt idx="179">
                  <c:v>4.8637634958687864E-2</c:v>
                </c:pt>
                <c:pt idx="180">
                  <c:v>4.8261716716425047E-2</c:v>
                </c:pt>
                <c:pt idx="181">
                  <c:v>4.7891399446485884E-2</c:v>
                </c:pt>
                <c:pt idx="182">
                  <c:v>4.7526599923243859E-2</c:v>
                </c:pt>
                <c:pt idx="183">
                  <c:v>4.6989567369153371E-2</c:v>
                </c:pt>
                <c:pt idx="184">
                  <c:v>4.6638206100374606E-2</c:v>
                </c:pt>
                <c:pt idx="185">
                  <c:v>4.6292080825638508E-2</c:v>
                </c:pt>
                <c:pt idx="186">
                  <c:v>4.5951113697925726E-2</c:v>
                </c:pt>
                <c:pt idx="187">
                  <c:v>4.5615228018710006E-2</c:v>
                </c:pt>
                <c:pt idx="188">
                  <c:v>4.5284348221436781E-2</c:v>
                </c:pt>
                <c:pt idx="189">
                  <c:v>4.4958399855220064E-2</c:v>
                </c:pt>
                <c:pt idx="190">
                  <c:v>4.4478563579903319E-2</c:v>
                </c:pt>
                <c:pt idx="191">
                  <c:v>4.4164625245694047E-2</c:v>
                </c:pt>
                <c:pt idx="192">
                  <c:v>4.3855366319997716E-2</c:v>
                </c:pt>
                <c:pt idx="193">
                  <c:v>4.3550717176430193E-2</c:v>
                </c:pt>
                <c:pt idx="194">
                  <c:v>4.3250609218416045E-2</c:v>
                </c:pt>
                <c:pt idx="195">
                  <c:v>4.2954974864253467E-2</c:v>
                </c:pt>
                <c:pt idx="196">
                  <c:v>4.2663747532381897E-2</c:v>
                </c:pt>
                <c:pt idx="197">
                  <c:v>4.2376861626850372E-2</c:v>
                </c:pt>
                <c:pt idx="198">
                  <c:v>4.1954531838565352E-2</c:v>
                </c:pt>
                <c:pt idx="199">
                  <c:v>4.1678218855857804E-2</c:v>
                </c:pt>
                <c:pt idx="200">
                  <c:v>4.1406025270168512E-2</c:v>
                </c:pt>
                <c:pt idx="201">
                  <c:v>4.1137889746233017E-2</c:v>
                </c:pt>
                <c:pt idx="202">
                  <c:v>4.0873751857963651E-2</c:v>
                </c:pt>
                <c:pt idx="203">
                  <c:v>4.0613552075170485E-2</c:v>
                </c:pt>
                <c:pt idx="204">
                  <c:v>4.0357231750466405E-2</c:v>
                </c:pt>
                <c:pt idx="205">
                  <c:v>3.9979899093778255E-2</c:v>
                </c:pt>
                <c:pt idx="206">
                  <c:v>3.9733026509348936E-2</c:v>
                </c:pt>
                <c:pt idx="207">
                  <c:v>3.9489834884430489E-2</c:v>
                </c:pt>
              </c:numCache>
            </c:numRef>
          </c:yVal>
          <c:smooth val="1"/>
          <c:extLst>
            <c:ext xmlns:c16="http://schemas.microsoft.com/office/drawing/2014/chart" uri="{C3380CC4-5D6E-409C-BE32-E72D297353CC}">
              <c16:uniqueId val="{00000000-B9AC-F04F-9C75-798948C04AA8}"/>
            </c:ext>
          </c:extLst>
        </c:ser>
        <c:dLbls>
          <c:showLegendKey val="0"/>
          <c:showVal val="0"/>
          <c:showCatName val="0"/>
          <c:showSerName val="0"/>
          <c:showPercent val="0"/>
          <c:showBubbleSize val="0"/>
        </c:dLbls>
        <c:axId val="-2136830272"/>
        <c:axId val="2119110816"/>
      </c:scatterChart>
      <c:valAx>
        <c:axId val="-2136830272"/>
        <c:scaling>
          <c:orientation val="minMax"/>
          <c:min val="2"/>
        </c:scaling>
        <c:delete val="0"/>
        <c:axPos val="b"/>
        <c:title>
          <c:tx>
            <c:rich>
              <a:bodyPr/>
              <a:lstStyle/>
              <a:p>
                <a:pPr>
                  <a:defRPr sz="1400"/>
                </a:pPr>
                <a:r>
                  <a:rPr lang="fr-FR" sz="1400"/>
                  <a:t>Speed (m/s)</a:t>
                </a:r>
              </a:p>
            </c:rich>
          </c:tx>
          <c:layout>
            <c:manualLayout>
              <c:xMode val="edge"/>
              <c:yMode val="edge"/>
              <c:x val="0.88142829645599996"/>
              <c:y val="0.94284033823562796"/>
            </c:manualLayout>
          </c:layout>
          <c:overlay val="0"/>
        </c:title>
        <c:numFmt formatCode="0" sourceLinked="0"/>
        <c:majorTickMark val="out"/>
        <c:minorTickMark val="none"/>
        <c:tickLblPos val="nextTo"/>
        <c:txPr>
          <a:bodyPr/>
          <a:lstStyle/>
          <a:p>
            <a:pPr>
              <a:defRPr sz="1400"/>
            </a:pPr>
            <a:endParaRPr lang="it-IT"/>
          </a:p>
        </c:txPr>
        <c:crossAx val="2119110816"/>
        <c:crosses val="autoZero"/>
        <c:crossBetween val="midCat"/>
      </c:valAx>
      <c:valAx>
        <c:axId val="2119110816"/>
        <c:scaling>
          <c:orientation val="minMax"/>
        </c:scaling>
        <c:delete val="0"/>
        <c:axPos val="l"/>
        <c:majorGridlines>
          <c:spPr>
            <a:ln>
              <a:prstDash val="sysDot"/>
            </a:ln>
          </c:spPr>
        </c:majorGridlines>
        <c:title>
          <c:tx>
            <c:rich>
              <a:bodyPr rot="-5400000" vert="horz"/>
              <a:lstStyle/>
              <a:p>
                <a:pPr>
                  <a:defRPr sz="1400"/>
                </a:pPr>
                <a:r>
                  <a:rPr lang="fr-FR" sz="1400"/>
                  <a:t>Ratio of Force (%)</a:t>
                </a:r>
              </a:p>
            </c:rich>
          </c:tx>
          <c:layout>
            <c:manualLayout>
              <c:xMode val="edge"/>
              <c:yMode val="edge"/>
              <c:x val="1.33240448665872E-2"/>
              <c:y val="0.26412482325304998"/>
            </c:manualLayout>
          </c:layout>
          <c:overlay val="0"/>
        </c:title>
        <c:numFmt formatCode="0%" sourceLinked="1"/>
        <c:majorTickMark val="out"/>
        <c:minorTickMark val="none"/>
        <c:tickLblPos val="nextTo"/>
        <c:txPr>
          <a:bodyPr/>
          <a:lstStyle/>
          <a:p>
            <a:pPr>
              <a:defRPr sz="1400"/>
            </a:pPr>
            <a:endParaRPr lang="it-IT"/>
          </a:p>
        </c:txPr>
        <c:crossAx val="-2136830272"/>
        <c:crosses val="autoZero"/>
        <c:crossBetween val="midCat"/>
      </c:valAx>
    </c:plotArea>
    <c:legend>
      <c:legendPos val="r"/>
      <c:layout>
        <c:manualLayout>
          <c:xMode val="edge"/>
          <c:yMode val="edge"/>
          <c:x val="0.73209907857929701"/>
          <c:y val="0.44550993232896102"/>
          <c:w val="0.24666487277150101"/>
          <c:h val="8.9361610099060698E-2"/>
        </c:manualLayout>
      </c:layout>
      <c:overlay val="0"/>
      <c:txPr>
        <a:bodyPr/>
        <a:lstStyle/>
        <a:p>
          <a:pPr>
            <a:defRPr sz="1600" b="1"/>
          </a:pPr>
          <a:endParaRPr lang="it-IT"/>
        </a:p>
      </c:txPr>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is-IS" b="1">
                <a:solidFill>
                  <a:srgbClr val="FF0000"/>
                </a:solidFill>
              </a:rPr>
              <a:t>Velocity</a:t>
            </a:r>
            <a:r>
              <a:rPr lang="is-IS" b="1" baseline="0">
                <a:solidFill>
                  <a:srgbClr val="FF0000"/>
                </a:solidFill>
              </a:rPr>
              <a:t> </a:t>
            </a:r>
            <a:r>
              <a:rPr lang="is-IS" b="1">
                <a:solidFill>
                  <a:srgbClr val="FF0000"/>
                </a:solidFill>
              </a:rPr>
              <a:t>(t)</a:t>
            </a:r>
          </a:p>
        </c:rich>
      </c:tx>
      <c:layout>
        <c:manualLayout>
          <c:xMode val="edge"/>
          <c:yMode val="edge"/>
          <c:x val="0.43874918380932298"/>
          <c:y val="2.6237267952540701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it-IT"/>
        </a:p>
      </c:txPr>
    </c:title>
    <c:autoTitleDeleted val="0"/>
    <c:plotArea>
      <c:layout>
        <c:manualLayout>
          <c:layoutTarget val="inner"/>
          <c:xMode val="edge"/>
          <c:yMode val="edge"/>
          <c:x val="5.0714877770907198E-2"/>
          <c:y val="1.4410871071098201E-2"/>
          <c:w val="0.91761569997540604"/>
          <c:h val="0.9297149041936859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'From Split times'!$F$2:$F$601</c:f>
              <c:numCache>
                <c:formatCode>General</c:formatCode>
                <c:ptCount val="6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4.45</c:v>
                </c:pt>
                <c:pt idx="445">
                  <c:v>4.46</c:v>
                </c:pt>
                <c:pt idx="446">
                  <c:v>4.47</c:v>
                </c:pt>
                <c:pt idx="447">
                  <c:v>4.4800000000000004</c:v>
                </c:pt>
                <c:pt idx="448">
                  <c:v>4.49</c:v>
                </c:pt>
                <c:pt idx="449">
                  <c:v>4.5</c:v>
                </c:pt>
                <c:pt idx="450">
                  <c:v>4.51</c:v>
                </c:pt>
                <c:pt idx="451">
                  <c:v>4.5199999999999996</c:v>
                </c:pt>
                <c:pt idx="452">
                  <c:v>4.53</c:v>
                </c:pt>
                <c:pt idx="453">
                  <c:v>4.54</c:v>
                </c:pt>
                <c:pt idx="454">
                  <c:v>4.55</c:v>
                </c:pt>
                <c:pt idx="455">
                  <c:v>4.5599999999999996</c:v>
                </c:pt>
                <c:pt idx="456">
                  <c:v>4.57</c:v>
                </c:pt>
                <c:pt idx="457">
                  <c:v>4.58</c:v>
                </c:pt>
                <c:pt idx="458">
                  <c:v>4.59</c:v>
                </c:pt>
                <c:pt idx="459">
                  <c:v>4.5999999999999996</c:v>
                </c:pt>
                <c:pt idx="460">
                  <c:v>4.6100000000000003</c:v>
                </c:pt>
                <c:pt idx="461">
                  <c:v>4.62</c:v>
                </c:pt>
                <c:pt idx="462">
                  <c:v>4.63</c:v>
                </c:pt>
                <c:pt idx="463">
                  <c:v>4.6399999999999997</c:v>
                </c:pt>
                <c:pt idx="464">
                  <c:v>4.6500000000000004</c:v>
                </c:pt>
                <c:pt idx="465">
                  <c:v>4.66</c:v>
                </c:pt>
                <c:pt idx="466">
                  <c:v>4.67</c:v>
                </c:pt>
                <c:pt idx="467">
                  <c:v>4.68</c:v>
                </c:pt>
                <c:pt idx="468">
                  <c:v>4.6900000000000004</c:v>
                </c:pt>
                <c:pt idx="469">
                  <c:v>4.7</c:v>
                </c:pt>
                <c:pt idx="470">
                  <c:v>4.71</c:v>
                </c:pt>
                <c:pt idx="471">
                  <c:v>4.72</c:v>
                </c:pt>
                <c:pt idx="472">
                  <c:v>4.7300000000000004</c:v>
                </c:pt>
                <c:pt idx="473">
                  <c:v>4.74</c:v>
                </c:pt>
                <c:pt idx="474">
                  <c:v>4.75</c:v>
                </c:pt>
                <c:pt idx="475">
                  <c:v>4.76</c:v>
                </c:pt>
                <c:pt idx="476">
                  <c:v>4.7699999999999996</c:v>
                </c:pt>
                <c:pt idx="477">
                  <c:v>4.78</c:v>
                </c:pt>
                <c:pt idx="478">
                  <c:v>4.79</c:v>
                </c:pt>
                <c:pt idx="479">
                  <c:v>4.8</c:v>
                </c:pt>
                <c:pt idx="480">
                  <c:v>4.8099999999999996</c:v>
                </c:pt>
                <c:pt idx="481">
                  <c:v>4.82</c:v>
                </c:pt>
                <c:pt idx="482">
                  <c:v>4.83</c:v>
                </c:pt>
                <c:pt idx="483">
                  <c:v>4.84</c:v>
                </c:pt>
                <c:pt idx="484">
                  <c:v>4.8499999999999996</c:v>
                </c:pt>
                <c:pt idx="485">
                  <c:v>4.8600000000000003</c:v>
                </c:pt>
                <c:pt idx="486">
                  <c:v>4.87</c:v>
                </c:pt>
                <c:pt idx="487">
                  <c:v>4.88</c:v>
                </c:pt>
                <c:pt idx="488">
                  <c:v>4.8899999999999997</c:v>
                </c:pt>
                <c:pt idx="489">
                  <c:v>4.9000000000000004</c:v>
                </c:pt>
                <c:pt idx="490">
                  <c:v>4.91</c:v>
                </c:pt>
                <c:pt idx="491">
                  <c:v>4.92</c:v>
                </c:pt>
                <c:pt idx="492">
                  <c:v>4.93</c:v>
                </c:pt>
                <c:pt idx="493">
                  <c:v>4.9400000000000004</c:v>
                </c:pt>
                <c:pt idx="494">
                  <c:v>4.95</c:v>
                </c:pt>
                <c:pt idx="495">
                  <c:v>4.96</c:v>
                </c:pt>
                <c:pt idx="496">
                  <c:v>4.97</c:v>
                </c:pt>
                <c:pt idx="497">
                  <c:v>4.9800000000000004</c:v>
                </c:pt>
                <c:pt idx="498">
                  <c:v>4.99</c:v>
                </c:pt>
                <c:pt idx="499">
                  <c:v>5</c:v>
                </c:pt>
                <c:pt idx="500">
                  <c:v>5.01</c:v>
                </c:pt>
                <c:pt idx="501">
                  <c:v>5.0199999999999996</c:v>
                </c:pt>
                <c:pt idx="502">
                  <c:v>5.03</c:v>
                </c:pt>
                <c:pt idx="503">
                  <c:v>5.04</c:v>
                </c:pt>
                <c:pt idx="504">
                  <c:v>5.05</c:v>
                </c:pt>
                <c:pt idx="505">
                  <c:v>5.0599999999999996</c:v>
                </c:pt>
                <c:pt idx="506">
                  <c:v>5.07</c:v>
                </c:pt>
                <c:pt idx="507">
                  <c:v>5.08</c:v>
                </c:pt>
                <c:pt idx="508">
                  <c:v>5.09</c:v>
                </c:pt>
                <c:pt idx="509">
                  <c:v>5.0999999999999996</c:v>
                </c:pt>
                <c:pt idx="510">
                  <c:v>5.1100000000000003</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c:v>
                </c:pt>
              </c:numCache>
            </c:numRef>
          </c:xVal>
          <c:yVal>
            <c:numRef>
              <c:f>'From Split times'!$H$1:$H$600</c:f>
              <c:numCache>
                <c:formatCode>0.00</c:formatCode>
                <c:ptCount val="600"/>
                <c:pt idx="0" formatCode="General">
                  <c:v>0</c:v>
                </c:pt>
                <c:pt idx="1">
                  <c:v>7.3024847563143938E-2</c:v>
                </c:pt>
                <c:pt idx="2">
                  <c:v>0.14549603556788362</c:v>
                </c:pt>
                <c:pt idx="3">
                  <c:v>0.21741776174850877</c:v>
                </c:pt>
                <c:pt idx="4">
                  <c:v>0.28879419201293977</c:v>
                </c:pt>
                <c:pt idx="5">
                  <c:v>0.35962946068403184</c:v>
                </c:pt>
                <c:pt idx="6">
                  <c:v>0.42992767073904065</c:v>
                </c:pt>
                <c:pt idx="7">
                  <c:v>0.49969289404728512</c:v>
                </c:pt>
                <c:pt idx="8">
                  <c:v>0.56892917160599554</c:v>
                </c:pt>
                <c:pt idx="9">
                  <c:v>0.63764051377438613</c:v>
                </c:pt>
                <c:pt idx="10">
                  <c:v>0.705830900505937</c:v>
                </c:pt>
                <c:pt idx="11">
                  <c:v>0.77350428157893458</c:v>
                </c:pt>
                <c:pt idx="12">
                  <c:v>0.84066457682524476</c:v>
                </c:pt>
                <c:pt idx="13">
                  <c:v>0.90731567635736743</c:v>
                </c:pt>
                <c:pt idx="14">
                  <c:v>0.97346144079375885</c:v>
                </c:pt>
                <c:pt idx="15">
                  <c:v>1.0391057014824492</c:v>
                </c:pt>
                <c:pt idx="16">
                  <c:v>1.1042522607229683</c:v>
                </c:pt>
                <c:pt idx="17">
                  <c:v>1.1689048919865825</c:v>
                </c:pt>
                <c:pt idx="18">
                  <c:v>1.2330673401348646</c:v>
                </c:pt>
                <c:pt idx="19">
                  <c:v>1.2967433216366102</c:v>
                </c:pt>
                <c:pt idx="20">
                  <c:v>1.3599365247831023</c:v>
                </c:pt>
                <c:pt idx="21">
                  <c:v>1.4226506099017473</c:v>
                </c:pt>
                <c:pt idx="22">
                  <c:v>1.4848892095680946</c:v>
                </c:pt>
                <c:pt idx="23">
                  <c:v>1.5466559288162445</c:v>
                </c:pt>
                <c:pt idx="24">
                  <c:v>1.6079543453476572</c:v>
                </c:pt>
                <c:pt idx="25">
                  <c:v>1.6687880097383934</c:v>
                </c:pt>
                <c:pt idx="26">
                  <c:v>1.729160445644762</c:v>
                </c:pt>
                <c:pt idx="27">
                  <c:v>1.789075150007428</c:v>
                </c:pt>
                <c:pt idx="28">
                  <c:v>1.8485355932539627</c:v>
                </c:pt>
                <c:pt idx="29">
                  <c:v>1.9075452194998601</c:v>
                </c:pt>
                <c:pt idx="30">
                  <c:v>1.9661074467480304</c:v>
                </c:pt>
                <c:pt idx="31">
                  <c:v>2.0242256670867804</c:v>
                </c:pt>
                <c:pt idx="32">
                  <c:v>2.0819032468862928</c:v>
                </c:pt>
                <c:pt idx="33">
                  <c:v>2.1391435269936143</c:v>
                </c:pt>
                <c:pt idx="34">
                  <c:v>2.1959498229261696</c:v>
                </c:pt>
                <c:pt idx="35">
                  <c:v>2.2523254250638018</c:v>
                </c:pt>
                <c:pt idx="36">
                  <c:v>2.3082735988393654</c:v>
                </c:pt>
                <c:pt idx="37">
                  <c:v>2.3637975849278625</c:v>
                </c:pt>
                <c:pt idx="38">
                  <c:v>2.4189005994341595</c:v>
                </c:pt>
                <c:pt idx="39">
                  <c:v>2.4735858340792674</c:v>
                </c:pt>
                <c:pt idx="40">
                  <c:v>2.5278564563852162</c:v>
                </c:pt>
                <c:pt idx="41">
                  <c:v>2.581715609858529</c:v>
                </c:pt>
                <c:pt idx="42">
                  <c:v>2.6351664141723012</c:v>
                </c:pt>
                <c:pt idx="43">
                  <c:v>2.6882119653468974</c:v>
                </c:pt>
                <c:pt idx="44">
                  <c:v>2.7408553359292895</c:v>
                </c:pt>
                <c:pt idx="45">
                  <c:v>2.7930995751710181</c:v>
                </c:pt>
                <c:pt idx="46">
                  <c:v>2.844947709204821</c:v>
                </c:pt>
                <c:pt idx="47">
                  <c:v>2.8964027412199123</c:v>
                </c:pt>
                <c:pt idx="48">
                  <c:v>2.9474676516359328</c:v>
                </c:pt>
                <c:pt idx="49">
                  <c:v>2.9981453982755912</c:v>
                </c:pt>
                <c:pt idx="50">
                  <c:v>3.0484389165359813</c:v>
                </c:pt>
                <c:pt idx="51">
                  <c:v>3.098351119558616</c:v>
                </c:pt>
                <c:pt idx="52">
                  <c:v>3.1478848983981575</c:v>
                </c:pt>
                <c:pt idx="53">
                  <c:v>3.1970431221898838</c:v>
                </c:pt>
                <c:pt idx="54">
                  <c:v>3.2458286383158668</c:v>
                </c:pt>
                <c:pt idx="55">
                  <c:v>3.2942442725699088</c:v>
                </c:pt>
                <c:pt idx="56">
                  <c:v>3.3422928293212171</c:v>
                </c:pt>
                <c:pt idx="57">
                  <c:v>3.389977091676843</c:v>
                </c:pt>
                <c:pt idx="58">
                  <c:v>3.4372998216428816</c:v>
                </c:pt>
                <c:pt idx="59">
                  <c:v>3.4842637602844646</c:v>
                </c:pt>
                <c:pt idx="60">
                  <c:v>3.530871627884518</c:v>
                </c:pt>
                <c:pt idx="61">
                  <c:v>3.577126124101341</c:v>
                </c:pt>
                <c:pt idx="62">
                  <c:v>3.62302992812497</c:v>
                </c:pt>
                <c:pt idx="63">
                  <c:v>3.6685856988323651</c:v>
                </c:pt>
                <c:pt idx="64">
                  <c:v>3.7137960749414249</c:v>
                </c:pt>
                <c:pt idx="65">
                  <c:v>3.758663675163822</c:v>
                </c:pt>
                <c:pt idx="66">
                  <c:v>3.8031910983566917</c:v>
                </c:pt>
                <c:pt idx="67">
                  <c:v>3.8473809236731595</c:v>
                </c:pt>
                <c:pt idx="68">
                  <c:v>3.8912357107117375</c:v>
                </c:pt>
                <c:pt idx="69">
                  <c:v>3.9347579996645821</c:v>
                </c:pt>
                <c:pt idx="70">
                  <c:v>3.9779503114646295</c:v>
                </c:pt>
                <c:pt idx="71">
                  <c:v>4.0208151479316143</c:v>
                </c:pt>
                <c:pt idx="72">
                  <c:v>4.06335499191698</c:v>
                </c:pt>
                <c:pt idx="73">
                  <c:v>4.1055723074476953</c:v>
                </c:pt>
                <c:pt idx="74">
                  <c:v>4.1474695398689789</c:v>
                </c:pt>
                <c:pt idx="75">
                  <c:v>4.1890491159859398</c:v>
                </c:pt>
                <c:pt idx="76">
                  <c:v>4.2303134442041408</c:v>
                </c:pt>
                <c:pt idx="77">
                  <c:v>4.2712649146691035</c:v>
                </c:pt>
                <c:pt idx="78">
                  <c:v>4.3119058994047528</c:v>
                </c:pt>
                <c:pt idx="79">
                  <c:v>4.3522387524508099</c:v>
                </c:pt>
                <c:pt idx="80">
                  <c:v>4.3922658099991443</c:v>
                </c:pt>
                <c:pt idx="81">
                  <c:v>4.431989390529095</c:v>
                </c:pt>
                <c:pt idx="82">
                  <c:v>4.4714117949417593</c:v>
                </c:pt>
                <c:pt idx="83">
                  <c:v>4.5105353066932725</c:v>
                </c:pt>
                <c:pt idx="84">
                  <c:v>4.5493621919270666</c:v>
                </c:pt>
                <c:pt idx="85">
                  <c:v>4.5878946996051369</c:v>
                </c:pt>
                <c:pt idx="86">
                  <c:v>4.6261350616383057</c:v>
                </c:pt>
                <c:pt idx="87">
                  <c:v>4.6640854930154969</c:v>
                </c:pt>
                <c:pt idx="88">
                  <c:v>4.7017481919320439</c:v>
                </c:pt>
                <c:pt idx="89">
                  <c:v>4.7391253399170079</c:v>
                </c:pt>
                <c:pt idx="90">
                  <c:v>4.7762191019595361</c:v>
                </c:pt>
                <c:pt idx="91">
                  <c:v>4.8130316266342748</c:v>
                </c:pt>
                <c:pt idx="92">
                  <c:v>4.8495650462258082</c:v>
                </c:pt>
                <c:pt idx="93">
                  <c:v>4.8858214768521719</c:v>
                </c:pt>
                <c:pt idx="94">
                  <c:v>4.9218030185874309</c:v>
                </c:pt>
                <c:pt idx="95">
                  <c:v>4.9575117555833064</c:v>
                </c:pt>
                <c:pt idx="96">
                  <c:v>4.992949756189911</c:v>
                </c:pt>
                <c:pt idx="97">
                  <c:v>5.0281190730755458</c:v>
                </c:pt>
                <c:pt idx="98">
                  <c:v>5.0630217433455966</c:v>
                </c:pt>
                <c:pt idx="99">
                  <c:v>5.0976597886605282</c:v>
                </c:pt>
                <c:pt idx="100">
                  <c:v>5.1320352153529916</c:v>
                </c:pt>
                <c:pt idx="101">
                  <c:v>5.1661500145440273</c:v>
                </c:pt>
                <c:pt idx="102">
                  <c:v>5.2000061622584033</c:v>
                </c:pt>
                <c:pt idx="103">
                  <c:v>5.2336056195390634</c:v>
                </c:pt>
                <c:pt idx="104">
                  <c:v>5.2669503325607323</c:v>
                </c:pt>
                <c:pt idx="105">
                  <c:v>5.3000422327426229</c:v>
                </c:pt>
                <c:pt idx="106">
                  <c:v>5.3328832368603258</c:v>
                </c:pt>
                <c:pt idx="107">
                  <c:v>5.3654752471568283</c:v>
                </c:pt>
                <c:pt idx="108">
                  <c:v>5.3978201514526969</c:v>
                </c:pt>
                <c:pt idx="109">
                  <c:v>5.4299198232554255</c:v>
                </c:pt>
                <c:pt idx="110">
                  <c:v>5.4617761218679552</c:v>
                </c:pt>
                <c:pt idx="111">
                  <c:v>5.4933908924963699</c:v>
                </c:pt>
                <c:pt idx="112">
                  <c:v>5.5247659663567763</c:v>
                </c:pt>
                <c:pt idx="113">
                  <c:v>5.5559031607813711</c:v>
                </c:pt>
                <c:pt idx="114">
                  <c:v>5.5868042793237116</c:v>
                </c:pt>
                <c:pt idx="115">
                  <c:v>5.6174711118631739</c:v>
                </c:pt>
                <c:pt idx="116">
                  <c:v>5.6479054347086342</c:v>
                </c:pt>
                <c:pt idx="117">
                  <c:v>5.6781090107013554</c:v>
                </c:pt>
                <c:pt idx="118">
                  <c:v>5.7080835893170958</c:v>
                </c:pt>
                <c:pt idx="119">
                  <c:v>5.7378309067674449</c:v>
                </c:pt>
                <c:pt idx="120">
                  <c:v>5.7673526861003861</c:v>
                </c:pt>
                <c:pt idx="121">
                  <c:v>5.7966506373001083</c:v>
                </c:pt>
                <c:pt idx="122">
                  <c:v>5.8257264573860423</c:v>
                </c:pt>
                <c:pt idx="123">
                  <c:v>5.8545818305111643</c:v>
                </c:pt>
                <c:pt idx="124">
                  <c:v>5.8832184280595463</c:v>
                </c:pt>
                <c:pt idx="125">
                  <c:v>5.9116379087431632</c:v>
                </c:pt>
                <c:pt idx="126">
                  <c:v>5.9398419186979723</c:v>
                </c:pt>
                <c:pt idx="127">
                  <c:v>5.9678320915792682</c:v>
                </c:pt>
                <c:pt idx="128">
                  <c:v>5.9956100486562969</c:v>
                </c:pt>
                <c:pt idx="129">
                  <c:v>6.0231773989061708</c:v>
                </c:pt>
                <c:pt idx="130">
                  <c:v>6.050535739107068</c:v>
                </c:pt>
                <c:pt idx="131">
                  <c:v>6.0776866539307157</c:v>
                </c:pt>
                <c:pt idx="132">
                  <c:v>6.1046317160341861</c:v>
                </c:pt>
                <c:pt idx="133">
                  <c:v>6.131372486150978</c:v>
                </c:pt>
                <c:pt idx="134">
                  <c:v>6.1579105131814353</c:v>
                </c:pt>
                <c:pt idx="135">
                  <c:v>6.1842473342824462</c:v>
                </c:pt>
                <c:pt idx="136">
                  <c:v>6.2103844749564896</c:v>
                </c:pt>
                <c:pt idx="137">
                  <c:v>6.2363234491399977</c:v>
                </c:pt>
                <c:pt idx="138">
                  <c:v>6.2620657592910387</c:v>
                </c:pt>
                <c:pt idx="139">
                  <c:v>6.2876128964763573</c:v>
                </c:pt>
                <c:pt idx="140">
                  <c:v>6.3129663404577236</c:v>
                </c:pt>
                <c:pt idx="141">
                  <c:v>6.3381275597776607</c:v>
                </c:pt>
                <c:pt idx="142">
                  <c:v>6.3630980118444995</c:v>
                </c:pt>
                <c:pt idx="143">
                  <c:v>6.3878791430167956</c:v>
                </c:pt>
                <c:pt idx="144">
                  <c:v>6.4124723886871093</c:v>
                </c:pt>
                <c:pt idx="145">
                  <c:v>6.4368791733651438</c:v>
                </c:pt>
                <c:pt idx="146">
                  <c:v>6.4611009107602628</c:v>
                </c:pt>
                <c:pt idx="147">
                  <c:v>6.4851390038633712</c:v>
                </c:pt>
                <c:pt idx="148">
                  <c:v>6.508994845028182</c:v>
                </c:pt>
                <c:pt idx="149">
                  <c:v>6.5326698160518619</c:v>
                </c:pt>
                <c:pt idx="150">
                  <c:v>6.5561652882550785</c:v>
                </c:pt>
                <c:pt idx="151">
                  <c:v>6.5794826225614189</c:v>
                </c:pt>
                <c:pt idx="152">
                  <c:v>6.6026231695762272</c:v>
                </c:pt>
                <c:pt idx="153">
                  <c:v>6.6255882696648305</c:v>
                </c:pt>
                <c:pt idx="154">
                  <c:v>6.6483792530301837</c:v>
                </c:pt>
                <c:pt idx="155">
                  <c:v>6.670997439789903</c:v>
                </c:pt>
                <c:pt idx="156">
                  <c:v>6.6934441400527502</c:v>
                </c:pt>
                <c:pt idx="157">
                  <c:v>6.715720653994504</c:v>
                </c:pt>
                <c:pt idx="158">
                  <c:v>6.7378282719332754</c:v>
                </c:pt>
                <c:pt idx="159">
                  <c:v>6.7597682744042471</c:v>
                </c:pt>
                <c:pt idx="160">
                  <c:v>6.7815419322338428</c:v>
                </c:pt>
                <c:pt idx="161">
                  <c:v>6.8031505066133375</c:v>
                </c:pt>
                <c:pt idx="162">
                  <c:v>6.824595249171912</c:v>
                </c:pt>
                <c:pt idx="163">
                  <c:v>6.8458774020491475</c:v>
                </c:pt>
                <c:pt idx="164">
                  <c:v>6.8669981979669776</c:v>
                </c:pt>
                <c:pt idx="165">
                  <c:v>6.8879588603010848</c:v>
                </c:pt>
                <c:pt idx="166">
                  <c:v>6.9087606031517703</c:v>
                </c:pt>
                <c:pt idx="167">
                  <c:v>6.9294046314142692</c:v>
                </c:pt>
                <c:pt idx="168">
                  <c:v>6.9498921408485499</c:v>
                </c:pt>
                <c:pt idx="169">
                  <c:v>6.9702243181485652</c:v>
                </c:pt>
                <c:pt idx="170">
                  <c:v>6.9904023410110057</c:v>
                </c:pt>
                <c:pt idx="171">
                  <c:v>7.0104273782034925</c:v>
                </c:pt>
                <c:pt idx="172">
                  <c:v>7.030300589632299</c:v>
                </c:pt>
                <c:pt idx="173">
                  <c:v>7.0500231264095188</c:v>
                </c:pt>
                <c:pt idx="174">
                  <c:v>7.0695961309197495</c:v>
                </c:pt>
                <c:pt idx="175">
                  <c:v>7.0890207368862583</c:v>
                </c:pt>
                <c:pt idx="176">
                  <c:v>7.1082980694366569</c:v>
                </c:pt>
                <c:pt idx="177">
                  <c:v>7.1274292451680665</c:v>
                </c:pt>
                <c:pt idx="178">
                  <c:v>7.1464153722117922</c:v>
                </c:pt>
                <c:pt idx="179">
                  <c:v>7.1652575502975191</c:v>
                </c:pt>
                <c:pt idx="180">
                  <c:v>7.1839568708170001</c:v>
                </c:pt>
                <c:pt idx="181">
                  <c:v>7.202514416887281</c:v>
                </c:pt>
                <c:pt idx="182">
                  <c:v>7.2209312634134282</c:v>
                </c:pt>
                <c:pt idx="183">
                  <c:v>7.2392084771508074</c:v>
                </c:pt>
                <c:pt idx="184">
                  <c:v>7.2573471167668488</c:v>
                </c:pt>
                <c:pt idx="185">
                  <c:v>7.2753482329023909</c:v>
                </c:pt>
                <c:pt idx="186">
                  <c:v>7.2932128682325228</c:v>
                </c:pt>
                <c:pt idx="187">
                  <c:v>7.3109420575269839</c:v>
                </c:pt>
                <c:pt idx="188">
                  <c:v>7.3285368277100975</c:v>
                </c:pt>
                <c:pt idx="189">
                  <c:v>7.3459981979202578</c:v>
                </c:pt>
                <c:pt idx="190">
                  <c:v>7.3633271795689597</c:v>
                </c:pt>
                <c:pt idx="191">
                  <c:v>7.3805247763993798</c:v>
                </c:pt>
                <c:pt idx="192">
                  <c:v>7.3975919845445155</c:v>
                </c:pt>
                <c:pt idx="193">
                  <c:v>7.4145297925848901</c:v>
                </c:pt>
                <c:pt idx="194">
                  <c:v>7.431339181605809</c:v>
                </c:pt>
                <c:pt idx="195">
                  <c:v>7.4480211252541881</c:v>
                </c:pt>
                <c:pt idx="196">
                  <c:v>7.464576589794949</c:v>
                </c:pt>
                <c:pt idx="197">
                  <c:v>7.4810065341669914</c:v>
                </c:pt>
                <c:pt idx="198">
                  <c:v>7.4973119100387322</c:v>
                </c:pt>
                <c:pt idx="199">
                  <c:v>7.5134936618632366</c:v>
                </c:pt>
                <c:pt idx="200">
                  <c:v>7.5295527269329101</c:v>
                </c:pt>
                <c:pt idx="201">
                  <c:v>7.5454900354338053</c:v>
                </c:pt>
                <c:pt idx="202">
                  <c:v>7.5613065104994908</c:v>
                </c:pt>
                <c:pt idx="203">
                  <c:v>7.5770030682645224</c:v>
                </c:pt>
                <c:pt idx="204">
                  <c:v>7.5925806179175126</c:v>
                </c:pt>
                <c:pt idx="205">
                  <c:v>7.6080400617537878</c:v>
                </c:pt>
                <c:pt idx="206">
                  <c:v>7.6233822952276578</c:v>
                </c:pt>
                <c:pt idx="207">
                  <c:v>7.6386082070042747</c:v>
                </c:pt>
                <c:pt idx="208">
                  <c:v>7.6537186790111171</c:v>
                </c:pt>
                <c:pt idx="209">
                  <c:v>7.6687145864890658</c:v>
                </c:pt>
                <c:pt idx="210">
                  <c:v>7.6835967980431041</c:v>
                </c:pt>
                <c:pt idx="211">
                  <c:v>7.6983661756926285</c:v>
                </c:pt>
                <c:pt idx="212">
                  <c:v>7.7130235749213796</c:v>
                </c:pt>
                <c:pt idx="213">
                  <c:v>7.727569844726994</c:v>
                </c:pt>
                <c:pt idx="214">
                  <c:v>7.7420058276701811</c:v>
                </c:pt>
                <c:pt idx="215">
                  <c:v>7.7563323599235243</c:v>
                </c:pt>
                <c:pt idx="216">
                  <c:v>7.7705502713199195</c:v>
                </c:pt>
                <c:pt idx="217">
                  <c:v>7.7846603854006347</c:v>
                </c:pt>
                <c:pt idx="218">
                  <c:v>7.7986635194630205</c:v>
                </c:pt>
                <c:pt idx="219">
                  <c:v>7.8125604846078378</c:v>
                </c:pt>
                <c:pt idx="220">
                  <c:v>7.8263520857862519</c:v>
                </c:pt>
                <c:pt idx="221">
                  <c:v>7.8400391218464511</c:v>
                </c:pt>
                <c:pt idx="222">
                  <c:v>7.853622385579917</c:v>
                </c:pt>
                <c:pt idx="223">
                  <c:v>7.8671026637673478</c:v>
                </c:pt>
                <c:pt idx="224">
                  <c:v>7.8804807372242331</c:v>
                </c:pt>
                <c:pt idx="225">
                  <c:v>7.8937573808460737</c:v>
                </c:pt>
                <c:pt idx="226">
                  <c:v>7.9069333636532724</c:v>
                </c:pt>
                <c:pt idx="227">
                  <c:v>7.9200094488356774</c:v>
                </c:pt>
                <c:pt idx="228">
                  <c:v>7.9329863937967824</c:v>
                </c:pt>
                <c:pt idx="229">
                  <c:v>7.9458649501976053</c:v>
                </c:pt>
                <c:pt idx="230">
                  <c:v>7.9586458640002196</c:v>
                </c:pt>
                <c:pt idx="231">
                  <c:v>7.9713298755109703</c:v>
                </c:pt>
                <c:pt idx="232">
                  <c:v>7.9839177194233448</c:v>
                </c:pt>
                <c:pt idx="233">
                  <c:v>7.9964101248605388</c:v>
                </c:pt>
                <c:pt idx="234">
                  <c:v>8.0088078154176809</c:v>
                </c:pt>
                <c:pt idx="235">
                  <c:v>8.0211115092037488</c:v>
                </c:pt>
                <c:pt idx="236">
                  <c:v>8.0333219188831642</c:v>
                </c:pt>
                <c:pt idx="237">
                  <c:v>8.0454397517170726</c:v>
                </c:pt>
                <c:pt idx="238">
                  <c:v>8.0574657096043083</c:v>
                </c:pt>
                <c:pt idx="239">
                  <c:v>8.0694004891220512</c:v>
                </c:pt>
                <c:pt idx="240">
                  <c:v>8.081244781566177</c:v>
                </c:pt>
                <c:pt idx="241">
                  <c:v>8.0929992729912907</c:v>
                </c:pt>
                <c:pt idx="242">
                  <c:v>8.1046646442504766</c:v>
                </c:pt>
                <c:pt idx="243">
                  <c:v>8.1162415710347275</c:v>
                </c:pt>
                <c:pt idx="244">
                  <c:v>8.1277307239120837</c:v>
                </c:pt>
                <c:pt idx="245">
                  <c:v>8.1391327683664727</c:v>
                </c:pt>
                <c:pt idx="246">
                  <c:v>8.1504483648362651</c:v>
                </c:pt>
                <c:pt idx="247">
                  <c:v>8.1616781687525108</c:v>
                </c:pt>
                <c:pt idx="248">
                  <c:v>8.1728228305769264</c:v>
                </c:pt>
                <c:pt idx="249">
                  <c:v>8.1838829958395536</c:v>
                </c:pt>
                <c:pt idx="250">
                  <c:v>8.1948593051761538</c:v>
                </c:pt>
                <c:pt idx="251">
                  <c:v>8.2057523943653266</c:v>
                </c:pt>
                <c:pt idx="252">
                  <c:v>8.2165628943653211</c:v>
                </c:pt>
                <c:pt idx="253">
                  <c:v>8.22729143135059</c:v>
                </c:pt>
                <c:pt idx="254">
                  <c:v>8.2379386267480594</c:v>
                </c:pt>
                <c:pt idx="255">
                  <c:v>8.2485050972731226</c:v>
                </c:pt>
                <c:pt idx="256">
                  <c:v>8.2589914549653631</c:v>
                </c:pt>
                <c:pt idx="257">
                  <c:v>8.2693983072239998</c:v>
                </c:pt>
                <c:pt idx="258">
                  <c:v>8.2797262568430838</c:v>
                </c:pt>
                <c:pt idx="259">
                  <c:v>8.2899759020463932</c:v>
                </c:pt>
                <c:pt idx="260">
                  <c:v>8.300147836522104</c:v>
                </c:pt>
                <c:pt idx="261">
                  <c:v>8.3102426494571606</c:v>
                </c:pt>
                <c:pt idx="262">
                  <c:v>8.3202609255714179</c:v>
                </c:pt>
                <c:pt idx="263">
                  <c:v>8.3302032451515053</c:v>
                </c:pt>
                <c:pt idx="264">
                  <c:v>8.3400701840844285</c:v>
                </c:pt>
                <c:pt idx="265">
                  <c:v>8.3498623138909434</c:v>
                </c:pt>
                <c:pt idx="266">
                  <c:v>8.3595802017586447</c:v>
                </c:pt>
                <c:pt idx="267">
                  <c:v>8.3692244105748319</c:v>
                </c:pt>
                <c:pt idx="268">
                  <c:v>8.3787954989591054</c:v>
                </c:pt>
                <c:pt idx="269">
                  <c:v>8.3882940212957227</c:v>
                </c:pt>
                <c:pt idx="270">
                  <c:v>8.397720527765717</c:v>
                </c:pt>
                <c:pt idx="271">
                  <c:v>8.4070755643787543</c:v>
                </c:pt>
                <c:pt idx="272">
                  <c:v>8.4163596730047736</c:v>
                </c:pt>
                <c:pt idx="273">
                  <c:v>8.4255733914053614</c:v>
                </c:pt>
                <c:pt idx="274">
                  <c:v>8.4347172532649068</c:v>
                </c:pt>
                <c:pt idx="275">
                  <c:v>8.4437917882215121</c:v>
                </c:pt>
                <c:pt idx="276">
                  <c:v>8.4527975218976685</c:v>
                </c:pt>
                <c:pt idx="277">
                  <c:v>8.4617349759307103</c:v>
                </c:pt>
                <c:pt idx="278">
                  <c:v>8.470604668003018</c:v>
                </c:pt>
                <c:pt idx="279">
                  <c:v>8.4794071118720087</c:v>
                </c:pt>
                <c:pt idx="280">
                  <c:v>8.4881428173999023</c:v>
                </c:pt>
                <c:pt idx="281">
                  <c:v>8.4968122905832395</c:v>
                </c:pt>
                <c:pt idx="282">
                  <c:v>8.5054160335822022</c:v>
                </c:pt>
                <c:pt idx="283">
                  <c:v>8.5139545447496943</c:v>
                </c:pt>
                <c:pt idx="284">
                  <c:v>8.5224283186602072</c:v>
                </c:pt>
                <c:pt idx="285">
                  <c:v>8.5308378461384748</c:v>
                </c:pt>
                <c:pt idx="286">
                  <c:v>8.539183614287893</c:v>
                </c:pt>
                <c:pt idx="287">
                  <c:v>8.5474661065187387</c:v>
                </c:pt>
                <c:pt idx="288">
                  <c:v>8.5556858025761695</c:v>
                </c:pt>
                <c:pt idx="289">
                  <c:v>8.5638431785680176</c:v>
                </c:pt>
                <c:pt idx="290">
                  <c:v>8.5719387069923592</c:v>
                </c:pt>
                <c:pt idx="291">
                  <c:v>8.5799728567648845</c:v>
                </c:pt>
                <c:pt idx="292">
                  <c:v>8.5879460932460621</c:v>
                </c:pt>
                <c:pt idx="293">
                  <c:v>8.5958588782680927</c:v>
                </c:pt>
                <c:pt idx="294">
                  <c:v>8.6037116701616565</c:v>
                </c:pt>
                <c:pt idx="295">
                  <c:v>8.6115049237824692</c:v>
                </c:pt>
                <c:pt idx="296">
                  <c:v>8.6192390905376133</c:v>
                </c:pt>
                <c:pt idx="297">
                  <c:v>8.6269146184117034</c:v>
                </c:pt>
                <c:pt idx="298">
                  <c:v>8.6345319519928214</c:v>
                </c:pt>
                <c:pt idx="299">
                  <c:v>8.6420915324982772</c:v>
                </c:pt>
                <c:pt idx="300">
                  <c:v>8.6495937978001525</c:v>
                </c:pt>
                <c:pt idx="301">
                  <c:v>8.6570391824506778</c:v>
                </c:pt>
                <c:pt idx="302">
                  <c:v>8.6644281177073967</c:v>
                </c:pt>
                <c:pt idx="303">
                  <c:v>8.6717610315581464</c:v>
                </c:pt>
                <c:pt idx="304">
                  <c:v>8.6790383487458431</c:v>
                </c:pt>
                <c:pt idx="305">
                  <c:v>8.6862604907930887</c:v>
                </c:pt>
                <c:pt idx="306">
                  <c:v>8.6934278760265933</c:v>
                </c:pt>
                <c:pt idx="307">
                  <c:v>8.7005409196013943</c:v>
                </c:pt>
                <c:pt idx="308">
                  <c:v>8.7076000335249049</c:v>
                </c:pt>
                <c:pt idx="309">
                  <c:v>8.7146056266807861</c:v>
                </c:pt>
                <c:pt idx="310">
                  <c:v>8.7215581048526225</c:v>
                </c:pt>
                <c:pt idx="311">
                  <c:v>8.7284578707474356</c:v>
                </c:pt>
                <c:pt idx="312">
                  <c:v>8.7353053240189986</c:v>
                </c:pt>
                <c:pt idx="313">
                  <c:v>8.7421008612909947</c:v>
                </c:pt>
                <c:pt idx="314">
                  <c:v>8.7488448761799837</c:v>
                </c:pt>
                <c:pt idx="315">
                  <c:v>8.7555377593182087</c:v>
                </c:pt>
                <c:pt idx="316">
                  <c:v>8.7621798983762123</c:v>
                </c:pt>
                <c:pt idx="317">
                  <c:v>8.7687716780853027</c:v>
                </c:pt>
                <c:pt idx="318">
                  <c:v>8.775313480259836</c:v>
                </c:pt>
                <c:pt idx="319">
                  <c:v>8.7818056838193197</c:v>
                </c:pt>
                <c:pt idx="320">
                  <c:v>8.7882486648103804</c:v>
                </c:pt>
                <c:pt idx="321">
                  <c:v>8.7946427964285316</c:v>
                </c:pt>
                <c:pt idx="322">
                  <c:v>8.800988449039794</c:v>
                </c:pt>
                <c:pt idx="323">
                  <c:v>8.8072859902021481</c:v>
                </c:pt>
                <c:pt idx="324">
                  <c:v>8.8135357846868256</c:v>
                </c:pt>
                <c:pt idx="325">
                  <c:v>8.8197381944994362</c:v>
                </c:pt>
                <c:pt idx="326">
                  <c:v>8.8258935789009367</c:v>
                </c:pt>
                <c:pt idx="327">
                  <c:v>8.83200229442844</c:v>
                </c:pt>
                <c:pt idx="328">
                  <c:v>8.8380646949158699</c:v>
                </c:pt>
                <c:pt idx="329">
                  <c:v>8.8440811315144483</c:v>
                </c:pt>
                <c:pt idx="330">
                  <c:v>8.8500519527130415</c:v>
                </c:pt>
                <c:pt idx="331">
                  <c:v>8.8559775043583482</c:v>
                </c:pt>
                <c:pt idx="332">
                  <c:v>8.861858129674923</c:v>
                </c:pt>
                <c:pt idx="333">
                  <c:v>8.8676941692850626</c:v>
                </c:pt>
                <c:pt idx="334">
                  <c:v>8.8734859612285337</c:v>
                </c:pt>
                <c:pt idx="335">
                  <c:v>8.8792338409821578</c:v>
                </c:pt>
                <c:pt idx="336">
                  <c:v>8.8849381414792354</c:v>
                </c:pt>
                <c:pt idx="337">
                  <c:v>8.8905991931288391</c:v>
                </c:pt>
                <c:pt idx="338">
                  <c:v>8.8962173238349411</c:v>
                </c:pt>
                <c:pt idx="339">
                  <c:v>8.9017928590154156</c:v>
                </c:pt>
                <c:pt idx="340">
                  <c:v>8.9073261216208852</c:v>
                </c:pt>
                <c:pt idx="341">
                  <c:v>8.9128174321534228</c:v>
                </c:pt>
                <c:pt idx="342">
                  <c:v>8.9182671086851251</c:v>
                </c:pt>
                <c:pt idx="343">
                  <c:v>8.9236754668765279</c:v>
                </c:pt>
                <c:pt idx="344">
                  <c:v>8.9290428199948924</c:v>
                </c:pt>
                <c:pt idx="345">
                  <c:v>8.9343694789323518</c:v>
                </c:pt>
                <c:pt idx="346">
                  <c:v>8.9396557522239171</c:v>
                </c:pt>
                <c:pt idx="347">
                  <c:v>8.944901946065352</c:v>
                </c:pt>
                <c:pt idx="348">
                  <c:v>8.9501083643309052</c:v>
                </c:pt>
                <c:pt idx="349">
                  <c:v>8.9552753085909096</c:v>
                </c:pt>
                <c:pt idx="350">
                  <c:v>8.960403078129259</c:v>
                </c:pt>
                <c:pt idx="351">
                  <c:v>8.9654919699607323</c:v>
                </c:pt>
                <c:pt idx="352">
                  <c:v>8.970542278848205</c:v>
                </c:pt>
                <c:pt idx="353">
                  <c:v>8.9755542973197198</c:v>
                </c:pt>
                <c:pt idx="354">
                  <c:v>8.980528315685433</c:v>
                </c:pt>
                <c:pt idx="355">
                  <c:v>8.9854646220544225</c:v>
                </c:pt>
                <c:pt idx="356">
                  <c:v>8.9903635023513893</c:v>
                </c:pt>
                <c:pt idx="357">
                  <c:v>8.9952252403332089</c:v>
                </c:pt>
                <c:pt idx="358">
                  <c:v>9.0000501176053653</c:v>
                </c:pt>
                <c:pt idx="359">
                  <c:v>9.0048384136382733</c:v>
                </c:pt>
                <c:pt idx="360">
                  <c:v>9.0095904057834542</c:v>
                </c:pt>
                <c:pt idx="361">
                  <c:v>9.0143063692896135</c:v>
                </c:pt>
                <c:pt idx="362">
                  <c:v>9.0189865773185698</c:v>
                </c:pt>
                <c:pt idx="363">
                  <c:v>9.0236313009610853</c:v>
                </c:pt>
                <c:pt idx="364">
                  <c:v>9.0282408092525728</c:v>
                </c:pt>
                <c:pt idx="365">
                  <c:v>9.0328153691886683</c:v>
                </c:pt>
                <c:pt idx="366">
                  <c:v>9.0373552457407005</c:v>
                </c:pt>
                <c:pt idx="367">
                  <c:v>9.0418607018710428</c:v>
                </c:pt>
                <c:pt idx="368">
                  <c:v>9.0463319985483377</c:v>
                </c:pt>
                <c:pt idx="369">
                  <c:v>9.0507693947626215</c:v>
                </c:pt>
                <c:pt idx="370">
                  <c:v>9.0551731475403141</c:v>
                </c:pt>
                <c:pt idx="371">
                  <c:v>9.0595435119591183</c:v>
                </c:pt>
                <c:pt idx="372">
                  <c:v>9.0638807411627873</c:v>
                </c:pt>
                <c:pt idx="373">
                  <c:v>9.0681850863757933</c:v>
                </c:pt>
                <c:pt idx="374">
                  <c:v>9.0724567969178693</c:v>
                </c:pt>
                <c:pt idx="375">
                  <c:v>9.0766961202184611</c:v>
                </c:pt>
                <c:pt idx="376">
                  <c:v>9.0809033018310537</c:v>
                </c:pt>
                <c:pt idx="377">
                  <c:v>9.0850785854473965</c:v>
                </c:pt>
                <c:pt idx="378">
                  <c:v>9.0892222129116149</c:v>
                </c:pt>
                <c:pt idx="379">
                  <c:v>9.0933344242342269</c:v>
                </c:pt>
                <c:pt idx="380">
                  <c:v>9.0974154576060293</c:v>
                </c:pt>
                <c:pt idx="381">
                  <c:v>9.1014655494119161</c:v>
                </c:pt>
                <c:pt idx="382">
                  <c:v>9.1054849342445525</c:v>
                </c:pt>
                <c:pt idx="383">
                  <c:v>9.1094738449179715</c:v>
                </c:pt>
                <c:pt idx="384">
                  <c:v>9.1134325124810562</c:v>
                </c:pt>
                <c:pt idx="385">
                  <c:v>9.1173611662309266</c:v>
                </c:pt>
                <c:pt idx="386">
                  <c:v>9.1212600337262142</c:v>
                </c:pt>
                <c:pt idx="387">
                  <c:v>9.1251293408002514</c:v>
                </c:pt>
                <c:pt idx="388">
                  <c:v>9.1289693115741475</c:v>
                </c:pt>
                <c:pt idx="389">
                  <c:v>9.1327801684697683</c:v>
                </c:pt>
                <c:pt idx="390">
                  <c:v>9.1365621322226254</c:v>
                </c:pt>
                <c:pt idx="391">
                  <c:v>9.1403154218946572</c:v>
                </c:pt>
                <c:pt idx="392">
                  <c:v>9.1440402548869173</c:v>
                </c:pt>
                <c:pt idx="393">
                  <c:v>9.1477368469521725</c:v>
                </c:pt>
                <c:pt idx="394">
                  <c:v>9.151405412207394</c:v>
                </c:pt>
                <c:pt idx="395">
                  <c:v>9.1550461631461602</c:v>
                </c:pt>
                <c:pt idx="396">
                  <c:v>9.1586593106509682</c:v>
                </c:pt>
                <c:pt idx="397">
                  <c:v>9.1622450640054467</c:v>
                </c:pt>
                <c:pt idx="398">
                  <c:v>9.1658036309064759</c:v>
                </c:pt>
                <c:pt idx="399">
                  <c:v>9.1693352174762257</c:v>
                </c:pt>
                <c:pt idx="400">
                  <c:v>9.1728400282740861</c:v>
                </c:pt>
                <c:pt idx="401">
                  <c:v>9.1763182663085185</c:v>
                </c:pt>
                <c:pt idx="402">
                  <c:v>9.1797701330488159</c:v>
                </c:pt>
                <c:pt idx="403">
                  <c:v>9.1831958284367747</c:v>
                </c:pt>
                <c:pt idx="404">
                  <c:v>9.1865955508982715</c:v>
                </c:pt>
                <c:pt idx="405">
                  <c:v>9.1899694973547543</c:v>
                </c:pt>
                <c:pt idx="406">
                  <c:v>9.193317863234661</c:v>
                </c:pt>
                <c:pt idx="407">
                  <c:v>9.1966408424847259</c:v>
                </c:pt>
                <c:pt idx="408">
                  <c:v>9.1999386275812149</c:v>
                </c:pt>
                <c:pt idx="409">
                  <c:v>9.2032114095410851</c:v>
                </c:pt>
                <c:pt idx="410">
                  <c:v>9.2064593779330384</c:v>
                </c:pt>
                <c:pt idx="411">
                  <c:v>9.2096827208885053</c:v>
                </c:pt>
                <c:pt idx="412">
                  <c:v>9.2128816251125425</c:v>
                </c:pt>
                <c:pt idx="413">
                  <c:v>9.2160562758946458</c:v>
                </c:pt>
                <c:pt idx="414">
                  <c:v>9.2192068571194863</c:v>
                </c:pt>
                <c:pt idx="415">
                  <c:v>9.2223335512775559</c:v>
                </c:pt>
                <c:pt idx="416">
                  <c:v>9.2254365394757407</c:v>
                </c:pt>
                <c:pt idx="417">
                  <c:v>9.2285160014478151</c:v>
                </c:pt>
                <c:pt idx="418">
                  <c:v>9.2315721155648447</c:v>
                </c:pt>
                <c:pt idx="419">
                  <c:v>9.2346050588455224</c:v>
                </c:pt>
                <c:pt idx="420">
                  <c:v>9.237615006966422</c:v>
                </c:pt>
                <c:pt idx="421">
                  <c:v>9.2406021342721747</c:v>
                </c:pt>
                <c:pt idx="422">
                  <c:v>9.2435666137855623</c:v>
                </c:pt>
                <c:pt idx="423">
                  <c:v>9.2465086172175486</c:v>
                </c:pt>
                <c:pt idx="424">
                  <c:v>9.2494283149772141</c:v>
                </c:pt>
                <c:pt idx="425">
                  <c:v>9.2523258761816347</c:v>
                </c:pt>
                <c:pt idx="426">
                  <c:v>9.2552014686656747</c:v>
                </c:pt>
                <c:pt idx="427">
                  <c:v>9.2580552589917122</c:v>
                </c:pt>
                <c:pt idx="428">
                  <c:v>9.2608874124592759</c:v>
                </c:pt>
                <c:pt idx="429">
                  <c:v>9.263698093114634</c:v>
                </c:pt>
                <c:pt idx="430">
                  <c:v>9.2664874637602814</c:v>
                </c:pt>
                <c:pt idx="431">
                  <c:v>9.2692556859643869</c:v>
                </c:pt>
                <c:pt idx="432">
                  <c:v>9.2720029200701379</c:v>
                </c:pt>
                <c:pt idx="433">
                  <c:v>9.274729325205028</c:v>
                </c:pt>
                <c:pt idx="434">
                  <c:v>9.277435059290088</c:v>
                </c:pt>
                <c:pt idx="435">
                  <c:v>9.2801202790490134</c:v>
                </c:pt>
                <c:pt idx="436">
                  <c:v>9.2827851400172587</c:v>
                </c:pt>
                <c:pt idx="437">
                  <c:v>9.2854297965510408</c:v>
                </c:pt>
                <c:pt idx="438">
                  <c:v>9.2880544018362752</c:v>
                </c:pt>
                <c:pt idx="439">
                  <c:v>9.2906591078974561</c:v>
                </c:pt>
                <c:pt idx="440">
                  <c:v>9.293244065606455</c:v>
                </c:pt>
                <c:pt idx="441">
                  <c:v>9.2958094246912673</c:v>
                </c:pt>
                <c:pt idx="442">
                  <c:v>9.2983553337446807</c:v>
                </c:pt>
                <c:pt idx="443">
                  <c:v>9.3008819402328804</c:v>
                </c:pt>
                <c:pt idx="444">
                  <c:v>9.3033893905039964</c:v>
                </c:pt>
                <c:pt idx="445">
                  <c:v>9.3058778297965734</c:v>
                </c:pt>
                <c:pt idx="446">
                  <c:v>9.3083474022479873</c:v>
                </c:pt>
                <c:pt idx="447">
                  <c:v>9.3107982509027973</c:v>
                </c:pt>
                <c:pt idx="448">
                  <c:v>9.3132305177210224</c:v>
                </c:pt>
                <c:pt idx="449">
                  <c:v>9.3156443435863761</c:v>
                </c:pt>
                <c:pt idx="450">
                  <c:v>9.3180398683144148</c:v>
                </c:pt>
                <c:pt idx="451">
                  <c:v>9.3204172306606416</c:v>
                </c:pt>
                <c:pt idx="452">
                  <c:v>9.322776568328548</c:v>
                </c:pt>
                <c:pt idx="453">
                  <c:v>9.3251180179775819</c:v>
                </c:pt>
                <c:pt idx="454">
                  <c:v>9.3274417152310694</c:v>
                </c:pt>
                <c:pt idx="455">
                  <c:v>9.3297477946840655</c:v>
                </c:pt>
                <c:pt idx="456">
                  <c:v>9.3320363899111545</c:v>
                </c:pt>
                <c:pt idx="457">
                  <c:v>9.3343076334741859</c:v>
                </c:pt>
                <c:pt idx="458">
                  <c:v>9.3365616569299519</c:v>
                </c:pt>
                <c:pt idx="459">
                  <c:v>9.3387985908378059</c:v>
                </c:pt>
                <c:pt idx="460">
                  <c:v>9.3410185647672304</c:v>
                </c:pt>
                <c:pt idx="461">
                  <c:v>9.3432217073053323</c:v>
                </c:pt>
                <c:pt idx="462">
                  <c:v>9.3454081460643046</c:v>
                </c:pt>
                <c:pt idx="463">
                  <c:v>9.3475780076888064</c:v>
                </c:pt>
                <c:pt idx="464">
                  <c:v>9.3497314178633015</c:v>
                </c:pt>
                <c:pt idx="465">
                  <c:v>9.3518685013193448</c:v>
                </c:pt>
                <c:pt idx="466">
                  <c:v>9.3539893818427959</c:v>
                </c:pt>
                <c:pt idx="467">
                  <c:v>9.3560941822809998</c:v>
                </c:pt>
                <c:pt idx="468">
                  <c:v>9.3581830245498931</c:v>
                </c:pt>
                <c:pt idx="469">
                  <c:v>9.3602560296410768</c:v>
                </c:pt>
                <c:pt idx="470">
                  <c:v>9.3623133176288142</c:v>
                </c:pt>
                <c:pt idx="471">
                  <c:v>9.3643550076769895</c:v>
                </c:pt>
                <c:pt idx="472">
                  <c:v>9.366381218046012</c:v>
                </c:pt>
                <c:pt idx="473">
                  <c:v>9.3683920660996627</c:v>
                </c:pt>
                <c:pt idx="474">
                  <c:v>9.3703876683118974</c:v>
                </c:pt>
                <c:pt idx="475">
                  <c:v>9.3723681402735899</c:v>
                </c:pt>
                <c:pt idx="476">
                  <c:v>9.3743335966992216</c:v>
                </c:pt>
                <c:pt idx="477">
                  <c:v>9.3762841514335395</c:v>
                </c:pt>
                <c:pt idx="478">
                  <c:v>9.3782199174581393</c:v>
                </c:pt>
                <c:pt idx="479">
                  <c:v>9.3801410068980129</c:v>
                </c:pt>
                <c:pt idx="480">
                  <c:v>9.3820475310280447</c:v>
                </c:pt>
                <c:pt idx="481">
                  <c:v>9.3839396002794544</c:v>
                </c:pt>
                <c:pt idx="482">
                  <c:v>9.3858173242461955</c:v>
                </c:pt>
                <c:pt idx="483">
                  <c:v>9.3876808116913004</c:v>
                </c:pt>
                <c:pt idx="484">
                  <c:v>9.3895301705531864</c:v>
                </c:pt>
                <c:pt idx="485">
                  <c:v>9.3913655079518978</c:v>
                </c:pt>
                <c:pt idx="486">
                  <c:v>9.3931869301953235</c:v>
                </c:pt>
                <c:pt idx="487">
                  <c:v>9.3949945427853407</c:v>
                </c:pt>
                <c:pt idx="488">
                  <c:v>9.3967884504239372</c:v>
                </c:pt>
                <c:pt idx="489">
                  <c:v>9.3985687570192695</c:v>
                </c:pt>
                <c:pt idx="490">
                  <c:v>9.4003355656916874</c:v>
                </c:pt>
                <c:pt idx="491">
                  <c:v>9.4020889787796982</c:v>
                </c:pt>
                <c:pt idx="492">
                  <c:v>9.4038290978459003</c:v>
                </c:pt>
                <c:pt idx="493">
                  <c:v>9.4055560236828661</c:v>
                </c:pt>
                <c:pt idx="494">
                  <c:v>9.4072698563189814</c:v>
                </c:pt>
                <c:pt idx="495">
                  <c:v>9.4089706950242338</c:v>
                </c:pt>
                <c:pt idx="496">
                  <c:v>9.4106586383159687</c:v>
                </c:pt>
                <c:pt idx="497">
                  <c:v>9.4123337839645895</c:v>
                </c:pt>
                <c:pt idx="498">
                  <c:v>9.4139962289992276</c:v>
                </c:pt>
                <c:pt idx="499">
                  <c:v>9.4156460697133575</c:v>
                </c:pt>
                <c:pt idx="500">
                  <c:v>9.4172834016703746</c:v>
                </c:pt>
                <c:pt idx="501">
                  <c:v>9.4189083197091392</c:v>
                </c:pt>
                <c:pt idx="502">
                  <c:v>9.4205209179494513</c:v>
                </c:pt>
                <c:pt idx="503">
                  <c:v>9.4221212897975253</c:v>
                </c:pt>
                <c:pt idx="504">
                  <c:v>9.4237095279513792</c:v>
                </c:pt>
                <c:pt idx="505">
                  <c:v>9.4252857244062191</c:v>
                </c:pt>
                <c:pt idx="506">
                  <c:v>9.4268499704597613</c:v>
                </c:pt>
                <c:pt idx="507">
                  <c:v>9.4284023567175197</c:v>
                </c:pt>
                <c:pt idx="508">
                  <c:v>9.429942973098056</c:v>
                </c:pt>
                <c:pt idx="509">
                  <c:v>9.4314719088381871</c:v>
                </c:pt>
                <c:pt idx="510">
                  <c:v>9.4329892524981585</c:v>
                </c:pt>
                <c:pt idx="511">
                  <c:v>9.4344950919667667</c:v>
                </c:pt>
                <c:pt idx="512">
                  <c:v>9.435989514466451</c:v>
                </c:pt>
                <c:pt idx="513">
                  <c:v>9.4374726065583516</c:v>
                </c:pt>
                <c:pt idx="514">
                  <c:v>9.4389444541473164</c:v>
                </c:pt>
                <c:pt idx="515">
                  <c:v>9.4404051424868864</c:v>
                </c:pt>
                <c:pt idx="516">
                  <c:v>9.4418547561842203</c:v>
                </c:pt>
                <c:pt idx="517">
                  <c:v>9.4432933792050076</c:v>
                </c:pt>
                <c:pt idx="518">
                  <c:v>9.4447210948783216</c:v>
                </c:pt>
                <c:pt idx="519">
                  <c:v>9.4461379859014585</c:v>
                </c:pt>
                <c:pt idx="520">
                  <c:v>9.4475441343447137</c:v>
                </c:pt>
                <c:pt idx="521">
                  <c:v>9.4489396216561499</c:v>
                </c:pt>
                <c:pt idx="522">
                  <c:v>9.4503245286662967</c:v>
                </c:pt>
                <c:pt idx="523">
                  <c:v>9.4516989355928551</c:v>
                </c:pt>
                <c:pt idx="524">
                  <c:v>9.4530629220453193</c:v>
                </c:pt>
                <c:pt idx="525">
                  <c:v>9.454416567029611</c:v>
                </c:pt>
                <c:pt idx="526">
                  <c:v>9.4557599489526414</c:v>
                </c:pt>
                <c:pt idx="527">
                  <c:v>9.4570931456268532</c:v>
                </c:pt>
                <c:pt idx="528">
                  <c:v>9.4584162342747362</c:v>
                </c:pt>
                <c:pt idx="529">
                  <c:v>9.4597292915332893</c:v>
                </c:pt>
                <c:pt idx="530">
                  <c:v>9.4610323934584724</c:v>
                </c:pt>
                <c:pt idx="531">
                  <c:v>9.4623256155295987</c:v>
                </c:pt>
                <c:pt idx="532">
                  <c:v>9.4636090326537126</c:v>
                </c:pt>
                <c:pt idx="533">
                  <c:v>9.4648827191699336</c:v>
                </c:pt>
                <c:pt idx="534">
                  <c:v>9.4661467488537525</c:v>
                </c:pt>
                <c:pt idx="535">
                  <c:v>9.4674011949213099</c:v>
                </c:pt>
                <c:pt idx="536">
                  <c:v>9.4686461300336369</c:v>
                </c:pt>
                <c:pt idx="537">
                  <c:v>9.4698816263008663</c:v>
                </c:pt>
                <c:pt idx="538">
                  <c:v>9.4711077552864023</c:v>
                </c:pt>
                <c:pt idx="539">
                  <c:v>9.4723245880110714</c:v>
                </c:pt>
                <c:pt idx="540">
                  <c:v>9.4735321949572349</c:v>
                </c:pt>
                <c:pt idx="541">
                  <c:v>9.4747306460728726</c:v>
                </c:pt>
                <c:pt idx="542">
                  <c:v>9.4759200107756296</c:v>
                </c:pt>
                <c:pt idx="543">
                  <c:v>9.4771003579568429</c:v>
                </c:pt>
                <c:pt idx="544">
                  <c:v>9.4782717559855296</c:v>
                </c:pt>
                <c:pt idx="545">
                  <c:v>9.4794342727123464</c:v>
                </c:pt>
                <c:pt idx="546">
                  <c:v>9.4805879754735169</c:v>
                </c:pt>
                <c:pt idx="547">
                  <c:v>9.4817329310947418</c:v>
                </c:pt>
                <c:pt idx="548">
                  <c:v>9.4828692058950566</c:v>
                </c:pt>
                <c:pt idx="549">
                  <c:v>9.4839968656906812</c:v>
                </c:pt>
                <c:pt idx="550">
                  <c:v>9.4851159757988341</c:v>
                </c:pt>
                <c:pt idx="551">
                  <c:v>9.4862266010415048</c:v>
                </c:pt>
                <c:pt idx="552">
                  <c:v>9.4873288057492218</c:v>
                </c:pt>
                <c:pt idx="553">
                  <c:v>9.488422653764772</c:v>
                </c:pt>
                <c:pt idx="554">
                  <c:v>9.4895082084468942</c:v>
                </c:pt>
                <c:pt idx="555">
                  <c:v>9.4905855326739594</c:v>
                </c:pt>
                <c:pt idx="556">
                  <c:v>9.491654688847607</c:v>
                </c:pt>
                <c:pt idx="557">
                  <c:v>9.4927157388963561</c:v>
                </c:pt>
                <c:pt idx="558">
                  <c:v>9.4937687442791994</c:v>
                </c:pt>
                <c:pt idx="559">
                  <c:v>9.4948137659891607</c:v>
                </c:pt>
                <c:pt idx="560">
                  <c:v>9.4958508645568251</c:v>
                </c:pt>
                <c:pt idx="561">
                  <c:v>9.496880100053847</c:v>
                </c:pt>
                <c:pt idx="562">
                  <c:v>9.4979015320964297</c:v>
                </c:pt>
                <c:pt idx="563">
                  <c:v>9.498915219848783</c:v>
                </c:pt>
                <c:pt idx="564">
                  <c:v>9.4999212220265399</c:v>
                </c:pt>
                <c:pt idx="565">
                  <c:v>9.5009195969001663</c:v>
                </c:pt>
                <c:pt idx="566">
                  <c:v>9.5019104022983303</c:v>
                </c:pt>
                <c:pt idx="567">
                  <c:v>9.5028936956112595</c:v>
                </c:pt>
                <c:pt idx="568">
                  <c:v>9.5038695337940577</c:v>
                </c:pt>
                <c:pt idx="569">
                  <c:v>9.5048379733700052</c:v>
                </c:pt>
                <c:pt idx="570">
                  <c:v>9.505799070433838</c:v>
                </c:pt>
                <c:pt idx="571">
                  <c:v>9.5067528806549912</c:v>
                </c:pt>
                <c:pt idx="572">
                  <c:v>9.5076994592808237</c:v>
                </c:pt>
                <c:pt idx="573">
                  <c:v>9.5086388611398238</c:v>
                </c:pt>
                <c:pt idx="574">
                  <c:v>9.5095711406447787</c:v>
                </c:pt>
                <c:pt idx="575">
                  <c:v>9.5104963517959309</c:v>
                </c:pt>
                <c:pt idx="576">
                  <c:v>9.511414548184101</c:v>
                </c:pt>
                <c:pt idx="577">
                  <c:v>9.5123257829937984</c:v>
                </c:pt>
                <c:pt idx="578">
                  <c:v>9.5132301090062974</c:v>
                </c:pt>
                <c:pt idx="579">
                  <c:v>9.5141275786026913</c:v>
                </c:pt>
                <c:pt idx="580">
                  <c:v>9.5150182437669368</c:v>
                </c:pt>
                <c:pt idx="581">
                  <c:v>9.5159021560888561</c:v>
                </c:pt>
                <c:pt idx="582">
                  <c:v>9.5167793667671283</c:v>
                </c:pt>
                <c:pt idx="583">
                  <c:v>9.5176499266122541</c:v>
                </c:pt>
                <c:pt idx="584">
                  <c:v>9.5185138860494956</c:v>
                </c:pt>
                <c:pt idx="585">
                  <c:v>9.5193712951218075</c:v>
                </c:pt>
                <c:pt idx="586">
                  <c:v>9.5202222034927271</c:v>
                </c:pt>
                <c:pt idx="587">
                  <c:v>9.5210666604492484</c:v>
                </c:pt>
                <c:pt idx="588">
                  <c:v>9.5219047149046858</c:v>
                </c:pt>
                <c:pt idx="589">
                  <c:v>9.5227364154015035</c:v>
                </c:pt>
                <c:pt idx="590">
                  <c:v>9.5235618101141242</c:v>
                </c:pt>
                <c:pt idx="591">
                  <c:v>9.5243809468517195</c:v>
                </c:pt>
                <c:pt idx="592">
                  <c:v>9.5251938730609904</c:v>
                </c:pt>
                <c:pt idx="593">
                  <c:v>9.5260006358288951</c:v>
                </c:pt>
                <c:pt idx="594">
                  <c:v>9.5268012818853975</c:v>
                </c:pt>
                <c:pt idx="595">
                  <c:v>9.5275958576061601</c:v>
                </c:pt>
                <c:pt idx="596">
                  <c:v>9.528384409015235</c:v>
                </c:pt>
                <c:pt idx="597">
                  <c:v>9.5291669817877285</c:v>
                </c:pt>
                <c:pt idx="598">
                  <c:v>9.5299436212524498</c:v>
                </c:pt>
                <c:pt idx="599">
                  <c:v>9.5307143723945327</c:v>
                </c:pt>
              </c:numCache>
            </c:numRef>
          </c:yVal>
          <c:smooth val="0"/>
          <c:extLst>
            <c:ext xmlns:c16="http://schemas.microsoft.com/office/drawing/2014/chart" uri="{C3380CC4-5D6E-409C-BE32-E72D297353CC}">
              <c16:uniqueId val="{00000000-A329-488D-8E74-C3BA322C84C8}"/>
            </c:ext>
          </c:extLst>
        </c:ser>
        <c:dLbls>
          <c:showLegendKey val="0"/>
          <c:showVal val="0"/>
          <c:showCatName val="0"/>
          <c:showSerName val="0"/>
          <c:showPercent val="0"/>
          <c:showBubbleSize val="0"/>
        </c:dLbls>
        <c:axId val="-2054177632"/>
        <c:axId val="-2054254384"/>
      </c:scatterChart>
      <c:valAx>
        <c:axId val="-2054177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Time (s)</a:t>
                </a:r>
              </a:p>
            </c:rich>
          </c:tx>
          <c:layout>
            <c:manualLayout>
              <c:xMode val="edge"/>
              <c:yMode val="edge"/>
              <c:x val="0.86112314691464797"/>
              <c:y val="0.87089941974319296"/>
            </c:manualLayout>
          </c:layout>
          <c:overlay val="0"/>
          <c:spPr>
            <a:solidFill>
              <a:schemeClr val="bg1"/>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54254384"/>
        <c:crosses val="autoZero"/>
        <c:crossBetween val="midCat"/>
      </c:valAx>
      <c:valAx>
        <c:axId val="-205425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Velocity</a:t>
                </a:r>
                <a:r>
                  <a:rPr lang="fr-FR" sz="1200" b="1" baseline="0"/>
                  <a:t> (m/s)</a:t>
                </a:r>
                <a:endParaRPr lang="fr-FR" sz="1200" b="1"/>
              </a:p>
            </c:rich>
          </c:tx>
          <c:layout>
            <c:manualLayout>
              <c:xMode val="edge"/>
              <c:yMode val="edge"/>
              <c:x val="5.8032972716179701E-2"/>
              <c:y val="2.2144873929927401E-2"/>
            </c:manualLayout>
          </c:layout>
          <c:overlay val="0"/>
          <c:spPr>
            <a:solidFill>
              <a:schemeClr val="bg1"/>
            </a:solid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54177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is-IS" b="1">
                <a:solidFill>
                  <a:srgbClr val="FF0000"/>
                </a:solidFill>
              </a:rPr>
              <a:t>HZT</a:t>
            </a:r>
            <a:r>
              <a:rPr lang="is-IS" b="1" baseline="0">
                <a:solidFill>
                  <a:srgbClr val="FF0000"/>
                </a:solidFill>
              </a:rPr>
              <a:t> Force </a:t>
            </a:r>
            <a:r>
              <a:rPr lang="is-IS" b="1">
                <a:solidFill>
                  <a:srgbClr val="FF0000"/>
                </a:solidFill>
              </a:rPr>
              <a:t>(t)</a:t>
            </a: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it-IT"/>
        </a:p>
      </c:txPr>
    </c:title>
    <c:autoTitleDeleted val="0"/>
    <c:plotArea>
      <c:layout>
        <c:manualLayout>
          <c:layoutTarget val="inner"/>
          <c:xMode val="edge"/>
          <c:yMode val="edge"/>
          <c:x val="7.7294501506392999E-2"/>
          <c:y val="1.4410871071098201E-2"/>
          <c:w val="0.89274442595418602"/>
          <c:h val="0.9297149041936859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'From Split times'!$F$2:$F$601</c:f>
              <c:numCache>
                <c:formatCode>General</c:formatCode>
                <c:ptCount val="6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4.45</c:v>
                </c:pt>
                <c:pt idx="445">
                  <c:v>4.46</c:v>
                </c:pt>
                <c:pt idx="446">
                  <c:v>4.47</c:v>
                </c:pt>
                <c:pt idx="447">
                  <c:v>4.4800000000000004</c:v>
                </c:pt>
                <c:pt idx="448">
                  <c:v>4.49</c:v>
                </c:pt>
                <c:pt idx="449">
                  <c:v>4.5</c:v>
                </c:pt>
                <c:pt idx="450">
                  <c:v>4.51</c:v>
                </c:pt>
                <c:pt idx="451">
                  <c:v>4.5199999999999996</c:v>
                </c:pt>
                <c:pt idx="452">
                  <c:v>4.53</c:v>
                </c:pt>
                <c:pt idx="453">
                  <c:v>4.54</c:v>
                </c:pt>
                <c:pt idx="454">
                  <c:v>4.55</c:v>
                </c:pt>
                <c:pt idx="455">
                  <c:v>4.5599999999999996</c:v>
                </c:pt>
                <c:pt idx="456">
                  <c:v>4.57</c:v>
                </c:pt>
                <c:pt idx="457">
                  <c:v>4.58</c:v>
                </c:pt>
                <c:pt idx="458">
                  <c:v>4.59</c:v>
                </c:pt>
                <c:pt idx="459">
                  <c:v>4.5999999999999996</c:v>
                </c:pt>
                <c:pt idx="460">
                  <c:v>4.6100000000000003</c:v>
                </c:pt>
                <c:pt idx="461">
                  <c:v>4.62</c:v>
                </c:pt>
                <c:pt idx="462">
                  <c:v>4.63</c:v>
                </c:pt>
                <c:pt idx="463">
                  <c:v>4.6399999999999997</c:v>
                </c:pt>
                <c:pt idx="464">
                  <c:v>4.6500000000000004</c:v>
                </c:pt>
                <c:pt idx="465">
                  <c:v>4.66</c:v>
                </c:pt>
                <c:pt idx="466">
                  <c:v>4.67</c:v>
                </c:pt>
                <c:pt idx="467">
                  <c:v>4.68</c:v>
                </c:pt>
                <c:pt idx="468">
                  <c:v>4.6900000000000004</c:v>
                </c:pt>
                <c:pt idx="469">
                  <c:v>4.7</c:v>
                </c:pt>
                <c:pt idx="470">
                  <c:v>4.71</c:v>
                </c:pt>
                <c:pt idx="471">
                  <c:v>4.72</c:v>
                </c:pt>
                <c:pt idx="472">
                  <c:v>4.7300000000000004</c:v>
                </c:pt>
                <c:pt idx="473">
                  <c:v>4.74</c:v>
                </c:pt>
                <c:pt idx="474">
                  <c:v>4.75</c:v>
                </c:pt>
                <c:pt idx="475">
                  <c:v>4.76</c:v>
                </c:pt>
                <c:pt idx="476">
                  <c:v>4.7699999999999996</c:v>
                </c:pt>
                <c:pt idx="477">
                  <c:v>4.78</c:v>
                </c:pt>
                <c:pt idx="478">
                  <c:v>4.79</c:v>
                </c:pt>
                <c:pt idx="479">
                  <c:v>4.8</c:v>
                </c:pt>
                <c:pt idx="480">
                  <c:v>4.8099999999999996</c:v>
                </c:pt>
                <c:pt idx="481">
                  <c:v>4.82</c:v>
                </c:pt>
                <c:pt idx="482">
                  <c:v>4.83</c:v>
                </c:pt>
                <c:pt idx="483">
                  <c:v>4.84</c:v>
                </c:pt>
                <c:pt idx="484">
                  <c:v>4.8499999999999996</c:v>
                </c:pt>
                <c:pt idx="485">
                  <c:v>4.8600000000000003</c:v>
                </c:pt>
                <c:pt idx="486">
                  <c:v>4.87</c:v>
                </c:pt>
                <c:pt idx="487">
                  <c:v>4.88</c:v>
                </c:pt>
                <c:pt idx="488">
                  <c:v>4.8899999999999997</c:v>
                </c:pt>
                <c:pt idx="489">
                  <c:v>4.9000000000000004</c:v>
                </c:pt>
                <c:pt idx="490">
                  <c:v>4.91</c:v>
                </c:pt>
                <c:pt idx="491">
                  <c:v>4.92</c:v>
                </c:pt>
                <c:pt idx="492">
                  <c:v>4.93</c:v>
                </c:pt>
                <c:pt idx="493">
                  <c:v>4.9400000000000004</c:v>
                </c:pt>
                <c:pt idx="494">
                  <c:v>4.95</c:v>
                </c:pt>
                <c:pt idx="495">
                  <c:v>4.96</c:v>
                </c:pt>
                <c:pt idx="496">
                  <c:v>4.97</c:v>
                </c:pt>
                <c:pt idx="497">
                  <c:v>4.9800000000000004</c:v>
                </c:pt>
                <c:pt idx="498">
                  <c:v>4.99</c:v>
                </c:pt>
                <c:pt idx="499">
                  <c:v>5</c:v>
                </c:pt>
                <c:pt idx="500">
                  <c:v>5.01</c:v>
                </c:pt>
                <c:pt idx="501">
                  <c:v>5.0199999999999996</c:v>
                </c:pt>
                <c:pt idx="502">
                  <c:v>5.03</c:v>
                </c:pt>
                <c:pt idx="503">
                  <c:v>5.04</c:v>
                </c:pt>
                <c:pt idx="504">
                  <c:v>5.05</c:v>
                </c:pt>
                <c:pt idx="505">
                  <c:v>5.0599999999999996</c:v>
                </c:pt>
                <c:pt idx="506">
                  <c:v>5.07</c:v>
                </c:pt>
                <c:pt idx="507">
                  <c:v>5.08</c:v>
                </c:pt>
                <c:pt idx="508">
                  <c:v>5.09</c:v>
                </c:pt>
                <c:pt idx="509">
                  <c:v>5.0999999999999996</c:v>
                </c:pt>
                <c:pt idx="510">
                  <c:v>5.1100000000000003</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c:v>
                </c:pt>
              </c:numCache>
            </c:numRef>
          </c:xVal>
          <c:yVal>
            <c:numRef>
              <c:f>'From Split times'!$L$1:$L$600</c:f>
              <c:numCache>
                <c:formatCode>0.00</c:formatCode>
                <c:ptCount val="600"/>
                <c:pt idx="0" formatCode="General">
                  <c:v>0</c:v>
                </c:pt>
                <c:pt idx="1">
                  <c:v>7.2747563956158192</c:v>
                </c:pt>
                <c:pt idx="2">
                  <c:v>7.2196746445481139</c:v>
                </c:pt>
                <c:pt idx="3">
                  <c:v>7.1650588980753565</c:v>
                </c:pt>
                <c:pt idx="4">
                  <c:v>7.1109048921219218</c:v>
                </c:pt>
                <c:pt idx="5">
                  <c:v>7.057208405982939</c:v>
                </c:pt>
                <c:pt idx="6">
                  <c:v>7.0039652618286858</c:v>
                </c:pt>
                <c:pt idx="7">
                  <c:v>6.9511713242152418</c:v>
                </c:pt>
                <c:pt idx="8">
                  <c:v>6.8988224996013345</c:v>
                </c:pt>
                <c:pt idx="9">
                  <c:v>6.8469147358712936</c:v>
                </c:pt>
                <c:pt idx="10">
                  <c:v>6.7954440218640304</c:v>
                </c:pt>
                <c:pt idx="11">
                  <c:v>6.7444063869079631</c:v>
                </c:pt>
                <c:pt idx="12">
                  <c:v>6.6937979003617905</c:v>
                </c:pt>
                <c:pt idx="13">
                  <c:v>6.6436146711610657</c:v>
                </c:pt>
                <c:pt idx="14">
                  <c:v>6.5938528473704521</c:v>
                </c:pt>
                <c:pt idx="15">
                  <c:v>6.5445086157416235</c:v>
                </c:pt>
                <c:pt idx="16">
                  <c:v>6.4955782012766985</c:v>
                </c:pt>
                <c:pt idx="17">
                  <c:v>6.4470578667971594</c:v>
                </c:pt>
                <c:pt idx="18">
                  <c:v>6.3989439125181597</c:v>
                </c:pt>
                <c:pt idx="19">
                  <c:v>6.3512326756281743</c:v>
                </c:pt>
                <c:pt idx="20">
                  <c:v>6.3039205298738823</c:v>
                </c:pt>
                <c:pt idx="21">
                  <c:v>6.2570038851502563</c:v>
                </c:pt>
                <c:pt idx="22">
                  <c:v>6.2104791870957454</c:v>
                </c:pt>
                <c:pt idx="23">
                  <c:v>6.1643429166925117</c:v>
                </c:pt>
                <c:pt idx="24">
                  <c:v>6.1185915898716496</c:v>
                </c:pt>
                <c:pt idx="25">
                  <c:v>6.0732217571232887</c:v>
                </c:pt>
                <c:pt idx="26">
                  <c:v>6.0282300031115774</c:v>
                </c:pt>
                <c:pt idx="27">
                  <c:v>5.983612946294409</c:v>
                </c:pt>
                <c:pt idx="28">
                  <c:v>5.9393672385478826</c:v>
                </c:pt>
                <c:pt idx="29">
                  <c:v>5.8954895647954029</c:v>
                </c:pt>
                <c:pt idx="30">
                  <c:v>5.8519766426413762</c:v>
                </c:pt>
                <c:pt idx="31">
                  <c:v>5.8088252220094212</c:v>
                </c:pt>
                <c:pt idx="32">
                  <c:v>5.7660320847850572</c:v>
                </c:pt>
                <c:pt idx="33">
                  <c:v>5.7235940444627893</c:v>
                </c:pt>
                <c:pt idx="34">
                  <c:v>5.6815079457975388</c:v>
                </c:pt>
                <c:pt idx="35">
                  <c:v>5.6397706644603716</c:v>
                </c:pt>
                <c:pt idx="36">
                  <c:v>5.5983791066984443</c:v>
                </c:pt>
                <c:pt idx="37">
                  <c:v>5.5573302089991321</c:v>
                </c:pt>
                <c:pt idx="38">
                  <c:v>5.5166209377582778</c:v>
                </c:pt>
                <c:pt idx="39">
                  <c:v>5.476248288952493</c:v>
                </c:pt>
                <c:pt idx="40">
                  <c:v>5.4362092878154815</c:v>
                </c:pt>
                <c:pt idx="41">
                  <c:v>5.3965009885183077</c:v>
                </c:pt>
                <c:pt idx="42">
                  <c:v>5.3571204738535769</c:v>
                </c:pt>
                <c:pt idx="43">
                  <c:v>5.3180648549234597</c:v>
                </c:pt>
                <c:pt idx="44">
                  <c:v>5.2793312708315181</c:v>
                </c:pt>
                <c:pt idx="45">
                  <c:v>5.240916888378286</c:v>
                </c:pt>
                <c:pt idx="46">
                  <c:v>5.2028189017605451</c:v>
                </c:pt>
                <c:pt idx="47">
                  <c:v>5.1650345322742455</c:v>
                </c:pt>
                <c:pt idx="48">
                  <c:v>5.1275610280210469</c:v>
                </c:pt>
                <c:pt idx="49">
                  <c:v>5.090395663618386</c:v>
                </c:pt>
                <c:pt idx="50">
                  <c:v>5.0535357399130882</c:v>
                </c:pt>
                <c:pt idx="51">
                  <c:v>5.0169785836983971</c:v>
                </c:pt>
                <c:pt idx="52">
                  <c:v>4.9807215474344639</c:v>
                </c:pt>
                <c:pt idx="53">
                  <c:v>4.9447620089721704</c:v>
                </c:pt>
                <c:pt idx="54">
                  <c:v>4.9090973712802963</c:v>
                </c:pt>
                <c:pt idx="55">
                  <c:v>4.8737250621759731</c:v>
                </c:pt>
                <c:pt idx="56">
                  <c:v>4.8386425340583576</c:v>
                </c:pt>
                <c:pt idx="57">
                  <c:v>4.8038472636455198</c:v>
                </c:pt>
                <c:pt idx="58">
                  <c:v>4.7693367517144756</c:v>
                </c:pt>
                <c:pt idx="59">
                  <c:v>4.7351085228443379</c:v>
                </c:pt>
                <c:pt idx="60">
                  <c:v>4.7011601251625317</c:v>
                </c:pt>
                <c:pt idx="61">
                  <c:v>4.6674891300940491</c:v>
                </c:pt>
                <c:pt idx="62">
                  <c:v>4.6340931321136933</c:v>
                </c:pt>
                <c:pt idx="63">
                  <c:v>4.6009697485012744</c:v>
                </c:pt>
                <c:pt idx="64">
                  <c:v>4.5681166190997109</c:v>
                </c:pt>
                <c:pt idx="65">
                  <c:v>4.5355314060760383</c:v>
                </c:pt>
                <c:pt idx="66">
                  <c:v>4.5032117936852076</c:v>
                </c:pt>
                <c:pt idx="67">
                  <c:v>4.4711554880367306</c:v>
                </c:pt>
                <c:pt idx="68">
                  <c:v>4.439360216864066</c:v>
                </c:pt>
                <c:pt idx="69">
                  <c:v>4.4078237292967364</c:v>
                </c:pt>
                <c:pt idx="70">
                  <c:v>4.3765437956351478</c:v>
                </c:pt>
                <c:pt idx="71">
                  <c:v>4.3455182071280545</c:v>
                </c:pt>
                <c:pt idx="72">
                  <c:v>4.3147447757526676</c:v>
                </c:pt>
                <c:pt idx="73">
                  <c:v>4.2842213339973316</c:v>
                </c:pt>
                <c:pt idx="74">
                  <c:v>4.2539457346467673</c:v>
                </c:pt>
                <c:pt idx="75">
                  <c:v>4.2239158505698429</c:v>
                </c:pt>
                <c:pt idx="76">
                  <c:v>4.1941295745098266</c:v>
                </c:pt>
                <c:pt idx="77">
                  <c:v>4.1645848188771035</c:v>
                </c:pt>
                <c:pt idx="78">
                  <c:v>4.1352795155443172</c:v>
                </c:pt>
                <c:pt idx="79">
                  <c:v>4.1062116156439021</c:v>
                </c:pt>
                <c:pt idx="80">
                  <c:v>4.0773790893679944</c:v>
                </c:pt>
                <c:pt idx="81">
                  <c:v>4.0487799257706527</c:v>
                </c:pt>
                <c:pt idx="82">
                  <c:v>4.0204121325724138</c:v>
                </c:pt>
                <c:pt idx="83">
                  <c:v>3.9922737359670926</c:v>
                </c:pt>
                <c:pt idx="84">
                  <c:v>3.9643627804308474</c:v>
                </c:pt>
                <c:pt idx="85">
                  <c:v>3.9366773285334533</c:v>
                </c:pt>
                <c:pt idx="86">
                  <c:v>3.9092154607517653</c:v>
                </c:pt>
                <c:pt idx="87">
                  <c:v>3.8819752752853409</c:v>
                </c:pt>
                <c:pt idx="88">
                  <c:v>3.8549548878741899</c:v>
                </c:pt>
                <c:pt idx="89">
                  <c:v>3.8281524316186459</c:v>
                </c:pt>
                <c:pt idx="90">
                  <c:v>3.801566056801291</c:v>
                </c:pt>
                <c:pt idx="91">
                  <c:v>3.7751939307109521</c:v>
                </c:pt>
                <c:pt idx="92">
                  <c:v>3.7490342374687167</c:v>
                </c:pt>
                <c:pt idx="93">
                  <c:v>3.7230851778559435</c:v>
                </c:pt>
                <c:pt idx="94">
                  <c:v>3.6973449691442521</c:v>
                </c:pt>
                <c:pt idx="95">
                  <c:v>3.6718118449274617</c:v>
                </c:pt>
                <c:pt idx="96">
                  <c:v>3.6464840549554514</c:v>
                </c:pt>
                <c:pt idx="97">
                  <c:v>3.6213598649699259</c:v>
                </c:pt>
                <c:pt idx="98">
                  <c:v>3.5964375565420461</c:v>
                </c:pt>
                <c:pt idx="99">
                  <c:v>3.5717154269119264</c:v>
                </c:pt>
                <c:pt idx="100">
                  <c:v>3.5471917888299487</c:v>
                </c:pt>
                <c:pt idx="101">
                  <c:v>3.5228649703998878</c:v>
                </c:pt>
                <c:pt idx="102">
                  <c:v>3.4987333149238182</c:v>
                </c:pt>
                <c:pt idx="103">
                  <c:v>3.4747951807487807</c:v>
                </c:pt>
                <c:pt idx="104">
                  <c:v>3.4510489411151895</c:v>
                </c:pt>
                <c:pt idx="105">
                  <c:v>3.4274929840069492</c:v>
                </c:pt>
                <c:pt idx="106">
                  <c:v>3.4041257120032773</c:v>
                </c:pt>
                <c:pt idx="107">
                  <c:v>3.3809455421321881</c:v>
                </c:pt>
                <c:pt idx="108">
                  <c:v>3.3579509057256383</c:v>
                </c:pt>
                <c:pt idx="109">
                  <c:v>3.3351402482762982</c:v>
                </c:pt>
                <c:pt idx="110">
                  <c:v>3.3125120292959367</c:v>
                </c:pt>
                <c:pt idx="111">
                  <c:v>3.2900647221754009</c:v>
                </c:pt>
                <c:pt idx="112">
                  <c:v>3.2677968140461582</c:v>
                </c:pt>
                <c:pt idx="113">
                  <c:v>3.2457068056433984</c:v>
                </c:pt>
                <c:pt idx="114">
                  <c:v>3.2237932111706624</c:v>
                </c:pt>
                <c:pt idx="115">
                  <c:v>3.2020545581659898</c:v>
                </c:pt>
                <c:pt idx="116">
                  <c:v>3.1804893873695552</c:v>
                </c:pt>
                <c:pt idx="117">
                  <c:v>3.1590962525927817</c:v>
                </c:pt>
                <c:pt idx="118">
                  <c:v>3.1378737205889147</c:v>
                </c:pt>
                <c:pt idx="119">
                  <c:v>3.1168203709250322</c:v>
                </c:pt>
                <c:pt idx="120">
                  <c:v>3.0959347958554786</c:v>
                </c:pt>
                <c:pt idx="121">
                  <c:v>3.0752156001967004</c:v>
                </c:pt>
                <c:pt idx="122">
                  <c:v>3.0546614012034699</c:v>
                </c:pt>
                <c:pt idx="123">
                  <c:v>3.0342708284464766</c:v>
                </c:pt>
                <c:pt idx="124">
                  <c:v>3.014042523691276</c:v>
                </c:pt>
                <c:pt idx="125">
                  <c:v>2.9939751407785686</c:v>
                </c:pt>
                <c:pt idx="126">
                  <c:v>2.9740673455057993</c:v>
                </c:pt>
                <c:pt idx="127">
                  <c:v>2.9543178155100649</c:v>
                </c:pt>
                <c:pt idx="128">
                  <c:v>2.9347252401523032</c:v>
                </c:pt>
                <c:pt idx="129">
                  <c:v>2.9152883204027562</c:v>
                </c:pt>
                <c:pt idx="130">
                  <c:v>2.8960057687276879</c:v>
                </c:pt>
                <c:pt idx="131">
                  <c:v>2.8768763089773453</c:v>
                </c:pt>
                <c:pt idx="132">
                  <c:v>2.8578986762751413</c:v>
                </c:pt>
                <c:pt idx="133">
                  <c:v>2.8390716169080483</c:v>
                </c:pt>
                <c:pt idx="134">
                  <c:v>2.8203938882181929</c:v>
                </c:pt>
                <c:pt idx="135">
                  <c:v>2.8018642584956215</c:v>
                </c:pt>
                <c:pt idx="136">
                  <c:v>2.7834815068722443</c:v>
                </c:pt>
                <c:pt idx="137">
                  <c:v>2.7652444232169175</c:v>
                </c:pt>
                <c:pt idx="138">
                  <c:v>2.7471518080316835</c:v>
                </c:pt>
                <c:pt idx="139">
                  <c:v>2.7292024723491117</c:v>
                </c:pt>
                <c:pt idx="140">
                  <c:v>2.7113952376307742</c:v>
                </c:pt>
                <c:pt idx="141">
                  <c:v>2.6937289356668002</c:v>
                </c:pt>
                <c:pt idx="142">
                  <c:v>2.6762024084765277</c:v>
                </c:pt>
                <c:pt idx="143">
                  <c:v>2.6588145082102161</c:v>
                </c:pt>
                <c:pt idx="144">
                  <c:v>2.6415640970518246</c:v>
                </c:pt>
                <c:pt idx="145">
                  <c:v>2.6244500471228354</c:v>
                </c:pt>
                <c:pt idx="146">
                  <c:v>2.6074712403871008</c:v>
                </c:pt>
                <c:pt idx="147">
                  <c:v>2.5906265685567278</c:v>
                </c:pt>
                <c:pt idx="148">
                  <c:v>2.5739149329989535</c:v>
                </c:pt>
                <c:pt idx="149">
                  <c:v>2.557335244644027</c:v>
                </c:pt>
                <c:pt idx="150">
                  <c:v>2.5408864238940718</c:v>
                </c:pt>
                <c:pt idx="151">
                  <c:v>2.5245674005329244</c:v>
                </c:pt>
                <c:pt idx="152">
                  <c:v>2.5083771136369237</c:v>
                </c:pt>
                <c:pt idx="153">
                  <c:v>2.4923145114866672</c:v>
                </c:pt>
                <c:pt idx="154">
                  <c:v>2.4763785514796837</c:v>
                </c:pt>
                <c:pt idx="155">
                  <c:v>2.4605682000440559</c:v>
                </c:pt>
                <c:pt idx="156">
                  <c:v>2.4448824325529364</c:v>
                </c:pt>
                <c:pt idx="157">
                  <c:v>2.4293202332399844</c:v>
                </c:pt>
                <c:pt idx="158">
                  <c:v>2.4138805951156912</c:v>
                </c:pt>
                <c:pt idx="159">
                  <c:v>2.3985625198845884</c:v>
                </c:pt>
                <c:pt idx="160">
                  <c:v>2.3833650178633308</c:v>
                </c:pt>
                <c:pt idx="161">
                  <c:v>2.3682871078996404</c:v>
                </c:pt>
                <c:pt idx="162">
                  <c:v>2.3533278172921079</c:v>
                </c:pt>
                <c:pt idx="163">
                  <c:v>2.3384861817108278</c:v>
                </c:pt>
                <c:pt idx="164">
                  <c:v>2.3237612451188738</c:v>
                </c:pt>
                <c:pt idx="165">
                  <c:v>2.3091520596945978</c:v>
                </c:pt>
                <c:pt idx="166">
                  <c:v>2.2946576857547321</c:v>
                </c:pt>
                <c:pt idx="167">
                  <c:v>2.2802771916783082</c:v>
                </c:pt>
                <c:pt idx="168">
                  <c:v>2.2660096538313588</c:v>
                </c:pt>
                <c:pt idx="169">
                  <c:v>2.2518541564924126</c:v>
                </c:pt>
                <c:pt idx="170">
                  <c:v>2.2378097917787598</c:v>
                </c:pt>
                <c:pt idx="171">
                  <c:v>2.2238756595734865</c:v>
                </c:pt>
                <c:pt idx="172">
                  <c:v>2.2100508674532646</c:v>
                </c:pt>
                <c:pt idx="173">
                  <c:v>2.1963345306168964</c:v>
                </c:pt>
                <c:pt idx="174">
                  <c:v>2.1827257718145887</c:v>
                </c:pt>
                <c:pt idx="175">
                  <c:v>2.1692237212779717</c:v>
                </c:pt>
                <c:pt idx="176">
                  <c:v>2.1558275166508269</c:v>
                </c:pt>
                <c:pt idx="177">
                  <c:v>2.1425363029205422</c:v>
                </c:pt>
                <c:pt idx="178">
                  <c:v>2.1293492323502665</c:v>
                </c:pt>
                <c:pt idx="179">
                  <c:v>2.1162654644117604</c:v>
                </c:pt>
                <c:pt idx="180">
                  <c:v>2.1032841657189461</c:v>
                </c:pt>
                <c:pt idx="181">
                  <c:v>2.0904045099621271</c:v>
                </c:pt>
                <c:pt idx="182">
                  <c:v>2.0776256778428968</c:v>
                </c:pt>
                <c:pt idx="183">
                  <c:v>2.064946857009696</c:v>
                </c:pt>
                <c:pt idx="184">
                  <c:v>2.0523672419940473</c:v>
                </c:pt>
                <c:pt idx="185">
                  <c:v>2.0398860341474272</c:v>
                </c:pt>
                <c:pt idx="186">
                  <c:v>2.0275024415787901</c:v>
                </c:pt>
                <c:pt idx="187">
                  <c:v>2.0152156790927225</c:v>
                </c:pt>
                <c:pt idx="188">
                  <c:v>2.0030249681282326</c:v>
                </c:pt>
                <c:pt idx="189">
                  <c:v>1.9909295366981574</c:v>
                </c:pt>
                <c:pt idx="190">
                  <c:v>1.9789286193291844</c:v>
                </c:pt>
                <c:pt idx="191">
                  <c:v>1.9670214570024858</c:v>
                </c:pt>
                <c:pt idx="192">
                  <c:v>1.955207297094949</c:v>
                </c:pt>
                <c:pt idx="193">
                  <c:v>1.9434853933210032</c:v>
                </c:pt>
                <c:pt idx="194">
                  <c:v>1.931855005675031</c:v>
                </c:pt>
                <c:pt idx="195">
                  <c:v>1.9203154003743665</c:v>
                </c:pt>
                <c:pt idx="196">
                  <c:v>1.9088658498028581</c:v>
                </c:pt>
                <c:pt idx="197">
                  <c:v>1.8975056324550106</c:v>
                </c:pt>
                <c:pt idx="198">
                  <c:v>1.8862340328806761</c:v>
                </c:pt>
                <c:pt idx="199">
                  <c:v>1.875050341630311</c:v>
                </c:pt>
                <c:pt idx="200">
                  <c:v>1.8639538552007731</c:v>
                </c:pt>
                <c:pt idx="201">
                  <c:v>1.8529438759816648</c:v>
                </c:pt>
                <c:pt idx="202">
                  <c:v>1.8420197122022137</c:v>
                </c:pt>
                <c:pt idx="203">
                  <c:v>1.8311806778786823</c:v>
                </c:pt>
                <c:pt idx="204">
                  <c:v>1.8204260927622988</c:v>
                </c:pt>
                <c:pt idx="205">
                  <c:v>1.8097552822877141</c:v>
                </c:pt>
                <c:pt idx="206">
                  <c:v>1.7991675775219622</c:v>
                </c:pt>
                <c:pt idx="207">
                  <c:v>1.7886623151139343</c:v>
                </c:pt>
                <c:pt idx="208">
                  <c:v>1.7782388372443529</c:v>
                </c:pt>
                <c:pt idx="209">
                  <c:v>1.7678964915762394</c:v>
                </c:pt>
                <c:pt idx="210">
                  <c:v>1.7576346312058719</c:v>
                </c:pt>
                <c:pt idx="211">
                  <c:v>1.7474526146142328</c:v>
                </c:pt>
                <c:pt idx="212">
                  <c:v>1.7373498056189276</c:v>
                </c:pt>
                <c:pt idx="213">
                  <c:v>1.727325573326588</c:v>
                </c:pt>
                <c:pt idx="214">
                  <c:v>1.7173792920857289</c:v>
                </c:pt>
                <c:pt idx="215">
                  <c:v>1.7075103414400887</c:v>
                </c:pt>
                <c:pt idx="216">
                  <c:v>1.6977181060824078</c:v>
                </c:pt>
                <c:pt idx="217">
                  <c:v>1.6880019758086788</c:v>
                </c:pt>
                <c:pt idx="218">
                  <c:v>1.678361345472829</c:v>
                </c:pt>
                <c:pt idx="219">
                  <c:v>1.668795614941859</c:v>
                </c:pt>
                <c:pt idx="220">
                  <c:v>1.6593041890514122</c:v>
                </c:pt>
                <c:pt idx="221">
                  <c:v>1.6498864775617823</c:v>
                </c:pt>
                <c:pt idx="222">
                  <c:v>1.6405418951143469</c:v>
                </c:pt>
                <c:pt idx="223">
                  <c:v>1.6312698611884298</c:v>
                </c:pt>
                <c:pt idx="224">
                  <c:v>1.6220698000585754</c:v>
                </c:pt>
                <c:pt idx="225">
                  <c:v>1.6129411407522471</c:v>
                </c:pt>
                <c:pt idx="226">
                  <c:v>1.6038833170079307</c:v>
                </c:pt>
                <c:pt idx="227">
                  <c:v>1.5948957672336461</c:v>
                </c:pt>
                <c:pt idx="228">
                  <c:v>1.5859779344658582</c:v>
                </c:pt>
                <c:pt idx="229">
                  <c:v>1.5771292663287899</c:v>
                </c:pt>
                <c:pt idx="230">
                  <c:v>1.5683492149941234</c:v>
                </c:pt>
                <c:pt idx="231">
                  <c:v>1.5596372371410925</c:v>
                </c:pt>
                <c:pt idx="232">
                  <c:v>1.5509927939169599</c:v>
                </c:pt>
                <c:pt idx="233">
                  <c:v>1.5424153508978746</c:v>
                </c:pt>
                <c:pt idx="234">
                  <c:v>1.5339043780501032</c:v>
                </c:pt>
                <c:pt idx="235">
                  <c:v>1.5254593496916389</c:v>
                </c:pt>
                <c:pt idx="236">
                  <c:v>1.5170797444541719</c:v>
                </c:pt>
                <c:pt idx="237">
                  <c:v>1.5087650452454315</c:v>
                </c:pt>
                <c:pt idx="238">
                  <c:v>1.5005147392118814</c:v>
                </c:pt>
                <c:pt idx="239">
                  <c:v>1.4923283177017765</c:v>
                </c:pt>
                <c:pt idx="240">
                  <c:v>1.4842052762285727</c:v>
                </c:pt>
                <c:pt idx="241">
                  <c:v>1.4761451144346796</c:v>
                </c:pt>
                <c:pt idx="242">
                  <c:v>1.4681473360555675</c:v>
                </c:pt>
                <c:pt idx="243">
                  <c:v>1.4602114488842071</c:v>
                </c:pt>
                <c:pt idx="244">
                  <c:v>1.4523369647358539</c:v>
                </c:pt>
                <c:pt idx="245">
                  <c:v>1.444523399413163</c:v>
                </c:pt>
                <c:pt idx="246">
                  <c:v>1.4367702726716356</c:v>
                </c:pt>
                <c:pt idx="247">
                  <c:v>1.4290771081853939</c:v>
                </c:pt>
                <c:pt idx="248">
                  <c:v>1.4214434335132793</c:v>
                </c:pt>
                <c:pt idx="249">
                  <c:v>1.4138687800652674</c:v>
                </c:pt>
                <c:pt idx="250">
                  <c:v>1.4063526830692088</c:v>
                </c:pt>
                <c:pt idx="251">
                  <c:v>1.3988946815378716</c:v>
                </c:pt>
                <c:pt idx="252">
                  <c:v>1.3914943182363044</c:v>
                </c:pt>
                <c:pt idx="253">
                  <c:v>1.3841511396495025</c:v>
                </c:pt>
                <c:pt idx="254">
                  <c:v>1.3768646959503759</c:v>
                </c:pt>
                <c:pt idx="255">
                  <c:v>1.3696345409680217</c:v>
                </c:pt>
                <c:pt idx="256">
                  <c:v>1.3624602321562904</c:v>
                </c:pt>
                <c:pt idx="257">
                  <c:v>1.3553413305626516</c:v>
                </c:pt>
                <c:pt idx="258">
                  <c:v>1.3482774007973433</c:v>
                </c:pt>
                <c:pt idx="259">
                  <c:v>1.3412680110028186</c:v>
                </c:pt>
                <c:pt idx="260">
                  <c:v>1.3343127328234687</c:v>
                </c:pt>
                <c:pt idx="261">
                  <c:v>1.3274111413756369</c:v>
                </c:pt>
                <c:pt idx="262">
                  <c:v>1.320562815217903</c:v>
                </c:pt>
                <c:pt idx="263">
                  <c:v>1.3137673363216529</c:v>
                </c:pt>
                <c:pt idx="264">
                  <c:v>1.3070242900419133</c:v>
                </c:pt>
                <c:pt idx="265">
                  <c:v>1.3003332650884663</c:v>
                </c:pt>
                <c:pt idx="266">
                  <c:v>1.2936938534972213</c:v>
                </c:pt>
                <c:pt idx="267">
                  <c:v>1.287105650601863</c:v>
                </c:pt>
                <c:pt idx="268">
                  <c:v>1.280568255005752</c:v>
                </c:pt>
                <c:pt idx="269">
                  <c:v>1.2740812685540943</c:v>
                </c:pt>
                <c:pt idx="270">
                  <c:v>1.2676442963063594</c:v>
                </c:pt>
                <c:pt idx="271">
                  <c:v>1.261256946508958</c:v>
                </c:pt>
                <c:pt idx="272">
                  <c:v>1.2549188305681698</c:v>
                </c:pt>
                <c:pt idx="273">
                  <c:v>1.2486295630233226</c:v>
                </c:pt>
                <c:pt idx="274">
                  <c:v>1.2423887615202123</c:v>
                </c:pt>
                <c:pt idx="275">
                  <c:v>1.2361960467847763</c:v>
                </c:pt>
                <c:pt idx="276">
                  <c:v>1.2300510425969982</c:v>
                </c:pt>
                <c:pt idx="277">
                  <c:v>1.223953375765058</c:v>
                </c:pt>
                <c:pt idx="278">
                  <c:v>1.2179026760997209</c:v>
                </c:pt>
                <c:pt idx="279">
                  <c:v>1.2118985763889525</c:v>
                </c:pt>
                <c:pt idx="280">
                  <c:v>1.2059407123727748</c:v>
                </c:pt>
                <c:pt idx="281">
                  <c:v>1.2000287227183428</c:v>
                </c:pt>
                <c:pt idx="282">
                  <c:v>1.1941622489952592</c:v>
                </c:pt>
                <c:pt idx="283">
                  <c:v>1.1883409356511017</c:v>
                </c:pt>
                <c:pt idx="284">
                  <c:v>1.182564429987184</c:v>
                </c:pt>
                <c:pt idx="285">
                  <c:v>1.1768323821345308</c:v>
                </c:pt>
                <c:pt idx="286">
                  <c:v>1.1711444450300721</c:v>
                </c:pt>
                <c:pt idx="287">
                  <c:v>1.1655002743930536</c:v>
                </c:pt>
                <c:pt idx="288">
                  <c:v>1.1598995287016649</c:v>
                </c:pt>
                <c:pt idx="289">
                  <c:v>1.154341869169871</c:v>
                </c:pt>
                <c:pt idx="290">
                  <c:v>1.1488269597244622</c:v>
                </c:pt>
                <c:pt idx="291">
                  <c:v>1.1433544669823041</c:v>
                </c:pt>
                <c:pt idx="292">
                  <c:v>1.1379240602278002</c:v>
                </c:pt>
                <c:pt idx="293">
                  <c:v>1.1325354113905506</c:v>
                </c:pt>
                <c:pt idx="294">
                  <c:v>1.1271881950232163</c:v>
                </c:pt>
                <c:pt idx="295">
                  <c:v>1.121882088279583</c:v>
                </c:pt>
                <c:pt idx="296">
                  <c:v>1.1166167708928194</c:v>
                </c:pt>
                <c:pt idx="297">
                  <c:v>1.1113919251539337</c:v>
                </c:pt>
                <c:pt idx="298">
                  <c:v>1.1062072358904209</c:v>
                </c:pt>
                <c:pt idx="299">
                  <c:v>1.1010623904451042</c:v>
                </c:pt>
                <c:pt idx="300">
                  <c:v>1.0959570786551645</c:v>
                </c:pt>
                <c:pt idx="301">
                  <c:v>1.0908909928313557</c:v>
                </c:pt>
                <c:pt idx="302">
                  <c:v>1.0858638277374113</c:v>
                </c:pt>
                <c:pt idx="303">
                  <c:v>1.0808752805696284</c:v>
                </c:pt>
                <c:pt idx="304">
                  <c:v>1.0759250509366394</c:v>
                </c:pt>
                <c:pt idx="305">
                  <c:v>1.0710128408393598</c:v>
                </c:pt>
                <c:pt idx="306">
                  <c:v>1.0661383546511183</c:v>
                </c:pt>
                <c:pt idx="307">
                  <c:v>1.0613012990979607</c:v>
                </c:pt>
                <c:pt idx="308">
                  <c:v>1.0565013832391303</c:v>
                </c:pt>
                <c:pt idx="309">
                  <c:v>1.0517383184477231</c:v>
                </c:pt>
                <c:pt idx="310">
                  <c:v>1.0470118183915111</c:v>
                </c:pt>
                <c:pt idx="311">
                  <c:v>1.0423215990139396</c:v>
                </c:pt>
                <c:pt idx="312">
                  <c:v>1.037667378515289</c:v>
                </c:pt>
                <c:pt idx="313">
                  <c:v>1.0330488773340081</c:v>
                </c:pt>
                <c:pt idx="314">
                  <c:v>1.0284658181282058</c:v>
                </c:pt>
                <c:pt idx="315">
                  <c:v>1.0239179257573159</c:v>
                </c:pt>
                <c:pt idx="316">
                  <c:v>1.0194049272639107</c:v>
                </c:pt>
                <c:pt idx="317">
                  <c:v>1.0149265518556891</c:v>
                </c:pt>
                <c:pt idx="318">
                  <c:v>1.0104825308876131</c:v>
                </c:pt>
                <c:pt idx="319">
                  <c:v>1.006072597844206</c:v>
                </c:pt>
                <c:pt idx="320">
                  <c:v>1.0016964883220048</c:v>
                </c:pt>
                <c:pt idx="321">
                  <c:v>0.99735394001216859</c:v>
                </c:pt>
                <c:pt idx="322">
                  <c:v>0.99304469268323736</c:v>
                </c:pt>
                <c:pt idx="323">
                  <c:v>0.98876848816404439</c:v>
                </c:pt>
                <c:pt idx="324">
                  <c:v>0.98452507032677528</c:v>
                </c:pt>
                <c:pt idx="325">
                  <c:v>0.98031418507017976</c:v>
                </c:pt>
                <c:pt idx="326">
                  <c:v>0.97613558030292569</c:v>
                </c:pt>
                <c:pt idx="327">
                  <c:v>0.97198900592710169</c:v>
                </c:pt>
                <c:pt idx="328">
                  <c:v>0.96787421382186434</c:v>
                </c:pt>
                <c:pt idx="329">
                  <c:v>0.9637909578272239</c:v>
                </c:pt>
                <c:pt idx="330">
                  <c:v>0.95973899372797622</c:v>
                </c:pt>
                <c:pt idx="331">
                  <c:v>0.9557180792377723</c:v>
                </c:pt>
                <c:pt idx="332">
                  <c:v>0.95172797398332754</c:v>
                </c:pt>
                <c:pt idx="333">
                  <c:v>0.94776843948876599</c:v>
                </c:pt>
                <c:pt idx="334">
                  <c:v>0.94383923916010382</c:v>
                </c:pt>
                <c:pt idx="335">
                  <c:v>0.93994013826986611</c:v>
                </c:pt>
                <c:pt idx="336">
                  <c:v>0.93607090394183667</c:v>
                </c:pt>
                <c:pt idx="337">
                  <c:v>0.93223130513594088</c:v>
                </c:pt>
                <c:pt idx="338">
                  <c:v>0.92842111263325844</c:v>
                </c:pt>
                <c:pt idx="339">
                  <c:v>0.92464009902116706</c:v>
                </c:pt>
                <c:pt idx="340">
                  <c:v>0.92088803867861468</c:v>
                </c:pt>
                <c:pt idx="341">
                  <c:v>0.91716470776151726</c:v>
                </c:pt>
                <c:pt idx="342">
                  <c:v>0.91346988418828434</c:v>
                </c:pt>
                <c:pt idx="343">
                  <c:v>0.90980334762546888</c:v>
                </c:pt>
                <c:pt idx="344">
                  <c:v>0.90616487947354196</c:v>
                </c:pt>
                <c:pt idx="345">
                  <c:v>0.90255426285278606</c:v>
                </c:pt>
                <c:pt idx="346">
                  <c:v>0.89897128258931658</c:v>
                </c:pt>
                <c:pt idx="347">
                  <c:v>0.89541572520121537</c:v>
                </c:pt>
                <c:pt idx="348">
                  <c:v>0.89188737888479186</c:v>
                </c:pt>
                <c:pt idx="349">
                  <c:v>0.88838603350095402</c:v>
                </c:pt>
                <c:pt idx="350">
                  <c:v>0.88491148056170477</c:v>
                </c:pt>
                <c:pt idx="351">
                  <c:v>0.88146351321674454</c:v>
                </c:pt>
                <c:pt idx="352">
                  <c:v>0.87804192624019772</c:v>
                </c:pt>
                <c:pt idx="353">
                  <c:v>0.87464651601744769</c:v>
                </c:pt>
                <c:pt idx="354">
                  <c:v>0.87127708053208475</c:v>
                </c:pt>
                <c:pt idx="355">
                  <c:v>0.86793341935296653</c:v>
                </c:pt>
                <c:pt idx="356">
                  <c:v>0.86461533362138987</c:v>
                </c:pt>
                <c:pt idx="357">
                  <c:v>0.8613226260383704</c:v>
                </c:pt>
                <c:pt idx="358">
                  <c:v>0.85805510085203096</c:v>
                </c:pt>
                <c:pt idx="359">
                  <c:v>0.8548125638450994</c:v>
                </c:pt>
                <c:pt idx="360">
                  <c:v>0.85159482232250938</c:v>
                </c:pt>
                <c:pt idx="361">
                  <c:v>0.84840168509911018</c:v>
                </c:pt>
                <c:pt idx="362">
                  <c:v>0.8452329624874787</c:v>
                </c:pt>
                <c:pt idx="363">
                  <c:v>0.84208846628583645</c:v>
                </c:pt>
                <c:pt idx="364">
                  <c:v>0.83896800976606845</c:v>
                </c:pt>
                <c:pt idx="365">
                  <c:v>0.83587140766184365</c:v>
                </c:pt>
                <c:pt idx="366">
                  <c:v>0.83279847615683533</c:v>
                </c:pt>
                <c:pt idx="367">
                  <c:v>0.8297490328730458</c:v>
                </c:pt>
                <c:pt idx="368">
                  <c:v>0.8267228968592224</c:v>
                </c:pt>
                <c:pt idx="369">
                  <c:v>0.82371988857937783</c:v>
                </c:pt>
                <c:pt idx="370">
                  <c:v>0.8207398299014047</c:v>
                </c:pt>
                <c:pt idx="371">
                  <c:v>0.81778254408578843</c:v>
                </c:pt>
                <c:pt idx="372">
                  <c:v>0.81484785577441132</c:v>
                </c:pt>
                <c:pt idx="373">
                  <c:v>0.811935590979456</c:v>
                </c:pt>
                <c:pt idx="374">
                  <c:v>0.80904557707239888</c:v>
                </c:pt>
                <c:pt idx="375">
                  <c:v>0.80617764277309867</c:v>
                </c:pt>
                <c:pt idx="376">
                  <c:v>0.80333161813897525</c:v>
                </c:pt>
                <c:pt idx="377">
                  <c:v>0.80050733455428014</c:v>
                </c:pt>
                <c:pt idx="378">
                  <c:v>0.79770462471945747</c:v>
                </c:pt>
                <c:pt idx="379">
                  <c:v>0.79492332264059407</c:v>
                </c:pt>
                <c:pt idx="380">
                  <c:v>0.79216326361895795</c:v>
                </c:pt>
                <c:pt idx="381">
                  <c:v>0.7894242842406255</c:v>
                </c:pt>
                <c:pt idx="382">
                  <c:v>0.7867062223661947</c:v>
                </c:pt>
                <c:pt idx="383">
                  <c:v>0.78400891712058418</c:v>
                </c:pt>
                <c:pt idx="384">
                  <c:v>0.78133220888292054</c:v>
                </c:pt>
                <c:pt idx="385">
                  <c:v>0.7786759392765058</c:v>
                </c:pt>
                <c:pt idx="386">
                  <c:v>0.77603995115887281</c:v>
                </c:pt>
                <c:pt idx="387">
                  <c:v>0.77342408861192147</c:v>
                </c:pt>
                <c:pt idx="388">
                  <c:v>0.77082819693213966</c:v>
                </c:pt>
                <c:pt idx="389">
                  <c:v>0.76825212262090192</c:v>
                </c:pt>
                <c:pt idx="390">
                  <c:v>0.76569571337485398</c:v>
                </c:pt>
                <c:pt idx="391">
                  <c:v>0.76315881807637231</c:v>
                </c:pt>
                <c:pt idx="392">
                  <c:v>0.76064128678410892</c:v>
                </c:pt>
                <c:pt idx="393">
                  <c:v>0.75814297072360892</c:v>
                </c:pt>
                <c:pt idx="394">
                  <c:v>0.75566372227801215</c:v>
                </c:pt>
                <c:pt idx="395">
                  <c:v>0.75320339497882594</c:v>
                </c:pt>
                <c:pt idx="396">
                  <c:v>0.7507618434967801</c:v>
                </c:pt>
                <c:pt idx="397">
                  <c:v>0.74833892363275512</c:v>
                </c:pt>
                <c:pt idx="398">
                  <c:v>0.74593449230878561</c:v>
                </c:pt>
                <c:pt idx="399">
                  <c:v>0.74354840755913976</c:v>
                </c:pt>
                <c:pt idx="400">
                  <c:v>0.74118052852147143</c:v>
                </c:pt>
                <c:pt idx="401">
                  <c:v>0.7388307154280459</c:v>
                </c:pt>
                <c:pt idx="402">
                  <c:v>0.73649882959703983</c:v>
                </c:pt>
                <c:pt idx="403">
                  <c:v>0.73418473342391077</c:v>
                </c:pt>
                <c:pt idx="404">
                  <c:v>0.73188829037284031</c:v>
                </c:pt>
                <c:pt idx="405">
                  <c:v>0.72960936496824591</c:v>
                </c:pt>
                <c:pt idx="406">
                  <c:v>0.72734782278636512</c:v>
                </c:pt>
                <c:pt idx="407">
                  <c:v>0.72510353044690745</c:v>
                </c:pt>
                <c:pt idx="408">
                  <c:v>0.72287635560477626</c:v>
                </c:pt>
                <c:pt idx="409">
                  <c:v>0.72066616694185859</c:v>
                </c:pt>
                <c:pt idx="410">
                  <c:v>0.71847283415888274</c:v>
                </c:pt>
                <c:pt idx="411">
                  <c:v>0.71629622796734249</c:v>
                </c:pt>
                <c:pt idx="412">
                  <c:v>0.71413622008148947</c:v>
                </c:pt>
                <c:pt idx="413">
                  <c:v>0.711992683210389</c:v>
                </c:pt>
                <c:pt idx="414">
                  <c:v>0.70986549105004304</c:v>
                </c:pt>
                <c:pt idx="415">
                  <c:v>0.70775451827557756</c:v>
                </c:pt>
                <c:pt idx="416">
                  <c:v>0.70565964053349484</c:v>
                </c:pt>
                <c:pt idx="417">
                  <c:v>0.70358073443398705</c:v>
                </c:pt>
                <c:pt idx="418">
                  <c:v>0.70151767754331529</c:v>
                </c:pt>
                <c:pt idx="419">
                  <c:v>0.69947034837625033</c:v>
                </c:pt>
                <c:pt idx="420">
                  <c:v>0.69743862638857679</c:v>
                </c:pt>
                <c:pt idx="421">
                  <c:v>0.6954223919696545</c:v>
                </c:pt>
                <c:pt idx="422">
                  <c:v>0.69342152643504618</c:v>
                </c:pt>
                <c:pt idx="423">
                  <c:v>0.69143591201920196</c:v>
                </c:pt>
                <c:pt idx="424">
                  <c:v>0.68946543186820508</c:v>
                </c:pt>
                <c:pt idx="425">
                  <c:v>0.68750997003257741</c:v>
                </c:pt>
                <c:pt idx="426">
                  <c:v>0.68556941146014094</c:v>
                </c:pt>
                <c:pt idx="427">
                  <c:v>0.68364364198894256</c:v>
                </c:pt>
                <c:pt idx="428">
                  <c:v>0.68173254834023156</c:v>
                </c:pt>
                <c:pt idx="429">
                  <c:v>0.67983601811149819</c:v>
                </c:pt>
                <c:pt idx="430">
                  <c:v>0.67795393976956708</c:v>
                </c:pt>
                <c:pt idx="431">
                  <c:v>0.67608620264374686</c:v>
                </c:pt>
                <c:pt idx="432">
                  <c:v>0.67423269691903731</c:v>
                </c:pt>
                <c:pt idx="433">
                  <c:v>0.67239331362939037</c:v>
                </c:pt>
                <c:pt idx="434">
                  <c:v>0.67056794465102665</c:v>
                </c:pt>
                <c:pt idx="435">
                  <c:v>0.66875648269580468</c:v>
                </c:pt>
                <c:pt idx="436">
                  <c:v>0.66695882130464801</c:v>
                </c:pt>
                <c:pt idx="437">
                  <c:v>0.66517485484102268</c:v>
                </c:pt>
                <c:pt idx="438">
                  <c:v>0.66340447848446649</c:v>
                </c:pt>
                <c:pt idx="439">
                  <c:v>0.66164758822417469</c:v>
                </c:pt>
                <c:pt idx="440">
                  <c:v>0.65990408085263519</c:v>
                </c:pt>
                <c:pt idx="441">
                  <c:v>0.65817385395931638</c:v>
                </c:pt>
                <c:pt idx="442">
                  <c:v>0.65645680592440514</c:v>
                </c:pt>
                <c:pt idx="443">
                  <c:v>0.65475283591259681</c:v>
                </c:pt>
                <c:pt idx="444">
                  <c:v>0.65306184386693478</c:v>
                </c:pt>
                <c:pt idx="445">
                  <c:v>0.65138373050270049</c:v>
                </c:pt>
                <c:pt idx="446">
                  <c:v>0.64971839730135217</c:v>
                </c:pt>
                <c:pt idx="447">
                  <c:v>0.64806574650451365</c:v>
                </c:pt>
                <c:pt idx="448">
                  <c:v>0.64642568110801069</c:v>
                </c:pt>
                <c:pt idx="449">
                  <c:v>0.64479810485595734</c:v>
                </c:pt>
                <c:pt idx="450">
                  <c:v>0.64318292223488704</c:v>
                </c:pt>
                <c:pt idx="451">
                  <c:v>0.64158003846793366</c:v>
                </c:pt>
                <c:pt idx="452">
                  <c:v>0.63998935950906066</c:v>
                </c:pt>
                <c:pt idx="453">
                  <c:v>0.63841079203733175</c:v>
                </c:pt>
                <c:pt idx="454">
                  <c:v>0.63684424345123458</c:v>
                </c:pt>
                <c:pt idx="455">
                  <c:v>0.63528962186304383</c:v>
                </c:pt>
                <c:pt idx="456">
                  <c:v>0.63374683609323412</c:v>
                </c:pt>
                <c:pt idx="457">
                  <c:v>0.63221579566493646</c:v>
                </c:pt>
                <c:pt idx="458">
                  <c:v>0.63069641079843897</c:v>
                </c:pt>
                <c:pt idx="459">
                  <c:v>0.62918859240573244</c:v>
                </c:pt>
                <c:pt idx="460">
                  <c:v>0.6276922520850996</c:v>
                </c:pt>
                <c:pt idx="461">
                  <c:v>0.62620730211574771</c:v>
                </c:pt>
                <c:pt idx="462">
                  <c:v>0.6247336554524856</c:v>
                </c:pt>
                <c:pt idx="463">
                  <c:v>0.62327122572044136</c:v>
                </c:pt>
                <c:pt idx="464">
                  <c:v>0.62181992720982382</c:v>
                </c:pt>
                <c:pt idx="465">
                  <c:v>0.62037967487072643</c:v>
                </c:pt>
                <c:pt idx="466">
                  <c:v>0.61895038430797156</c:v>
                </c:pt>
                <c:pt idx="467">
                  <c:v>0.61753197177599817</c:v>
                </c:pt>
                <c:pt idx="468">
                  <c:v>0.61612435417378741</c:v>
                </c:pt>
                <c:pt idx="469">
                  <c:v>0.61472744903983279</c:v>
                </c:pt>
                <c:pt idx="470">
                  <c:v>0.61334117454714754</c:v>
                </c:pt>
                <c:pt idx="471">
                  <c:v>0.61196544949831311</c:v>
                </c:pt>
                <c:pt idx="472">
                  <c:v>0.61060019332056781</c:v>
                </c:pt>
                <c:pt idx="473">
                  <c:v>0.60924532606093351</c:v>
                </c:pt>
                <c:pt idx="474">
                  <c:v>0.60790076838138385</c:v>
                </c:pt>
                <c:pt idx="475">
                  <c:v>0.6065664415540476</c:v>
                </c:pt>
                <c:pt idx="476">
                  <c:v>0.60524226745645271</c:v>
                </c:pt>
                <c:pt idx="477">
                  <c:v>0.60392816856680842</c:v>
                </c:pt>
                <c:pt idx="478">
                  <c:v>0.60262406795932422</c:v>
                </c:pt>
                <c:pt idx="479">
                  <c:v>0.60132988929956643</c:v>
                </c:pt>
                <c:pt idx="480">
                  <c:v>0.60004555683985206</c:v>
                </c:pt>
                <c:pt idx="481">
                  <c:v>0.59877099541467937</c:v>
                </c:pt>
                <c:pt idx="482">
                  <c:v>0.59750613043619505</c:v>
                </c:pt>
                <c:pt idx="483">
                  <c:v>0.59625088788969682</c:v>
                </c:pt>
                <c:pt idx="484">
                  <c:v>0.59500519432917331</c:v>
                </c:pt>
                <c:pt idx="485">
                  <c:v>0.593768976872878</c:v>
                </c:pt>
                <c:pt idx="486">
                  <c:v>0.59254216319893971</c:v>
                </c:pt>
                <c:pt idx="487">
                  <c:v>0.59132468154100681</c:v>
                </c:pt>
                <c:pt idx="488">
                  <c:v>0.59011646068392687</c:v>
                </c:pt>
                <c:pt idx="489">
                  <c:v>0.5889174299594615</c:v>
                </c:pt>
                <c:pt idx="490">
                  <c:v>0.58772751924203315</c:v>
                </c:pt>
                <c:pt idx="491">
                  <c:v>0.58654665894450753</c:v>
                </c:pt>
                <c:pt idx="492">
                  <c:v>0.58537478001400955</c:v>
                </c:pt>
                <c:pt idx="493">
                  <c:v>0.58421181392777088</c:v>
                </c:pt>
                <c:pt idx="494">
                  <c:v>0.58305769268901297</c:v>
                </c:pt>
                <c:pt idx="495">
                  <c:v>0.58191234882286036</c:v>
                </c:pt>
                <c:pt idx="496">
                  <c:v>0.58077571537228845</c:v>
                </c:pt>
                <c:pt idx="497">
                  <c:v>0.57964772589410163</c:v>
                </c:pt>
                <c:pt idx="498">
                  <c:v>0.57852831445494468</c:v>
                </c:pt>
                <c:pt idx="499">
                  <c:v>0.57741741562734616</c:v>
                </c:pt>
                <c:pt idx="500">
                  <c:v>0.57631496448579078</c:v>
                </c:pt>
                <c:pt idx="501">
                  <c:v>0.57522089660282649</c:v>
                </c:pt>
                <c:pt idx="502">
                  <c:v>0.57413514804519838</c:v>
                </c:pt>
                <c:pt idx="503">
                  <c:v>0.5730576553700174</c:v>
                </c:pt>
                <c:pt idx="504">
                  <c:v>0.57198835562095585</c:v>
                </c:pt>
                <c:pt idx="505">
                  <c:v>0.57092718632447503</c:v>
                </c:pt>
                <c:pt idx="506">
                  <c:v>0.56987408548608287</c:v>
                </c:pt>
                <c:pt idx="507">
                  <c:v>0.56882899158661937</c:v>
                </c:pt>
                <c:pt idx="508">
                  <c:v>0.5677918435785736</c:v>
                </c:pt>
                <c:pt idx="509">
                  <c:v>0.56676258088242848</c:v>
                </c:pt>
                <c:pt idx="510">
                  <c:v>0.56574114338303438</c:v>
                </c:pt>
                <c:pt idx="511">
                  <c:v>0.56472747142601309</c:v>
                </c:pt>
                <c:pt idx="512">
                  <c:v>0.56372150581418767</c:v>
                </c:pt>
                <c:pt idx="513">
                  <c:v>0.5627231878040424</c:v>
                </c:pt>
                <c:pt idx="514">
                  <c:v>0.56173245910220992</c:v>
                </c:pt>
                <c:pt idx="515">
                  <c:v>0.5607492618619867</c:v>
                </c:pt>
                <c:pt idx="516">
                  <c:v>0.55977353867987523</c:v>
                </c:pt>
                <c:pt idx="517">
                  <c:v>0.55880523259215387</c:v>
                </c:pt>
                <c:pt idx="518">
                  <c:v>0.55784428707147371</c:v>
                </c:pt>
                <c:pt idx="519">
                  <c:v>0.55689064602348248</c:v>
                </c:pt>
                <c:pt idx="520">
                  <c:v>0.55594425378347478</c:v>
                </c:pt>
                <c:pt idx="521">
                  <c:v>0.55500505511306963</c:v>
                </c:pt>
                <c:pt idx="522">
                  <c:v>0.55407299519691178</c:v>
                </c:pt>
                <c:pt idx="523">
                  <c:v>0.55314801963940219</c:v>
                </c:pt>
                <c:pt idx="524">
                  <c:v>0.552230074461452</c:v>
                </c:pt>
                <c:pt idx="525">
                  <c:v>0.55131910609726342</c:v>
                </c:pt>
                <c:pt idx="526">
                  <c:v>0.55041506139113416</c:v>
                </c:pt>
                <c:pt idx="527">
                  <c:v>0.54951788759428932</c:v>
                </c:pt>
                <c:pt idx="528">
                  <c:v>0.54862753236173667</c:v>
                </c:pt>
                <c:pt idx="529">
                  <c:v>0.54774394374914681</c:v>
                </c:pt>
                <c:pt idx="530">
                  <c:v>0.54686707020975867</c:v>
                </c:pt>
                <c:pt idx="531">
                  <c:v>0.54599686059130825</c:v>
                </c:pt>
                <c:pt idx="532">
                  <c:v>0.54513326413298202</c:v>
                </c:pt>
                <c:pt idx="533">
                  <c:v>0.54427623046239504</c:v>
                </c:pt>
                <c:pt idx="534">
                  <c:v>0.54342570959259084</c:v>
                </c:pt>
                <c:pt idx="535">
                  <c:v>0.54258165191906715</c:v>
                </c:pt>
                <c:pt idx="536">
                  <c:v>0.54174400821682311</c:v>
                </c:pt>
                <c:pt idx="537">
                  <c:v>0.54091272963743142</c:v>
                </c:pt>
                <c:pt idx="538">
                  <c:v>0.54008776770613143</c:v>
                </c:pt>
                <c:pt idx="539">
                  <c:v>0.53926907431894655</c:v>
                </c:pt>
                <c:pt idx="540">
                  <c:v>0.53845660173982357</c:v>
                </c:pt>
                <c:pt idx="541">
                  <c:v>0.53765030259779567</c:v>
                </c:pt>
                <c:pt idx="542">
                  <c:v>0.53685012988416547</c:v>
                </c:pt>
                <c:pt idx="543">
                  <c:v>0.53605603694971138</c:v>
                </c:pt>
                <c:pt idx="544">
                  <c:v>0.53526797750191668</c:v>
                </c:pt>
                <c:pt idx="545">
                  <c:v>0.53448590560221954</c:v>
                </c:pt>
                <c:pt idx="546">
                  <c:v>0.53370977566328248</c:v>
                </c:pt>
                <c:pt idx="547">
                  <c:v>0.53293954244628827</c:v>
                </c:pt>
                <c:pt idx="548">
                  <c:v>0.53217516105825091</c:v>
                </c:pt>
                <c:pt idx="549">
                  <c:v>0.53141658694935323</c:v>
                </c:pt>
                <c:pt idx="550">
                  <c:v>0.53066377591030123</c:v>
                </c:pt>
                <c:pt idx="551">
                  <c:v>0.52991668406970083</c:v>
                </c:pt>
                <c:pt idx="552">
                  <c:v>0.52917526789145586</c:v>
                </c:pt>
                <c:pt idx="553">
                  <c:v>0.52843948417218445</c:v>
                </c:pt>
                <c:pt idx="554">
                  <c:v>0.52770929003865719</c:v>
                </c:pt>
                <c:pt idx="555">
                  <c:v>0.52698464294525504</c:v>
                </c:pt>
                <c:pt idx="556">
                  <c:v>0.52626550067144662</c:v>
                </c:pt>
                <c:pt idx="557">
                  <c:v>0.52555182131928502</c:v>
                </c:pt>
                <c:pt idx="558">
                  <c:v>0.52484356331092519</c:v>
                </c:pt>
                <c:pt idx="559">
                  <c:v>0.52414068538616043</c:v>
                </c:pt>
                <c:pt idx="560">
                  <c:v>0.52344314659997693</c:v>
                </c:pt>
                <c:pt idx="561">
                  <c:v>0.52275090632012833</c:v>
                </c:pt>
                <c:pt idx="562">
                  <c:v>0.52206392422473036</c:v>
                </c:pt>
                <c:pt idx="563">
                  <c:v>0.52138216029987217</c:v>
                </c:pt>
                <c:pt idx="564">
                  <c:v>0.520705574837247</c:v>
                </c:pt>
                <c:pt idx="565">
                  <c:v>0.52003412843180141</c:v>
                </c:pt>
                <c:pt idx="566">
                  <c:v>0.51936778197940403</c:v>
                </c:pt>
                <c:pt idx="567">
                  <c:v>0.51870649667453028</c:v>
                </c:pt>
                <c:pt idx="568">
                  <c:v>0.51805023400796701</c:v>
                </c:pt>
                <c:pt idx="569">
                  <c:v>0.5173989557645331</c:v>
                </c:pt>
                <c:pt idx="570">
                  <c:v>0.51675262402082078</c:v>
                </c:pt>
                <c:pt idx="571">
                  <c:v>0.51611120114295128</c:v>
                </c:pt>
                <c:pt idx="572">
                  <c:v>0.51547464978434965</c:v>
                </c:pt>
                <c:pt idx="573">
                  <c:v>0.51484293288353788</c:v>
                </c:pt>
                <c:pt idx="574">
                  <c:v>0.51421601366194214</c:v>
                </c:pt>
                <c:pt idx="575">
                  <c:v>0.513593855621721</c:v>
                </c:pt>
                <c:pt idx="576">
                  <c:v>0.5129764225436062</c:v>
                </c:pt>
                <c:pt idx="577">
                  <c:v>0.51236367848476516</c:v>
                </c:pt>
                <c:pt idx="578">
                  <c:v>0.51175558777667507</c:v>
                </c:pt>
                <c:pt idx="579">
                  <c:v>0.51115211502301749</c:v>
                </c:pt>
                <c:pt idx="580">
                  <c:v>0.51055322509758738</c:v>
                </c:pt>
                <c:pt idx="581">
                  <c:v>0.5099588831422186</c:v>
                </c:pt>
                <c:pt idx="582">
                  <c:v>0.50936905456472592</c:v>
                </c:pt>
                <c:pt idx="583">
                  <c:v>0.50878370503686288</c:v>
                </c:pt>
                <c:pt idx="584">
                  <c:v>0.50820280049229472</c:v>
                </c:pt>
                <c:pt idx="585">
                  <c:v>0.50762630712458889</c:v>
                </c:pt>
                <c:pt idx="586">
                  <c:v>0.5070541913852199</c:v>
                </c:pt>
                <c:pt idx="587">
                  <c:v>0.50648641998158894</c:v>
                </c:pt>
                <c:pt idx="588">
                  <c:v>0.50592295987506097</c:v>
                </c:pt>
                <c:pt idx="589">
                  <c:v>0.50536377827901502</c:v>
                </c:pt>
                <c:pt idx="590">
                  <c:v>0.50480884265691073</c:v>
                </c:pt>
                <c:pt idx="591">
                  <c:v>0.5042581207203698</c:v>
                </c:pt>
                <c:pt idx="592">
                  <c:v>0.5037115804272726</c:v>
                </c:pt>
                <c:pt idx="593">
                  <c:v>0.50316918997986726</c:v>
                </c:pt>
                <c:pt idx="594">
                  <c:v>0.50263091782289804</c:v>
                </c:pt>
                <c:pt idx="595">
                  <c:v>0.50209673264174304</c:v>
                </c:pt>
                <c:pt idx="596">
                  <c:v>0.50156660336057046</c:v>
                </c:pt>
                <c:pt idx="597">
                  <c:v>0.5010404991405063</c:v>
                </c:pt>
                <c:pt idx="598">
                  <c:v>0.50051838937781823</c:v>
                </c:pt>
                <c:pt idx="599">
                  <c:v>0.50000024370211216</c:v>
                </c:pt>
              </c:numCache>
            </c:numRef>
          </c:yVal>
          <c:smooth val="0"/>
          <c:extLst>
            <c:ext xmlns:c16="http://schemas.microsoft.com/office/drawing/2014/chart" uri="{C3380CC4-5D6E-409C-BE32-E72D297353CC}">
              <c16:uniqueId val="{00000000-E40D-4856-8400-781BFC81A727}"/>
            </c:ext>
          </c:extLst>
        </c:ser>
        <c:dLbls>
          <c:showLegendKey val="0"/>
          <c:showVal val="0"/>
          <c:showCatName val="0"/>
          <c:showSerName val="0"/>
          <c:showPercent val="0"/>
          <c:showBubbleSize val="0"/>
        </c:dLbls>
        <c:axId val="-2017459584"/>
        <c:axId val="-2054373856"/>
      </c:scatterChart>
      <c:valAx>
        <c:axId val="-2017459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Time (s)</a:t>
                </a:r>
              </a:p>
            </c:rich>
          </c:tx>
          <c:layout>
            <c:manualLayout>
              <c:xMode val="edge"/>
              <c:yMode val="edge"/>
              <c:x val="0.87770399626212803"/>
              <c:y val="0.8840180537194629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54373856"/>
        <c:crosses val="autoZero"/>
        <c:crossBetween val="midCat"/>
      </c:valAx>
      <c:valAx>
        <c:axId val="-205437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HZT</a:t>
                </a:r>
                <a:r>
                  <a:rPr lang="fr-FR" sz="1200" b="1" baseline="0"/>
                  <a:t> Force (N/kg)</a:t>
                </a:r>
                <a:endParaRPr lang="fr-FR" sz="1200" b="1"/>
              </a:p>
            </c:rich>
          </c:tx>
          <c:layout>
            <c:manualLayout>
              <c:xMode val="edge"/>
              <c:yMode val="edge"/>
              <c:x val="0"/>
              <c:y val="1.6477624052178699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17459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fr-FR" b="1">
                <a:solidFill>
                  <a:srgbClr val="FF0000"/>
                </a:solidFill>
              </a:rPr>
              <a:t>HZT Power (t)</a:t>
            </a:r>
          </a:p>
        </c:rich>
      </c:tx>
      <c:layout>
        <c:manualLayout>
          <c:xMode val="edge"/>
          <c:yMode val="edge"/>
          <c:x val="0.44025712719486099"/>
          <c:y val="3.4108448338302899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it-IT"/>
        </a:p>
      </c:txPr>
    </c:title>
    <c:autoTitleDeleted val="0"/>
    <c:plotArea>
      <c:layout>
        <c:manualLayout>
          <c:layoutTarget val="inner"/>
          <c:xMode val="edge"/>
          <c:yMode val="edge"/>
          <c:x val="0.100093169359178"/>
          <c:y val="1.92186954789055E-2"/>
          <c:w val="0.86666222769912504"/>
          <c:h val="0.91711213209204201"/>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'From Split times'!$F$2:$F$601</c:f>
              <c:numCache>
                <c:formatCode>General</c:formatCode>
                <c:ptCount val="6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4.45</c:v>
                </c:pt>
                <c:pt idx="445">
                  <c:v>4.46</c:v>
                </c:pt>
                <c:pt idx="446">
                  <c:v>4.47</c:v>
                </c:pt>
                <c:pt idx="447">
                  <c:v>4.4800000000000004</c:v>
                </c:pt>
                <c:pt idx="448">
                  <c:v>4.49</c:v>
                </c:pt>
                <c:pt idx="449">
                  <c:v>4.5</c:v>
                </c:pt>
                <c:pt idx="450">
                  <c:v>4.51</c:v>
                </c:pt>
                <c:pt idx="451">
                  <c:v>4.5199999999999996</c:v>
                </c:pt>
                <c:pt idx="452">
                  <c:v>4.53</c:v>
                </c:pt>
                <c:pt idx="453">
                  <c:v>4.54</c:v>
                </c:pt>
                <c:pt idx="454">
                  <c:v>4.55</c:v>
                </c:pt>
                <c:pt idx="455">
                  <c:v>4.5599999999999996</c:v>
                </c:pt>
                <c:pt idx="456">
                  <c:v>4.57</c:v>
                </c:pt>
                <c:pt idx="457">
                  <c:v>4.58</c:v>
                </c:pt>
                <c:pt idx="458">
                  <c:v>4.59</c:v>
                </c:pt>
                <c:pt idx="459">
                  <c:v>4.5999999999999996</c:v>
                </c:pt>
                <c:pt idx="460">
                  <c:v>4.6100000000000003</c:v>
                </c:pt>
                <c:pt idx="461">
                  <c:v>4.62</c:v>
                </c:pt>
                <c:pt idx="462">
                  <c:v>4.63</c:v>
                </c:pt>
                <c:pt idx="463">
                  <c:v>4.6399999999999997</c:v>
                </c:pt>
                <c:pt idx="464">
                  <c:v>4.6500000000000004</c:v>
                </c:pt>
                <c:pt idx="465">
                  <c:v>4.66</c:v>
                </c:pt>
                <c:pt idx="466">
                  <c:v>4.67</c:v>
                </c:pt>
                <c:pt idx="467">
                  <c:v>4.68</c:v>
                </c:pt>
                <c:pt idx="468">
                  <c:v>4.6900000000000004</c:v>
                </c:pt>
                <c:pt idx="469">
                  <c:v>4.7</c:v>
                </c:pt>
                <c:pt idx="470">
                  <c:v>4.71</c:v>
                </c:pt>
                <c:pt idx="471">
                  <c:v>4.72</c:v>
                </c:pt>
                <c:pt idx="472">
                  <c:v>4.7300000000000004</c:v>
                </c:pt>
                <c:pt idx="473">
                  <c:v>4.74</c:v>
                </c:pt>
                <c:pt idx="474">
                  <c:v>4.75</c:v>
                </c:pt>
                <c:pt idx="475">
                  <c:v>4.76</c:v>
                </c:pt>
                <c:pt idx="476">
                  <c:v>4.7699999999999996</c:v>
                </c:pt>
                <c:pt idx="477">
                  <c:v>4.78</c:v>
                </c:pt>
                <c:pt idx="478">
                  <c:v>4.79</c:v>
                </c:pt>
                <c:pt idx="479">
                  <c:v>4.8</c:v>
                </c:pt>
                <c:pt idx="480">
                  <c:v>4.8099999999999996</c:v>
                </c:pt>
                <c:pt idx="481">
                  <c:v>4.82</c:v>
                </c:pt>
                <c:pt idx="482">
                  <c:v>4.83</c:v>
                </c:pt>
                <c:pt idx="483">
                  <c:v>4.84</c:v>
                </c:pt>
                <c:pt idx="484">
                  <c:v>4.8499999999999996</c:v>
                </c:pt>
                <c:pt idx="485">
                  <c:v>4.8600000000000003</c:v>
                </c:pt>
                <c:pt idx="486">
                  <c:v>4.87</c:v>
                </c:pt>
                <c:pt idx="487">
                  <c:v>4.88</c:v>
                </c:pt>
                <c:pt idx="488">
                  <c:v>4.8899999999999997</c:v>
                </c:pt>
                <c:pt idx="489">
                  <c:v>4.9000000000000004</c:v>
                </c:pt>
                <c:pt idx="490">
                  <c:v>4.91</c:v>
                </c:pt>
                <c:pt idx="491">
                  <c:v>4.92</c:v>
                </c:pt>
                <c:pt idx="492">
                  <c:v>4.93</c:v>
                </c:pt>
                <c:pt idx="493">
                  <c:v>4.9400000000000004</c:v>
                </c:pt>
                <c:pt idx="494">
                  <c:v>4.95</c:v>
                </c:pt>
                <c:pt idx="495">
                  <c:v>4.96</c:v>
                </c:pt>
                <c:pt idx="496">
                  <c:v>4.97</c:v>
                </c:pt>
                <c:pt idx="497">
                  <c:v>4.9800000000000004</c:v>
                </c:pt>
                <c:pt idx="498">
                  <c:v>4.99</c:v>
                </c:pt>
                <c:pt idx="499">
                  <c:v>5</c:v>
                </c:pt>
                <c:pt idx="500">
                  <c:v>5.01</c:v>
                </c:pt>
                <c:pt idx="501">
                  <c:v>5.0199999999999996</c:v>
                </c:pt>
                <c:pt idx="502">
                  <c:v>5.03</c:v>
                </c:pt>
                <c:pt idx="503">
                  <c:v>5.04</c:v>
                </c:pt>
                <c:pt idx="504">
                  <c:v>5.05</c:v>
                </c:pt>
                <c:pt idx="505">
                  <c:v>5.0599999999999996</c:v>
                </c:pt>
                <c:pt idx="506">
                  <c:v>5.07</c:v>
                </c:pt>
                <c:pt idx="507">
                  <c:v>5.08</c:v>
                </c:pt>
                <c:pt idx="508">
                  <c:v>5.09</c:v>
                </c:pt>
                <c:pt idx="509">
                  <c:v>5.0999999999999996</c:v>
                </c:pt>
                <c:pt idx="510">
                  <c:v>5.1100000000000003</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c:v>
                </c:pt>
              </c:numCache>
            </c:numRef>
          </c:xVal>
          <c:yVal>
            <c:numRef>
              <c:f>'From Split times'!$N$1:$N$600</c:f>
              <c:numCache>
                <c:formatCode>0.00</c:formatCode>
                <c:ptCount val="600"/>
                <c:pt idx="0" formatCode="General">
                  <c:v>0</c:v>
                </c:pt>
                <c:pt idx="1">
                  <c:v>0.53123797684885166</c:v>
                </c:pt>
                <c:pt idx="2">
                  <c:v>1.0504340388717199</c:v>
                </c:pt>
                <c:pt idx="3">
                  <c:v>1.5578110684157807</c:v>
                </c:pt>
                <c:pt idx="4">
                  <c:v>2.053588032801211</c:v>
                </c:pt>
                <c:pt idx="5">
                  <c:v>2.5379800529784604</c:v>
                </c:pt>
                <c:pt idx="6">
                  <c:v>3.0111984709551618</c:v>
                </c:pt>
                <c:pt idx="7">
                  <c:v>3.4734509160156133</c:v>
                </c:pt>
                <c:pt idx="8">
                  <c:v>3.9249413697549906</c:v>
                </c:pt>
                <c:pt idx="9">
                  <c:v>4.3658702299503869</c:v>
                </c:pt>
                <c:pt idx="10">
                  <c:v>4.7964343732899746</c:v>
                </c:pt>
                <c:pt idx="11">
                  <c:v>5.2168272169816223</c:v>
                </c:pt>
                <c:pt idx="12">
                  <c:v>5.6272387792613561</c:v>
                </c:pt>
                <c:pt idx="13">
                  <c:v>6.0278557388222316</c:v>
                </c:pt>
                <c:pt idx="14">
                  <c:v>6.4188614931832699</c:v>
                </c:pt>
                <c:pt idx="15">
                  <c:v>6.8004362160181318</c:v>
                </c:pt>
                <c:pt idx="16">
                  <c:v>7.172756913462627</c:v>
                </c:pt>
                <c:pt idx="17">
                  <c:v>7.5359974794197813</c:v>
                </c:pt>
                <c:pt idx="18">
                  <c:v>7.8903287498809513</c:v>
                </c:pt>
                <c:pt idx="19">
                  <c:v>8.2359185562810548</c:v>
                </c:pt>
                <c:pt idx="20">
                  <c:v>8.5729317779055414</c:v>
                </c:pt>
                <c:pt idx="21">
                  <c:v>8.901530393366615</c:v>
                </c:pt>
                <c:pt idx="22">
                  <c:v>9.2218735311657039</c:v>
                </c:pt>
                <c:pt idx="23">
                  <c:v>9.5341175193588938</c:v>
                </c:pt>
                <c:pt idx="24">
                  <c:v>9.8384159343417501</c:v>
                </c:pt>
                <c:pt idx="25">
                  <c:v>10.134919648769682</c:v>
                </c:pt>
                <c:pt idx="26">
                  <c:v>10.423776878629541</c:v>
                </c:pt>
                <c:pt idx="27">
                  <c:v>10.705133229478058</c:v>
                </c:pt>
                <c:pt idx="28">
                  <c:v>10.979131741862259</c:v>
                </c:pt>
                <c:pt idx="29">
                  <c:v>11.245912935936781</c:v>
                </c:pt>
                <c:pt idx="30">
                  <c:v>11.505614855292746</c:v>
                </c:pt>
                <c:pt idx="31">
                  <c:v>11.758373110012537</c:v>
                </c:pt>
                <c:pt idx="32">
                  <c:v>12.004320918964551</c:v>
                </c:pt>
                <c:pt idx="33">
                  <c:v>12.243589151351777</c:v>
                </c:pt>
                <c:pt idx="34">
                  <c:v>12.47630636752773</c:v>
                </c:pt>
                <c:pt idx="35">
                  <c:v>12.702598859093067</c:v>
                </c:pt>
                <c:pt idx="36">
                  <c:v>12.922590688285929</c:v>
                </c:pt>
                <c:pt idx="37">
                  <c:v>13.136403726678802</c:v>
                </c:pt>
                <c:pt idx="38">
                  <c:v>13.344157693194534</c:v>
                </c:pt>
                <c:pt idx="39">
                  <c:v>13.545970191453714</c:v>
                </c:pt>
                <c:pt idx="40">
                  <c:v>13.741956746465643</c:v>
                </c:pt>
                <c:pt idx="41">
                  <c:v>13.932230840674697</c:v>
                </c:pt>
                <c:pt idx="42">
                  <c:v>14.11690394937375</c:v>
                </c:pt>
                <c:pt idx="43">
                  <c:v>14.296085575496056</c:v>
                </c:pt>
                <c:pt idx="44">
                  <c:v>14.469883283796923</c:v>
                </c:pt>
                <c:pt idx="45">
                  <c:v>14.638402734436005</c:v>
                </c:pt>
                <c:pt idx="46">
                  <c:v>14.801747715971205</c:v>
                </c:pt>
                <c:pt idx="47">
                  <c:v>14.960020177774632</c:v>
                </c:pt>
                <c:pt idx="48">
                  <c:v>15.113320261881125</c:v>
                </c:pt>
                <c:pt idx="49">
                  <c:v>15.261746334279488</c:v>
                </c:pt>
                <c:pt idx="50">
                  <c:v>15.405395015656513</c:v>
                </c:pt>
                <c:pt idx="51">
                  <c:v>15.544361211603528</c:v>
                </c:pt>
                <c:pt idx="52">
                  <c:v>15.678738142295252</c:v>
                </c:pt>
                <c:pt idx="53">
                  <c:v>15.80861737165031</c:v>
                </c:pt>
                <c:pt idx="54">
                  <c:v>15.934088835982726</c:v>
                </c:pt>
                <c:pt idx="55">
                  <c:v>16.055240872153622</c:v>
                </c:pt>
                <c:pt idx="56">
                  <c:v>16.172160245231893</c:v>
                </c:pt>
                <c:pt idx="57">
                  <c:v>16.2849321756728</c:v>
                </c:pt>
                <c:pt idx="58">
                  <c:v>16.393640366023007</c:v>
                </c:pt>
                <c:pt idx="59">
                  <c:v>16.498367027160629</c:v>
                </c:pt>
                <c:pt idx="60">
                  <c:v>16.599192904078414</c:v>
                </c:pt>
                <c:pt idx="61">
                  <c:v>16.696197301218465</c:v>
                </c:pt>
                <c:pt idx="62">
                  <c:v>16.789458107366293</c:v>
                </c:pt>
                <c:pt idx="63">
                  <c:v>16.879051820112117</c:v>
                </c:pt>
                <c:pt idx="64">
                  <c:v>16.9650535698872</c:v>
                </c:pt>
                <c:pt idx="65">
                  <c:v>17.047537143582698</c:v>
                </c:pt>
                <c:pt idx="66">
                  <c:v>17.126575007758451</c:v>
                </c:pt>
                <c:pt idx="67">
                  <c:v>17.202238331449074</c:v>
                </c:pt>
                <c:pt idx="68">
                  <c:v>17.274597008574457</c:v>
                </c:pt>
                <c:pt idx="69">
                  <c:v>17.343719679961705</c:v>
                </c:pt>
                <c:pt idx="70">
                  <c:v>17.409673754985427</c:v>
                </c:pt>
                <c:pt idx="71">
                  <c:v>17.472525432833113</c:v>
                </c:pt>
                <c:pt idx="72">
                  <c:v>17.532339723402313</c:v>
                </c:pt>
                <c:pt idx="73">
                  <c:v>17.589180467836069</c:v>
                </c:pt>
                <c:pt idx="74">
                  <c:v>17.643110358703034</c:v>
                </c:pt>
                <c:pt idx="75">
                  <c:v>17.6941909598286</c:v>
                </c:pt>
                <c:pt idx="76">
                  <c:v>17.742482725783113</c:v>
                </c:pt>
                <c:pt idx="77">
                  <c:v>17.788045021033355</c:v>
                </c:pt>
                <c:pt idx="78">
                  <c:v>17.830936138763168</c:v>
                </c:pt>
                <c:pt idx="79">
                  <c:v>17.871213319369041</c:v>
                </c:pt>
                <c:pt idx="80">
                  <c:v>17.908932768636486</c:v>
                </c:pt>
                <c:pt idx="81">
                  <c:v>17.944149675602709</c:v>
                </c:pt>
                <c:pt idx="82">
                  <c:v>17.976918230111242</c:v>
                </c:pt>
                <c:pt idx="83">
                  <c:v>18.007291640063826</c:v>
                </c:pt>
                <c:pt idx="84">
                  <c:v>18.035322148374959</c:v>
                </c:pt>
                <c:pt idx="85">
                  <c:v>18.06106104963434</c:v>
                </c:pt>
                <c:pt idx="86">
                  <c:v>18.084558706482284</c:v>
                </c:pt>
                <c:pt idx="87">
                  <c:v>18.1058645657032</c:v>
                </c:pt>
                <c:pt idx="88">
                  <c:v>18.125027174042067</c:v>
                </c:pt>
                <c:pt idx="89">
                  <c:v>18.142094193748836</c:v>
                </c:pt>
                <c:pt idx="90">
                  <c:v>18.157112417855316</c:v>
                </c:pt>
                <c:pt idx="91">
                  <c:v>18.170127785189575</c:v>
                </c:pt>
                <c:pt idx="92">
                  <c:v>18.181185395132115</c:v>
                </c:pt>
                <c:pt idx="93">
                  <c:v>18.190329522118557</c:v>
                </c:pt>
                <c:pt idx="94">
                  <c:v>18.19760362989323</c:v>
                </c:pt>
                <c:pt idx="95">
                  <c:v>18.203050385517919</c:v>
                </c:pt>
                <c:pt idx="96">
                  <c:v>18.206711673140219</c:v>
                </c:pt>
                <c:pt idx="97">
                  <c:v>18.208628607525569</c:v>
                </c:pt>
                <c:pt idx="98">
                  <c:v>18.208841547357089</c:v>
                </c:pt>
                <c:pt idx="99">
                  <c:v>18.207390108307401</c:v>
                </c:pt>
                <c:pt idx="100">
                  <c:v>18.20431317588627</c:v>
                </c:pt>
                <c:pt idx="101">
                  <c:v>18.199648918068025</c:v>
                </c:pt>
                <c:pt idx="102">
                  <c:v>18.193434797702626</c:v>
                </c:pt>
                <c:pt idx="103">
                  <c:v>18.185707584714073</c:v>
                </c:pt>
                <c:pt idx="104">
                  <c:v>18.17650336809001</c:v>
                </c:pt>
                <c:pt idx="105">
                  <c:v>18.165857567665867</c:v>
                </c:pt>
                <c:pt idx="106">
                  <c:v>18.153804945707499</c:v>
                </c:pt>
                <c:pt idx="107">
                  <c:v>18.14037961829548</c:v>
                </c:pt>
                <c:pt idx="108">
                  <c:v>18.125615066514687</c:v>
                </c:pt>
                <c:pt idx="109">
                  <c:v>18.109544147452493</c:v>
                </c:pt>
                <c:pt idx="110">
                  <c:v>18.092199105008913</c:v>
                </c:pt>
                <c:pt idx="111">
                  <c:v>18.073611580521948</c:v>
                </c:pt>
                <c:pt idx="112">
                  <c:v>18.053812623211318</c:v>
                </c:pt>
                <c:pt idx="113">
                  <c:v>18.032832700443766</c:v>
                </c:pt>
                <c:pt idx="114">
                  <c:v>18.010701707822985</c:v>
                </c:pt>
                <c:pt idx="115">
                  <c:v>17.987448979107246</c:v>
                </c:pt>
                <c:pt idx="116">
                  <c:v>17.963103295957644</c:v>
                </c:pt>
                <c:pt idx="117">
                  <c:v>17.937692897519959</c:v>
                </c:pt>
                <c:pt idx="118">
                  <c:v>17.911245489842962</c:v>
                </c:pt>
                <c:pt idx="119">
                  <c:v>17.883788255136022</c:v>
                </c:pt>
                <c:pt idx="120">
                  <c:v>17.855347860868743</c:v>
                </c:pt>
                <c:pt idx="121">
                  <c:v>17.825950468715437</c:v>
                </c:pt>
                <c:pt idx="122">
                  <c:v>17.795621743346974</c:v>
                </c:pt>
                <c:pt idx="123">
                  <c:v>17.764386861072801</c:v>
                </c:pt>
                <c:pt idx="124">
                  <c:v>17.732270518335618</c:v>
                </c:pt>
                <c:pt idx="125">
                  <c:v>17.699296940061235</c:v>
                </c:pt>
                <c:pt idx="126">
                  <c:v>17.665489887866151</c:v>
                </c:pt>
                <c:pt idx="127">
                  <c:v>17.630872668125324</c:v>
                </c:pt>
                <c:pt idx="128">
                  <c:v>17.595468139902412</c:v>
                </c:pt>
                <c:pt idx="129">
                  <c:v>17.559298722745012</c:v>
                </c:pt>
                <c:pt idx="130">
                  <c:v>17.522386404347113</c:v>
                </c:pt>
                <c:pt idx="131">
                  <c:v>17.484752748081068</c:v>
                </c:pt>
                <c:pt idx="132">
                  <c:v>17.446418900401344</c:v>
                </c:pt>
                <c:pt idx="133">
                  <c:v>17.407405598122178</c:v>
                </c:pt>
                <c:pt idx="134">
                  <c:v>17.367733175571477</c:v>
                </c:pt>
                <c:pt idx="135">
                  <c:v>17.327421571622811</c:v>
                </c:pt>
                <c:pt idx="136">
                  <c:v>17.28649033660788</c:v>
                </c:pt>
                <c:pt idx="137">
                  <c:v>17.244958639111271</c:v>
                </c:pt>
                <c:pt idx="138">
                  <c:v>17.202845272649675</c:v>
                </c:pt>
                <c:pt idx="139">
                  <c:v>17.160168662237435</c:v>
                </c:pt>
                <c:pt idx="140">
                  <c:v>17.116946870840447</c:v>
                </c:pt>
                <c:pt idx="141">
                  <c:v>17.073197605720292</c:v>
                </c:pt>
                <c:pt idx="142">
                  <c:v>17.028938224670455</c:v>
                </c:pt>
                <c:pt idx="143">
                  <c:v>16.984185742146497</c:v>
                </c:pt>
                <c:pt idx="144">
                  <c:v>16.938956835292021</c:v>
                </c:pt>
                <c:pt idx="145">
                  <c:v>16.893267849862148</c:v>
                </c:pt>
                <c:pt idx="146">
                  <c:v>16.847134806046288</c:v>
                </c:pt>
                <c:pt idx="147">
                  <c:v>16.800573404191962</c:v>
                </c:pt>
                <c:pt idx="148">
                  <c:v>16.753599030431246</c:v>
                </c:pt>
                <c:pt idx="149">
                  <c:v>16.706226762211639</c:v>
                </c:pt>
                <c:pt idx="150">
                  <c:v>16.658471373732894</c:v>
                </c:pt>
                <c:pt idx="151">
                  <c:v>16.61034734129143</c:v>
                </c:pt>
                <c:pt idx="152">
                  <c:v>16.561868848533894</c:v>
                </c:pt>
                <c:pt idx="153">
                  <c:v>16.513049791621494</c:v>
                </c:pt>
                <c:pt idx="154">
                  <c:v>16.463903784306467</c:v>
                </c:pt>
                <c:pt idx="155">
                  <c:v>16.414444162922347</c:v>
                </c:pt>
                <c:pt idx="156">
                  <c:v>16.364683991289365</c:v>
                </c:pt>
                <c:pt idx="157">
                  <c:v>16.314636065536508</c:v>
                </c:pt>
                <c:pt idx="158">
                  <c:v>16.264312918841625</c:v>
                </c:pt>
                <c:pt idx="159">
                  <c:v>16.213726826090948</c:v>
                </c:pt>
                <c:pt idx="160">
                  <c:v>16.16288980845944</c:v>
                </c:pt>
                <c:pt idx="161">
                  <c:v>16.111813637913276</c:v>
                </c:pt>
                <c:pt idx="162">
                  <c:v>16.060509841635824</c:v>
                </c:pt>
                <c:pt idx="163">
                  <c:v>16.008989706378351</c:v>
                </c:pt>
                <c:pt idx="164">
                  <c:v>15.957264282736807</c:v>
                </c:pt>
                <c:pt idx="165">
                  <c:v>15.905344389355905</c:v>
                </c:pt>
                <c:pt idx="166">
                  <c:v>15.853240617061708</c:v>
                </c:pt>
                <c:pt idx="167">
                  <c:v>15.800963332923992</c:v>
                </c:pt>
                <c:pt idx="168">
                  <c:v>15.748522684249503</c:v>
                </c:pt>
                <c:pt idx="169">
                  <c:v>15.695928602507339</c:v>
                </c:pt>
                <c:pt idx="170">
                  <c:v>15.643190807187594</c:v>
                </c:pt>
                <c:pt idx="171">
                  <c:v>15.59031880959432</c:v>
                </c:pt>
                <c:pt idx="172">
                  <c:v>15.53732191657406</c:v>
                </c:pt>
                <c:pt idx="173">
                  <c:v>15.484209234180915</c:v>
                </c:pt>
                <c:pt idx="174">
                  <c:v>15.43098967127924</c:v>
                </c:pt>
                <c:pt idx="175">
                  <c:v>15.377671943085119</c:v>
                </c:pt>
                <c:pt idx="176">
                  <c:v>15.324264574647495</c:v>
                </c:pt>
                <c:pt idx="177">
                  <c:v>15.27077590427014</c:v>
                </c:pt>
                <c:pt idx="178">
                  <c:v>15.217214086875323</c:v>
                </c:pt>
                <c:pt idx="179">
                  <c:v>15.163587097310252</c:v>
                </c:pt>
                <c:pt idx="180">
                  <c:v>15.109902733597224</c:v>
                </c:pt>
                <c:pt idx="181">
                  <c:v>15.056168620128412</c:v>
                </c:pt>
                <c:pt idx="182">
                  <c:v>15.002392210806288</c:v>
                </c:pt>
                <c:pt idx="183">
                  <c:v>14.948580792130508</c:v>
                </c:pt>
                <c:pt idx="184">
                  <c:v>14.894741486232229</c:v>
                </c:pt>
                <c:pt idx="185">
                  <c:v>14.84088125385675</c:v>
                </c:pt>
                <c:pt idx="186">
                  <c:v>14.78700689729529</c:v>
                </c:pt>
                <c:pt idx="187">
                  <c:v>14.733125063266787</c:v>
                </c:pt>
                <c:pt idx="188">
                  <c:v>14.679242245750597</c:v>
                </c:pt>
                <c:pt idx="189">
                  <c:v>14.625364788770877</c:v>
                </c:pt>
                <c:pt idx="190">
                  <c:v>14.571498889133458</c:v>
                </c:pt>
                <c:pt idx="191">
                  <c:v>14.517650599116054</c:v>
                </c:pt>
                <c:pt idx="192">
                  <c:v>14.463825829112542</c:v>
                </c:pt>
                <c:pt idx="193">
                  <c:v>14.410030350232141</c:v>
                </c:pt>
                <c:pt idx="194">
                  <c:v>14.356269796854169</c:v>
                </c:pt>
                <c:pt idx="195">
                  <c:v>14.302549669139236</c:v>
                </c:pt>
                <c:pt idx="196">
                  <c:v>14.248875335497456</c:v>
                </c:pt>
                <c:pt idx="197">
                  <c:v>14.195252035014605</c:v>
                </c:pt>
                <c:pt idx="198">
                  <c:v>14.141684879836683</c:v>
                </c:pt>
                <c:pt idx="199">
                  <c:v>14.088178857513839</c:v>
                </c:pt>
                <c:pt idx="200">
                  <c:v>14.034738833304091</c:v>
                </c:pt>
                <c:pt idx="201">
                  <c:v>13.981369552437744</c:v>
                </c:pt>
                <c:pt idx="202">
                  <c:v>13.928075642342996</c:v>
                </c:pt>
                <c:pt idx="203">
                  <c:v>13.874861614833485</c:v>
                </c:pt>
                <c:pt idx="204">
                  <c:v>13.821731868258338</c:v>
                </c:pt>
                <c:pt idx="205">
                  <c:v>13.768690689615465</c:v>
                </c:pt>
                <c:pt idx="206">
                  <c:v>13.715742256628561</c:v>
                </c:pt>
                <c:pt idx="207">
                  <c:v>13.662890639788564</c:v>
                </c:pt>
                <c:pt idx="208">
                  <c:v>13.610139804360115</c:v>
                </c:pt>
                <c:pt idx="209">
                  <c:v>13.55749361235355</c:v>
                </c:pt>
                <c:pt idx="210">
                  <c:v>13.50495582446311</c:v>
                </c:pt>
                <c:pt idx="211">
                  <c:v>13.452530101971856</c:v>
                </c:pt>
                <c:pt idx="212">
                  <c:v>13.400220008623865</c:v>
                </c:pt>
                <c:pt idx="213">
                  <c:v>13.348029012464307</c:v>
                </c:pt>
                <c:pt idx="214">
                  <c:v>13.295960487647804</c:v>
                </c:pt>
                <c:pt idx="215">
                  <c:v>13.244017716215826</c:v>
                </c:pt>
                <c:pt idx="216">
                  <c:v>13.192203889843395</c:v>
                </c:pt>
                <c:pt idx="217">
                  <c:v>13.140522111555823</c:v>
                </c:pt>
                <c:pt idx="218">
                  <c:v>13.088975397415822</c:v>
                </c:pt>
                <c:pt idx="219">
                  <c:v>13.037566678181605</c:v>
                </c:pt>
                <c:pt idx="220">
                  <c:v>12.986298800936385</c:v>
                </c:pt>
                <c:pt idx="221">
                  <c:v>12.93517453068981</c:v>
                </c:pt>
                <c:pt idx="222">
                  <c:v>12.884196551951735</c:v>
                </c:pt>
                <c:pt idx="223">
                  <c:v>12.833367470278887</c:v>
                </c:pt>
                <c:pt idx="224">
                  <c:v>12.782689813794766</c:v>
                </c:pt>
                <c:pt idx="225">
                  <c:v>12.732166034683337</c:v>
                </c:pt>
                <c:pt idx="226">
                  <c:v>12.681798510656886</c:v>
                </c:pt>
                <c:pt idx="227">
                  <c:v>12.631589546398505</c:v>
                </c:pt>
                <c:pt idx="228">
                  <c:v>12.581541374979578</c:v>
                </c:pt>
                <c:pt idx="229">
                  <c:v>12.531656159252796</c:v>
                </c:pt>
                <c:pt idx="230">
                  <c:v>12.48193599322097</c:v>
                </c:pt>
                <c:pt idx="231">
                  <c:v>12.432382903382178</c:v>
                </c:pt>
                <c:pt idx="232">
                  <c:v>12.382998850051536</c:v>
                </c:pt>
                <c:pt idx="233">
                  <c:v>12.333785728660086</c:v>
                </c:pt>
                <c:pt idx="234">
                  <c:v>12.284745371031063</c:v>
                </c:pt>
                <c:pt idx="235">
                  <c:v>12.23587954663407</c:v>
                </c:pt>
                <c:pt idx="236">
                  <c:v>12.187189963817369</c:v>
                </c:pt>
                <c:pt idx="237">
                  <c:v>12.138678271018803</c:v>
                </c:pt>
                <c:pt idx="238">
                  <c:v>12.090346057955585</c:v>
                </c:pt>
                <c:pt idx="239">
                  <c:v>12.042194856793403</c:v>
                </c:pt>
                <c:pt idx="240">
                  <c:v>11.994226143295139</c:v>
                </c:pt>
                <c:pt idx="241">
                  <c:v>11.946441337949507</c:v>
                </c:pt>
                <c:pt idx="242">
                  <c:v>11.89884180708008</c:v>
                </c:pt>
                <c:pt idx="243">
                  <c:v>11.851428863934853</c:v>
                </c:pt>
                <c:pt idx="244">
                  <c:v>11.804203769756821</c:v>
                </c:pt>
                <c:pt idx="245">
                  <c:v>11.757167734835805</c:v>
                </c:pt>
                <c:pt idx="246">
                  <c:v>11.710321919541887</c:v>
                </c:pt>
                <c:pt idx="247">
                  <c:v>11.663667435340699</c:v>
                </c:pt>
                <c:pt idx="248">
                  <c:v>11.617205345790984</c:v>
                </c:pt>
                <c:pt idx="249">
                  <c:v>11.570936667524556</c:v>
                </c:pt>
                <c:pt idx="250">
                  <c:v>11.524862371209156</c:v>
                </c:pt>
                <c:pt idx="251">
                  <c:v>11.478983382494311</c:v>
                </c:pt>
                <c:pt idx="252">
                  <c:v>11.433300582940589</c:v>
                </c:pt>
                <c:pt idx="253">
                  <c:v>11.387814810932506</c:v>
                </c:pt>
                <c:pt idx="254">
                  <c:v>11.342526862575324</c:v>
                </c:pt>
                <c:pt idx="255">
                  <c:v>11.29743749257606</c:v>
                </c:pt>
                <c:pt idx="256">
                  <c:v>11.252547415108927</c:v>
                </c:pt>
                <c:pt idx="257">
                  <c:v>11.207857304665515</c:v>
                </c:pt>
                <c:pt idx="258">
                  <c:v>11.16336779688991</c:v>
                </c:pt>
                <c:pt idx="259">
                  <c:v>11.119079489399063</c:v>
                </c:pt>
                <c:pt idx="260">
                  <c:v>11.07499294258861</c:v>
                </c:pt>
                <c:pt idx="261">
                  <c:v>11.031108680424426</c:v>
                </c:pt>
                <c:pt idx="262">
                  <c:v>10.987427191220107</c:v>
                </c:pt>
                <c:pt idx="263">
                  <c:v>10.943948928400681</c:v>
                </c:pt>
                <c:pt idx="264">
                  <c:v>10.900674311252679</c:v>
                </c:pt>
                <c:pt idx="265">
                  <c:v>10.857603725660946</c:v>
                </c:pt>
                <c:pt idx="266">
                  <c:v>10.81473752483222</c:v>
                </c:pt>
                <c:pt idx="267">
                  <c:v>10.772076030005913</c:v>
                </c:pt>
                <c:pt idx="268">
                  <c:v>10.72961953115211</c:v>
                </c:pt>
                <c:pt idx="269">
                  <c:v>10.687368287657179</c:v>
                </c:pt>
                <c:pt idx="270">
                  <c:v>10.645322528997042</c:v>
                </c:pt>
                <c:pt idx="271">
                  <c:v>10.603482455398423</c:v>
                </c:pt>
                <c:pt idx="272">
                  <c:v>10.561848238488254</c:v>
                </c:pt>
                <c:pt idx="273">
                  <c:v>10.520420021931411</c:v>
                </c:pt>
                <c:pt idx="274">
                  <c:v>10.479197922056954</c:v>
                </c:pt>
                <c:pt idx="275">
                  <c:v>10.438182028473191</c:v>
                </c:pt>
                <c:pt idx="276">
                  <c:v>10.39737240467155</c:v>
                </c:pt>
                <c:pt idx="277">
                  <c:v>10.356769088619656</c:v>
                </c:pt>
                <c:pt idx="278">
                  <c:v>10.316372093343663</c:v>
                </c:pt>
                <c:pt idx="279">
                  <c:v>10.276181407500047</c:v>
                </c:pt>
                <c:pt idx="280">
                  <c:v>10.236196995937089</c:v>
                </c:pt>
                <c:pt idx="281">
                  <c:v>10.196418800246121</c:v>
                </c:pt>
                <c:pt idx="282">
                  <c:v>10.156846739302861</c:v>
                </c:pt>
                <c:pt idx="283">
                  <c:v>10.117480709798802</c:v>
                </c:pt>
                <c:pt idx="284">
                  <c:v>10.078320586763043</c:v>
                </c:pt>
                <c:pt idx="285">
                  <c:v>10.039366224074552</c:v>
                </c:pt>
                <c:pt idx="286">
                  <c:v>10.000617454965079</c:v>
                </c:pt>
                <c:pt idx="287">
                  <c:v>9.9620740925129159</c:v>
                </c:pt>
                <c:pt idx="288">
                  <c:v>9.9237359301276253</c:v>
                </c:pt>
                <c:pt idx="289">
                  <c:v>9.8856027420258545</c:v>
                </c:pt>
                <c:pt idx="290">
                  <c:v>9.8476742836984705</c:v>
                </c:pt>
                <c:pt idx="291">
                  <c:v>9.8099502923690522</c:v>
                </c:pt>
                <c:pt idx="292">
                  <c:v>9.7724304874440335</c:v>
                </c:pt>
                <c:pt idx="293">
                  <c:v>9.7351145709544706</c:v>
                </c:pt>
                <c:pt idx="294">
                  <c:v>9.6980022279896989</c:v>
                </c:pt>
                <c:pt idx="295">
                  <c:v>9.6610931271229887</c:v>
                </c:pt>
                <c:pt idx="296">
                  <c:v>9.6243869208292718</c:v>
                </c:pt>
                <c:pt idx="297">
                  <c:v>9.5878832458951955</c:v>
                </c:pt>
                <c:pt idx="298">
                  <c:v>9.5515817238214993</c:v>
                </c:pt>
                <c:pt idx="299">
                  <c:v>9.5154819612179473</c:v>
                </c:pt>
                <c:pt idx="300">
                  <c:v>9.4795835501908847</c:v>
                </c:pt>
                <c:pt idx="301">
                  <c:v>9.4438860687235682</c:v>
                </c:pt>
                <c:pt idx="302">
                  <c:v>9.4083890810494069</c:v>
                </c:pt>
                <c:pt idx="303">
                  <c:v>9.3730921380181815</c:v>
                </c:pt>
                <c:pt idx="304">
                  <c:v>9.3379947774554175</c:v>
                </c:pt>
                <c:pt idx="305">
                  <c:v>9.3030965245149968</c:v>
                </c:pt>
                <c:pt idx="306">
                  <c:v>9.2683968920251587</c:v>
                </c:pt>
                <c:pt idx="307">
                  <c:v>9.233895380827926</c:v>
                </c:pt>
                <c:pt idx="308">
                  <c:v>9.1995914801121597</c:v>
                </c:pt>
                <c:pt idx="309">
                  <c:v>9.1654846677403157</c:v>
                </c:pt>
                <c:pt idx="310">
                  <c:v>9.131574410568966</c:v>
                </c:pt>
                <c:pt idx="311">
                  <c:v>9.097860164763274</c:v>
                </c:pt>
                <c:pt idx="312">
                  <c:v>9.0643413761054408</c:v>
                </c:pt>
                <c:pt idx="313">
                  <c:v>9.0310174802973275</c:v>
                </c:pt>
                <c:pt idx="314">
                  <c:v>8.9978879032572081</c:v>
                </c:pt>
                <c:pt idx="315">
                  <c:v>8.9649520614109566</c:v>
                </c:pt>
                <c:pt idx="316">
                  <c:v>8.9322093619775043</c:v>
                </c:pt>
                <c:pt idx="317">
                  <c:v>8.899659203248941</c:v>
                </c:pt>
                <c:pt idx="318">
                  <c:v>8.867300974865147</c:v>
                </c:pt>
                <c:pt idx="319">
                  <c:v>8.835134058083117</c:v>
                </c:pt>
                <c:pt idx="320">
                  <c:v>8.8031578260411045</c:v>
                </c:pt>
                <c:pt idx="321">
                  <c:v>8.7713716440176324</c:v>
                </c:pt>
                <c:pt idx="322">
                  <c:v>8.7397748696854443</c:v>
                </c:pt>
                <c:pt idx="323">
                  <c:v>8.7083668533605465</c:v>
                </c:pt>
                <c:pt idx="324">
                  <c:v>8.6771469382463469</c:v>
                </c:pt>
                <c:pt idx="325">
                  <c:v>8.6461144606730542</c:v>
                </c:pt>
                <c:pt idx="326">
                  <c:v>8.6152687503323317</c:v>
                </c:pt>
                <c:pt idx="327">
                  <c:v>8.5846091305073813</c:v>
                </c:pt>
                <c:pt idx="328">
                  <c:v>8.5541349182984732</c:v>
                </c:pt>
                <c:pt idx="329">
                  <c:v>8.523845424843989</c:v>
                </c:pt>
                <c:pt idx="330">
                  <c:v>8.4937399555371247</c:v>
                </c:pt>
                <c:pt idx="331">
                  <c:v>8.4638178102382806</c:v>
                </c:pt>
                <c:pt idx="332">
                  <c:v>8.4340782834831955</c:v>
                </c:pt>
                <c:pt idx="333">
                  <c:v>8.4045206646869328</c:v>
                </c:pt>
                <c:pt idx="334">
                  <c:v>8.3751442383438022</c:v>
                </c:pt>
                <c:pt idx="335">
                  <c:v>8.345948284223244</c:v>
                </c:pt>
                <c:pt idx="336">
                  <c:v>8.3169320775617699</c:v>
                </c:pt>
                <c:pt idx="337">
                  <c:v>8.28809488925104</c:v>
                </c:pt>
                <c:pt idx="338">
                  <c:v>8.2594359860221047</c:v>
                </c:pt>
                <c:pt idx="339">
                  <c:v>8.2309546306259325</c:v>
                </c:pt>
                <c:pt idx="340">
                  <c:v>8.2026500820102495</c:v>
                </c:pt>
                <c:pt idx="341">
                  <c:v>8.1745215954927506</c:v>
                </c:pt>
                <c:pt idx="342">
                  <c:v>8.1465684229307858</c:v>
                </c:pt>
                <c:pt idx="343">
                  <c:v>8.1187898128875347</c:v>
                </c:pt>
                <c:pt idx="344">
                  <c:v>8.0911850107947672</c:v>
                </c:pt>
                <c:pt idx="345">
                  <c:v>8.0637532591122199</c:v>
                </c:pt>
                <c:pt idx="346">
                  <c:v>8.036493797483697</c:v>
                </c:pt>
                <c:pt idx="347">
                  <c:v>8.0094058628898708</c:v>
                </c:pt>
                <c:pt idx="348">
                  <c:v>7.9824886897979423</c:v>
                </c:pt>
                <c:pt idx="349">
                  <c:v>7.9557415103081102</c:v>
                </c:pt>
                <c:pt idx="350">
                  <c:v>7.9291635542970189</c:v>
                </c:pt>
                <c:pt idx="351">
                  <c:v>7.9027540495580988</c:v>
                </c:pt>
                <c:pt idx="352">
                  <c:v>7.8765122219390111</c:v>
                </c:pt>
                <c:pt idx="353">
                  <c:v>7.8504372954761239</c:v>
                </c:pt>
                <c:pt idx="354">
                  <c:v>7.8245284925261247</c:v>
                </c:pt>
                <c:pt idx="355">
                  <c:v>7.7987850338948057</c:v>
                </c:pt>
                <c:pt idx="356">
                  <c:v>7.7732061389631131</c:v>
                </c:pt>
                <c:pt idx="357">
                  <c:v>7.7477910258104306</c:v>
                </c:pt>
                <c:pt idx="358">
                  <c:v>7.7225389113352048</c:v>
                </c:pt>
                <c:pt idx="359">
                  <c:v>7.6974490113729699</c:v>
                </c:pt>
                <c:pt idx="360">
                  <c:v>7.6725205408117461</c:v>
                </c:pt>
                <c:pt idx="361">
                  <c:v>7.6477527137049499</c:v>
                </c:pt>
                <c:pt idx="362">
                  <c:v>7.6231447433817809</c:v>
                </c:pt>
                <c:pt idx="363">
                  <c:v>7.5986958425551876</c:v>
                </c:pt>
                <c:pt idx="364">
                  <c:v>7.5744052234274299</c:v>
                </c:pt>
                <c:pt idx="365">
                  <c:v>7.5502720977932682</c:v>
                </c:pt>
                <c:pt idx="366">
                  <c:v>7.5262956771408378</c:v>
                </c:pt>
                <c:pt idx="367">
                  <c:v>7.5024751727502972</c:v>
                </c:pt>
                <c:pt idx="368">
                  <c:v>7.4788097957901609</c:v>
                </c:pt>
                <c:pt idx="369">
                  <c:v>7.4552987574115095</c:v>
                </c:pt>
                <c:pt idx="370">
                  <c:v>7.4319412688400046</c:v>
                </c:pt>
                <c:pt idx="371">
                  <c:v>7.4087365414658262</c:v>
                </c:pt>
                <c:pt idx="372">
                  <c:v>7.3856837869314793</c:v>
                </c:pt>
                <c:pt idx="373">
                  <c:v>7.3627822172176192</c:v>
                </c:pt>
                <c:pt idx="374">
                  <c:v>7.3400310447268255</c:v>
                </c:pt>
                <c:pt idx="375">
                  <c:v>7.3174294823654495</c:v>
                </c:pt>
                <c:pt idx="376">
                  <c:v>7.2949767436235033</c:v>
                </c:pt>
                <c:pt idx="377">
                  <c:v>7.2726720426526654</c:v>
                </c:pt>
                <c:pt idx="378">
                  <c:v>7.2505145943424161</c:v>
                </c:pt>
                <c:pt idx="379">
                  <c:v>7.2285036143943646</c:v>
                </c:pt>
                <c:pt idx="380">
                  <c:v>7.2066383193947479</c:v>
                </c:pt>
                <c:pt idx="381">
                  <c:v>7.1849179268852135</c:v>
                </c:pt>
                <c:pt idx="382">
                  <c:v>7.1633416554318305</c:v>
                </c:pt>
                <c:pt idx="383">
                  <c:v>7.1419087246924233</c:v>
                </c:pt>
                <c:pt idx="384">
                  <c:v>7.1206183554822484</c:v>
                </c:pt>
                <c:pt idx="385">
                  <c:v>7.0994697698380049</c:v>
                </c:pt>
                <c:pt idx="386">
                  <c:v>7.0784621910802699</c:v>
                </c:pt>
                <c:pt idx="387">
                  <c:v>7.0575948438743383</c:v>
                </c:pt>
                <c:pt idx="388">
                  <c:v>7.0368669542895361</c:v>
                </c:pt>
                <c:pt idx="389">
                  <c:v>7.0162777498569779</c:v>
                </c:pt>
                <c:pt idx="390">
                  <c:v>6.9958264596258797</c:v>
                </c:pt>
                <c:pt idx="391">
                  <c:v>6.9755123142183653</c:v>
                </c:pt>
                <c:pt idx="392">
                  <c:v>6.9553345458828764</c:v>
                </c:pt>
                <c:pt idx="393">
                  <c:v>6.9352923885461397</c:v>
                </c:pt>
                <c:pt idx="394">
                  <c:v>6.9153850778637853</c:v>
                </c:pt>
                <c:pt idx="395">
                  <c:v>6.8956118512695621</c:v>
                </c:pt>
                <c:pt idx="396">
                  <c:v>6.8759719480232704</c:v>
                </c:pt>
                <c:pt idx="397">
                  <c:v>6.8564646092573591</c:v>
                </c:pt>
                <c:pt idx="398">
                  <c:v>6.8370890780222462</c:v>
                </c:pt>
                <c:pt idx="399">
                  <c:v>6.8178445993303862</c:v>
                </c:pt>
                <c:pt idx="400">
                  <c:v>6.7987304201990959</c:v>
                </c:pt>
                <c:pt idx="401">
                  <c:v>6.7797457896921687</c:v>
                </c:pt>
                <c:pt idx="402">
                  <c:v>6.7608899589603153</c:v>
                </c:pt>
                <c:pt idx="403">
                  <c:v>6.7421621812804231</c:v>
                </c:pt>
                <c:pt idx="404">
                  <c:v>6.7235617120936775</c:v>
                </c:pt>
                <c:pt idx="405">
                  <c:v>6.7050878090425527</c:v>
                </c:pt>
                <c:pt idx="406">
                  <c:v>6.6867397320067292</c:v>
                </c:pt>
                <c:pt idx="407">
                  <c:v>6.6685167431378964</c:v>
                </c:pt>
                <c:pt idx="408">
                  <c:v>6.6504181068935155</c:v>
                </c:pt>
                <c:pt idx="409">
                  <c:v>6.632443090069553</c:v>
                </c:pt>
                <c:pt idx="410">
                  <c:v>6.6145909618321745</c:v>
                </c:pt>
                <c:pt idx="411">
                  <c:v>6.5968609937484475</c:v>
                </c:pt>
                <c:pt idx="412">
                  <c:v>6.5792524598160806</c:v>
                </c:pt>
                <c:pt idx="413">
                  <c:v>6.5617646364921738</c:v>
                </c:pt>
                <c:pt idx="414">
                  <c:v>6.5443968027210477</c:v>
                </c:pt>
                <c:pt idx="415">
                  <c:v>6.5271482399611429</c:v>
                </c:pt>
                <c:pt idx="416">
                  <c:v>6.5100182322110198</c:v>
                </c:pt>
                <c:pt idx="417">
                  <c:v>6.4930060660344555</c:v>
                </c:pt>
                <c:pt idx="418">
                  <c:v>6.4761110305846801</c:v>
                </c:pt>
                <c:pt idx="419">
                  <c:v>6.4593324176277616</c:v>
                </c:pt>
                <c:pt idx="420">
                  <c:v>6.4426695215651648</c:v>
                </c:pt>
                <c:pt idx="421">
                  <c:v>6.4261216394554506</c:v>
                </c:pt>
                <c:pt idx="422">
                  <c:v>6.409688071035216</c:v>
                </c:pt>
                <c:pt idx="423">
                  <c:v>6.3933681187392253</c:v>
                </c:pt>
                <c:pt idx="424">
                  <c:v>6.3771610877197693</c:v>
                </c:pt>
                <c:pt idx="425">
                  <c:v>6.3610662858652764</c:v>
                </c:pt>
                <c:pt idx="426">
                  <c:v>6.3450830238181588</c:v>
                </c:pt>
                <c:pt idx="427">
                  <c:v>6.3292106149919771</c:v>
                </c:pt>
                <c:pt idx="428">
                  <c:v>6.3134483755878357</c:v>
                </c:pt>
                <c:pt idx="429">
                  <c:v>6.2977956246101314</c:v>
                </c:pt>
                <c:pt idx="430">
                  <c:v>6.2822516838815865</c:v>
                </c:pt>
                <c:pt idx="431">
                  <c:v>6.2668158780576215</c:v>
                </c:pt>
                <c:pt idx="432">
                  <c:v>6.251487534640078</c:v>
                </c:pt>
                <c:pt idx="433">
                  <c:v>6.2362659839902888</c:v>
                </c:pt>
                <c:pt idx="434">
                  <c:v>6.2211505593415302</c:v>
                </c:pt>
                <c:pt idx="435">
                  <c:v>6.2061405968108279</c:v>
                </c:pt>
                <c:pt idx="436">
                  <c:v>6.1912354354102126</c:v>
                </c:pt>
                <c:pt idx="437">
                  <c:v>6.1764344170573455</c:v>
                </c:pt>
                <c:pt idx="438">
                  <c:v>6.1617368865855475</c:v>
                </c:pt>
                <c:pt idx="439">
                  <c:v>6.1471421917533142</c:v>
                </c:pt>
                <c:pt idx="440">
                  <c:v>6.1326496832532342</c:v>
                </c:pt>
                <c:pt idx="441">
                  <c:v>6.1182587147203868</c:v>
                </c:pt>
                <c:pt idx="442">
                  <c:v>6.1039686427401891</c:v>
                </c:pt>
                <c:pt idx="443">
                  <c:v>6.089778826855734</c:v>
                </c:pt>
                <c:pt idx="444">
                  <c:v>6.0756886295746186</c:v>
                </c:pt>
                <c:pt idx="445">
                  <c:v>6.0616974163752664</c:v>
                </c:pt>
                <c:pt idx="446">
                  <c:v>6.0478045557127675</c:v>
                </c:pt>
                <c:pt idx="447">
                  <c:v>6.0340094190242413</c:v>
                </c:pt>
                <c:pt idx="448">
                  <c:v>6.0203113807337232</c:v>
                </c:pt>
                <c:pt idx="449">
                  <c:v>6.0067098182566143</c:v>
                </c:pt>
                <c:pt idx="450">
                  <c:v>5.9932041120036477</c:v>
                </c:pt>
                <c:pt idx="451">
                  <c:v>5.9797936453844462</c:v>
                </c:pt>
                <c:pt idx="452">
                  <c:v>5.9664778048106664</c:v>
                </c:pt>
                <c:pt idx="453">
                  <c:v>5.9532559796986613</c:v>
                </c:pt>
                <c:pt idx="454">
                  <c:v>5.9401275624718162</c:v>
                </c:pt>
                <c:pt idx="455">
                  <c:v>5.9270919485624072</c:v>
                </c:pt>
                <c:pt idx="456">
                  <c:v>5.914148536413121</c:v>
                </c:pt>
                <c:pt idx="457">
                  <c:v>5.9012967274781722</c:v>
                </c:pt>
                <c:pt idx="458">
                  <c:v>5.8885359262240469</c:v>
                </c:pt>
                <c:pt idx="459">
                  <c:v>5.8758655401298769</c:v>
                </c:pt>
                <c:pt idx="460">
                  <c:v>5.8632849796874673</c:v>
                </c:pt>
                <c:pt idx="461">
                  <c:v>5.8507936584009625</c:v>
                </c:pt>
                <c:pt idx="462">
                  <c:v>5.8383909927861897</c:v>
                </c:pt>
                <c:pt idx="463">
                  <c:v>5.8260764023696439</c:v>
                </c:pt>
                <c:pt idx="464">
                  <c:v>5.8138493096871606</c:v>
                </c:pt>
                <c:pt idx="465">
                  <c:v>5.8017091402822825</c:v>
                </c:pt>
                <c:pt idx="466">
                  <c:v>5.7896553227042835</c:v>
                </c:pt>
                <c:pt idx="467">
                  <c:v>5.7776872885059314</c:v>
                </c:pt>
                <c:pt idx="468">
                  <c:v>5.7658044722409034</c:v>
                </c:pt>
                <c:pt idx="469">
                  <c:v>5.754006311460973</c:v>
                </c:pt>
                <c:pt idx="470">
                  <c:v>5.7422922467128581</c:v>
                </c:pt>
                <c:pt idx="471">
                  <c:v>5.7306617215348279</c:v>
                </c:pt>
                <c:pt idx="472">
                  <c:v>5.7191141824530307</c:v>
                </c:pt>
                <c:pt idx="473">
                  <c:v>5.7076490789775516</c:v>
                </c:pt>
                <c:pt idx="474">
                  <c:v>5.6962658635982466</c:v>
                </c:pt>
                <c:pt idx="475">
                  <c:v>5.6849639917802781</c:v>
                </c:pt>
                <c:pt idx="476">
                  <c:v>5.6737429219594402</c:v>
                </c:pt>
                <c:pt idx="477">
                  <c:v>5.6626021155372488</c:v>
                </c:pt>
                <c:pt idx="478">
                  <c:v>5.6515410368757815</c:v>
                </c:pt>
                <c:pt idx="479">
                  <c:v>5.6405591532923056</c:v>
                </c:pt>
                <c:pt idx="480">
                  <c:v>5.6296559350536821</c:v>
                </c:pt>
                <c:pt idx="481">
                  <c:v>5.6188308553705575</c:v>
                </c:pt>
                <c:pt idx="482">
                  <c:v>5.6080833903913465</c:v>
                </c:pt>
                <c:pt idx="483">
                  <c:v>5.5974130191960079</c:v>
                </c:pt>
                <c:pt idx="484">
                  <c:v>5.5868192237896341</c:v>
                </c:pt>
                <c:pt idx="485">
                  <c:v>5.5763014890958349</c:v>
                </c:pt>
                <c:pt idx="486">
                  <c:v>5.5658593029499448</c:v>
                </c:pt>
                <c:pt idx="487">
                  <c:v>5.5554921560920389</c:v>
                </c:pt>
                <c:pt idx="488">
                  <c:v>5.5451995421597751</c:v>
                </c:pt>
                <c:pt idx="489">
                  <c:v>5.5349809576810785</c:v>
                </c:pt>
                <c:pt idx="490">
                  <c:v>5.5248359020666298</c:v>
                </c:pt>
                <c:pt idx="491">
                  <c:v>5.514763877602209</c:v>
                </c:pt>
                <c:pt idx="492">
                  <c:v>5.5047643894408855</c:v>
                </c:pt>
                <c:pt idx="493">
                  <c:v>5.494836945595039</c:v>
                </c:pt>
                <c:pt idx="494">
                  <c:v>5.4849810569282482</c:v>
                </c:pt>
                <c:pt idx="495">
                  <c:v>5.4751962371470126</c:v>
                </c:pt>
                <c:pt idx="496">
                  <c:v>5.4654820027923625</c:v>
                </c:pt>
                <c:pt idx="497">
                  <c:v>5.4558378732312987</c:v>
                </c:pt>
                <c:pt idx="498">
                  <c:v>5.4462633706481283</c:v>
                </c:pt>
                <c:pt idx="499">
                  <c:v>5.4367580200356658</c:v>
                </c:pt>
                <c:pt idx="500">
                  <c:v>5.4273213491862888</c:v>
                </c:pt>
                <c:pt idx="501">
                  <c:v>5.4179528886829127</c:v>
                </c:pt>
                <c:pt idx="502">
                  <c:v>5.4086521718897966</c:v>
                </c:pt>
                <c:pt idx="503">
                  <c:v>5.3994187349432945</c:v>
                </c:pt>
                <c:pt idx="504">
                  <c:v>5.3902521167424435</c:v>
                </c:pt>
                <c:pt idx="505">
                  <c:v>5.381151858939484</c:v>
                </c:pt>
                <c:pt idx="506">
                  <c:v>5.3721175059302642</c:v>
                </c:pt>
                <c:pt idx="507">
                  <c:v>5.3631486048445325</c:v>
                </c:pt>
                <c:pt idx="508">
                  <c:v>5.3542447055361606</c:v>
                </c:pt>
                <c:pt idx="509">
                  <c:v>5.3454053605732552</c:v>
                </c:pt>
                <c:pt idx="510">
                  <c:v>5.3366301252281829</c:v>
                </c:pt>
                <c:pt idx="511">
                  <c:v>5.3279185574675232</c:v>
                </c:pt>
                <c:pt idx="512">
                  <c:v>5.3192702179419138</c:v>
                </c:pt>
                <c:pt idx="513">
                  <c:v>5.3106846699758412</c:v>
                </c:pt>
                <c:pt idx="514">
                  <c:v>5.3021614795573386</c:v>
                </c:pt>
                <c:pt idx="515">
                  <c:v>5.2937002153276254</c:v>
                </c:pt>
                <c:pt idx="516">
                  <c:v>5.2853004485706512</c:v>
                </c:pt>
                <c:pt idx="517">
                  <c:v>5.2769617532026007</c:v>
                </c:pt>
                <c:pt idx="518">
                  <c:v>5.2686837057613056</c:v>
                </c:pt>
                <c:pt idx="519">
                  <c:v>5.2604658853956208</c:v>
                </c:pt>
                <c:pt idx="520">
                  <c:v>5.2523078738547158</c:v>
                </c:pt>
                <c:pt idx="521">
                  <c:v>5.2442092554773385</c:v>
                </c:pt>
                <c:pt idx="522">
                  <c:v>5.2361696171809786</c:v>
                </c:pt>
                <c:pt idx="523">
                  <c:v>5.2281885484510333</c:v>
                </c:pt>
                <c:pt idx="524">
                  <c:v>5.2202656413298776</c:v>
                </c:pt>
                <c:pt idx="525">
                  <c:v>5.2124004904059227</c:v>
                </c:pt>
                <c:pt idx="526">
                  <c:v>5.2045926928025956</c:v>
                </c:pt>
                <c:pt idx="527">
                  <c:v>5.1968418481673009</c:v>
                </c:pt>
                <c:pt idx="528">
                  <c:v>5.1891475586603386</c:v>
                </c:pt>
                <c:pt idx="529">
                  <c:v>5.1815094289437669</c:v>
                </c:pt>
                <c:pt idx="530">
                  <c:v>5.1739270661702559</c:v>
                </c:pt>
                <c:pt idx="531">
                  <c:v>5.1664000799718792</c:v>
                </c:pt>
                <c:pt idx="532">
                  <c:v>5.1589280824488908</c:v>
                </c:pt>
                <c:pt idx="533">
                  <c:v>5.1515106881584751</c:v>
                </c:pt>
                <c:pt idx="534">
                  <c:v>5.1441475141034472</c:v>
                </c:pt>
                <c:pt idx="535">
                  <c:v>5.1368381797209546</c:v>
                </c:pt>
                <c:pt idx="536">
                  <c:v>5.129582306871133</c:v>
                </c:pt>
                <c:pt idx="537">
                  <c:v>5.1223795198257598</c:v>
                </c:pt>
                <c:pt idx="538">
                  <c:v>5.1152294452568619</c:v>
                </c:pt>
                <c:pt idx="539">
                  <c:v>5.1081317122253269</c:v>
                </c:pt>
                <c:pt idx="540">
                  <c:v>5.101085952169484</c:v>
                </c:pt>
                <c:pt idx="541">
                  <c:v>5.0940917988936878</c:v>
                </c:pt>
                <c:pt idx="542">
                  <c:v>5.0871488885568592</c:v>
                </c:pt>
                <c:pt idx="543">
                  <c:v>5.080256859661036</c:v>
                </c:pt>
                <c:pt idx="544">
                  <c:v>5.0734153530399144</c:v>
                </c:pt>
                <c:pt idx="545">
                  <c:v>5.0666240118473755</c:v>
                </c:pt>
                <c:pt idx="546">
                  <c:v>5.0598824815459844</c:v>
                </c:pt>
                <c:pt idx="547">
                  <c:v>5.0531904098955351</c:v>
                </c:pt>
                <c:pt idx="548">
                  <c:v>5.0465474469415295</c:v>
                </c:pt>
                <c:pt idx="549">
                  <c:v>5.039953245003705</c:v>
                </c:pt>
                <c:pt idx="550">
                  <c:v>5.0334074586645308</c:v>
                </c:pt>
                <c:pt idx="551">
                  <c:v>5.0269097447577034</c:v>
                </c:pt>
                <c:pt idx="552">
                  <c:v>5.02045976235667</c:v>
                </c:pt>
                <c:pt idx="553">
                  <c:v>5.0140571727631258</c:v>
                </c:pt>
                <c:pt idx="554">
                  <c:v>5.0077016394955205</c:v>
                </c:pt>
                <c:pt idx="555">
                  <c:v>5.0013928282775897</c:v>
                </c:pt>
                <c:pt idx="556">
                  <c:v>4.9951304070268696</c:v>
                </c:pt>
                <c:pt idx="557">
                  <c:v>4.988914045843222</c:v>
                </c:pt>
                <c:pt idx="558">
                  <c:v>4.9827434169973825</c:v>
                </c:pt>
                <c:pt idx="559">
                  <c:v>4.9766181949195101</c:v>
                </c:pt>
                <c:pt idx="560">
                  <c:v>4.9705380561877357</c:v>
                </c:pt>
                <c:pt idx="561">
                  <c:v>4.9645026795167393</c:v>
                </c:pt>
                <c:pt idx="562">
                  <c:v>4.9585117457463408</c:v>
                </c:pt>
                <c:pt idx="563">
                  <c:v>4.9525649378300933</c:v>
                </c:pt>
                <c:pt idx="564">
                  <c:v>4.9466619408238914</c:v>
                </c:pt>
                <c:pt idx="565">
                  <c:v>4.9408024418745997</c:v>
                </c:pt>
                <c:pt idx="566">
                  <c:v>4.9349861302087108</c:v>
                </c:pt>
                <c:pt idx="567">
                  <c:v>4.9292126971209962</c:v>
                </c:pt>
                <c:pt idx="568">
                  <c:v>4.9234818359631998</c:v>
                </c:pt>
                <c:pt idx="569">
                  <c:v>4.9177932421327215</c:v>
                </c:pt>
                <c:pt idx="570">
                  <c:v>4.9121466130613651</c:v>
                </c:pt>
                <c:pt idx="571">
                  <c:v>4.90654164820406</c:v>
                </c:pt>
                <c:pt idx="572">
                  <c:v>4.9009780490276329</c:v>
                </c:pt>
                <c:pt idx="573">
                  <c:v>4.8954555189996105</c:v>
                </c:pt>
                <c:pt idx="574">
                  <c:v>4.8899737635770064</c:v>
                </c:pt>
                <c:pt idx="575">
                  <c:v>4.8845324901951832</c:v>
                </c:pt>
                <c:pt idx="576">
                  <c:v>4.8791314082566908</c:v>
                </c:pt>
                <c:pt idx="577">
                  <c:v>4.8737702291201765</c:v>
                </c:pt>
                <c:pt idx="578">
                  <c:v>4.8684486660892805</c:v>
                </c:pt>
                <c:pt idx="579">
                  <c:v>4.8631664344015855</c:v>
                </c:pt>
                <c:pt idx="580">
                  <c:v>4.8579232512175912</c:v>
                </c:pt>
                <c:pt idx="581">
                  <c:v>4.8527188356097026</c:v>
                </c:pt>
                <c:pt idx="582">
                  <c:v>4.847552908551263</c:v>
                </c:pt>
                <c:pt idx="583">
                  <c:v>4.8424251929056084</c:v>
                </c:pt>
                <c:pt idx="584">
                  <c:v>4.8373354134151487</c:v>
                </c:pt>
                <c:pt idx="585">
                  <c:v>4.8322832966904983</c:v>
                </c:pt>
                <c:pt idx="586">
                  <c:v>4.8272685711996211</c:v>
                </c:pt>
                <c:pt idx="587">
                  <c:v>4.8222909672570022</c:v>
                </c:pt>
                <c:pt idx="588">
                  <c:v>4.8173502170128772</c:v>
                </c:pt>
                <c:pt idx="589">
                  <c:v>4.8124460544424679</c:v>
                </c:pt>
                <c:pt idx="590">
                  <c:v>4.8075782153352646</c:v>
                </c:pt>
                <c:pt idx="591">
                  <c:v>4.8027464372843447</c:v>
                </c:pt>
                <c:pt idx="592">
                  <c:v>4.7979504596757252</c:v>
                </c:pt>
                <c:pt idx="593">
                  <c:v>4.7931900236777256</c:v>
                </c:pt>
                <c:pt idx="594">
                  <c:v>4.7884648722304188</c:v>
                </c:pt>
                <c:pt idx="595">
                  <c:v>4.7837747500350583</c:v>
                </c:pt>
                <c:pt idx="596">
                  <c:v>4.7791194035435876</c:v>
                </c:pt>
                <c:pt idx="597">
                  <c:v>4.7744985809481557</c:v>
                </c:pt>
                <c:pt idx="598">
                  <c:v>4.7699120321706889</c:v>
                </c:pt>
                <c:pt idx="599">
                  <c:v>4.7653595088524892</c:v>
                </c:pt>
              </c:numCache>
            </c:numRef>
          </c:yVal>
          <c:smooth val="0"/>
          <c:extLst>
            <c:ext xmlns:c16="http://schemas.microsoft.com/office/drawing/2014/chart" uri="{C3380CC4-5D6E-409C-BE32-E72D297353CC}">
              <c16:uniqueId val="{00000000-764A-4AD1-B67F-AEFCEBE43D52}"/>
            </c:ext>
          </c:extLst>
        </c:ser>
        <c:dLbls>
          <c:showLegendKey val="0"/>
          <c:showVal val="0"/>
          <c:showCatName val="0"/>
          <c:showSerName val="0"/>
          <c:showPercent val="0"/>
          <c:showBubbleSize val="0"/>
        </c:dLbls>
        <c:axId val="-2060469088"/>
        <c:axId val="-2054790304"/>
      </c:scatterChart>
      <c:valAx>
        <c:axId val="-2060469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Time (s)</a:t>
                </a:r>
              </a:p>
            </c:rich>
          </c:tx>
          <c:layout>
            <c:manualLayout>
              <c:xMode val="edge"/>
              <c:yMode val="edge"/>
              <c:x val="0.86673550330303295"/>
              <c:y val="0.88926550730997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54790304"/>
        <c:crosses val="autoZero"/>
        <c:crossBetween val="midCat"/>
      </c:valAx>
      <c:valAx>
        <c:axId val="-205479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fr-FR" sz="1200" b="1"/>
                  <a:t>Power (W/kg)</a:t>
                </a:r>
              </a:p>
            </c:rich>
          </c:tx>
          <c:layout>
            <c:manualLayout>
              <c:xMode val="edge"/>
              <c:yMode val="edge"/>
              <c:x val="4.8706244958222301E-3"/>
              <c:y val="1.9317859956206499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60469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is-IS">
                <a:solidFill>
                  <a:srgbClr val="FF0000"/>
                </a:solidFill>
              </a:rPr>
              <a:t>FORCE-VELOCITY-POWER</a:t>
            </a:r>
          </a:p>
        </c:rich>
      </c:tx>
      <c:layout>
        <c:manualLayout>
          <c:xMode val="edge"/>
          <c:yMode val="edge"/>
          <c:x val="0.360622375888834"/>
          <c:y val="2.2548634919845802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it-IT"/>
        </a:p>
      </c:txPr>
    </c:title>
    <c:autoTitleDeleted val="0"/>
    <c:plotArea>
      <c:layout>
        <c:manualLayout>
          <c:layoutTarget val="inner"/>
          <c:xMode val="edge"/>
          <c:yMode val="edge"/>
          <c:x val="8.2612286703121707E-2"/>
          <c:y val="1.3760980129779899E-2"/>
          <c:w val="0.83477542659375703"/>
          <c:h val="0.888279898197746"/>
        </c:manualLayout>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xVal>
            <c:numRef>
              <c:f>'From Split times'!$H$3:$H$601</c:f>
              <c:numCache>
                <c:formatCode>0.00</c:formatCode>
                <c:ptCount val="599"/>
                <c:pt idx="0">
                  <c:v>0.14549603556788362</c:v>
                </c:pt>
                <c:pt idx="1">
                  <c:v>0.21741776174850877</c:v>
                </c:pt>
                <c:pt idx="2">
                  <c:v>0.28879419201293977</c:v>
                </c:pt>
                <c:pt idx="3">
                  <c:v>0.35962946068403184</c:v>
                </c:pt>
                <c:pt idx="4">
                  <c:v>0.42992767073904065</c:v>
                </c:pt>
                <c:pt idx="5">
                  <c:v>0.49969289404728512</c:v>
                </c:pt>
                <c:pt idx="6">
                  <c:v>0.56892917160599554</c:v>
                </c:pt>
                <c:pt idx="7">
                  <c:v>0.63764051377438613</c:v>
                </c:pt>
                <c:pt idx="8">
                  <c:v>0.705830900505937</c:v>
                </c:pt>
                <c:pt idx="9">
                  <c:v>0.77350428157893458</c:v>
                </c:pt>
                <c:pt idx="10">
                  <c:v>0.84066457682524476</c:v>
                </c:pt>
                <c:pt idx="11">
                  <c:v>0.90731567635736743</c:v>
                </c:pt>
                <c:pt idx="12">
                  <c:v>0.97346144079375885</c:v>
                </c:pt>
                <c:pt idx="13">
                  <c:v>1.0391057014824492</c:v>
                </c:pt>
                <c:pt idx="14">
                  <c:v>1.1042522607229683</c:v>
                </c:pt>
                <c:pt idx="15">
                  <c:v>1.1689048919865825</c:v>
                </c:pt>
                <c:pt idx="16">
                  <c:v>1.2330673401348646</c:v>
                </c:pt>
                <c:pt idx="17">
                  <c:v>1.2967433216366102</c:v>
                </c:pt>
                <c:pt idx="18">
                  <c:v>1.3599365247831023</c:v>
                </c:pt>
                <c:pt idx="19">
                  <c:v>1.4226506099017473</c:v>
                </c:pt>
                <c:pt idx="20">
                  <c:v>1.4848892095680946</c:v>
                </c:pt>
                <c:pt idx="21">
                  <c:v>1.5466559288162445</c:v>
                </c:pt>
                <c:pt idx="22">
                  <c:v>1.6079543453476572</c:v>
                </c:pt>
                <c:pt idx="23">
                  <c:v>1.6687880097383934</c:v>
                </c:pt>
                <c:pt idx="24">
                  <c:v>1.729160445644762</c:v>
                </c:pt>
                <c:pt idx="25">
                  <c:v>1.789075150007428</c:v>
                </c:pt>
                <c:pt idx="26">
                  <c:v>1.8485355932539627</c:v>
                </c:pt>
                <c:pt idx="27">
                  <c:v>1.9075452194998601</c:v>
                </c:pt>
                <c:pt idx="28">
                  <c:v>1.9661074467480304</c:v>
                </c:pt>
                <c:pt idx="29">
                  <c:v>2.0242256670867804</c:v>
                </c:pt>
                <c:pt idx="30">
                  <c:v>2.0819032468862928</c:v>
                </c:pt>
                <c:pt idx="31">
                  <c:v>2.1391435269936143</c:v>
                </c:pt>
                <c:pt idx="32">
                  <c:v>2.1959498229261696</c:v>
                </c:pt>
                <c:pt idx="33">
                  <c:v>2.2523254250638018</c:v>
                </c:pt>
                <c:pt idx="34">
                  <c:v>2.3082735988393654</c:v>
                </c:pt>
                <c:pt idx="35">
                  <c:v>2.3637975849278625</c:v>
                </c:pt>
                <c:pt idx="36">
                  <c:v>2.4189005994341595</c:v>
                </c:pt>
                <c:pt idx="37">
                  <c:v>2.4735858340792674</c:v>
                </c:pt>
                <c:pt idx="38">
                  <c:v>2.5278564563852162</c:v>
                </c:pt>
                <c:pt idx="39">
                  <c:v>2.581715609858529</c:v>
                </c:pt>
                <c:pt idx="40">
                  <c:v>2.6351664141723012</c:v>
                </c:pt>
                <c:pt idx="41">
                  <c:v>2.6882119653468974</c:v>
                </c:pt>
                <c:pt idx="42">
                  <c:v>2.7408553359292895</c:v>
                </c:pt>
                <c:pt idx="43">
                  <c:v>2.7930995751710181</c:v>
                </c:pt>
                <c:pt idx="44">
                  <c:v>2.844947709204821</c:v>
                </c:pt>
                <c:pt idx="45">
                  <c:v>2.8964027412199123</c:v>
                </c:pt>
                <c:pt idx="46">
                  <c:v>2.9474676516359328</c:v>
                </c:pt>
                <c:pt idx="47">
                  <c:v>2.9981453982755912</c:v>
                </c:pt>
                <c:pt idx="48">
                  <c:v>3.0484389165359813</c:v>
                </c:pt>
                <c:pt idx="49">
                  <c:v>3.098351119558616</c:v>
                </c:pt>
                <c:pt idx="50">
                  <c:v>3.1478848983981575</c:v>
                </c:pt>
                <c:pt idx="51">
                  <c:v>3.1970431221898838</c:v>
                </c:pt>
                <c:pt idx="52">
                  <c:v>3.2458286383158668</c:v>
                </c:pt>
                <c:pt idx="53">
                  <c:v>3.2942442725699088</c:v>
                </c:pt>
                <c:pt idx="54">
                  <c:v>3.3422928293212171</c:v>
                </c:pt>
                <c:pt idx="55">
                  <c:v>3.389977091676843</c:v>
                </c:pt>
                <c:pt idx="56">
                  <c:v>3.4372998216428816</c:v>
                </c:pt>
                <c:pt idx="57">
                  <c:v>3.4842637602844646</c:v>
                </c:pt>
                <c:pt idx="58">
                  <c:v>3.530871627884518</c:v>
                </c:pt>
                <c:pt idx="59">
                  <c:v>3.577126124101341</c:v>
                </c:pt>
                <c:pt idx="60">
                  <c:v>3.62302992812497</c:v>
                </c:pt>
                <c:pt idx="61">
                  <c:v>3.6685856988323651</c:v>
                </c:pt>
                <c:pt idx="62">
                  <c:v>3.7137960749414249</c:v>
                </c:pt>
                <c:pt idx="63">
                  <c:v>3.758663675163822</c:v>
                </c:pt>
                <c:pt idx="64">
                  <c:v>3.8031910983566917</c:v>
                </c:pt>
                <c:pt idx="65">
                  <c:v>3.8473809236731595</c:v>
                </c:pt>
                <c:pt idx="66">
                  <c:v>3.8912357107117375</c:v>
                </c:pt>
                <c:pt idx="67">
                  <c:v>3.9347579996645821</c:v>
                </c:pt>
                <c:pt idx="68">
                  <c:v>3.9779503114646295</c:v>
                </c:pt>
                <c:pt idx="69">
                  <c:v>4.0208151479316143</c:v>
                </c:pt>
                <c:pt idx="70">
                  <c:v>4.06335499191698</c:v>
                </c:pt>
                <c:pt idx="71">
                  <c:v>4.1055723074476953</c:v>
                </c:pt>
                <c:pt idx="72">
                  <c:v>4.1474695398689789</c:v>
                </c:pt>
                <c:pt idx="73">
                  <c:v>4.1890491159859398</c:v>
                </c:pt>
                <c:pt idx="74">
                  <c:v>4.2303134442041408</c:v>
                </c:pt>
                <c:pt idx="75">
                  <c:v>4.2712649146691035</c:v>
                </c:pt>
                <c:pt idx="76">
                  <c:v>4.3119058994047528</c:v>
                </c:pt>
                <c:pt idx="77">
                  <c:v>4.3522387524508099</c:v>
                </c:pt>
                <c:pt idx="78">
                  <c:v>4.3922658099991443</c:v>
                </c:pt>
                <c:pt idx="79">
                  <c:v>4.431989390529095</c:v>
                </c:pt>
                <c:pt idx="80">
                  <c:v>4.4714117949417593</c:v>
                </c:pt>
                <c:pt idx="81">
                  <c:v>4.5105353066932725</c:v>
                </c:pt>
                <c:pt idx="82">
                  <c:v>4.5493621919270666</c:v>
                </c:pt>
                <c:pt idx="83">
                  <c:v>4.5878946996051369</c:v>
                </c:pt>
                <c:pt idx="84">
                  <c:v>4.6261350616383057</c:v>
                </c:pt>
                <c:pt idx="85">
                  <c:v>4.6640854930154969</c:v>
                </c:pt>
                <c:pt idx="86">
                  <c:v>4.7017481919320439</c:v>
                </c:pt>
                <c:pt idx="87">
                  <c:v>4.7391253399170079</c:v>
                </c:pt>
                <c:pt idx="88">
                  <c:v>4.7762191019595361</c:v>
                </c:pt>
                <c:pt idx="89">
                  <c:v>4.8130316266342748</c:v>
                </c:pt>
                <c:pt idx="90">
                  <c:v>4.8495650462258082</c:v>
                </c:pt>
                <c:pt idx="91">
                  <c:v>4.8858214768521719</c:v>
                </c:pt>
                <c:pt idx="92">
                  <c:v>4.9218030185874309</c:v>
                </c:pt>
                <c:pt idx="93">
                  <c:v>4.9575117555833064</c:v>
                </c:pt>
                <c:pt idx="94">
                  <c:v>4.992949756189911</c:v>
                </c:pt>
                <c:pt idx="95">
                  <c:v>5.0281190730755458</c:v>
                </c:pt>
                <c:pt idx="96">
                  <c:v>5.0630217433455966</c:v>
                </c:pt>
                <c:pt idx="97">
                  <c:v>5.0976597886605282</c:v>
                </c:pt>
                <c:pt idx="98">
                  <c:v>5.1320352153529916</c:v>
                </c:pt>
                <c:pt idx="99">
                  <c:v>5.1661500145440273</c:v>
                </c:pt>
                <c:pt idx="100">
                  <c:v>5.2000061622584033</c:v>
                </c:pt>
                <c:pt idx="101">
                  <c:v>5.2336056195390634</c:v>
                </c:pt>
                <c:pt idx="102">
                  <c:v>5.2669503325607323</c:v>
                </c:pt>
                <c:pt idx="103">
                  <c:v>5.3000422327426229</c:v>
                </c:pt>
                <c:pt idx="104">
                  <c:v>5.3328832368603258</c:v>
                </c:pt>
                <c:pt idx="105">
                  <c:v>5.3654752471568283</c:v>
                </c:pt>
                <c:pt idx="106">
                  <c:v>5.3978201514526969</c:v>
                </c:pt>
                <c:pt idx="107">
                  <c:v>5.4299198232554255</c:v>
                </c:pt>
                <c:pt idx="108">
                  <c:v>5.4617761218679552</c:v>
                </c:pt>
                <c:pt idx="109">
                  <c:v>5.4933908924963699</c:v>
                </c:pt>
                <c:pt idx="110">
                  <c:v>5.5247659663567763</c:v>
                </c:pt>
                <c:pt idx="111">
                  <c:v>5.5559031607813711</c:v>
                </c:pt>
                <c:pt idx="112">
                  <c:v>5.5868042793237116</c:v>
                </c:pt>
                <c:pt idx="113">
                  <c:v>5.6174711118631739</c:v>
                </c:pt>
                <c:pt idx="114">
                  <c:v>5.6479054347086342</c:v>
                </c:pt>
                <c:pt idx="115">
                  <c:v>5.6781090107013554</c:v>
                </c:pt>
                <c:pt idx="116">
                  <c:v>5.7080835893170958</c:v>
                </c:pt>
                <c:pt idx="117">
                  <c:v>5.7378309067674449</c:v>
                </c:pt>
                <c:pt idx="118">
                  <c:v>5.7673526861003861</c:v>
                </c:pt>
                <c:pt idx="119">
                  <c:v>5.7966506373001083</c:v>
                </c:pt>
                <c:pt idx="120">
                  <c:v>5.8257264573860423</c:v>
                </c:pt>
                <c:pt idx="121">
                  <c:v>5.8545818305111643</c:v>
                </c:pt>
                <c:pt idx="122">
                  <c:v>5.8832184280595463</c:v>
                </c:pt>
                <c:pt idx="123">
                  <c:v>5.9116379087431632</c:v>
                </c:pt>
                <c:pt idx="124">
                  <c:v>5.9398419186979723</c:v>
                </c:pt>
                <c:pt idx="125">
                  <c:v>5.9678320915792682</c:v>
                </c:pt>
                <c:pt idx="126">
                  <c:v>5.9956100486562969</c:v>
                </c:pt>
                <c:pt idx="127">
                  <c:v>6.0231773989061708</c:v>
                </c:pt>
                <c:pt idx="128">
                  <c:v>6.050535739107068</c:v>
                </c:pt>
                <c:pt idx="129">
                  <c:v>6.0776866539307157</c:v>
                </c:pt>
                <c:pt idx="130">
                  <c:v>6.1046317160341861</c:v>
                </c:pt>
                <c:pt idx="131">
                  <c:v>6.131372486150978</c:v>
                </c:pt>
                <c:pt idx="132">
                  <c:v>6.1579105131814353</c:v>
                </c:pt>
                <c:pt idx="133">
                  <c:v>6.1842473342824462</c:v>
                </c:pt>
                <c:pt idx="134">
                  <c:v>6.2103844749564896</c:v>
                </c:pt>
                <c:pt idx="135">
                  <c:v>6.2363234491399977</c:v>
                </c:pt>
                <c:pt idx="136">
                  <c:v>6.2620657592910387</c:v>
                </c:pt>
                <c:pt idx="137">
                  <c:v>6.2876128964763573</c:v>
                </c:pt>
                <c:pt idx="138">
                  <c:v>6.3129663404577236</c:v>
                </c:pt>
                <c:pt idx="139">
                  <c:v>6.3381275597776607</c:v>
                </c:pt>
                <c:pt idx="140">
                  <c:v>6.3630980118444995</c:v>
                </c:pt>
                <c:pt idx="141">
                  <c:v>6.3878791430167956</c:v>
                </c:pt>
                <c:pt idx="142">
                  <c:v>6.4124723886871093</c:v>
                </c:pt>
                <c:pt idx="143">
                  <c:v>6.4368791733651438</c:v>
                </c:pt>
                <c:pt idx="144">
                  <c:v>6.4611009107602628</c:v>
                </c:pt>
                <c:pt idx="145">
                  <c:v>6.4851390038633712</c:v>
                </c:pt>
                <c:pt idx="146">
                  <c:v>6.508994845028182</c:v>
                </c:pt>
                <c:pt idx="147">
                  <c:v>6.5326698160518619</c:v>
                </c:pt>
                <c:pt idx="148">
                  <c:v>6.5561652882550785</c:v>
                </c:pt>
                <c:pt idx="149">
                  <c:v>6.5794826225614189</c:v>
                </c:pt>
                <c:pt idx="150">
                  <c:v>6.6026231695762272</c:v>
                </c:pt>
                <c:pt idx="151">
                  <c:v>6.6255882696648305</c:v>
                </c:pt>
                <c:pt idx="152">
                  <c:v>6.6483792530301837</c:v>
                </c:pt>
                <c:pt idx="153">
                  <c:v>6.670997439789903</c:v>
                </c:pt>
                <c:pt idx="154">
                  <c:v>6.6934441400527502</c:v>
                </c:pt>
                <c:pt idx="155">
                  <c:v>6.715720653994504</c:v>
                </c:pt>
                <c:pt idx="156">
                  <c:v>6.7378282719332754</c:v>
                </c:pt>
                <c:pt idx="157">
                  <c:v>6.7597682744042471</c:v>
                </c:pt>
                <c:pt idx="158">
                  <c:v>6.7815419322338428</c:v>
                </c:pt>
                <c:pt idx="159">
                  <c:v>6.8031505066133375</c:v>
                </c:pt>
                <c:pt idx="160">
                  <c:v>6.824595249171912</c:v>
                </c:pt>
                <c:pt idx="161">
                  <c:v>6.8458774020491475</c:v>
                </c:pt>
                <c:pt idx="162">
                  <c:v>6.8669981979669776</c:v>
                </c:pt>
                <c:pt idx="163">
                  <c:v>6.8879588603010848</c:v>
                </c:pt>
                <c:pt idx="164">
                  <c:v>6.9087606031517703</c:v>
                </c:pt>
                <c:pt idx="165">
                  <c:v>6.9294046314142692</c:v>
                </c:pt>
                <c:pt idx="166">
                  <c:v>6.9498921408485499</c:v>
                </c:pt>
                <c:pt idx="167">
                  <c:v>6.9702243181485652</c:v>
                </c:pt>
                <c:pt idx="168">
                  <c:v>6.9904023410110057</c:v>
                </c:pt>
                <c:pt idx="169">
                  <c:v>7.0104273782034925</c:v>
                </c:pt>
                <c:pt idx="170">
                  <c:v>7.030300589632299</c:v>
                </c:pt>
                <c:pt idx="171">
                  <c:v>7.0500231264095188</c:v>
                </c:pt>
                <c:pt idx="172">
                  <c:v>7.0695961309197495</c:v>
                </c:pt>
                <c:pt idx="173">
                  <c:v>7.0890207368862583</c:v>
                </c:pt>
                <c:pt idx="174">
                  <c:v>7.1082980694366569</c:v>
                </c:pt>
                <c:pt idx="175">
                  <c:v>7.1274292451680665</c:v>
                </c:pt>
                <c:pt idx="176">
                  <c:v>7.1464153722117922</c:v>
                </c:pt>
                <c:pt idx="177">
                  <c:v>7.1652575502975191</c:v>
                </c:pt>
                <c:pt idx="178">
                  <c:v>7.1839568708170001</c:v>
                </c:pt>
                <c:pt idx="179">
                  <c:v>7.202514416887281</c:v>
                </c:pt>
                <c:pt idx="180">
                  <c:v>7.2209312634134282</c:v>
                </c:pt>
                <c:pt idx="181">
                  <c:v>7.2392084771508074</c:v>
                </c:pt>
                <c:pt idx="182">
                  <c:v>7.2573471167668488</c:v>
                </c:pt>
                <c:pt idx="183">
                  <c:v>7.2753482329023909</c:v>
                </c:pt>
                <c:pt idx="184">
                  <c:v>7.2932128682325228</c:v>
                </c:pt>
                <c:pt idx="185">
                  <c:v>7.3109420575269839</c:v>
                </c:pt>
                <c:pt idx="186">
                  <c:v>7.3285368277100975</c:v>
                </c:pt>
                <c:pt idx="187">
                  <c:v>7.3459981979202578</c:v>
                </c:pt>
                <c:pt idx="188">
                  <c:v>7.3633271795689597</c:v>
                </c:pt>
                <c:pt idx="189">
                  <c:v>7.3805247763993798</c:v>
                </c:pt>
                <c:pt idx="190">
                  <c:v>7.3975919845445155</c:v>
                </c:pt>
                <c:pt idx="191">
                  <c:v>7.4145297925848901</c:v>
                </c:pt>
                <c:pt idx="192">
                  <c:v>7.431339181605809</c:v>
                </c:pt>
                <c:pt idx="193">
                  <c:v>7.4480211252541881</c:v>
                </c:pt>
                <c:pt idx="194">
                  <c:v>7.464576589794949</c:v>
                </c:pt>
                <c:pt idx="195">
                  <c:v>7.4810065341669914</c:v>
                </c:pt>
                <c:pt idx="196">
                  <c:v>7.4973119100387322</c:v>
                </c:pt>
                <c:pt idx="197">
                  <c:v>7.5134936618632366</c:v>
                </c:pt>
                <c:pt idx="198">
                  <c:v>7.5295527269329101</c:v>
                </c:pt>
                <c:pt idx="199">
                  <c:v>7.5454900354338053</c:v>
                </c:pt>
                <c:pt idx="200">
                  <c:v>7.5613065104994908</c:v>
                </c:pt>
                <c:pt idx="201">
                  <c:v>7.5770030682645224</c:v>
                </c:pt>
                <c:pt idx="202">
                  <c:v>7.5925806179175126</c:v>
                </c:pt>
                <c:pt idx="203">
                  <c:v>7.6080400617537878</c:v>
                </c:pt>
                <c:pt idx="204">
                  <c:v>7.6233822952276578</c:v>
                </c:pt>
                <c:pt idx="205">
                  <c:v>7.6386082070042747</c:v>
                </c:pt>
                <c:pt idx="206">
                  <c:v>7.6537186790111171</c:v>
                </c:pt>
                <c:pt idx="207">
                  <c:v>7.6687145864890658</c:v>
                </c:pt>
                <c:pt idx="208">
                  <c:v>7.6835967980431041</c:v>
                </c:pt>
                <c:pt idx="209">
                  <c:v>7.6983661756926285</c:v>
                </c:pt>
                <c:pt idx="210">
                  <c:v>7.7130235749213796</c:v>
                </c:pt>
                <c:pt idx="211">
                  <c:v>7.727569844726994</c:v>
                </c:pt>
                <c:pt idx="212">
                  <c:v>7.7420058276701811</c:v>
                </c:pt>
                <c:pt idx="213">
                  <c:v>7.7563323599235243</c:v>
                </c:pt>
                <c:pt idx="214">
                  <c:v>7.7705502713199195</c:v>
                </c:pt>
                <c:pt idx="215">
                  <c:v>7.7846603854006347</c:v>
                </c:pt>
                <c:pt idx="216">
                  <c:v>7.7986635194630205</c:v>
                </c:pt>
                <c:pt idx="217">
                  <c:v>7.8125604846078378</c:v>
                </c:pt>
                <c:pt idx="218">
                  <c:v>7.8263520857862519</c:v>
                </c:pt>
                <c:pt idx="219">
                  <c:v>7.8400391218464511</c:v>
                </c:pt>
                <c:pt idx="220">
                  <c:v>7.853622385579917</c:v>
                </c:pt>
                <c:pt idx="221">
                  <c:v>7.8671026637673478</c:v>
                </c:pt>
                <c:pt idx="222">
                  <c:v>7.8804807372242331</c:v>
                </c:pt>
                <c:pt idx="223">
                  <c:v>7.8937573808460737</c:v>
                </c:pt>
                <c:pt idx="224">
                  <c:v>7.9069333636532724</c:v>
                </c:pt>
                <c:pt idx="225">
                  <c:v>7.9200094488356774</c:v>
                </c:pt>
                <c:pt idx="226">
                  <c:v>7.9329863937967824</c:v>
                </c:pt>
                <c:pt idx="227">
                  <c:v>7.9458649501976053</c:v>
                </c:pt>
                <c:pt idx="228">
                  <c:v>7.9586458640002196</c:v>
                </c:pt>
                <c:pt idx="229">
                  <c:v>7.9713298755109703</c:v>
                </c:pt>
                <c:pt idx="230">
                  <c:v>7.9839177194233448</c:v>
                </c:pt>
                <c:pt idx="231">
                  <c:v>7.9964101248605388</c:v>
                </c:pt>
                <c:pt idx="232">
                  <c:v>8.0088078154176809</c:v>
                </c:pt>
                <c:pt idx="233">
                  <c:v>8.0211115092037488</c:v>
                </c:pt>
                <c:pt idx="234">
                  <c:v>8.0333219188831642</c:v>
                </c:pt>
                <c:pt idx="235">
                  <c:v>8.0454397517170726</c:v>
                </c:pt>
                <c:pt idx="236">
                  <c:v>8.0574657096043083</c:v>
                </c:pt>
                <c:pt idx="237">
                  <c:v>8.0694004891220512</c:v>
                </c:pt>
                <c:pt idx="238">
                  <c:v>8.081244781566177</c:v>
                </c:pt>
                <c:pt idx="239">
                  <c:v>8.0929992729912907</c:v>
                </c:pt>
                <c:pt idx="240">
                  <c:v>8.1046646442504766</c:v>
                </c:pt>
                <c:pt idx="241">
                  <c:v>8.1162415710347275</c:v>
                </c:pt>
                <c:pt idx="242">
                  <c:v>8.1277307239120837</c:v>
                </c:pt>
                <c:pt idx="243">
                  <c:v>8.1391327683664727</c:v>
                </c:pt>
                <c:pt idx="244">
                  <c:v>8.1504483648362651</c:v>
                </c:pt>
                <c:pt idx="245">
                  <c:v>8.1616781687525108</c:v>
                </c:pt>
                <c:pt idx="246">
                  <c:v>8.1728228305769264</c:v>
                </c:pt>
                <c:pt idx="247">
                  <c:v>8.1838829958395536</c:v>
                </c:pt>
                <c:pt idx="248">
                  <c:v>8.1948593051761538</c:v>
                </c:pt>
                <c:pt idx="249">
                  <c:v>8.2057523943653266</c:v>
                </c:pt>
                <c:pt idx="250">
                  <c:v>8.2165628943653211</c:v>
                </c:pt>
                <c:pt idx="251">
                  <c:v>8.22729143135059</c:v>
                </c:pt>
                <c:pt idx="252">
                  <c:v>8.2379386267480594</c:v>
                </c:pt>
                <c:pt idx="253">
                  <c:v>8.2485050972731226</c:v>
                </c:pt>
                <c:pt idx="254">
                  <c:v>8.2589914549653631</c:v>
                </c:pt>
                <c:pt idx="255">
                  <c:v>8.2693983072239998</c:v>
                </c:pt>
                <c:pt idx="256">
                  <c:v>8.2797262568430838</c:v>
                </c:pt>
                <c:pt idx="257">
                  <c:v>8.2899759020463932</c:v>
                </c:pt>
                <c:pt idx="258">
                  <c:v>8.300147836522104</c:v>
                </c:pt>
                <c:pt idx="259">
                  <c:v>8.3102426494571606</c:v>
                </c:pt>
                <c:pt idx="260">
                  <c:v>8.3202609255714179</c:v>
                </c:pt>
                <c:pt idx="261">
                  <c:v>8.3302032451515053</c:v>
                </c:pt>
                <c:pt idx="262">
                  <c:v>8.3400701840844285</c:v>
                </c:pt>
                <c:pt idx="263">
                  <c:v>8.3498623138909434</c:v>
                </c:pt>
                <c:pt idx="264">
                  <c:v>8.3595802017586447</c:v>
                </c:pt>
                <c:pt idx="265">
                  <c:v>8.3692244105748319</c:v>
                </c:pt>
                <c:pt idx="266">
                  <c:v>8.3787954989591054</c:v>
                </c:pt>
                <c:pt idx="267">
                  <c:v>8.3882940212957227</c:v>
                </c:pt>
                <c:pt idx="268">
                  <c:v>8.397720527765717</c:v>
                </c:pt>
                <c:pt idx="269">
                  <c:v>8.4070755643787543</c:v>
                </c:pt>
                <c:pt idx="270">
                  <c:v>8.4163596730047736</c:v>
                </c:pt>
                <c:pt idx="271">
                  <c:v>8.4255733914053614</c:v>
                </c:pt>
                <c:pt idx="272">
                  <c:v>8.4347172532649068</c:v>
                </c:pt>
                <c:pt idx="273">
                  <c:v>8.4437917882215121</c:v>
                </c:pt>
                <c:pt idx="274">
                  <c:v>8.4527975218976685</c:v>
                </c:pt>
                <c:pt idx="275">
                  <c:v>8.4617349759307103</c:v>
                </c:pt>
                <c:pt idx="276">
                  <c:v>8.470604668003018</c:v>
                </c:pt>
                <c:pt idx="277">
                  <c:v>8.4794071118720087</c:v>
                </c:pt>
                <c:pt idx="278">
                  <c:v>8.4881428173999023</c:v>
                </c:pt>
                <c:pt idx="279">
                  <c:v>8.4968122905832395</c:v>
                </c:pt>
                <c:pt idx="280">
                  <c:v>8.5054160335822022</c:v>
                </c:pt>
                <c:pt idx="281">
                  <c:v>8.5139545447496943</c:v>
                </c:pt>
                <c:pt idx="282">
                  <c:v>8.5224283186602072</c:v>
                </c:pt>
                <c:pt idx="283">
                  <c:v>8.5308378461384748</c:v>
                </c:pt>
                <c:pt idx="284">
                  <c:v>8.539183614287893</c:v>
                </c:pt>
                <c:pt idx="285">
                  <c:v>8.5474661065187387</c:v>
                </c:pt>
                <c:pt idx="286">
                  <c:v>8.5556858025761695</c:v>
                </c:pt>
                <c:pt idx="287">
                  <c:v>8.5638431785680176</c:v>
                </c:pt>
                <c:pt idx="288">
                  <c:v>8.5719387069923592</c:v>
                </c:pt>
                <c:pt idx="289">
                  <c:v>8.5799728567648845</c:v>
                </c:pt>
                <c:pt idx="290">
                  <c:v>8.5879460932460621</c:v>
                </c:pt>
                <c:pt idx="291">
                  <c:v>8.5958588782680927</c:v>
                </c:pt>
                <c:pt idx="292">
                  <c:v>8.6037116701616565</c:v>
                </c:pt>
                <c:pt idx="293">
                  <c:v>8.6115049237824692</c:v>
                </c:pt>
                <c:pt idx="294">
                  <c:v>8.6192390905376133</c:v>
                </c:pt>
                <c:pt idx="295">
                  <c:v>8.6269146184117034</c:v>
                </c:pt>
                <c:pt idx="296">
                  <c:v>8.6345319519928214</c:v>
                </c:pt>
                <c:pt idx="297">
                  <c:v>8.6420915324982772</c:v>
                </c:pt>
                <c:pt idx="298">
                  <c:v>8.6495937978001525</c:v>
                </c:pt>
                <c:pt idx="299">
                  <c:v>8.6570391824506778</c:v>
                </c:pt>
                <c:pt idx="300">
                  <c:v>8.6644281177073967</c:v>
                </c:pt>
                <c:pt idx="301">
                  <c:v>8.6717610315581464</c:v>
                </c:pt>
                <c:pt idx="302">
                  <c:v>8.6790383487458431</c:v>
                </c:pt>
                <c:pt idx="303">
                  <c:v>8.6862604907930887</c:v>
                </c:pt>
                <c:pt idx="304">
                  <c:v>8.6934278760265933</c:v>
                </c:pt>
                <c:pt idx="305">
                  <c:v>8.7005409196013943</c:v>
                </c:pt>
                <c:pt idx="306">
                  <c:v>8.7076000335249049</c:v>
                </c:pt>
                <c:pt idx="307">
                  <c:v>8.7146056266807861</c:v>
                </c:pt>
                <c:pt idx="308">
                  <c:v>8.7215581048526225</c:v>
                </c:pt>
                <c:pt idx="309">
                  <c:v>8.7284578707474356</c:v>
                </c:pt>
                <c:pt idx="310">
                  <c:v>8.7353053240189986</c:v>
                </c:pt>
                <c:pt idx="311">
                  <c:v>8.7421008612909947</c:v>
                </c:pt>
                <c:pt idx="312">
                  <c:v>8.7488448761799837</c:v>
                </c:pt>
                <c:pt idx="313">
                  <c:v>8.7555377593182087</c:v>
                </c:pt>
                <c:pt idx="314">
                  <c:v>8.7621798983762123</c:v>
                </c:pt>
                <c:pt idx="315">
                  <c:v>8.7687716780853027</c:v>
                </c:pt>
                <c:pt idx="316">
                  <c:v>8.775313480259836</c:v>
                </c:pt>
                <c:pt idx="317">
                  <c:v>8.7818056838193197</c:v>
                </c:pt>
                <c:pt idx="318">
                  <c:v>8.7882486648103804</c:v>
                </c:pt>
                <c:pt idx="319">
                  <c:v>8.7946427964285316</c:v>
                </c:pt>
                <c:pt idx="320">
                  <c:v>8.800988449039794</c:v>
                </c:pt>
                <c:pt idx="321">
                  <c:v>8.8072859902021481</c:v>
                </c:pt>
                <c:pt idx="322">
                  <c:v>8.8135357846868256</c:v>
                </c:pt>
                <c:pt idx="323">
                  <c:v>8.8197381944994362</c:v>
                </c:pt>
                <c:pt idx="324">
                  <c:v>8.8258935789009367</c:v>
                </c:pt>
                <c:pt idx="325">
                  <c:v>8.83200229442844</c:v>
                </c:pt>
                <c:pt idx="326">
                  <c:v>8.8380646949158699</c:v>
                </c:pt>
                <c:pt idx="327">
                  <c:v>8.8440811315144483</c:v>
                </c:pt>
                <c:pt idx="328">
                  <c:v>8.8500519527130415</c:v>
                </c:pt>
                <c:pt idx="329">
                  <c:v>8.8559775043583482</c:v>
                </c:pt>
                <c:pt idx="330">
                  <c:v>8.861858129674923</c:v>
                </c:pt>
                <c:pt idx="331">
                  <c:v>8.8676941692850626</c:v>
                </c:pt>
                <c:pt idx="332">
                  <c:v>8.8734859612285337</c:v>
                </c:pt>
                <c:pt idx="333">
                  <c:v>8.8792338409821578</c:v>
                </c:pt>
                <c:pt idx="334">
                  <c:v>8.8849381414792354</c:v>
                </c:pt>
                <c:pt idx="335">
                  <c:v>8.8905991931288391</c:v>
                </c:pt>
                <c:pt idx="336">
                  <c:v>8.8962173238349411</c:v>
                </c:pt>
                <c:pt idx="337">
                  <c:v>8.9017928590154156</c:v>
                </c:pt>
                <c:pt idx="338">
                  <c:v>8.9073261216208852</c:v>
                </c:pt>
                <c:pt idx="339">
                  <c:v>8.9128174321534228</c:v>
                </c:pt>
                <c:pt idx="340">
                  <c:v>8.9182671086851251</c:v>
                </c:pt>
                <c:pt idx="341">
                  <c:v>8.9236754668765279</c:v>
                </c:pt>
                <c:pt idx="342">
                  <c:v>8.9290428199948924</c:v>
                </c:pt>
                <c:pt idx="343">
                  <c:v>8.9343694789323518</c:v>
                </c:pt>
                <c:pt idx="344">
                  <c:v>8.9396557522239171</c:v>
                </c:pt>
                <c:pt idx="345">
                  <c:v>8.944901946065352</c:v>
                </c:pt>
                <c:pt idx="346">
                  <c:v>8.9501083643309052</c:v>
                </c:pt>
                <c:pt idx="347">
                  <c:v>8.9552753085909096</c:v>
                </c:pt>
                <c:pt idx="348">
                  <c:v>8.960403078129259</c:v>
                </c:pt>
                <c:pt idx="349">
                  <c:v>8.9654919699607323</c:v>
                </c:pt>
                <c:pt idx="350">
                  <c:v>8.970542278848205</c:v>
                </c:pt>
                <c:pt idx="351">
                  <c:v>8.9755542973197198</c:v>
                </c:pt>
                <c:pt idx="352">
                  <c:v>8.980528315685433</c:v>
                </c:pt>
                <c:pt idx="353">
                  <c:v>8.9854646220544225</c:v>
                </c:pt>
                <c:pt idx="354">
                  <c:v>8.9903635023513893</c:v>
                </c:pt>
                <c:pt idx="355">
                  <c:v>8.9952252403332089</c:v>
                </c:pt>
                <c:pt idx="356">
                  <c:v>9.0000501176053653</c:v>
                </c:pt>
                <c:pt idx="357">
                  <c:v>9.0048384136382733</c:v>
                </c:pt>
                <c:pt idx="358">
                  <c:v>9.0095904057834542</c:v>
                </c:pt>
                <c:pt idx="359">
                  <c:v>9.0143063692896135</c:v>
                </c:pt>
                <c:pt idx="360">
                  <c:v>9.0189865773185698</c:v>
                </c:pt>
                <c:pt idx="361">
                  <c:v>9.0236313009610853</c:v>
                </c:pt>
                <c:pt idx="362">
                  <c:v>9.0282408092525728</c:v>
                </c:pt>
                <c:pt idx="363">
                  <c:v>9.0328153691886683</c:v>
                </c:pt>
                <c:pt idx="364">
                  <c:v>9.0373552457407005</c:v>
                </c:pt>
                <c:pt idx="365">
                  <c:v>9.0418607018710428</c:v>
                </c:pt>
                <c:pt idx="366">
                  <c:v>9.0463319985483377</c:v>
                </c:pt>
                <c:pt idx="367">
                  <c:v>9.0507693947626215</c:v>
                </c:pt>
                <c:pt idx="368">
                  <c:v>9.0551731475403141</c:v>
                </c:pt>
                <c:pt idx="369">
                  <c:v>9.0595435119591183</c:v>
                </c:pt>
                <c:pt idx="370">
                  <c:v>9.0638807411627873</c:v>
                </c:pt>
                <c:pt idx="371">
                  <c:v>9.0681850863757933</c:v>
                </c:pt>
                <c:pt idx="372">
                  <c:v>9.0724567969178693</c:v>
                </c:pt>
                <c:pt idx="373">
                  <c:v>9.0766961202184611</c:v>
                </c:pt>
                <c:pt idx="374">
                  <c:v>9.0809033018310537</c:v>
                </c:pt>
                <c:pt idx="375">
                  <c:v>9.0850785854473965</c:v>
                </c:pt>
                <c:pt idx="376">
                  <c:v>9.0892222129116149</c:v>
                </c:pt>
                <c:pt idx="377">
                  <c:v>9.0933344242342269</c:v>
                </c:pt>
                <c:pt idx="378">
                  <c:v>9.0974154576060293</c:v>
                </c:pt>
                <c:pt idx="379">
                  <c:v>9.1014655494119161</c:v>
                </c:pt>
                <c:pt idx="380">
                  <c:v>9.1054849342445525</c:v>
                </c:pt>
                <c:pt idx="381">
                  <c:v>9.1094738449179715</c:v>
                </c:pt>
                <c:pt idx="382">
                  <c:v>9.1134325124810562</c:v>
                </c:pt>
                <c:pt idx="383">
                  <c:v>9.1173611662309266</c:v>
                </c:pt>
                <c:pt idx="384">
                  <c:v>9.1212600337262142</c:v>
                </c:pt>
                <c:pt idx="385">
                  <c:v>9.1251293408002514</c:v>
                </c:pt>
                <c:pt idx="386">
                  <c:v>9.1289693115741475</c:v>
                </c:pt>
                <c:pt idx="387">
                  <c:v>9.1327801684697683</c:v>
                </c:pt>
                <c:pt idx="388">
                  <c:v>9.1365621322226254</c:v>
                </c:pt>
                <c:pt idx="389">
                  <c:v>9.1403154218946572</c:v>
                </c:pt>
                <c:pt idx="390">
                  <c:v>9.1440402548869173</c:v>
                </c:pt>
                <c:pt idx="391">
                  <c:v>9.1477368469521725</c:v>
                </c:pt>
                <c:pt idx="392">
                  <c:v>9.151405412207394</c:v>
                </c:pt>
                <c:pt idx="393">
                  <c:v>9.1550461631461602</c:v>
                </c:pt>
                <c:pt idx="394">
                  <c:v>9.1586593106509682</c:v>
                </c:pt>
                <c:pt idx="395">
                  <c:v>9.1622450640054467</c:v>
                </c:pt>
                <c:pt idx="396">
                  <c:v>9.1658036309064759</c:v>
                </c:pt>
                <c:pt idx="397">
                  <c:v>9.1693352174762257</c:v>
                </c:pt>
                <c:pt idx="398">
                  <c:v>9.1728400282740861</c:v>
                </c:pt>
                <c:pt idx="399">
                  <c:v>9.1763182663085185</c:v>
                </c:pt>
                <c:pt idx="400">
                  <c:v>9.1797701330488159</c:v>
                </c:pt>
                <c:pt idx="401">
                  <c:v>9.1831958284367747</c:v>
                </c:pt>
                <c:pt idx="402">
                  <c:v>9.1865955508982715</c:v>
                </c:pt>
                <c:pt idx="403">
                  <c:v>9.1899694973547543</c:v>
                </c:pt>
                <c:pt idx="404">
                  <c:v>9.193317863234661</c:v>
                </c:pt>
                <c:pt idx="405">
                  <c:v>9.1966408424847259</c:v>
                </c:pt>
                <c:pt idx="406">
                  <c:v>9.1999386275812149</c:v>
                </c:pt>
                <c:pt idx="407">
                  <c:v>9.2032114095410851</c:v>
                </c:pt>
                <c:pt idx="408">
                  <c:v>9.2064593779330384</c:v>
                </c:pt>
                <c:pt idx="409">
                  <c:v>9.2096827208885053</c:v>
                </c:pt>
                <c:pt idx="410">
                  <c:v>9.2128816251125425</c:v>
                </c:pt>
                <c:pt idx="411">
                  <c:v>9.2160562758946458</c:v>
                </c:pt>
                <c:pt idx="412">
                  <c:v>9.2192068571194863</c:v>
                </c:pt>
                <c:pt idx="413">
                  <c:v>9.2223335512775559</c:v>
                </c:pt>
                <c:pt idx="414">
                  <c:v>9.2254365394757407</c:v>
                </c:pt>
                <c:pt idx="415">
                  <c:v>9.2285160014478151</c:v>
                </c:pt>
                <c:pt idx="416">
                  <c:v>9.2315721155648447</c:v>
                </c:pt>
                <c:pt idx="417">
                  <c:v>9.2346050588455224</c:v>
                </c:pt>
                <c:pt idx="418">
                  <c:v>9.237615006966422</c:v>
                </c:pt>
                <c:pt idx="419">
                  <c:v>9.2406021342721747</c:v>
                </c:pt>
                <c:pt idx="420">
                  <c:v>9.2435666137855623</c:v>
                </c:pt>
                <c:pt idx="421">
                  <c:v>9.2465086172175486</c:v>
                </c:pt>
                <c:pt idx="422">
                  <c:v>9.2494283149772141</c:v>
                </c:pt>
                <c:pt idx="423">
                  <c:v>9.2523258761816347</c:v>
                </c:pt>
                <c:pt idx="424">
                  <c:v>9.2552014686656747</c:v>
                </c:pt>
                <c:pt idx="425">
                  <c:v>9.2580552589917122</c:v>
                </c:pt>
                <c:pt idx="426">
                  <c:v>9.2608874124592759</c:v>
                </c:pt>
                <c:pt idx="427">
                  <c:v>9.263698093114634</c:v>
                </c:pt>
                <c:pt idx="428">
                  <c:v>9.2664874637602814</c:v>
                </c:pt>
                <c:pt idx="429">
                  <c:v>9.2692556859643869</c:v>
                </c:pt>
                <c:pt idx="430">
                  <c:v>9.2720029200701379</c:v>
                </c:pt>
                <c:pt idx="431">
                  <c:v>9.274729325205028</c:v>
                </c:pt>
                <c:pt idx="432">
                  <c:v>9.277435059290088</c:v>
                </c:pt>
                <c:pt idx="433">
                  <c:v>9.2801202790490134</c:v>
                </c:pt>
                <c:pt idx="434">
                  <c:v>9.2827851400172587</c:v>
                </c:pt>
                <c:pt idx="435">
                  <c:v>9.2854297965510408</c:v>
                </c:pt>
                <c:pt idx="436">
                  <c:v>9.2880544018362752</c:v>
                </c:pt>
                <c:pt idx="437">
                  <c:v>9.2906591078974561</c:v>
                </c:pt>
                <c:pt idx="438">
                  <c:v>9.293244065606455</c:v>
                </c:pt>
                <c:pt idx="439">
                  <c:v>9.2958094246912673</c:v>
                </c:pt>
                <c:pt idx="440">
                  <c:v>9.2983553337446807</c:v>
                </c:pt>
                <c:pt idx="441">
                  <c:v>9.3008819402328804</c:v>
                </c:pt>
                <c:pt idx="442">
                  <c:v>9.3033893905039964</c:v>
                </c:pt>
                <c:pt idx="443">
                  <c:v>9.3058778297965734</c:v>
                </c:pt>
                <c:pt idx="444">
                  <c:v>9.3083474022479873</c:v>
                </c:pt>
                <c:pt idx="445">
                  <c:v>9.3107982509027973</c:v>
                </c:pt>
                <c:pt idx="446">
                  <c:v>9.3132305177210224</c:v>
                </c:pt>
                <c:pt idx="447">
                  <c:v>9.3156443435863761</c:v>
                </c:pt>
                <c:pt idx="448">
                  <c:v>9.3180398683144148</c:v>
                </c:pt>
                <c:pt idx="449">
                  <c:v>9.3204172306606416</c:v>
                </c:pt>
                <c:pt idx="450">
                  <c:v>9.322776568328548</c:v>
                </c:pt>
                <c:pt idx="451">
                  <c:v>9.3251180179775819</c:v>
                </c:pt>
                <c:pt idx="452">
                  <c:v>9.3274417152310694</c:v>
                </c:pt>
                <c:pt idx="453">
                  <c:v>9.3297477946840655</c:v>
                </c:pt>
                <c:pt idx="454">
                  <c:v>9.3320363899111545</c:v>
                </c:pt>
                <c:pt idx="455">
                  <c:v>9.3343076334741859</c:v>
                </c:pt>
                <c:pt idx="456">
                  <c:v>9.3365616569299519</c:v>
                </c:pt>
                <c:pt idx="457">
                  <c:v>9.3387985908378059</c:v>
                </c:pt>
                <c:pt idx="458">
                  <c:v>9.3410185647672304</c:v>
                </c:pt>
                <c:pt idx="459">
                  <c:v>9.3432217073053323</c:v>
                </c:pt>
                <c:pt idx="460">
                  <c:v>9.3454081460643046</c:v>
                </c:pt>
                <c:pt idx="461">
                  <c:v>9.3475780076888064</c:v>
                </c:pt>
                <c:pt idx="462">
                  <c:v>9.3497314178633015</c:v>
                </c:pt>
                <c:pt idx="463">
                  <c:v>9.3518685013193448</c:v>
                </c:pt>
                <c:pt idx="464">
                  <c:v>9.3539893818427959</c:v>
                </c:pt>
                <c:pt idx="465">
                  <c:v>9.3560941822809998</c:v>
                </c:pt>
                <c:pt idx="466">
                  <c:v>9.3581830245498931</c:v>
                </c:pt>
                <c:pt idx="467">
                  <c:v>9.3602560296410768</c:v>
                </c:pt>
                <c:pt idx="468">
                  <c:v>9.3623133176288142</c:v>
                </c:pt>
                <c:pt idx="469">
                  <c:v>9.3643550076769895</c:v>
                </c:pt>
                <c:pt idx="470">
                  <c:v>9.366381218046012</c:v>
                </c:pt>
                <c:pt idx="471">
                  <c:v>9.3683920660996627</c:v>
                </c:pt>
                <c:pt idx="472">
                  <c:v>9.3703876683118974</c:v>
                </c:pt>
                <c:pt idx="473">
                  <c:v>9.3723681402735899</c:v>
                </c:pt>
                <c:pt idx="474">
                  <c:v>9.3743335966992216</c:v>
                </c:pt>
                <c:pt idx="475">
                  <c:v>9.3762841514335395</c:v>
                </c:pt>
                <c:pt idx="476">
                  <c:v>9.3782199174581393</c:v>
                </c:pt>
                <c:pt idx="477">
                  <c:v>9.3801410068980129</c:v>
                </c:pt>
                <c:pt idx="478">
                  <c:v>9.3820475310280447</c:v>
                </c:pt>
                <c:pt idx="479">
                  <c:v>9.3839396002794544</c:v>
                </c:pt>
                <c:pt idx="480">
                  <c:v>9.3858173242461955</c:v>
                </c:pt>
                <c:pt idx="481">
                  <c:v>9.3876808116913004</c:v>
                </c:pt>
                <c:pt idx="482">
                  <c:v>9.3895301705531864</c:v>
                </c:pt>
                <c:pt idx="483">
                  <c:v>9.3913655079518978</c:v>
                </c:pt>
                <c:pt idx="484">
                  <c:v>9.3931869301953235</c:v>
                </c:pt>
                <c:pt idx="485">
                  <c:v>9.3949945427853407</c:v>
                </c:pt>
                <c:pt idx="486">
                  <c:v>9.3967884504239372</c:v>
                </c:pt>
                <c:pt idx="487">
                  <c:v>9.3985687570192695</c:v>
                </c:pt>
                <c:pt idx="488">
                  <c:v>9.4003355656916874</c:v>
                </c:pt>
                <c:pt idx="489">
                  <c:v>9.4020889787796982</c:v>
                </c:pt>
                <c:pt idx="490">
                  <c:v>9.4038290978459003</c:v>
                </c:pt>
                <c:pt idx="491">
                  <c:v>9.4055560236828661</c:v>
                </c:pt>
                <c:pt idx="492">
                  <c:v>9.4072698563189814</c:v>
                </c:pt>
                <c:pt idx="493">
                  <c:v>9.4089706950242338</c:v>
                </c:pt>
                <c:pt idx="494">
                  <c:v>9.4106586383159687</c:v>
                </c:pt>
                <c:pt idx="495">
                  <c:v>9.4123337839645895</c:v>
                </c:pt>
                <c:pt idx="496">
                  <c:v>9.4139962289992276</c:v>
                </c:pt>
                <c:pt idx="497">
                  <c:v>9.4156460697133575</c:v>
                </c:pt>
                <c:pt idx="498">
                  <c:v>9.4172834016703746</c:v>
                </c:pt>
                <c:pt idx="499">
                  <c:v>9.4189083197091392</c:v>
                </c:pt>
                <c:pt idx="500">
                  <c:v>9.4205209179494513</c:v>
                </c:pt>
                <c:pt idx="501">
                  <c:v>9.4221212897975253</c:v>
                </c:pt>
                <c:pt idx="502">
                  <c:v>9.4237095279513792</c:v>
                </c:pt>
                <c:pt idx="503">
                  <c:v>9.4252857244062191</c:v>
                </c:pt>
                <c:pt idx="504">
                  <c:v>9.4268499704597613</c:v>
                </c:pt>
                <c:pt idx="505">
                  <c:v>9.4284023567175197</c:v>
                </c:pt>
                <c:pt idx="506">
                  <c:v>9.429942973098056</c:v>
                </c:pt>
                <c:pt idx="507">
                  <c:v>9.4314719088381871</c:v>
                </c:pt>
                <c:pt idx="508">
                  <c:v>9.4329892524981585</c:v>
                </c:pt>
                <c:pt idx="509">
                  <c:v>9.4344950919667667</c:v>
                </c:pt>
                <c:pt idx="510">
                  <c:v>9.435989514466451</c:v>
                </c:pt>
                <c:pt idx="511">
                  <c:v>9.4374726065583516</c:v>
                </c:pt>
                <c:pt idx="512">
                  <c:v>9.4389444541473164</c:v>
                </c:pt>
                <c:pt idx="513">
                  <c:v>9.4404051424868864</c:v>
                </c:pt>
                <c:pt idx="514">
                  <c:v>9.4418547561842203</c:v>
                </c:pt>
                <c:pt idx="515">
                  <c:v>9.4432933792050076</c:v>
                </c:pt>
                <c:pt idx="516">
                  <c:v>9.4447210948783216</c:v>
                </c:pt>
                <c:pt idx="517">
                  <c:v>9.4461379859014585</c:v>
                </c:pt>
                <c:pt idx="518">
                  <c:v>9.4475441343447137</c:v>
                </c:pt>
                <c:pt idx="519">
                  <c:v>9.4489396216561499</c:v>
                </c:pt>
                <c:pt idx="520">
                  <c:v>9.4503245286662967</c:v>
                </c:pt>
                <c:pt idx="521">
                  <c:v>9.4516989355928551</c:v>
                </c:pt>
                <c:pt idx="522">
                  <c:v>9.4530629220453193</c:v>
                </c:pt>
                <c:pt idx="523">
                  <c:v>9.454416567029611</c:v>
                </c:pt>
                <c:pt idx="524">
                  <c:v>9.4557599489526414</c:v>
                </c:pt>
                <c:pt idx="525">
                  <c:v>9.4570931456268532</c:v>
                </c:pt>
                <c:pt idx="526">
                  <c:v>9.4584162342747362</c:v>
                </c:pt>
                <c:pt idx="527">
                  <c:v>9.4597292915332893</c:v>
                </c:pt>
                <c:pt idx="528">
                  <c:v>9.4610323934584724</c:v>
                </c:pt>
                <c:pt idx="529">
                  <c:v>9.4623256155295987</c:v>
                </c:pt>
                <c:pt idx="530">
                  <c:v>9.4636090326537126</c:v>
                </c:pt>
                <c:pt idx="531">
                  <c:v>9.4648827191699336</c:v>
                </c:pt>
                <c:pt idx="532">
                  <c:v>9.4661467488537525</c:v>
                </c:pt>
                <c:pt idx="533">
                  <c:v>9.4674011949213099</c:v>
                </c:pt>
                <c:pt idx="534">
                  <c:v>9.4686461300336369</c:v>
                </c:pt>
                <c:pt idx="535">
                  <c:v>9.4698816263008663</c:v>
                </c:pt>
                <c:pt idx="536">
                  <c:v>9.4711077552864023</c:v>
                </c:pt>
                <c:pt idx="537">
                  <c:v>9.4723245880110714</c:v>
                </c:pt>
                <c:pt idx="538">
                  <c:v>9.4735321949572349</c:v>
                </c:pt>
                <c:pt idx="539">
                  <c:v>9.4747306460728726</c:v>
                </c:pt>
                <c:pt idx="540">
                  <c:v>9.4759200107756296</c:v>
                </c:pt>
                <c:pt idx="541">
                  <c:v>9.4771003579568429</c:v>
                </c:pt>
                <c:pt idx="542">
                  <c:v>9.4782717559855296</c:v>
                </c:pt>
                <c:pt idx="543">
                  <c:v>9.4794342727123464</c:v>
                </c:pt>
                <c:pt idx="544">
                  <c:v>9.4805879754735169</c:v>
                </c:pt>
                <c:pt idx="545">
                  <c:v>9.4817329310947418</c:v>
                </c:pt>
                <c:pt idx="546">
                  <c:v>9.4828692058950566</c:v>
                </c:pt>
                <c:pt idx="547">
                  <c:v>9.4839968656906812</c:v>
                </c:pt>
                <c:pt idx="548">
                  <c:v>9.4851159757988341</c:v>
                </c:pt>
                <c:pt idx="549">
                  <c:v>9.4862266010415048</c:v>
                </c:pt>
                <c:pt idx="550">
                  <c:v>9.4873288057492218</c:v>
                </c:pt>
                <c:pt idx="551">
                  <c:v>9.488422653764772</c:v>
                </c:pt>
                <c:pt idx="552">
                  <c:v>9.4895082084468942</c:v>
                </c:pt>
                <c:pt idx="553">
                  <c:v>9.4905855326739594</c:v>
                </c:pt>
                <c:pt idx="554">
                  <c:v>9.491654688847607</c:v>
                </c:pt>
                <c:pt idx="555">
                  <c:v>9.4927157388963561</c:v>
                </c:pt>
                <c:pt idx="556">
                  <c:v>9.4937687442791994</c:v>
                </c:pt>
                <c:pt idx="557">
                  <c:v>9.4948137659891607</c:v>
                </c:pt>
                <c:pt idx="558">
                  <c:v>9.4958508645568251</c:v>
                </c:pt>
                <c:pt idx="559">
                  <c:v>9.496880100053847</c:v>
                </c:pt>
                <c:pt idx="560">
                  <c:v>9.4979015320964297</c:v>
                </c:pt>
                <c:pt idx="561">
                  <c:v>9.498915219848783</c:v>
                </c:pt>
                <c:pt idx="562">
                  <c:v>9.4999212220265399</c:v>
                </c:pt>
                <c:pt idx="563">
                  <c:v>9.5009195969001663</c:v>
                </c:pt>
                <c:pt idx="564">
                  <c:v>9.5019104022983303</c:v>
                </c:pt>
                <c:pt idx="565">
                  <c:v>9.5028936956112595</c:v>
                </c:pt>
                <c:pt idx="566">
                  <c:v>9.5038695337940577</c:v>
                </c:pt>
                <c:pt idx="567">
                  <c:v>9.5048379733700052</c:v>
                </c:pt>
                <c:pt idx="568">
                  <c:v>9.505799070433838</c:v>
                </c:pt>
                <c:pt idx="569">
                  <c:v>9.5067528806549912</c:v>
                </c:pt>
                <c:pt idx="570">
                  <c:v>9.5076994592808237</c:v>
                </c:pt>
                <c:pt idx="571">
                  <c:v>9.5086388611398238</c:v>
                </c:pt>
                <c:pt idx="572">
                  <c:v>9.5095711406447787</c:v>
                </c:pt>
                <c:pt idx="573">
                  <c:v>9.5104963517959309</c:v>
                </c:pt>
                <c:pt idx="574">
                  <c:v>9.511414548184101</c:v>
                </c:pt>
                <c:pt idx="575">
                  <c:v>9.5123257829937984</c:v>
                </c:pt>
                <c:pt idx="576">
                  <c:v>9.5132301090062974</c:v>
                </c:pt>
                <c:pt idx="577">
                  <c:v>9.5141275786026913</c:v>
                </c:pt>
                <c:pt idx="578">
                  <c:v>9.5150182437669368</c:v>
                </c:pt>
                <c:pt idx="579">
                  <c:v>9.5159021560888561</c:v>
                </c:pt>
                <c:pt idx="580">
                  <c:v>9.5167793667671283</c:v>
                </c:pt>
                <c:pt idx="581">
                  <c:v>9.5176499266122541</c:v>
                </c:pt>
                <c:pt idx="582">
                  <c:v>9.5185138860494956</c:v>
                </c:pt>
                <c:pt idx="583">
                  <c:v>9.5193712951218075</c:v>
                </c:pt>
                <c:pt idx="584">
                  <c:v>9.5202222034927271</c:v>
                </c:pt>
                <c:pt idx="585">
                  <c:v>9.5210666604492484</c:v>
                </c:pt>
                <c:pt idx="586">
                  <c:v>9.5219047149046858</c:v>
                </c:pt>
                <c:pt idx="587">
                  <c:v>9.5227364154015035</c:v>
                </c:pt>
                <c:pt idx="588">
                  <c:v>9.5235618101141242</c:v>
                </c:pt>
                <c:pt idx="589">
                  <c:v>9.5243809468517195</c:v>
                </c:pt>
                <c:pt idx="590">
                  <c:v>9.5251938730609904</c:v>
                </c:pt>
                <c:pt idx="591">
                  <c:v>9.5260006358288951</c:v>
                </c:pt>
                <c:pt idx="592">
                  <c:v>9.5268012818853975</c:v>
                </c:pt>
                <c:pt idx="593">
                  <c:v>9.5275958576061601</c:v>
                </c:pt>
                <c:pt idx="594">
                  <c:v>9.528384409015235</c:v>
                </c:pt>
                <c:pt idx="595">
                  <c:v>9.5291669817877285</c:v>
                </c:pt>
                <c:pt idx="596">
                  <c:v>9.5299436212524498</c:v>
                </c:pt>
                <c:pt idx="597">
                  <c:v>9.5307143723945327</c:v>
                </c:pt>
                <c:pt idx="598">
                  <c:v>9.5314792798580434</c:v>
                </c:pt>
              </c:numCache>
            </c:numRef>
          </c:xVal>
          <c:yVal>
            <c:numRef>
              <c:f>'From Split times'!$L$3:$L$601</c:f>
              <c:numCache>
                <c:formatCode>0.00</c:formatCode>
                <c:ptCount val="599"/>
                <c:pt idx="0">
                  <c:v>7.2196746445481139</c:v>
                </c:pt>
                <c:pt idx="1">
                  <c:v>7.1650588980753565</c:v>
                </c:pt>
                <c:pt idx="2">
                  <c:v>7.1109048921219218</c:v>
                </c:pt>
                <c:pt idx="3">
                  <c:v>7.057208405982939</c:v>
                </c:pt>
                <c:pt idx="4">
                  <c:v>7.0039652618286858</c:v>
                </c:pt>
                <c:pt idx="5">
                  <c:v>6.9511713242152418</c:v>
                </c:pt>
                <c:pt idx="6">
                  <c:v>6.8988224996013345</c:v>
                </c:pt>
                <c:pt idx="7">
                  <c:v>6.8469147358712936</c:v>
                </c:pt>
                <c:pt idx="8">
                  <c:v>6.7954440218640304</c:v>
                </c:pt>
                <c:pt idx="9">
                  <c:v>6.7444063869079631</c:v>
                </c:pt>
                <c:pt idx="10">
                  <c:v>6.6937979003617905</c:v>
                </c:pt>
                <c:pt idx="11">
                  <c:v>6.6436146711610657</c:v>
                </c:pt>
                <c:pt idx="12">
                  <c:v>6.5938528473704521</c:v>
                </c:pt>
                <c:pt idx="13">
                  <c:v>6.5445086157416235</c:v>
                </c:pt>
                <c:pt idx="14">
                  <c:v>6.4955782012766985</c:v>
                </c:pt>
                <c:pt idx="15">
                  <c:v>6.4470578667971594</c:v>
                </c:pt>
                <c:pt idx="16">
                  <c:v>6.3989439125181597</c:v>
                </c:pt>
                <c:pt idx="17">
                  <c:v>6.3512326756281743</c:v>
                </c:pt>
                <c:pt idx="18">
                  <c:v>6.3039205298738823</c:v>
                </c:pt>
                <c:pt idx="19">
                  <c:v>6.2570038851502563</c:v>
                </c:pt>
                <c:pt idx="20">
                  <c:v>6.2104791870957454</c:v>
                </c:pt>
                <c:pt idx="21">
                  <c:v>6.1643429166925117</c:v>
                </c:pt>
                <c:pt idx="22">
                  <c:v>6.1185915898716496</c:v>
                </c:pt>
                <c:pt idx="23">
                  <c:v>6.0732217571232887</c:v>
                </c:pt>
                <c:pt idx="24">
                  <c:v>6.0282300031115774</c:v>
                </c:pt>
                <c:pt idx="25">
                  <c:v>5.983612946294409</c:v>
                </c:pt>
                <c:pt idx="26">
                  <c:v>5.9393672385478826</c:v>
                </c:pt>
                <c:pt idx="27">
                  <c:v>5.8954895647954029</c:v>
                </c:pt>
                <c:pt idx="28">
                  <c:v>5.8519766426413762</c:v>
                </c:pt>
                <c:pt idx="29">
                  <c:v>5.8088252220094212</c:v>
                </c:pt>
                <c:pt idx="30">
                  <c:v>5.7660320847850572</c:v>
                </c:pt>
                <c:pt idx="31">
                  <c:v>5.7235940444627893</c:v>
                </c:pt>
                <c:pt idx="32">
                  <c:v>5.6815079457975388</c:v>
                </c:pt>
                <c:pt idx="33">
                  <c:v>5.6397706644603716</c:v>
                </c:pt>
                <c:pt idx="34">
                  <c:v>5.5983791066984443</c:v>
                </c:pt>
                <c:pt idx="35">
                  <c:v>5.5573302089991321</c:v>
                </c:pt>
                <c:pt idx="36">
                  <c:v>5.5166209377582778</c:v>
                </c:pt>
                <c:pt idx="37">
                  <c:v>5.476248288952493</c:v>
                </c:pt>
                <c:pt idx="38">
                  <c:v>5.4362092878154815</c:v>
                </c:pt>
                <c:pt idx="39">
                  <c:v>5.3965009885183077</c:v>
                </c:pt>
                <c:pt idx="40">
                  <c:v>5.3571204738535769</c:v>
                </c:pt>
                <c:pt idx="41">
                  <c:v>5.3180648549234597</c:v>
                </c:pt>
                <c:pt idx="42">
                  <c:v>5.2793312708315181</c:v>
                </c:pt>
                <c:pt idx="43">
                  <c:v>5.240916888378286</c:v>
                </c:pt>
                <c:pt idx="44">
                  <c:v>5.2028189017605451</c:v>
                </c:pt>
                <c:pt idx="45">
                  <c:v>5.1650345322742455</c:v>
                </c:pt>
                <c:pt idx="46">
                  <c:v>5.1275610280210469</c:v>
                </c:pt>
                <c:pt idx="47">
                  <c:v>5.090395663618386</c:v>
                </c:pt>
                <c:pt idx="48">
                  <c:v>5.0535357399130882</c:v>
                </c:pt>
                <c:pt idx="49">
                  <c:v>5.0169785836983971</c:v>
                </c:pt>
                <c:pt idx="50">
                  <c:v>4.9807215474344639</c:v>
                </c:pt>
                <c:pt idx="51">
                  <c:v>4.9447620089721704</c:v>
                </c:pt>
                <c:pt idx="52">
                  <c:v>4.9090973712802963</c:v>
                </c:pt>
                <c:pt idx="53">
                  <c:v>4.8737250621759731</c:v>
                </c:pt>
                <c:pt idx="54">
                  <c:v>4.8386425340583576</c:v>
                </c:pt>
                <c:pt idx="55">
                  <c:v>4.8038472636455198</c:v>
                </c:pt>
                <c:pt idx="56">
                  <c:v>4.7693367517144756</c:v>
                </c:pt>
                <c:pt idx="57">
                  <c:v>4.7351085228443379</c:v>
                </c:pt>
                <c:pt idx="58">
                  <c:v>4.7011601251625317</c:v>
                </c:pt>
                <c:pt idx="59">
                  <c:v>4.6674891300940491</c:v>
                </c:pt>
                <c:pt idx="60">
                  <c:v>4.6340931321136933</c:v>
                </c:pt>
                <c:pt idx="61">
                  <c:v>4.6009697485012744</c:v>
                </c:pt>
                <c:pt idx="62">
                  <c:v>4.5681166190997109</c:v>
                </c:pt>
                <c:pt idx="63">
                  <c:v>4.5355314060760383</c:v>
                </c:pt>
                <c:pt idx="64">
                  <c:v>4.5032117936852076</c:v>
                </c:pt>
                <c:pt idx="65">
                  <c:v>4.4711554880367306</c:v>
                </c:pt>
                <c:pt idx="66">
                  <c:v>4.439360216864066</c:v>
                </c:pt>
                <c:pt idx="67">
                  <c:v>4.4078237292967364</c:v>
                </c:pt>
                <c:pt idx="68">
                  <c:v>4.3765437956351478</c:v>
                </c:pt>
                <c:pt idx="69">
                  <c:v>4.3455182071280545</c:v>
                </c:pt>
                <c:pt idx="70">
                  <c:v>4.3147447757526676</c:v>
                </c:pt>
                <c:pt idx="71">
                  <c:v>4.2842213339973316</c:v>
                </c:pt>
                <c:pt idx="72">
                  <c:v>4.2539457346467673</c:v>
                </c:pt>
                <c:pt idx="73">
                  <c:v>4.2239158505698429</c:v>
                </c:pt>
                <c:pt idx="74">
                  <c:v>4.1941295745098266</c:v>
                </c:pt>
                <c:pt idx="75">
                  <c:v>4.1645848188771035</c:v>
                </c:pt>
                <c:pt idx="76">
                  <c:v>4.1352795155443172</c:v>
                </c:pt>
                <c:pt idx="77">
                  <c:v>4.1062116156439021</c:v>
                </c:pt>
                <c:pt idx="78">
                  <c:v>4.0773790893679944</c:v>
                </c:pt>
                <c:pt idx="79">
                  <c:v>4.0487799257706527</c:v>
                </c:pt>
                <c:pt idx="80">
                  <c:v>4.0204121325724138</c:v>
                </c:pt>
                <c:pt idx="81">
                  <c:v>3.9922737359670926</c:v>
                </c:pt>
                <c:pt idx="82">
                  <c:v>3.9643627804308474</c:v>
                </c:pt>
                <c:pt idx="83">
                  <c:v>3.9366773285334533</c:v>
                </c:pt>
                <c:pt idx="84">
                  <c:v>3.9092154607517653</c:v>
                </c:pt>
                <c:pt idx="85">
                  <c:v>3.8819752752853409</c:v>
                </c:pt>
                <c:pt idx="86">
                  <c:v>3.8549548878741899</c:v>
                </c:pt>
                <c:pt idx="87">
                  <c:v>3.8281524316186459</c:v>
                </c:pt>
                <c:pt idx="88">
                  <c:v>3.801566056801291</c:v>
                </c:pt>
                <c:pt idx="89">
                  <c:v>3.7751939307109521</c:v>
                </c:pt>
                <c:pt idx="90">
                  <c:v>3.7490342374687167</c:v>
                </c:pt>
                <c:pt idx="91">
                  <c:v>3.7230851778559435</c:v>
                </c:pt>
                <c:pt idx="92">
                  <c:v>3.6973449691442521</c:v>
                </c:pt>
                <c:pt idx="93">
                  <c:v>3.6718118449274617</c:v>
                </c:pt>
                <c:pt idx="94">
                  <c:v>3.6464840549554514</c:v>
                </c:pt>
                <c:pt idx="95">
                  <c:v>3.6213598649699259</c:v>
                </c:pt>
                <c:pt idx="96">
                  <c:v>3.5964375565420461</c:v>
                </c:pt>
                <c:pt idx="97">
                  <c:v>3.5717154269119264</c:v>
                </c:pt>
                <c:pt idx="98">
                  <c:v>3.5471917888299487</c:v>
                </c:pt>
                <c:pt idx="99">
                  <c:v>3.5228649703998878</c:v>
                </c:pt>
                <c:pt idx="100">
                  <c:v>3.4987333149238182</c:v>
                </c:pt>
                <c:pt idx="101">
                  <c:v>3.4747951807487807</c:v>
                </c:pt>
                <c:pt idx="102">
                  <c:v>3.4510489411151895</c:v>
                </c:pt>
                <c:pt idx="103">
                  <c:v>3.4274929840069492</c:v>
                </c:pt>
                <c:pt idx="104">
                  <c:v>3.4041257120032773</c:v>
                </c:pt>
                <c:pt idx="105">
                  <c:v>3.3809455421321881</c:v>
                </c:pt>
                <c:pt idx="106">
                  <c:v>3.3579509057256383</c:v>
                </c:pt>
                <c:pt idx="107">
                  <c:v>3.3351402482762982</c:v>
                </c:pt>
                <c:pt idx="108">
                  <c:v>3.3125120292959367</c:v>
                </c:pt>
                <c:pt idx="109">
                  <c:v>3.2900647221754009</c:v>
                </c:pt>
                <c:pt idx="110">
                  <c:v>3.2677968140461582</c:v>
                </c:pt>
                <c:pt idx="111">
                  <c:v>3.2457068056433984</c:v>
                </c:pt>
                <c:pt idx="112">
                  <c:v>3.2237932111706624</c:v>
                </c:pt>
                <c:pt idx="113">
                  <c:v>3.2020545581659898</c:v>
                </c:pt>
                <c:pt idx="114">
                  <c:v>3.1804893873695552</c:v>
                </c:pt>
                <c:pt idx="115">
                  <c:v>3.1590962525927817</c:v>
                </c:pt>
                <c:pt idx="116">
                  <c:v>3.1378737205889147</c:v>
                </c:pt>
                <c:pt idx="117">
                  <c:v>3.1168203709250322</c:v>
                </c:pt>
                <c:pt idx="118">
                  <c:v>3.0959347958554786</c:v>
                </c:pt>
                <c:pt idx="119">
                  <c:v>3.0752156001967004</c:v>
                </c:pt>
                <c:pt idx="120">
                  <c:v>3.0546614012034699</c:v>
                </c:pt>
                <c:pt idx="121">
                  <c:v>3.0342708284464766</c:v>
                </c:pt>
                <c:pt idx="122">
                  <c:v>3.014042523691276</c:v>
                </c:pt>
                <c:pt idx="123">
                  <c:v>2.9939751407785686</c:v>
                </c:pt>
                <c:pt idx="124">
                  <c:v>2.9740673455057993</c:v>
                </c:pt>
                <c:pt idx="125">
                  <c:v>2.9543178155100649</c:v>
                </c:pt>
                <c:pt idx="126">
                  <c:v>2.9347252401523032</c:v>
                </c:pt>
                <c:pt idx="127">
                  <c:v>2.9152883204027562</c:v>
                </c:pt>
                <c:pt idx="128">
                  <c:v>2.8960057687276879</c:v>
                </c:pt>
                <c:pt idx="129">
                  <c:v>2.8768763089773453</c:v>
                </c:pt>
                <c:pt idx="130">
                  <c:v>2.8578986762751413</c:v>
                </c:pt>
                <c:pt idx="131">
                  <c:v>2.8390716169080483</c:v>
                </c:pt>
                <c:pt idx="132">
                  <c:v>2.8203938882181929</c:v>
                </c:pt>
                <c:pt idx="133">
                  <c:v>2.8018642584956215</c:v>
                </c:pt>
                <c:pt idx="134">
                  <c:v>2.7834815068722443</c:v>
                </c:pt>
                <c:pt idx="135">
                  <c:v>2.7652444232169175</c:v>
                </c:pt>
                <c:pt idx="136">
                  <c:v>2.7471518080316835</c:v>
                </c:pt>
                <c:pt idx="137">
                  <c:v>2.7292024723491117</c:v>
                </c:pt>
                <c:pt idx="138">
                  <c:v>2.7113952376307742</c:v>
                </c:pt>
                <c:pt idx="139">
                  <c:v>2.6937289356668002</c:v>
                </c:pt>
                <c:pt idx="140">
                  <c:v>2.6762024084765277</c:v>
                </c:pt>
                <c:pt idx="141">
                  <c:v>2.6588145082102161</c:v>
                </c:pt>
                <c:pt idx="142">
                  <c:v>2.6415640970518246</c:v>
                </c:pt>
                <c:pt idx="143">
                  <c:v>2.6244500471228354</c:v>
                </c:pt>
                <c:pt idx="144">
                  <c:v>2.6074712403871008</c:v>
                </c:pt>
                <c:pt idx="145">
                  <c:v>2.5906265685567278</c:v>
                </c:pt>
                <c:pt idx="146">
                  <c:v>2.5739149329989535</c:v>
                </c:pt>
                <c:pt idx="147">
                  <c:v>2.557335244644027</c:v>
                </c:pt>
                <c:pt idx="148">
                  <c:v>2.5408864238940718</c:v>
                </c:pt>
                <c:pt idx="149">
                  <c:v>2.5245674005329244</c:v>
                </c:pt>
                <c:pt idx="150">
                  <c:v>2.5083771136369237</c:v>
                </c:pt>
                <c:pt idx="151">
                  <c:v>2.4923145114866672</c:v>
                </c:pt>
                <c:pt idx="152">
                  <c:v>2.4763785514796837</c:v>
                </c:pt>
                <c:pt idx="153">
                  <c:v>2.4605682000440559</c:v>
                </c:pt>
                <c:pt idx="154">
                  <c:v>2.4448824325529364</c:v>
                </c:pt>
                <c:pt idx="155">
                  <c:v>2.4293202332399844</c:v>
                </c:pt>
                <c:pt idx="156">
                  <c:v>2.4138805951156912</c:v>
                </c:pt>
                <c:pt idx="157">
                  <c:v>2.3985625198845884</c:v>
                </c:pt>
                <c:pt idx="158">
                  <c:v>2.3833650178633308</c:v>
                </c:pt>
                <c:pt idx="159">
                  <c:v>2.3682871078996404</c:v>
                </c:pt>
                <c:pt idx="160">
                  <c:v>2.3533278172921079</c:v>
                </c:pt>
                <c:pt idx="161">
                  <c:v>2.3384861817108278</c:v>
                </c:pt>
                <c:pt idx="162">
                  <c:v>2.3237612451188738</c:v>
                </c:pt>
                <c:pt idx="163">
                  <c:v>2.3091520596945978</c:v>
                </c:pt>
                <c:pt idx="164">
                  <c:v>2.2946576857547321</c:v>
                </c:pt>
                <c:pt idx="165">
                  <c:v>2.2802771916783082</c:v>
                </c:pt>
                <c:pt idx="166">
                  <c:v>2.2660096538313588</c:v>
                </c:pt>
                <c:pt idx="167">
                  <c:v>2.2518541564924126</c:v>
                </c:pt>
                <c:pt idx="168">
                  <c:v>2.2378097917787598</c:v>
                </c:pt>
                <c:pt idx="169">
                  <c:v>2.2238756595734865</c:v>
                </c:pt>
                <c:pt idx="170">
                  <c:v>2.2100508674532646</c:v>
                </c:pt>
                <c:pt idx="171">
                  <c:v>2.1963345306168964</c:v>
                </c:pt>
                <c:pt idx="172">
                  <c:v>2.1827257718145887</c:v>
                </c:pt>
                <c:pt idx="173">
                  <c:v>2.1692237212779717</c:v>
                </c:pt>
                <c:pt idx="174">
                  <c:v>2.1558275166508269</c:v>
                </c:pt>
                <c:pt idx="175">
                  <c:v>2.1425363029205422</c:v>
                </c:pt>
                <c:pt idx="176">
                  <c:v>2.1293492323502665</c:v>
                </c:pt>
                <c:pt idx="177">
                  <c:v>2.1162654644117604</c:v>
                </c:pt>
                <c:pt idx="178">
                  <c:v>2.1032841657189461</c:v>
                </c:pt>
                <c:pt idx="179">
                  <c:v>2.0904045099621271</c:v>
                </c:pt>
                <c:pt idx="180">
                  <c:v>2.0776256778428968</c:v>
                </c:pt>
                <c:pt idx="181">
                  <c:v>2.064946857009696</c:v>
                </c:pt>
                <c:pt idx="182">
                  <c:v>2.0523672419940473</c:v>
                </c:pt>
                <c:pt idx="183">
                  <c:v>2.0398860341474272</c:v>
                </c:pt>
                <c:pt idx="184">
                  <c:v>2.0275024415787901</c:v>
                </c:pt>
                <c:pt idx="185">
                  <c:v>2.0152156790927225</c:v>
                </c:pt>
                <c:pt idx="186">
                  <c:v>2.0030249681282326</c:v>
                </c:pt>
                <c:pt idx="187">
                  <c:v>1.9909295366981574</c:v>
                </c:pt>
                <c:pt idx="188">
                  <c:v>1.9789286193291844</c:v>
                </c:pt>
                <c:pt idx="189">
                  <c:v>1.9670214570024858</c:v>
                </c:pt>
                <c:pt idx="190">
                  <c:v>1.955207297094949</c:v>
                </c:pt>
                <c:pt idx="191">
                  <c:v>1.9434853933210032</c:v>
                </c:pt>
                <c:pt idx="192">
                  <c:v>1.931855005675031</c:v>
                </c:pt>
                <c:pt idx="193">
                  <c:v>1.9203154003743665</c:v>
                </c:pt>
                <c:pt idx="194">
                  <c:v>1.9088658498028581</c:v>
                </c:pt>
                <c:pt idx="195">
                  <c:v>1.8975056324550106</c:v>
                </c:pt>
                <c:pt idx="196">
                  <c:v>1.8862340328806761</c:v>
                </c:pt>
                <c:pt idx="197">
                  <c:v>1.875050341630311</c:v>
                </c:pt>
                <c:pt idx="198">
                  <c:v>1.8639538552007731</c:v>
                </c:pt>
                <c:pt idx="199">
                  <c:v>1.8529438759816648</c:v>
                </c:pt>
                <c:pt idx="200">
                  <c:v>1.8420197122022137</c:v>
                </c:pt>
                <c:pt idx="201">
                  <c:v>1.8311806778786823</c:v>
                </c:pt>
                <c:pt idx="202">
                  <c:v>1.8204260927622988</c:v>
                </c:pt>
                <c:pt idx="203">
                  <c:v>1.8097552822877141</c:v>
                </c:pt>
                <c:pt idx="204">
                  <c:v>1.7991675775219622</c:v>
                </c:pt>
                <c:pt idx="205">
                  <c:v>1.7886623151139343</c:v>
                </c:pt>
                <c:pt idx="206">
                  <c:v>1.7782388372443529</c:v>
                </c:pt>
                <c:pt idx="207">
                  <c:v>1.7678964915762394</c:v>
                </c:pt>
                <c:pt idx="208">
                  <c:v>1.7576346312058719</c:v>
                </c:pt>
                <c:pt idx="209">
                  <c:v>1.7474526146142328</c:v>
                </c:pt>
                <c:pt idx="210">
                  <c:v>1.7373498056189276</c:v>
                </c:pt>
                <c:pt idx="211">
                  <c:v>1.727325573326588</c:v>
                </c:pt>
                <c:pt idx="212">
                  <c:v>1.7173792920857289</c:v>
                </c:pt>
                <c:pt idx="213">
                  <c:v>1.7075103414400887</c:v>
                </c:pt>
                <c:pt idx="214">
                  <c:v>1.6977181060824078</c:v>
                </c:pt>
                <c:pt idx="215">
                  <c:v>1.6880019758086788</c:v>
                </c:pt>
                <c:pt idx="216">
                  <c:v>1.678361345472829</c:v>
                </c:pt>
                <c:pt idx="217">
                  <c:v>1.668795614941859</c:v>
                </c:pt>
                <c:pt idx="218">
                  <c:v>1.6593041890514122</c:v>
                </c:pt>
                <c:pt idx="219">
                  <c:v>1.6498864775617823</c:v>
                </c:pt>
                <c:pt idx="220">
                  <c:v>1.6405418951143469</c:v>
                </c:pt>
                <c:pt idx="221">
                  <c:v>1.6312698611884298</c:v>
                </c:pt>
                <c:pt idx="222">
                  <c:v>1.6220698000585754</c:v>
                </c:pt>
                <c:pt idx="223">
                  <c:v>1.6129411407522471</c:v>
                </c:pt>
                <c:pt idx="224">
                  <c:v>1.6038833170079307</c:v>
                </c:pt>
                <c:pt idx="225">
                  <c:v>1.5948957672336461</c:v>
                </c:pt>
                <c:pt idx="226">
                  <c:v>1.5859779344658582</c:v>
                </c:pt>
                <c:pt idx="227">
                  <c:v>1.5771292663287899</c:v>
                </c:pt>
                <c:pt idx="228">
                  <c:v>1.5683492149941234</c:v>
                </c:pt>
                <c:pt idx="229">
                  <c:v>1.5596372371410925</c:v>
                </c:pt>
                <c:pt idx="230">
                  <c:v>1.5509927939169599</c:v>
                </c:pt>
                <c:pt idx="231">
                  <c:v>1.5424153508978746</c:v>
                </c:pt>
                <c:pt idx="232">
                  <c:v>1.5339043780501032</c:v>
                </c:pt>
                <c:pt idx="233">
                  <c:v>1.5254593496916389</c:v>
                </c:pt>
                <c:pt idx="234">
                  <c:v>1.5170797444541719</c:v>
                </c:pt>
                <c:pt idx="235">
                  <c:v>1.5087650452454315</c:v>
                </c:pt>
                <c:pt idx="236">
                  <c:v>1.5005147392118814</c:v>
                </c:pt>
                <c:pt idx="237">
                  <c:v>1.4923283177017765</c:v>
                </c:pt>
                <c:pt idx="238">
                  <c:v>1.4842052762285727</c:v>
                </c:pt>
                <c:pt idx="239">
                  <c:v>1.4761451144346796</c:v>
                </c:pt>
                <c:pt idx="240">
                  <c:v>1.4681473360555675</c:v>
                </c:pt>
                <c:pt idx="241">
                  <c:v>1.4602114488842071</c:v>
                </c:pt>
                <c:pt idx="242">
                  <c:v>1.4523369647358539</c:v>
                </c:pt>
                <c:pt idx="243">
                  <c:v>1.444523399413163</c:v>
                </c:pt>
                <c:pt idx="244">
                  <c:v>1.4367702726716356</c:v>
                </c:pt>
                <c:pt idx="245">
                  <c:v>1.4290771081853939</c:v>
                </c:pt>
                <c:pt idx="246">
                  <c:v>1.4214434335132793</c:v>
                </c:pt>
                <c:pt idx="247">
                  <c:v>1.4138687800652674</c:v>
                </c:pt>
                <c:pt idx="248">
                  <c:v>1.4063526830692088</c:v>
                </c:pt>
                <c:pt idx="249">
                  <c:v>1.3988946815378716</c:v>
                </c:pt>
                <c:pt idx="250">
                  <c:v>1.3914943182363044</c:v>
                </c:pt>
                <c:pt idx="251">
                  <c:v>1.3841511396495025</c:v>
                </c:pt>
                <c:pt idx="252">
                  <c:v>1.3768646959503759</c:v>
                </c:pt>
                <c:pt idx="253">
                  <c:v>1.3696345409680217</c:v>
                </c:pt>
                <c:pt idx="254">
                  <c:v>1.3624602321562904</c:v>
                </c:pt>
                <c:pt idx="255">
                  <c:v>1.3553413305626516</c:v>
                </c:pt>
                <c:pt idx="256">
                  <c:v>1.3482774007973433</c:v>
                </c:pt>
                <c:pt idx="257">
                  <c:v>1.3412680110028186</c:v>
                </c:pt>
                <c:pt idx="258">
                  <c:v>1.3343127328234687</c:v>
                </c:pt>
                <c:pt idx="259">
                  <c:v>1.3274111413756369</c:v>
                </c:pt>
                <c:pt idx="260">
                  <c:v>1.320562815217903</c:v>
                </c:pt>
                <c:pt idx="261">
                  <c:v>1.3137673363216529</c:v>
                </c:pt>
                <c:pt idx="262">
                  <c:v>1.3070242900419133</c:v>
                </c:pt>
                <c:pt idx="263">
                  <c:v>1.3003332650884663</c:v>
                </c:pt>
                <c:pt idx="264">
                  <c:v>1.2936938534972213</c:v>
                </c:pt>
                <c:pt idx="265">
                  <c:v>1.287105650601863</c:v>
                </c:pt>
                <c:pt idx="266">
                  <c:v>1.280568255005752</c:v>
                </c:pt>
                <c:pt idx="267">
                  <c:v>1.2740812685540943</c:v>
                </c:pt>
                <c:pt idx="268">
                  <c:v>1.2676442963063594</c:v>
                </c:pt>
                <c:pt idx="269">
                  <c:v>1.261256946508958</c:v>
                </c:pt>
                <c:pt idx="270">
                  <c:v>1.2549188305681698</c:v>
                </c:pt>
                <c:pt idx="271">
                  <c:v>1.2486295630233226</c:v>
                </c:pt>
                <c:pt idx="272">
                  <c:v>1.2423887615202123</c:v>
                </c:pt>
                <c:pt idx="273">
                  <c:v>1.2361960467847763</c:v>
                </c:pt>
                <c:pt idx="274">
                  <c:v>1.2300510425969982</c:v>
                </c:pt>
                <c:pt idx="275">
                  <c:v>1.223953375765058</c:v>
                </c:pt>
                <c:pt idx="276">
                  <c:v>1.2179026760997209</c:v>
                </c:pt>
                <c:pt idx="277">
                  <c:v>1.2118985763889525</c:v>
                </c:pt>
                <c:pt idx="278">
                  <c:v>1.2059407123727748</c:v>
                </c:pt>
                <c:pt idx="279">
                  <c:v>1.2000287227183428</c:v>
                </c:pt>
                <c:pt idx="280">
                  <c:v>1.1941622489952592</c:v>
                </c:pt>
                <c:pt idx="281">
                  <c:v>1.1883409356511017</c:v>
                </c:pt>
                <c:pt idx="282">
                  <c:v>1.182564429987184</c:v>
                </c:pt>
                <c:pt idx="283">
                  <c:v>1.1768323821345308</c:v>
                </c:pt>
                <c:pt idx="284">
                  <c:v>1.1711444450300721</c:v>
                </c:pt>
                <c:pt idx="285">
                  <c:v>1.1655002743930536</c:v>
                </c:pt>
                <c:pt idx="286">
                  <c:v>1.1598995287016649</c:v>
                </c:pt>
                <c:pt idx="287">
                  <c:v>1.154341869169871</c:v>
                </c:pt>
                <c:pt idx="288">
                  <c:v>1.1488269597244622</c:v>
                </c:pt>
                <c:pt idx="289">
                  <c:v>1.1433544669823041</c:v>
                </c:pt>
                <c:pt idx="290">
                  <c:v>1.1379240602278002</c:v>
                </c:pt>
                <c:pt idx="291">
                  <c:v>1.1325354113905506</c:v>
                </c:pt>
                <c:pt idx="292">
                  <c:v>1.1271881950232163</c:v>
                </c:pt>
                <c:pt idx="293">
                  <c:v>1.121882088279583</c:v>
                </c:pt>
                <c:pt idx="294">
                  <c:v>1.1166167708928194</c:v>
                </c:pt>
                <c:pt idx="295">
                  <c:v>1.1113919251539337</c:v>
                </c:pt>
                <c:pt idx="296">
                  <c:v>1.1062072358904209</c:v>
                </c:pt>
                <c:pt idx="297">
                  <c:v>1.1010623904451042</c:v>
                </c:pt>
                <c:pt idx="298">
                  <c:v>1.0959570786551645</c:v>
                </c:pt>
                <c:pt idx="299">
                  <c:v>1.0908909928313557</c:v>
                </c:pt>
                <c:pt idx="300">
                  <c:v>1.0858638277374113</c:v>
                </c:pt>
                <c:pt idx="301">
                  <c:v>1.0808752805696284</c:v>
                </c:pt>
                <c:pt idx="302">
                  <c:v>1.0759250509366394</c:v>
                </c:pt>
                <c:pt idx="303">
                  <c:v>1.0710128408393598</c:v>
                </c:pt>
                <c:pt idx="304">
                  <c:v>1.0661383546511183</c:v>
                </c:pt>
                <c:pt idx="305">
                  <c:v>1.0613012990979607</c:v>
                </c:pt>
                <c:pt idx="306">
                  <c:v>1.0565013832391303</c:v>
                </c:pt>
                <c:pt idx="307">
                  <c:v>1.0517383184477231</c:v>
                </c:pt>
                <c:pt idx="308">
                  <c:v>1.0470118183915111</c:v>
                </c:pt>
                <c:pt idx="309">
                  <c:v>1.0423215990139396</c:v>
                </c:pt>
                <c:pt idx="310">
                  <c:v>1.037667378515289</c:v>
                </c:pt>
                <c:pt idx="311">
                  <c:v>1.0330488773340081</c:v>
                </c:pt>
                <c:pt idx="312">
                  <c:v>1.0284658181282058</c:v>
                </c:pt>
                <c:pt idx="313">
                  <c:v>1.0239179257573159</c:v>
                </c:pt>
                <c:pt idx="314">
                  <c:v>1.0194049272639107</c:v>
                </c:pt>
                <c:pt idx="315">
                  <c:v>1.0149265518556891</c:v>
                </c:pt>
                <c:pt idx="316">
                  <c:v>1.0104825308876131</c:v>
                </c:pt>
                <c:pt idx="317">
                  <c:v>1.006072597844206</c:v>
                </c:pt>
                <c:pt idx="318">
                  <c:v>1.0016964883220048</c:v>
                </c:pt>
                <c:pt idx="319">
                  <c:v>0.99735394001216859</c:v>
                </c:pt>
                <c:pt idx="320">
                  <c:v>0.99304469268323736</c:v>
                </c:pt>
                <c:pt idx="321">
                  <c:v>0.98876848816404439</c:v>
                </c:pt>
                <c:pt idx="322">
                  <c:v>0.98452507032677528</c:v>
                </c:pt>
                <c:pt idx="323">
                  <c:v>0.98031418507017976</c:v>
                </c:pt>
                <c:pt idx="324">
                  <c:v>0.97613558030292569</c:v>
                </c:pt>
                <c:pt idx="325">
                  <c:v>0.97198900592710169</c:v>
                </c:pt>
                <c:pt idx="326">
                  <c:v>0.96787421382186434</c:v>
                </c:pt>
                <c:pt idx="327">
                  <c:v>0.9637909578272239</c:v>
                </c:pt>
                <c:pt idx="328">
                  <c:v>0.95973899372797622</c:v>
                </c:pt>
                <c:pt idx="329">
                  <c:v>0.9557180792377723</c:v>
                </c:pt>
                <c:pt idx="330">
                  <c:v>0.95172797398332754</c:v>
                </c:pt>
                <c:pt idx="331">
                  <c:v>0.94776843948876599</c:v>
                </c:pt>
                <c:pt idx="332">
                  <c:v>0.94383923916010382</c:v>
                </c:pt>
                <c:pt idx="333">
                  <c:v>0.93994013826986611</c:v>
                </c:pt>
                <c:pt idx="334">
                  <c:v>0.93607090394183667</c:v>
                </c:pt>
                <c:pt idx="335">
                  <c:v>0.93223130513594088</c:v>
                </c:pt>
                <c:pt idx="336">
                  <c:v>0.92842111263325844</c:v>
                </c:pt>
                <c:pt idx="337">
                  <c:v>0.92464009902116706</c:v>
                </c:pt>
                <c:pt idx="338">
                  <c:v>0.92088803867861468</c:v>
                </c:pt>
                <c:pt idx="339">
                  <c:v>0.91716470776151726</c:v>
                </c:pt>
                <c:pt idx="340">
                  <c:v>0.91346988418828434</c:v>
                </c:pt>
                <c:pt idx="341">
                  <c:v>0.90980334762546888</c:v>
                </c:pt>
                <c:pt idx="342">
                  <c:v>0.90616487947354196</c:v>
                </c:pt>
                <c:pt idx="343">
                  <c:v>0.90255426285278606</c:v>
                </c:pt>
                <c:pt idx="344">
                  <c:v>0.89897128258931658</c:v>
                </c:pt>
                <c:pt idx="345">
                  <c:v>0.89541572520121537</c:v>
                </c:pt>
                <c:pt idx="346">
                  <c:v>0.89188737888479186</c:v>
                </c:pt>
                <c:pt idx="347">
                  <c:v>0.88838603350095402</c:v>
                </c:pt>
                <c:pt idx="348">
                  <c:v>0.88491148056170477</c:v>
                </c:pt>
                <c:pt idx="349">
                  <c:v>0.88146351321674454</c:v>
                </c:pt>
                <c:pt idx="350">
                  <c:v>0.87804192624019772</c:v>
                </c:pt>
                <c:pt idx="351">
                  <c:v>0.87464651601744769</c:v>
                </c:pt>
                <c:pt idx="352">
                  <c:v>0.87127708053208475</c:v>
                </c:pt>
                <c:pt idx="353">
                  <c:v>0.86793341935296653</c:v>
                </c:pt>
                <c:pt idx="354">
                  <c:v>0.86461533362138987</c:v>
                </c:pt>
                <c:pt idx="355">
                  <c:v>0.8613226260383704</c:v>
                </c:pt>
                <c:pt idx="356">
                  <c:v>0.85805510085203096</c:v>
                </c:pt>
                <c:pt idx="357">
                  <c:v>0.8548125638450994</c:v>
                </c:pt>
                <c:pt idx="358">
                  <c:v>0.85159482232250938</c:v>
                </c:pt>
                <c:pt idx="359">
                  <c:v>0.84840168509911018</c:v>
                </c:pt>
                <c:pt idx="360">
                  <c:v>0.8452329624874787</c:v>
                </c:pt>
                <c:pt idx="361">
                  <c:v>0.84208846628583645</c:v>
                </c:pt>
                <c:pt idx="362">
                  <c:v>0.83896800976606845</c:v>
                </c:pt>
                <c:pt idx="363">
                  <c:v>0.83587140766184365</c:v>
                </c:pt>
                <c:pt idx="364">
                  <c:v>0.83279847615683533</c:v>
                </c:pt>
                <c:pt idx="365">
                  <c:v>0.8297490328730458</c:v>
                </c:pt>
                <c:pt idx="366">
                  <c:v>0.8267228968592224</c:v>
                </c:pt>
                <c:pt idx="367">
                  <c:v>0.82371988857937783</c:v>
                </c:pt>
                <c:pt idx="368">
                  <c:v>0.8207398299014047</c:v>
                </c:pt>
                <c:pt idx="369">
                  <c:v>0.81778254408578843</c:v>
                </c:pt>
                <c:pt idx="370">
                  <c:v>0.81484785577441132</c:v>
                </c:pt>
                <c:pt idx="371">
                  <c:v>0.811935590979456</c:v>
                </c:pt>
                <c:pt idx="372">
                  <c:v>0.80904557707239888</c:v>
                </c:pt>
                <c:pt idx="373">
                  <c:v>0.80617764277309867</c:v>
                </c:pt>
                <c:pt idx="374">
                  <c:v>0.80333161813897525</c:v>
                </c:pt>
                <c:pt idx="375">
                  <c:v>0.80050733455428014</c:v>
                </c:pt>
                <c:pt idx="376">
                  <c:v>0.79770462471945747</c:v>
                </c:pt>
                <c:pt idx="377">
                  <c:v>0.79492332264059407</c:v>
                </c:pt>
                <c:pt idx="378">
                  <c:v>0.79216326361895795</c:v>
                </c:pt>
                <c:pt idx="379">
                  <c:v>0.7894242842406255</c:v>
                </c:pt>
                <c:pt idx="380">
                  <c:v>0.7867062223661947</c:v>
                </c:pt>
                <c:pt idx="381">
                  <c:v>0.78400891712058418</c:v>
                </c:pt>
                <c:pt idx="382">
                  <c:v>0.78133220888292054</c:v>
                </c:pt>
                <c:pt idx="383">
                  <c:v>0.7786759392765058</c:v>
                </c:pt>
                <c:pt idx="384">
                  <c:v>0.77603995115887281</c:v>
                </c:pt>
                <c:pt idx="385">
                  <c:v>0.77342408861192147</c:v>
                </c:pt>
                <c:pt idx="386">
                  <c:v>0.77082819693213966</c:v>
                </c:pt>
                <c:pt idx="387">
                  <c:v>0.76825212262090192</c:v>
                </c:pt>
                <c:pt idx="388">
                  <c:v>0.76569571337485398</c:v>
                </c:pt>
                <c:pt idx="389">
                  <c:v>0.76315881807637231</c:v>
                </c:pt>
                <c:pt idx="390">
                  <c:v>0.76064128678410892</c:v>
                </c:pt>
                <c:pt idx="391">
                  <c:v>0.75814297072360892</c:v>
                </c:pt>
                <c:pt idx="392">
                  <c:v>0.75566372227801215</c:v>
                </c:pt>
                <c:pt idx="393">
                  <c:v>0.75320339497882594</c:v>
                </c:pt>
                <c:pt idx="394">
                  <c:v>0.7507618434967801</c:v>
                </c:pt>
                <c:pt idx="395">
                  <c:v>0.74833892363275512</c:v>
                </c:pt>
                <c:pt idx="396">
                  <c:v>0.74593449230878561</c:v>
                </c:pt>
                <c:pt idx="397">
                  <c:v>0.74354840755913976</c:v>
                </c:pt>
                <c:pt idx="398">
                  <c:v>0.74118052852147143</c:v>
                </c:pt>
                <c:pt idx="399">
                  <c:v>0.7388307154280459</c:v>
                </c:pt>
                <c:pt idx="400">
                  <c:v>0.73649882959703983</c:v>
                </c:pt>
                <c:pt idx="401">
                  <c:v>0.73418473342391077</c:v>
                </c:pt>
                <c:pt idx="402">
                  <c:v>0.73188829037284031</c:v>
                </c:pt>
                <c:pt idx="403">
                  <c:v>0.72960936496824591</c:v>
                </c:pt>
                <c:pt idx="404">
                  <c:v>0.72734782278636512</c:v>
                </c:pt>
                <c:pt idx="405">
                  <c:v>0.72510353044690745</c:v>
                </c:pt>
                <c:pt idx="406">
                  <c:v>0.72287635560477626</c:v>
                </c:pt>
                <c:pt idx="407">
                  <c:v>0.72066616694185859</c:v>
                </c:pt>
                <c:pt idx="408">
                  <c:v>0.71847283415888274</c:v>
                </c:pt>
                <c:pt idx="409">
                  <c:v>0.71629622796734249</c:v>
                </c:pt>
                <c:pt idx="410">
                  <c:v>0.71413622008148947</c:v>
                </c:pt>
                <c:pt idx="411">
                  <c:v>0.711992683210389</c:v>
                </c:pt>
                <c:pt idx="412">
                  <c:v>0.70986549105004304</c:v>
                </c:pt>
                <c:pt idx="413">
                  <c:v>0.70775451827557756</c:v>
                </c:pt>
                <c:pt idx="414">
                  <c:v>0.70565964053349484</c:v>
                </c:pt>
                <c:pt idx="415">
                  <c:v>0.70358073443398705</c:v>
                </c:pt>
                <c:pt idx="416">
                  <c:v>0.70151767754331529</c:v>
                </c:pt>
                <c:pt idx="417">
                  <c:v>0.69947034837625033</c:v>
                </c:pt>
                <c:pt idx="418">
                  <c:v>0.69743862638857679</c:v>
                </c:pt>
                <c:pt idx="419">
                  <c:v>0.6954223919696545</c:v>
                </c:pt>
                <c:pt idx="420">
                  <c:v>0.69342152643504618</c:v>
                </c:pt>
                <c:pt idx="421">
                  <c:v>0.69143591201920196</c:v>
                </c:pt>
                <c:pt idx="422">
                  <c:v>0.68946543186820508</c:v>
                </c:pt>
                <c:pt idx="423">
                  <c:v>0.68750997003257741</c:v>
                </c:pt>
                <c:pt idx="424">
                  <c:v>0.68556941146014094</c:v>
                </c:pt>
                <c:pt idx="425">
                  <c:v>0.68364364198894256</c:v>
                </c:pt>
                <c:pt idx="426">
                  <c:v>0.68173254834023156</c:v>
                </c:pt>
                <c:pt idx="427">
                  <c:v>0.67983601811149819</c:v>
                </c:pt>
                <c:pt idx="428">
                  <c:v>0.67795393976956708</c:v>
                </c:pt>
                <c:pt idx="429">
                  <c:v>0.67608620264374686</c:v>
                </c:pt>
                <c:pt idx="430">
                  <c:v>0.67423269691903731</c:v>
                </c:pt>
                <c:pt idx="431">
                  <c:v>0.67239331362939037</c:v>
                </c:pt>
                <c:pt idx="432">
                  <c:v>0.67056794465102665</c:v>
                </c:pt>
                <c:pt idx="433">
                  <c:v>0.66875648269580468</c:v>
                </c:pt>
                <c:pt idx="434">
                  <c:v>0.66695882130464801</c:v>
                </c:pt>
                <c:pt idx="435">
                  <c:v>0.66517485484102268</c:v>
                </c:pt>
                <c:pt idx="436">
                  <c:v>0.66340447848446649</c:v>
                </c:pt>
                <c:pt idx="437">
                  <c:v>0.66164758822417469</c:v>
                </c:pt>
                <c:pt idx="438">
                  <c:v>0.65990408085263519</c:v>
                </c:pt>
                <c:pt idx="439">
                  <c:v>0.65817385395931638</c:v>
                </c:pt>
                <c:pt idx="440">
                  <c:v>0.65645680592440514</c:v>
                </c:pt>
                <c:pt idx="441">
                  <c:v>0.65475283591259681</c:v>
                </c:pt>
                <c:pt idx="442">
                  <c:v>0.65306184386693478</c:v>
                </c:pt>
                <c:pt idx="443">
                  <c:v>0.65138373050270049</c:v>
                </c:pt>
                <c:pt idx="444">
                  <c:v>0.64971839730135217</c:v>
                </c:pt>
                <c:pt idx="445">
                  <c:v>0.64806574650451365</c:v>
                </c:pt>
                <c:pt idx="446">
                  <c:v>0.64642568110801069</c:v>
                </c:pt>
                <c:pt idx="447">
                  <c:v>0.64479810485595734</c:v>
                </c:pt>
                <c:pt idx="448">
                  <c:v>0.64318292223488704</c:v>
                </c:pt>
                <c:pt idx="449">
                  <c:v>0.64158003846793366</c:v>
                </c:pt>
                <c:pt idx="450">
                  <c:v>0.63998935950906066</c:v>
                </c:pt>
                <c:pt idx="451">
                  <c:v>0.63841079203733175</c:v>
                </c:pt>
                <c:pt idx="452">
                  <c:v>0.63684424345123458</c:v>
                </c:pt>
                <c:pt idx="453">
                  <c:v>0.63528962186304383</c:v>
                </c:pt>
                <c:pt idx="454">
                  <c:v>0.63374683609323412</c:v>
                </c:pt>
                <c:pt idx="455">
                  <c:v>0.63221579566493646</c:v>
                </c:pt>
                <c:pt idx="456">
                  <c:v>0.63069641079843897</c:v>
                </c:pt>
                <c:pt idx="457">
                  <c:v>0.62918859240573244</c:v>
                </c:pt>
                <c:pt idx="458">
                  <c:v>0.6276922520850996</c:v>
                </c:pt>
                <c:pt idx="459">
                  <c:v>0.62620730211574771</c:v>
                </c:pt>
                <c:pt idx="460">
                  <c:v>0.6247336554524856</c:v>
                </c:pt>
                <c:pt idx="461">
                  <c:v>0.62327122572044136</c:v>
                </c:pt>
                <c:pt idx="462">
                  <c:v>0.62181992720982382</c:v>
                </c:pt>
                <c:pt idx="463">
                  <c:v>0.62037967487072643</c:v>
                </c:pt>
                <c:pt idx="464">
                  <c:v>0.61895038430797156</c:v>
                </c:pt>
                <c:pt idx="465">
                  <c:v>0.61753197177599817</c:v>
                </c:pt>
                <c:pt idx="466">
                  <c:v>0.61612435417378741</c:v>
                </c:pt>
                <c:pt idx="467">
                  <c:v>0.61472744903983279</c:v>
                </c:pt>
                <c:pt idx="468">
                  <c:v>0.61334117454714754</c:v>
                </c:pt>
                <c:pt idx="469">
                  <c:v>0.61196544949831311</c:v>
                </c:pt>
                <c:pt idx="470">
                  <c:v>0.61060019332056781</c:v>
                </c:pt>
                <c:pt idx="471">
                  <c:v>0.60924532606093351</c:v>
                </c:pt>
                <c:pt idx="472">
                  <c:v>0.60790076838138385</c:v>
                </c:pt>
                <c:pt idx="473">
                  <c:v>0.6065664415540476</c:v>
                </c:pt>
                <c:pt idx="474">
                  <c:v>0.60524226745645271</c:v>
                </c:pt>
                <c:pt idx="475">
                  <c:v>0.60392816856680842</c:v>
                </c:pt>
                <c:pt idx="476">
                  <c:v>0.60262406795932422</c:v>
                </c:pt>
                <c:pt idx="477">
                  <c:v>0.60132988929956643</c:v>
                </c:pt>
                <c:pt idx="478">
                  <c:v>0.60004555683985206</c:v>
                </c:pt>
                <c:pt idx="479">
                  <c:v>0.59877099541467937</c:v>
                </c:pt>
                <c:pt idx="480">
                  <c:v>0.59750613043619505</c:v>
                </c:pt>
                <c:pt idx="481">
                  <c:v>0.59625088788969682</c:v>
                </c:pt>
                <c:pt idx="482">
                  <c:v>0.59500519432917331</c:v>
                </c:pt>
                <c:pt idx="483">
                  <c:v>0.593768976872878</c:v>
                </c:pt>
                <c:pt idx="484">
                  <c:v>0.59254216319893971</c:v>
                </c:pt>
                <c:pt idx="485">
                  <c:v>0.59132468154100681</c:v>
                </c:pt>
                <c:pt idx="486">
                  <c:v>0.59011646068392687</c:v>
                </c:pt>
                <c:pt idx="487">
                  <c:v>0.5889174299594615</c:v>
                </c:pt>
                <c:pt idx="488">
                  <c:v>0.58772751924203315</c:v>
                </c:pt>
                <c:pt idx="489">
                  <c:v>0.58654665894450753</c:v>
                </c:pt>
                <c:pt idx="490">
                  <c:v>0.58537478001400955</c:v>
                </c:pt>
                <c:pt idx="491">
                  <c:v>0.58421181392777088</c:v>
                </c:pt>
                <c:pt idx="492">
                  <c:v>0.58305769268901297</c:v>
                </c:pt>
                <c:pt idx="493">
                  <c:v>0.58191234882286036</c:v>
                </c:pt>
                <c:pt idx="494">
                  <c:v>0.58077571537228845</c:v>
                </c:pt>
                <c:pt idx="495">
                  <c:v>0.57964772589410163</c:v>
                </c:pt>
                <c:pt idx="496">
                  <c:v>0.57852831445494468</c:v>
                </c:pt>
                <c:pt idx="497">
                  <c:v>0.57741741562734616</c:v>
                </c:pt>
                <c:pt idx="498">
                  <c:v>0.57631496448579078</c:v>
                </c:pt>
                <c:pt idx="499">
                  <c:v>0.57522089660282649</c:v>
                </c:pt>
                <c:pt idx="500">
                  <c:v>0.57413514804519838</c:v>
                </c:pt>
                <c:pt idx="501">
                  <c:v>0.5730576553700174</c:v>
                </c:pt>
                <c:pt idx="502">
                  <c:v>0.57198835562095585</c:v>
                </c:pt>
                <c:pt idx="503">
                  <c:v>0.57092718632447503</c:v>
                </c:pt>
                <c:pt idx="504">
                  <c:v>0.56987408548608287</c:v>
                </c:pt>
                <c:pt idx="505">
                  <c:v>0.56882899158661937</c:v>
                </c:pt>
                <c:pt idx="506">
                  <c:v>0.5677918435785736</c:v>
                </c:pt>
                <c:pt idx="507">
                  <c:v>0.56676258088242848</c:v>
                </c:pt>
                <c:pt idx="508">
                  <c:v>0.56574114338303438</c:v>
                </c:pt>
                <c:pt idx="509">
                  <c:v>0.56472747142601309</c:v>
                </c:pt>
                <c:pt idx="510">
                  <c:v>0.56372150581418767</c:v>
                </c:pt>
                <c:pt idx="511">
                  <c:v>0.5627231878040424</c:v>
                </c:pt>
                <c:pt idx="512">
                  <c:v>0.56173245910220992</c:v>
                </c:pt>
                <c:pt idx="513">
                  <c:v>0.5607492618619867</c:v>
                </c:pt>
                <c:pt idx="514">
                  <c:v>0.55977353867987523</c:v>
                </c:pt>
                <c:pt idx="515">
                  <c:v>0.55880523259215387</c:v>
                </c:pt>
                <c:pt idx="516">
                  <c:v>0.55784428707147371</c:v>
                </c:pt>
                <c:pt idx="517">
                  <c:v>0.55689064602348248</c:v>
                </c:pt>
                <c:pt idx="518">
                  <c:v>0.55594425378347478</c:v>
                </c:pt>
                <c:pt idx="519">
                  <c:v>0.55500505511306963</c:v>
                </c:pt>
                <c:pt idx="520">
                  <c:v>0.55407299519691178</c:v>
                </c:pt>
                <c:pt idx="521">
                  <c:v>0.55314801963940219</c:v>
                </c:pt>
                <c:pt idx="522">
                  <c:v>0.552230074461452</c:v>
                </c:pt>
                <c:pt idx="523">
                  <c:v>0.55131910609726342</c:v>
                </c:pt>
                <c:pt idx="524">
                  <c:v>0.55041506139113416</c:v>
                </c:pt>
                <c:pt idx="525">
                  <c:v>0.54951788759428932</c:v>
                </c:pt>
                <c:pt idx="526">
                  <c:v>0.54862753236173667</c:v>
                </c:pt>
                <c:pt idx="527">
                  <c:v>0.54774394374914681</c:v>
                </c:pt>
                <c:pt idx="528">
                  <c:v>0.54686707020975867</c:v>
                </c:pt>
                <c:pt idx="529">
                  <c:v>0.54599686059130825</c:v>
                </c:pt>
                <c:pt idx="530">
                  <c:v>0.54513326413298202</c:v>
                </c:pt>
                <c:pt idx="531">
                  <c:v>0.54427623046239504</c:v>
                </c:pt>
                <c:pt idx="532">
                  <c:v>0.54342570959259084</c:v>
                </c:pt>
                <c:pt idx="533">
                  <c:v>0.54258165191906715</c:v>
                </c:pt>
                <c:pt idx="534">
                  <c:v>0.54174400821682311</c:v>
                </c:pt>
                <c:pt idx="535">
                  <c:v>0.54091272963743142</c:v>
                </c:pt>
                <c:pt idx="536">
                  <c:v>0.54008776770613143</c:v>
                </c:pt>
                <c:pt idx="537">
                  <c:v>0.53926907431894655</c:v>
                </c:pt>
                <c:pt idx="538">
                  <c:v>0.53845660173982357</c:v>
                </c:pt>
                <c:pt idx="539">
                  <c:v>0.53765030259779567</c:v>
                </c:pt>
                <c:pt idx="540">
                  <c:v>0.53685012988416547</c:v>
                </c:pt>
                <c:pt idx="541">
                  <c:v>0.53605603694971138</c:v>
                </c:pt>
                <c:pt idx="542">
                  <c:v>0.53526797750191668</c:v>
                </c:pt>
                <c:pt idx="543">
                  <c:v>0.53448590560221954</c:v>
                </c:pt>
                <c:pt idx="544">
                  <c:v>0.53370977566328248</c:v>
                </c:pt>
                <c:pt idx="545">
                  <c:v>0.53293954244628827</c:v>
                </c:pt>
                <c:pt idx="546">
                  <c:v>0.53217516105825091</c:v>
                </c:pt>
                <c:pt idx="547">
                  <c:v>0.53141658694935323</c:v>
                </c:pt>
                <c:pt idx="548">
                  <c:v>0.53066377591030123</c:v>
                </c:pt>
                <c:pt idx="549">
                  <c:v>0.52991668406970083</c:v>
                </c:pt>
                <c:pt idx="550">
                  <c:v>0.52917526789145586</c:v>
                </c:pt>
                <c:pt idx="551">
                  <c:v>0.52843948417218445</c:v>
                </c:pt>
                <c:pt idx="552">
                  <c:v>0.52770929003865719</c:v>
                </c:pt>
                <c:pt idx="553">
                  <c:v>0.52698464294525504</c:v>
                </c:pt>
                <c:pt idx="554">
                  <c:v>0.52626550067144662</c:v>
                </c:pt>
                <c:pt idx="555">
                  <c:v>0.52555182131928502</c:v>
                </c:pt>
                <c:pt idx="556">
                  <c:v>0.52484356331092519</c:v>
                </c:pt>
                <c:pt idx="557">
                  <c:v>0.52414068538616043</c:v>
                </c:pt>
                <c:pt idx="558">
                  <c:v>0.52344314659997693</c:v>
                </c:pt>
                <c:pt idx="559">
                  <c:v>0.52275090632012833</c:v>
                </c:pt>
                <c:pt idx="560">
                  <c:v>0.52206392422473036</c:v>
                </c:pt>
                <c:pt idx="561">
                  <c:v>0.52138216029987217</c:v>
                </c:pt>
                <c:pt idx="562">
                  <c:v>0.520705574837247</c:v>
                </c:pt>
                <c:pt idx="563">
                  <c:v>0.52003412843180141</c:v>
                </c:pt>
                <c:pt idx="564">
                  <c:v>0.51936778197940403</c:v>
                </c:pt>
                <c:pt idx="565">
                  <c:v>0.51870649667453028</c:v>
                </c:pt>
                <c:pt idx="566">
                  <c:v>0.51805023400796701</c:v>
                </c:pt>
                <c:pt idx="567">
                  <c:v>0.5173989557645331</c:v>
                </c:pt>
                <c:pt idx="568">
                  <c:v>0.51675262402082078</c:v>
                </c:pt>
                <c:pt idx="569">
                  <c:v>0.51611120114295128</c:v>
                </c:pt>
                <c:pt idx="570">
                  <c:v>0.51547464978434965</c:v>
                </c:pt>
                <c:pt idx="571">
                  <c:v>0.51484293288353788</c:v>
                </c:pt>
                <c:pt idx="572">
                  <c:v>0.51421601366194214</c:v>
                </c:pt>
                <c:pt idx="573">
                  <c:v>0.513593855621721</c:v>
                </c:pt>
                <c:pt idx="574">
                  <c:v>0.5129764225436062</c:v>
                </c:pt>
                <c:pt idx="575">
                  <c:v>0.51236367848476516</c:v>
                </c:pt>
                <c:pt idx="576">
                  <c:v>0.51175558777667507</c:v>
                </c:pt>
                <c:pt idx="577">
                  <c:v>0.51115211502301749</c:v>
                </c:pt>
                <c:pt idx="578">
                  <c:v>0.51055322509758738</c:v>
                </c:pt>
                <c:pt idx="579">
                  <c:v>0.5099588831422186</c:v>
                </c:pt>
                <c:pt idx="580">
                  <c:v>0.50936905456472592</c:v>
                </c:pt>
                <c:pt idx="581">
                  <c:v>0.50878370503686288</c:v>
                </c:pt>
                <c:pt idx="582">
                  <c:v>0.50820280049229472</c:v>
                </c:pt>
                <c:pt idx="583">
                  <c:v>0.50762630712458889</c:v>
                </c:pt>
                <c:pt idx="584">
                  <c:v>0.5070541913852199</c:v>
                </c:pt>
                <c:pt idx="585">
                  <c:v>0.50648641998158894</c:v>
                </c:pt>
                <c:pt idx="586">
                  <c:v>0.50592295987506097</c:v>
                </c:pt>
                <c:pt idx="587">
                  <c:v>0.50536377827901502</c:v>
                </c:pt>
                <c:pt idx="588">
                  <c:v>0.50480884265691073</c:v>
                </c:pt>
                <c:pt idx="589">
                  <c:v>0.5042581207203698</c:v>
                </c:pt>
                <c:pt idx="590">
                  <c:v>0.5037115804272726</c:v>
                </c:pt>
                <c:pt idx="591">
                  <c:v>0.50316918997986726</c:v>
                </c:pt>
                <c:pt idx="592">
                  <c:v>0.50263091782289804</c:v>
                </c:pt>
                <c:pt idx="593">
                  <c:v>0.50209673264174304</c:v>
                </c:pt>
                <c:pt idx="594">
                  <c:v>0.50156660336057046</c:v>
                </c:pt>
                <c:pt idx="595">
                  <c:v>0.5010404991405063</c:v>
                </c:pt>
                <c:pt idx="596">
                  <c:v>0.50051838937781823</c:v>
                </c:pt>
                <c:pt idx="597">
                  <c:v>0.50000024370211216</c:v>
                </c:pt>
                <c:pt idx="598">
                  <c:v>0.49948603197454383</c:v>
                </c:pt>
              </c:numCache>
            </c:numRef>
          </c:yVal>
          <c:smooth val="0"/>
          <c:extLst>
            <c:ext xmlns:c16="http://schemas.microsoft.com/office/drawing/2014/chart" uri="{C3380CC4-5D6E-409C-BE32-E72D297353CC}">
              <c16:uniqueId val="{00000000-614A-45BD-BB67-4F7064A109F5}"/>
            </c:ext>
          </c:extLst>
        </c:ser>
        <c:dLbls>
          <c:showLegendKey val="0"/>
          <c:showVal val="0"/>
          <c:showCatName val="0"/>
          <c:showSerName val="0"/>
          <c:showPercent val="0"/>
          <c:showBubbleSize val="0"/>
        </c:dLbls>
        <c:axId val="-2070302160"/>
        <c:axId val="-1956103952"/>
      </c:scatterChart>
      <c:scatterChart>
        <c:scatterStyle val="lineMarker"/>
        <c:varyColors val="0"/>
        <c:ser>
          <c:idx val="0"/>
          <c:order val="1"/>
          <c:spPr>
            <a:ln w="25400" cap="rnd">
              <a:noFill/>
              <a:round/>
            </a:ln>
            <a:effectLst/>
          </c:spPr>
          <c:marker>
            <c:symbol val="circle"/>
            <c:size val="5"/>
            <c:spPr>
              <a:solidFill>
                <a:schemeClr val="accent1"/>
              </a:solidFill>
              <a:ln w="9525">
                <a:solidFill>
                  <a:schemeClr val="accent1"/>
                </a:solidFill>
              </a:ln>
              <a:effectLst/>
            </c:spPr>
          </c:marker>
          <c:xVal>
            <c:numRef>
              <c:f>'From Split times'!$H$3:$H$601</c:f>
              <c:numCache>
                <c:formatCode>0.00</c:formatCode>
                <c:ptCount val="599"/>
                <c:pt idx="0">
                  <c:v>0.14549603556788362</c:v>
                </c:pt>
                <c:pt idx="1">
                  <c:v>0.21741776174850877</c:v>
                </c:pt>
                <c:pt idx="2">
                  <c:v>0.28879419201293977</c:v>
                </c:pt>
                <c:pt idx="3">
                  <c:v>0.35962946068403184</c:v>
                </c:pt>
                <c:pt idx="4">
                  <c:v>0.42992767073904065</c:v>
                </c:pt>
                <c:pt idx="5">
                  <c:v>0.49969289404728512</c:v>
                </c:pt>
                <c:pt idx="6">
                  <c:v>0.56892917160599554</c:v>
                </c:pt>
                <c:pt idx="7">
                  <c:v>0.63764051377438613</c:v>
                </c:pt>
                <c:pt idx="8">
                  <c:v>0.705830900505937</c:v>
                </c:pt>
                <c:pt idx="9">
                  <c:v>0.77350428157893458</c:v>
                </c:pt>
                <c:pt idx="10">
                  <c:v>0.84066457682524476</c:v>
                </c:pt>
                <c:pt idx="11">
                  <c:v>0.90731567635736743</c:v>
                </c:pt>
                <c:pt idx="12">
                  <c:v>0.97346144079375885</c:v>
                </c:pt>
                <c:pt idx="13">
                  <c:v>1.0391057014824492</c:v>
                </c:pt>
                <c:pt idx="14">
                  <c:v>1.1042522607229683</c:v>
                </c:pt>
                <c:pt idx="15">
                  <c:v>1.1689048919865825</c:v>
                </c:pt>
                <c:pt idx="16">
                  <c:v>1.2330673401348646</c:v>
                </c:pt>
                <c:pt idx="17">
                  <c:v>1.2967433216366102</c:v>
                </c:pt>
                <c:pt idx="18">
                  <c:v>1.3599365247831023</c:v>
                </c:pt>
                <c:pt idx="19">
                  <c:v>1.4226506099017473</c:v>
                </c:pt>
                <c:pt idx="20">
                  <c:v>1.4848892095680946</c:v>
                </c:pt>
                <c:pt idx="21">
                  <c:v>1.5466559288162445</c:v>
                </c:pt>
                <c:pt idx="22">
                  <c:v>1.6079543453476572</c:v>
                </c:pt>
                <c:pt idx="23">
                  <c:v>1.6687880097383934</c:v>
                </c:pt>
                <c:pt idx="24">
                  <c:v>1.729160445644762</c:v>
                </c:pt>
                <c:pt idx="25">
                  <c:v>1.789075150007428</c:v>
                </c:pt>
                <c:pt idx="26">
                  <c:v>1.8485355932539627</c:v>
                </c:pt>
                <c:pt idx="27">
                  <c:v>1.9075452194998601</c:v>
                </c:pt>
                <c:pt idx="28">
                  <c:v>1.9661074467480304</c:v>
                </c:pt>
                <c:pt idx="29">
                  <c:v>2.0242256670867804</c:v>
                </c:pt>
                <c:pt idx="30">
                  <c:v>2.0819032468862928</c:v>
                </c:pt>
                <c:pt idx="31">
                  <c:v>2.1391435269936143</c:v>
                </c:pt>
                <c:pt idx="32">
                  <c:v>2.1959498229261696</c:v>
                </c:pt>
                <c:pt idx="33">
                  <c:v>2.2523254250638018</c:v>
                </c:pt>
                <c:pt idx="34">
                  <c:v>2.3082735988393654</c:v>
                </c:pt>
                <c:pt idx="35">
                  <c:v>2.3637975849278625</c:v>
                </c:pt>
                <c:pt idx="36">
                  <c:v>2.4189005994341595</c:v>
                </c:pt>
                <c:pt idx="37">
                  <c:v>2.4735858340792674</c:v>
                </c:pt>
                <c:pt idx="38">
                  <c:v>2.5278564563852162</c:v>
                </c:pt>
                <c:pt idx="39">
                  <c:v>2.581715609858529</c:v>
                </c:pt>
                <c:pt idx="40">
                  <c:v>2.6351664141723012</c:v>
                </c:pt>
                <c:pt idx="41">
                  <c:v>2.6882119653468974</c:v>
                </c:pt>
                <c:pt idx="42">
                  <c:v>2.7408553359292895</c:v>
                </c:pt>
                <c:pt idx="43">
                  <c:v>2.7930995751710181</c:v>
                </c:pt>
                <c:pt idx="44">
                  <c:v>2.844947709204821</c:v>
                </c:pt>
                <c:pt idx="45">
                  <c:v>2.8964027412199123</c:v>
                </c:pt>
                <c:pt idx="46">
                  <c:v>2.9474676516359328</c:v>
                </c:pt>
                <c:pt idx="47">
                  <c:v>2.9981453982755912</c:v>
                </c:pt>
                <c:pt idx="48">
                  <c:v>3.0484389165359813</c:v>
                </c:pt>
                <c:pt idx="49">
                  <c:v>3.098351119558616</c:v>
                </c:pt>
                <c:pt idx="50">
                  <c:v>3.1478848983981575</c:v>
                </c:pt>
                <c:pt idx="51">
                  <c:v>3.1970431221898838</c:v>
                </c:pt>
                <c:pt idx="52">
                  <c:v>3.2458286383158668</c:v>
                </c:pt>
                <c:pt idx="53">
                  <c:v>3.2942442725699088</c:v>
                </c:pt>
                <c:pt idx="54">
                  <c:v>3.3422928293212171</c:v>
                </c:pt>
                <c:pt idx="55">
                  <c:v>3.389977091676843</c:v>
                </c:pt>
                <c:pt idx="56">
                  <c:v>3.4372998216428816</c:v>
                </c:pt>
                <c:pt idx="57">
                  <c:v>3.4842637602844646</c:v>
                </c:pt>
                <c:pt idx="58">
                  <c:v>3.530871627884518</c:v>
                </c:pt>
                <c:pt idx="59">
                  <c:v>3.577126124101341</c:v>
                </c:pt>
                <c:pt idx="60">
                  <c:v>3.62302992812497</c:v>
                </c:pt>
                <c:pt idx="61">
                  <c:v>3.6685856988323651</c:v>
                </c:pt>
                <c:pt idx="62">
                  <c:v>3.7137960749414249</c:v>
                </c:pt>
                <c:pt idx="63">
                  <c:v>3.758663675163822</c:v>
                </c:pt>
                <c:pt idx="64">
                  <c:v>3.8031910983566917</c:v>
                </c:pt>
                <c:pt idx="65">
                  <c:v>3.8473809236731595</c:v>
                </c:pt>
                <c:pt idx="66">
                  <c:v>3.8912357107117375</c:v>
                </c:pt>
                <c:pt idx="67">
                  <c:v>3.9347579996645821</c:v>
                </c:pt>
                <c:pt idx="68">
                  <c:v>3.9779503114646295</c:v>
                </c:pt>
                <c:pt idx="69">
                  <c:v>4.0208151479316143</c:v>
                </c:pt>
                <c:pt idx="70">
                  <c:v>4.06335499191698</c:v>
                </c:pt>
                <c:pt idx="71">
                  <c:v>4.1055723074476953</c:v>
                </c:pt>
                <c:pt idx="72">
                  <c:v>4.1474695398689789</c:v>
                </c:pt>
                <c:pt idx="73">
                  <c:v>4.1890491159859398</c:v>
                </c:pt>
                <c:pt idx="74">
                  <c:v>4.2303134442041408</c:v>
                </c:pt>
                <c:pt idx="75">
                  <c:v>4.2712649146691035</c:v>
                </c:pt>
                <c:pt idx="76">
                  <c:v>4.3119058994047528</c:v>
                </c:pt>
                <c:pt idx="77">
                  <c:v>4.3522387524508099</c:v>
                </c:pt>
                <c:pt idx="78">
                  <c:v>4.3922658099991443</c:v>
                </c:pt>
                <c:pt idx="79">
                  <c:v>4.431989390529095</c:v>
                </c:pt>
                <c:pt idx="80">
                  <c:v>4.4714117949417593</c:v>
                </c:pt>
                <c:pt idx="81">
                  <c:v>4.5105353066932725</c:v>
                </c:pt>
                <c:pt idx="82">
                  <c:v>4.5493621919270666</c:v>
                </c:pt>
                <c:pt idx="83">
                  <c:v>4.5878946996051369</c:v>
                </c:pt>
                <c:pt idx="84">
                  <c:v>4.6261350616383057</c:v>
                </c:pt>
                <c:pt idx="85">
                  <c:v>4.6640854930154969</c:v>
                </c:pt>
                <c:pt idx="86">
                  <c:v>4.7017481919320439</c:v>
                </c:pt>
                <c:pt idx="87">
                  <c:v>4.7391253399170079</c:v>
                </c:pt>
                <c:pt idx="88">
                  <c:v>4.7762191019595361</c:v>
                </c:pt>
                <c:pt idx="89">
                  <c:v>4.8130316266342748</c:v>
                </c:pt>
                <c:pt idx="90">
                  <c:v>4.8495650462258082</c:v>
                </c:pt>
                <c:pt idx="91">
                  <c:v>4.8858214768521719</c:v>
                </c:pt>
                <c:pt idx="92">
                  <c:v>4.9218030185874309</c:v>
                </c:pt>
                <c:pt idx="93">
                  <c:v>4.9575117555833064</c:v>
                </c:pt>
                <c:pt idx="94">
                  <c:v>4.992949756189911</c:v>
                </c:pt>
                <c:pt idx="95">
                  <c:v>5.0281190730755458</c:v>
                </c:pt>
                <c:pt idx="96">
                  <c:v>5.0630217433455966</c:v>
                </c:pt>
                <c:pt idx="97">
                  <c:v>5.0976597886605282</c:v>
                </c:pt>
                <c:pt idx="98">
                  <c:v>5.1320352153529916</c:v>
                </c:pt>
                <c:pt idx="99">
                  <c:v>5.1661500145440273</c:v>
                </c:pt>
                <c:pt idx="100">
                  <c:v>5.2000061622584033</c:v>
                </c:pt>
                <c:pt idx="101">
                  <c:v>5.2336056195390634</c:v>
                </c:pt>
                <c:pt idx="102">
                  <c:v>5.2669503325607323</c:v>
                </c:pt>
                <c:pt idx="103">
                  <c:v>5.3000422327426229</c:v>
                </c:pt>
                <c:pt idx="104">
                  <c:v>5.3328832368603258</c:v>
                </c:pt>
                <c:pt idx="105">
                  <c:v>5.3654752471568283</c:v>
                </c:pt>
                <c:pt idx="106">
                  <c:v>5.3978201514526969</c:v>
                </c:pt>
                <c:pt idx="107">
                  <c:v>5.4299198232554255</c:v>
                </c:pt>
                <c:pt idx="108">
                  <c:v>5.4617761218679552</c:v>
                </c:pt>
                <c:pt idx="109">
                  <c:v>5.4933908924963699</c:v>
                </c:pt>
                <c:pt idx="110">
                  <c:v>5.5247659663567763</c:v>
                </c:pt>
                <c:pt idx="111">
                  <c:v>5.5559031607813711</c:v>
                </c:pt>
                <c:pt idx="112">
                  <c:v>5.5868042793237116</c:v>
                </c:pt>
                <c:pt idx="113">
                  <c:v>5.6174711118631739</c:v>
                </c:pt>
                <c:pt idx="114">
                  <c:v>5.6479054347086342</c:v>
                </c:pt>
                <c:pt idx="115">
                  <c:v>5.6781090107013554</c:v>
                </c:pt>
                <c:pt idx="116">
                  <c:v>5.7080835893170958</c:v>
                </c:pt>
                <c:pt idx="117">
                  <c:v>5.7378309067674449</c:v>
                </c:pt>
                <c:pt idx="118">
                  <c:v>5.7673526861003861</c:v>
                </c:pt>
                <c:pt idx="119">
                  <c:v>5.7966506373001083</c:v>
                </c:pt>
                <c:pt idx="120">
                  <c:v>5.8257264573860423</c:v>
                </c:pt>
                <c:pt idx="121">
                  <c:v>5.8545818305111643</c:v>
                </c:pt>
                <c:pt idx="122">
                  <c:v>5.8832184280595463</c:v>
                </c:pt>
                <c:pt idx="123">
                  <c:v>5.9116379087431632</c:v>
                </c:pt>
                <c:pt idx="124">
                  <c:v>5.9398419186979723</c:v>
                </c:pt>
                <c:pt idx="125">
                  <c:v>5.9678320915792682</c:v>
                </c:pt>
                <c:pt idx="126">
                  <c:v>5.9956100486562969</c:v>
                </c:pt>
                <c:pt idx="127">
                  <c:v>6.0231773989061708</c:v>
                </c:pt>
                <c:pt idx="128">
                  <c:v>6.050535739107068</c:v>
                </c:pt>
                <c:pt idx="129">
                  <c:v>6.0776866539307157</c:v>
                </c:pt>
                <c:pt idx="130">
                  <c:v>6.1046317160341861</c:v>
                </c:pt>
                <c:pt idx="131">
                  <c:v>6.131372486150978</c:v>
                </c:pt>
                <c:pt idx="132">
                  <c:v>6.1579105131814353</c:v>
                </c:pt>
                <c:pt idx="133">
                  <c:v>6.1842473342824462</c:v>
                </c:pt>
                <c:pt idx="134">
                  <c:v>6.2103844749564896</c:v>
                </c:pt>
                <c:pt idx="135">
                  <c:v>6.2363234491399977</c:v>
                </c:pt>
                <c:pt idx="136">
                  <c:v>6.2620657592910387</c:v>
                </c:pt>
                <c:pt idx="137">
                  <c:v>6.2876128964763573</c:v>
                </c:pt>
                <c:pt idx="138">
                  <c:v>6.3129663404577236</c:v>
                </c:pt>
                <c:pt idx="139">
                  <c:v>6.3381275597776607</c:v>
                </c:pt>
                <c:pt idx="140">
                  <c:v>6.3630980118444995</c:v>
                </c:pt>
                <c:pt idx="141">
                  <c:v>6.3878791430167956</c:v>
                </c:pt>
                <c:pt idx="142">
                  <c:v>6.4124723886871093</c:v>
                </c:pt>
                <c:pt idx="143">
                  <c:v>6.4368791733651438</c:v>
                </c:pt>
                <c:pt idx="144">
                  <c:v>6.4611009107602628</c:v>
                </c:pt>
                <c:pt idx="145">
                  <c:v>6.4851390038633712</c:v>
                </c:pt>
                <c:pt idx="146">
                  <c:v>6.508994845028182</c:v>
                </c:pt>
                <c:pt idx="147">
                  <c:v>6.5326698160518619</c:v>
                </c:pt>
                <c:pt idx="148">
                  <c:v>6.5561652882550785</c:v>
                </c:pt>
                <c:pt idx="149">
                  <c:v>6.5794826225614189</c:v>
                </c:pt>
                <c:pt idx="150">
                  <c:v>6.6026231695762272</c:v>
                </c:pt>
                <c:pt idx="151">
                  <c:v>6.6255882696648305</c:v>
                </c:pt>
                <c:pt idx="152">
                  <c:v>6.6483792530301837</c:v>
                </c:pt>
                <c:pt idx="153">
                  <c:v>6.670997439789903</c:v>
                </c:pt>
                <c:pt idx="154">
                  <c:v>6.6934441400527502</c:v>
                </c:pt>
                <c:pt idx="155">
                  <c:v>6.715720653994504</c:v>
                </c:pt>
                <c:pt idx="156">
                  <c:v>6.7378282719332754</c:v>
                </c:pt>
                <c:pt idx="157">
                  <c:v>6.7597682744042471</c:v>
                </c:pt>
                <c:pt idx="158">
                  <c:v>6.7815419322338428</c:v>
                </c:pt>
                <c:pt idx="159">
                  <c:v>6.8031505066133375</c:v>
                </c:pt>
                <c:pt idx="160">
                  <c:v>6.824595249171912</c:v>
                </c:pt>
                <c:pt idx="161">
                  <c:v>6.8458774020491475</c:v>
                </c:pt>
                <c:pt idx="162">
                  <c:v>6.8669981979669776</c:v>
                </c:pt>
                <c:pt idx="163">
                  <c:v>6.8879588603010848</c:v>
                </c:pt>
                <c:pt idx="164">
                  <c:v>6.9087606031517703</c:v>
                </c:pt>
                <c:pt idx="165">
                  <c:v>6.9294046314142692</c:v>
                </c:pt>
                <c:pt idx="166">
                  <c:v>6.9498921408485499</c:v>
                </c:pt>
                <c:pt idx="167">
                  <c:v>6.9702243181485652</c:v>
                </c:pt>
                <c:pt idx="168">
                  <c:v>6.9904023410110057</c:v>
                </c:pt>
                <c:pt idx="169">
                  <c:v>7.0104273782034925</c:v>
                </c:pt>
                <c:pt idx="170">
                  <c:v>7.030300589632299</c:v>
                </c:pt>
                <c:pt idx="171">
                  <c:v>7.0500231264095188</c:v>
                </c:pt>
                <c:pt idx="172">
                  <c:v>7.0695961309197495</c:v>
                </c:pt>
                <c:pt idx="173">
                  <c:v>7.0890207368862583</c:v>
                </c:pt>
                <c:pt idx="174">
                  <c:v>7.1082980694366569</c:v>
                </c:pt>
                <c:pt idx="175">
                  <c:v>7.1274292451680665</c:v>
                </c:pt>
                <c:pt idx="176">
                  <c:v>7.1464153722117922</c:v>
                </c:pt>
                <c:pt idx="177">
                  <c:v>7.1652575502975191</c:v>
                </c:pt>
                <c:pt idx="178">
                  <c:v>7.1839568708170001</c:v>
                </c:pt>
                <c:pt idx="179">
                  <c:v>7.202514416887281</c:v>
                </c:pt>
                <c:pt idx="180">
                  <c:v>7.2209312634134282</c:v>
                </c:pt>
                <c:pt idx="181">
                  <c:v>7.2392084771508074</c:v>
                </c:pt>
                <c:pt idx="182">
                  <c:v>7.2573471167668488</c:v>
                </c:pt>
                <c:pt idx="183">
                  <c:v>7.2753482329023909</c:v>
                </c:pt>
                <c:pt idx="184">
                  <c:v>7.2932128682325228</c:v>
                </c:pt>
                <c:pt idx="185">
                  <c:v>7.3109420575269839</c:v>
                </c:pt>
                <c:pt idx="186">
                  <c:v>7.3285368277100975</c:v>
                </c:pt>
                <c:pt idx="187">
                  <c:v>7.3459981979202578</c:v>
                </c:pt>
                <c:pt idx="188">
                  <c:v>7.3633271795689597</c:v>
                </c:pt>
                <c:pt idx="189">
                  <c:v>7.3805247763993798</c:v>
                </c:pt>
                <c:pt idx="190">
                  <c:v>7.3975919845445155</c:v>
                </c:pt>
                <c:pt idx="191">
                  <c:v>7.4145297925848901</c:v>
                </c:pt>
                <c:pt idx="192">
                  <c:v>7.431339181605809</c:v>
                </c:pt>
                <c:pt idx="193">
                  <c:v>7.4480211252541881</c:v>
                </c:pt>
                <c:pt idx="194">
                  <c:v>7.464576589794949</c:v>
                </c:pt>
                <c:pt idx="195">
                  <c:v>7.4810065341669914</c:v>
                </c:pt>
                <c:pt idx="196">
                  <c:v>7.4973119100387322</c:v>
                </c:pt>
                <c:pt idx="197">
                  <c:v>7.5134936618632366</c:v>
                </c:pt>
                <c:pt idx="198">
                  <c:v>7.5295527269329101</c:v>
                </c:pt>
                <c:pt idx="199">
                  <c:v>7.5454900354338053</c:v>
                </c:pt>
                <c:pt idx="200">
                  <c:v>7.5613065104994908</c:v>
                </c:pt>
                <c:pt idx="201">
                  <c:v>7.5770030682645224</c:v>
                </c:pt>
                <c:pt idx="202">
                  <c:v>7.5925806179175126</c:v>
                </c:pt>
                <c:pt idx="203">
                  <c:v>7.6080400617537878</c:v>
                </c:pt>
                <c:pt idx="204">
                  <c:v>7.6233822952276578</c:v>
                </c:pt>
                <c:pt idx="205">
                  <c:v>7.6386082070042747</c:v>
                </c:pt>
                <c:pt idx="206">
                  <c:v>7.6537186790111171</c:v>
                </c:pt>
                <c:pt idx="207">
                  <c:v>7.6687145864890658</c:v>
                </c:pt>
                <c:pt idx="208">
                  <c:v>7.6835967980431041</c:v>
                </c:pt>
                <c:pt idx="209">
                  <c:v>7.6983661756926285</c:v>
                </c:pt>
                <c:pt idx="210">
                  <c:v>7.7130235749213796</c:v>
                </c:pt>
                <c:pt idx="211">
                  <c:v>7.727569844726994</c:v>
                </c:pt>
                <c:pt idx="212">
                  <c:v>7.7420058276701811</c:v>
                </c:pt>
                <c:pt idx="213">
                  <c:v>7.7563323599235243</c:v>
                </c:pt>
                <c:pt idx="214">
                  <c:v>7.7705502713199195</c:v>
                </c:pt>
                <c:pt idx="215">
                  <c:v>7.7846603854006347</c:v>
                </c:pt>
                <c:pt idx="216">
                  <c:v>7.7986635194630205</c:v>
                </c:pt>
                <c:pt idx="217">
                  <c:v>7.8125604846078378</c:v>
                </c:pt>
                <c:pt idx="218">
                  <c:v>7.8263520857862519</c:v>
                </c:pt>
                <c:pt idx="219">
                  <c:v>7.8400391218464511</c:v>
                </c:pt>
                <c:pt idx="220">
                  <c:v>7.853622385579917</c:v>
                </c:pt>
                <c:pt idx="221">
                  <c:v>7.8671026637673478</c:v>
                </c:pt>
                <c:pt idx="222">
                  <c:v>7.8804807372242331</c:v>
                </c:pt>
                <c:pt idx="223">
                  <c:v>7.8937573808460737</c:v>
                </c:pt>
                <c:pt idx="224">
                  <c:v>7.9069333636532724</c:v>
                </c:pt>
                <c:pt idx="225">
                  <c:v>7.9200094488356774</c:v>
                </c:pt>
                <c:pt idx="226">
                  <c:v>7.9329863937967824</c:v>
                </c:pt>
                <c:pt idx="227">
                  <c:v>7.9458649501976053</c:v>
                </c:pt>
                <c:pt idx="228">
                  <c:v>7.9586458640002196</c:v>
                </c:pt>
                <c:pt idx="229">
                  <c:v>7.9713298755109703</c:v>
                </c:pt>
                <c:pt idx="230">
                  <c:v>7.9839177194233448</c:v>
                </c:pt>
                <c:pt idx="231">
                  <c:v>7.9964101248605388</c:v>
                </c:pt>
                <c:pt idx="232">
                  <c:v>8.0088078154176809</c:v>
                </c:pt>
                <c:pt idx="233">
                  <c:v>8.0211115092037488</c:v>
                </c:pt>
                <c:pt idx="234">
                  <c:v>8.0333219188831642</c:v>
                </c:pt>
                <c:pt idx="235">
                  <c:v>8.0454397517170726</c:v>
                </c:pt>
                <c:pt idx="236">
                  <c:v>8.0574657096043083</c:v>
                </c:pt>
                <c:pt idx="237">
                  <c:v>8.0694004891220512</c:v>
                </c:pt>
                <c:pt idx="238">
                  <c:v>8.081244781566177</c:v>
                </c:pt>
                <c:pt idx="239">
                  <c:v>8.0929992729912907</c:v>
                </c:pt>
                <c:pt idx="240">
                  <c:v>8.1046646442504766</c:v>
                </c:pt>
                <c:pt idx="241">
                  <c:v>8.1162415710347275</c:v>
                </c:pt>
                <c:pt idx="242">
                  <c:v>8.1277307239120837</c:v>
                </c:pt>
                <c:pt idx="243">
                  <c:v>8.1391327683664727</c:v>
                </c:pt>
                <c:pt idx="244">
                  <c:v>8.1504483648362651</c:v>
                </c:pt>
                <c:pt idx="245">
                  <c:v>8.1616781687525108</c:v>
                </c:pt>
                <c:pt idx="246">
                  <c:v>8.1728228305769264</c:v>
                </c:pt>
                <c:pt idx="247">
                  <c:v>8.1838829958395536</c:v>
                </c:pt>
                <c:pt idx="248">
                  <c:v>8.1948593051761538</c:v>
                </c:pt>
                <c:pt idx="249">
                  <c:v>8.2057523943653266</c:v>
                </c:pt>
                <c:pt idx="250">
                  <c:v>8.2165628943653211</c:v>
                </c:pt>
                <c:pt idx="251">
                  <c:v>8.22729143135059</c:v>
                </c:pt>
                <c:pt idx="252">
                  <c:v>8.2379386267480594</c:v>
                </c:pt>
                <c:pt idx="253">
                  <c:v>8.2485050972731226</c:v>
                </c:pt>
                <c:pt idx="254">
                  <c:v>8.2589914549653631</c:v>
                </c:pt>
                <c:pt idx="255">
                  <c:v>8.2693983072239998</c:v>
                </c:pt>
                <c:pt idx="256">
                  <c:v>8.2797262568430838</c:v>
                </c:pt>
                <c:pt idx="257">
                  <c:v>8.2899759020463932</c:v>
                </c:pt>
                <c:pt idx="258">
                  <c:v>8.300147836522104</c:v>
                </c:pt>
                <c:pt idx="259">
                  <c:v>8.3102426494571606</c:v>
                </c:pt>
                <c:pt idx="260">
                  <c:v>8.3202609255714179</c:v>
                </c:pt>
                <c:pt idx="261">
                  <c:v>8.3302032451515053</c:v>
                </c:pt>
                <c:pt idx="262">
                  <c:v>8.3400701840844285</c:v>
                </c:pt>
                <c:pt idx="263">
                  <c:v>8.3498623138909434</c:v>
                </c:pt>
                <c:pt idx="264">
                  <c:v>8.3595802017586447</c:v>
                </c:pt>
                <c:pt idx="265">
                  <c:v>8.3692244105748319</c:v>
                </c:pt>
                <c:pt idx="266">
                  <c:v>8.3787954989591054</c:v>
                </c:pt>
                <c:pt idx="267">
                  <c:v>8.3882940212957227</c:v>
                </c:pt>
                <c:pt idx="268">
                  <c:v>8.397720527765717</c:v>
                </c:pt>
                <c:pt idx="269">
                  <c:v>8.4070755643787543</c:v>
                </c:pt>
                <c:pt idx="270">
                  <c:v>8.4163596730047736</c:v>
                </c:pt>
                <c:pt idx="271">
                  <c:v>8.4255733914053614</c:v>
                </c:pt>
                <c:pt idx="272">
                  <c:v>8.4347172532649068</c:v>
                </c:pt>
                <c:pt idx="273">
                  <c:v>8.4437917882215121</c:v>
                </c:pt>
                <c:pt idx="274">
                  <c:v>8.4527975218976685</c:v>
                </c:pt>
                <c:pt idx="275">
                  <c:v>8.4617349759307103</c:v>
                </c:pt>
                <c:pt idx="276">
                  <c:v>8.470604668003018</c:v>
                </c:pt>
                <c:pt idx="277">
                  <c:v>8.4794071118720087</c:v>
                </c:pt>
                <c:pt idx="278">
                  <c:v>8.4881428173999023</c:v>
                </c:pt>
                <c:pt idx="279">
                  <c:v>8.4968122905832395</c:v>
                </c:pt>
                <c:pt idx="280">
                  <c:v>8.5054160335822022</c:v>
                </c:pt>
                <c:pt idx="281">
                  <c:v>8.5139545447496943</c:v>
                </c:pt>
                <c:pt idx="282">
                  <c:v>8.5224283186602072</c:v>
                </c:pt>
                <c:pt idx="283">
                  <c:v>8.5308378461384748</c:v>
                </c:pt>
                <c:pt idx="284">
                  <c:v>8.539183614287893</c:v>
                </c:pt>
                <c:pt idx="285">
                  <c:v>8.5474661065187387</c:v>
                </c:pt>
                <c:pt idx="286">
                  <c:v>8.5556858025761695</c:v>
                </c:pt>
                <c:pt idx="287">
                  <c:v>8.5638431785680176</c:v>
                </c:pt>
                <c:pt idx="288">
                  <c:v>8.5719387069923592</c:v>
                </c:pt>
                <c:pt idx="289">
                  <c:v>8.5799728567648845</c:v>
                </c:pt>
                <c:pt idx="290">
                  <c:v>8.5879460932460621</c:v>
                </c:pt>
                <c:pt idx="291">
                  <c:v>8.5958588782680927</c:v>
                </c:pt>
                <c:pt idx="292">
                  <c:v>8.6037116701616565</c:v>
                </c:pt>
                <c:pt idx="293">
                  <c:v>8.6115049237824692</c:v>
                </c:pt>
                <c:pt idx="294">
                  <c:v>8.6192390905376133</c:v>
                </c:pt>
                <c:pt idx="295">
                  <c:v>8.6269146184117034</c:v>
                </c:pt>
                <c:pt idx="296">
                  <c:v>8.6345319519928214</c:v>
                </c:pt>
                <c:pt idx="297">
                  <c:v>8.6420915324982772</c:v>
                </c:pt>
                <c:pt idx="298">
                  <c:v>8.6495937978001525</c:v>
                </c:pt>
                <c:pt idx="299">
                  <c:v>8.6570391824506778</c:v>
                </c:pt>
                <c:pt idx="300">
                  <c:v>8.6644281177073967</c:v>
                </c:pt>
                <c:pt idx="301">
                  <c:v>8.6717610315581464</c:v>
                </c:pt>
                <c:pt idx="302">
                  <c:v>8.6790383487458431</c:v>
                </c:pt>
                <c:pt idx="303">
                  <c:v>8.6862604907930887</c:v>
                </c:pt>
                <c:pt idx="304">
                  <c:v>8.6934278760265933</c:v>
                </c:pt>
                <c:pt idx="305">
                  <c:v>8.7005409196013943</c:v>
                </c:pt>
                <c:pt idx="306">
                  <c:v>8.7076000335249049</c:v>
                </c:pt>
                <c:pt idx="307">
                  <c:v>8.7146056266807861</c:v>
                </c:pt>
                <c:pt idx="308">
                  <c:v>8.7215581048526225</c:v>
                </c:pt>
                <c:pt idx="309">
                  <c:v>8.7284578707474356</c:v>
                </c:pt>
                <c:pt idx="310">
                  <c:v>8.7353053240189986</c:v>
                </c:pt>
                <c:pt idx="311">
                  <c:v>8.7421008612909947</c:v>
                </c:pt>
                <c:pt idx="312">
                  <c:v>8.7488448761799837</c:v>
                </c:pt>
                <c:pt idx="313">
                  <c:v>8.7555377593182087</c:v>
                </c:pt>
                <c:pt idx="314">
                  <c:v>8.7621798983762123</c:v>
                </c:pt>
                <c:pt idx="315">
                  <c:v>8.7687716780853027</c:v>
                </c:pt>
                <c:pt idx="316">
                  <c:v>8.775313480259836</c:v>
                </c:pt>
                <c:pt idx="317">
                  <c:v>8.7818056838193197</c:v>
                </c:pt>
                <c:pt idx="318">
                  <c:v>8.7882486648103804</c:v>
                </c:pt>
                <c:pt idx="319">
                  <c:v>8.7946427964285316</c:v>
                </c:pt>
                <c:pt idx="320">
                  <c:v>8.800988449039794</c:v>
                </c:pt>
                <c:pt idx="321">
                  <c:v>8.8072859902021481</c:v>
                </c:pt>
                <c:pt idx="322">
                  <c:v>8.8135357846868256</c:v>
                </c:pt>
                <c:pt idx="323">
                  <c:v>8.8197381944994362</c:v>
                </c:pt>
                <c:pt idx="324">
                  <c:v>8.8258935789009367</c:v>
                </c:pt>
                <c:pt idx="325">
                  <c:v>8.83200229442844</c:v>
                </c:pt>
                <c:pt idx="326">
                  <c:v>8.8380646949158699</c:v>
                </c:pt>
                <c:pt idx="327">
                  <c:v>8.8440811315144483</c:v>
                </c:pt>
                <c:pt idx="328">
                  <c:v>8.8500519527130415</c:v>
                </c:pt>
                <c:pt idx="329">
                  <c:v>8.8559775043583482</c:v>
                </c:pt>
                <c:pt idx="330">
                  <c:v>8.861858129674923</c:v>
                </c:pt>
                <c:pt idx="331">
                  <c:v>8.8676941692850626</c:v>
                </c:pt>
                <c:pt idx="332">
                  <c:v>8.8734859612285337</c:v>
                </c:pt>
                <c:pt idx="333">
                  <c:v>8.8792338409821578</c:v>
                </c:pt>
                <c:pt idx="334">
                  <c:v>8.8849381414792354</c:v>
                </c:pt>
                <c:pt idx="335">
                  <c:v>8.8905991931288391</c:v>
                </c:pt>
                <c:pt idx="336">
                  <c:v>8.8962173238349411</c:v>
                </c:pt>
                <c:pt idx="337">
                  <c:v>8.9017928590154156</c:v>
                </c:pt>
                <c:pt idx="338">
                  <c:v>8.9073261216208852</c:v>
                </c:pt>
                <c:pt idx="339">
                  <c:v>8.9128174321534228</c:v>
                </c:pt>
                <c:pt idx="340">
                  <c:v>8.9182671086851251</c:v>
                </c:pt>
                <c:pt idx="341">
                  <c:v>8.9236754668765279</c:v>
                </c:pt>
                <c:pt idx="342">
                  <c:v>8.9290428199948924</c:v>
                </c:pt>
                <c:pt idx="343">
                  <c:v>8.9343694789323518</c:v>
                </c:pt>
                <c:pt idx="344">
                  <c:v>8.9396557522239171</c:v>
                </c:pt>
                <c:pt idx="345">
                  <c:v>8.944901946065352</c:v>
                </c:pt>
                <c:pt idx="346">
                  <c:v>8.9501083643309052</c:v>
                </c:pt>
                <c:pt idx="347">
                  <c:v>8.9552753085909096</c:v>
                </c:pt>
                <c:pt idx="348">
                  <c:v>8.960403078129259</c:v>
                </c:pt>
                <c:pt idx="349">
                  <c:v>8.9654919699607323</c:v>
                </c:pt>
                <c:pt idx="350">
                  <c:v>8.970542278848205</c:v>
                </c:pt>
                <c:pt idx="351">
                  <c:v>8.9755542973197198</c:v>
                </c:pt>
                <c:pt idx="352">
                  <c:v>8.980528315685433</c:v>
                </c:pt>
                <c:pt idx="353">
                  <c:v>8.9854646220544225</c:v>
                </c:pt>
                <c:pt idx="354">
                  <c:v>8.9903635023513893</c:v>
                </c:pt>
                <c:pt idx="355">
                  <c:v>8.9952252403332089</c:v>
                </c:pt>
                <c:pt idx="356">
                  <c:v>9.0000501176053653</c:v>
                </c:pt>
                <c:pt idx="357">
                  <c:v>9.0048384136382733</c:v>
                </c:pt>
                <c:pt idx="358">
                  <c:v>9.0095904057834542</c:v>
                </c:pt>
                <c:pt idx="359">
                  <c:v>9.0143063692896135</c:v>
                </c:pt>
                <c:pt idx="360">
                  <c:v>9.0189865773185698</c:v>
                </c:pt>
                <c:pt idx="361">
                  <c:v>9.0236313009610853</c:v>
                </c:pt>
                <c:pt idx="362">
                  <c:v>9.0282408092525728</c:v>
                </c:pt>
                <c:pt idx="363">
                  <c:v>9.0328153691886683</c:v>
                </c:pt>
                <c:pt idx="364">
                  <c:v>9.0373552457407005</c:v>
                </c:pt>
                <c:pt idx="365">
                  <c:v>9.0418607018710428</c:v>
                </c:pt>
                <c:pt idx="366">
                  <c:v>9.0463319985483377</c:v>
                </c:pt>
                <c:pt idx="367">
                  <c:v>9.0507693947626215</c:v>
                </c:pt>
                <c:pt idx="368">
                  <c:v>9.0551731475403141</c:v>
                </c:pt>
                <c:pt idx="369">
                  <c:v>9.0595435119591183</c:v>
                </c:pt>
                <c:pt idx="370">
                  <c:v>9.0638807411627873</c:v>
                </c:pt>
                <c:pt idx="371">
                  <c:v>9.0681850863757933</c:v>
                </c:pt>
                <c:pt idx="372">
                  <c:v>9.0724567969178693</c:v>
                </c:pt>
                <c:pt idx="373">
                  <c:v>9.0766961202184611</c:v>
                </c:pt>
                <c:pt idx="374">
                  <c:v>9.0809033018310537</c:v>
                </c:pt>
                <c:pt idx="375">
                  <c:v>9.0850785854473965</c:v>
                </c:pt>
                <c:pt idx="376">
                  <c:v>9.0892222129116149</c:v>
                </c:pt>
                <c:pt idx="377">
                  <c:v>9.0933344242342269</c:v>
                </c:pt>
                <c:pt idx="378">
                  <c:v>9.0974154576060293</c:v>
                </c:pt>
                <c:pt idx="379">
                  <c:v>9.1014655494119161</c:v>
                </c:pt>
                <c:pt idx="380">
                  <c:v>9.1054849342445525</c:v>
                </c:pt>
                <c:pt idx="381">
                  <c:v>9.1094738449179715</c:v>
                </c:pt>
                <c:pt idx="382">
                  <c:v>9.1134325124810562</c:v>
                </c:pt>
                <c:pt idx="383">
                  <c:v>9.1173611662309266</c:v>
                </c:pt>
                <c:pt idx="384">
                  <c:v>9.1212600337262142</c:v>
                </c:pt>
                <c:pt idx="385">
                  <c:v>9.1251293408002514</c:v>
                </c:pt>
                <c:pt idx="386">
                  <c:v>9.1289693115741475</c:v>
                </c:pt>
                <c:pt idx="387">
                  <c:v>9.1327801684697683</c:v>
                </c:pt>
                <c:pt idx="388">
                  <c:v>9.1365621322226254</c:v>
                </c:pt>
                <c:pt idx="389">
                  <c:v>9.1403154218946572</c:v>
                </c:pt>
                <c:pt idx="390">
                  <c:v>9.1440402548869173</c:v>
                </c:pt>
                <c:pt idx="391">
                  <c:v>9.1477368469521725</c:v>
                </c:pt>
                <c:pt idx="392">
                  <c:v>9.151405412207394</c:v>
                </c:pt>
                <c:pt idx="393">
                  <c:v>9.1550461631461602</c:v>
                </c:pt>
                <c:pt idx="394">
                  <c:v>9.1586593106509682</c:v>
                </c:pt>
                <c:pt idx="395">
                  <c:v>9.1622450640054467</c:v>
                </c:pt>
                <c:pt idx="396">
                  <c:v>9.1658036309064759</c:v>
                </c:pt>
                <c:pt idx="397">
                  <c:v>9.1693352174762257</c:v>
                </c:pt>
                <c:pt idx="398">
                  <c:v>9.1728400282740861</c:v>
                </c:pt>
                <c:pt idx="399">
                  <c:v>9.1763182663085185</c:v>
                </c:pt>
                <c:pt idx="400">
                  <c:v>9.1797701330488159</c:v>
                </c:pt>
                <c:pt idx="401">
                  <c:v>9.1831958284367747</c:v>
                </c:pt>
                <c:pt idx="402">
                  <c:v>9.1865955508982715</c:v>
                </c:pt>
                <c:pt idx="403">
                  <c:v>9.1899694973547543</c:v>
                </c:pt>
                <c:pt idx="404">
                  <c:v>9.193317863234661</c:v>
                </c:pt>
                <c:pt idx="405">
                  <c:v>9.1966408424847259</c:v>
                </c:pt>
                <c:pt idx="406">
                  <c:v>9.1999386275812149</c:v>
                </c:pt>
                <c:pt idx="407">
                  <c:v>9.2032114095410851</c:v>
                </c:pt>
                <c:pt idx="408">
                  <c:v>9.2064593779330384</c:v>
                </c:pt>
                <c:pt idx="409">
                  <c:v>9.2096827208885053</c:v>
                </c:pt>
                <c:pt idx="410">
                  <c:v>9.2128816251125425</c:v>
                </c:pt>
                <c:pt idx="411">
                  <c:v>9.2160562758946458</c:v>
                </c:pt>
                <c:pt idx="412">
                  <c:v>9.2192068571194863</c:v>
                </c:pt>
                <c:pt idx="413">
                  <c:v>9.2223335512775559</c:v>
                </c:pt>
                <c:pt idx="414">
                  <c:v>9.2254365394757407</c:v>
                </c:pt>
                <c:pt idx="415">
                  <c:v>9.2285160014478151</c:v>
                </c:pt>
                <c:pt idx="416">
                  <c:v>9.2315721155648447</c:v>
                </c:pt>
                <c:pt idx="417">
                  <c:v>9.2346050588455224</c:v>
                </c:pt>
                <c:pt idx="418">
                  <c:v>9.237615006966422</c:v>
                </c:pt>
                <c:pt idx="419">
                  <c:v>9.2406021342721747</c:v>
                </c:pt>
                <c:pt idx="420">
                  <c:v>9.2435666137855623</c:v>
                </c:pt>
                <c:pt idx="421">
                  <c:v>9.2465086172175486</c:v>
                </c:pt>
                <c:pt idx="422">
                  <c:v>9.2494283149772141</c:v>
                </c:pt>
                <c:pt idx="423">
                  <c:v>9.2523258761816347</c:v>
                </c:pt>
                <c:pt idx="424">
                  <c:v>9.2552014686656747</c:v>
                </c:pt>
                <c:pt idx="425">
                  <c:v>9.2580552589917122</c:v>
                </c:pt>
                <c:pt idx="426">
                  <c:v>9.2608874124592759</c:v>
                </c:pt>
                <c:pt idx="427">
                  <c:v>9.263698093114634</c:v>
                </c:pt>
                <c:pt idx="428">
                  <c:v>9.2664874637602814</c:v>
                </c:pt>
                <c:pt idx="429">
                  <c:v>9.2692556859643869</c:v>
                </c:pt>
                <c:pt idx="430">
                  <c:v>9.2720029200701379</c:v>
                </c:pt>
                <c:pt idx="431">
                  <c:v>9.274729325205028</c:v>
                </c:pt>
                <c:pt idx="432">
                  <c:v>9.277435059290088</c:v>
                </c:pt>
                <c:pt idx="433">
                  <c:v>9.2801202790490134</c:v>
                </c:pt>
                <c:pt idx="434">
                  <c:v>9.2827851400172587</c:v>
                </c:pt>
                <c:pt idx="435">
                  <c:v>9.2854297965510408</c:v>
                </c:pt>
                <c:pt idx="436">
                  <c:v>9.2880544018362752</c:v>
                </c:pt>
                <c:pt idx="437">
                  <c:v>9.2906591078974561</c:v>
                </c:pt>
                <c:pt idx="438">
                  <c:v>9.293244065606455</c:v>
                </c:pt>
                <c:pt idx="439">
                  <c:v>9.2958094246912673</c:v>
                </c:pt>
                <c:pt idx="440">
                  <c:v>9.2983553337446807</c:v>
                </c:pt>
                <c:pt idx="441">
                  <c:v>9.3008819402328804</c:v>
                </c:pt>
                <c:pt idx="442">
                  <c:v>9.3033893905039964</c:v>
                </c:pt>
                <c:pt idx="443">
                  <c:v>9.3058778297965734</c:v>
                </c:pt>
                <c:pt idx="444">
                  <c:v>9.3083474022479873</c:v>
                </c:pt>
                <c:pt idx="445">
                  <c:v>9.3107982509027973</c:v>
                </c:pt>
                <c:pt idx="446">
                  <c:v>9.3132305177210224</c:v>
                </c:pt>
                <c:pt idx="447">
                  <c:v>9.3156443435863761</c:v>
                </c:pt>
                <c:pt idx="448">
                  <c:v>9.3180398683144148</c:v>
                </c:pt>
                <c:pt idx="449">
                  <c:v>9.3204172306606416</c:v>
                </c:pt>
                <c:pt idx="450">
                  <c:v>9.322776568328548</c:v>
                </c:pt>
                <c:pt idx="451">
                  <c:v>9.3251180179775819</c:v>
                </c:pt>
                <c:pt idx="452">
                  <c:v>9.3274417152310694</c:v>
                </c:pt>
                <c:pt idx="453">
                  <c:v>9.3297477946840655</c:v>
                </c:pt>
                <c:pt idx="454">
                  <c:v>9.3320363899111545</c:v>
                </c:pt>
                <c:pt idx="455">
                  <c:v>9.3343076334741859</c:v>
                </c:pt>
                <c:pt idx="456">
                  <c:v>9.3365616569299519</c:v>
                </c:pt>
                <c:pt idx="457">
                  <c:v>9.3387985908378059</c:v>
                </c:pt>
                <c:pt idx="458">
                  <c:v>9.3410185647672304</c:v>
                </c:pt>
                <c:pt idx="459">
                  <c:v>9.3432217073053323</c:v>
                </c:pt>
                <c:pt idx="460">
                  <c:v>9.3454081460643046</c:v>
                </c:pt>
                <c:pt idx="461">
                  <c:v>9.3475780076888064</c:v>
                </c:pt>
                <c:pt idx="462">
                  <c:v>9.3497314178633015</c:v>
                </c:pt>
                <c:pt idx="463">
                  <c:v>9.3518685013193448</c:v>
                </c:pt>
                <c:pt idx="464">
                  <c:v>9.3539893818427959</c:v>
                </c:pt>
                <c:pt idx="465">
                  <c:v>9.3560941822809998</c:v>
                </c:pt>
                <c:pt idx="466">
                  <c:v>9.3581830245498931</c:v>
                </c:pt>
                <c:pt idx="467">
                  <c:v>9.3602560296410768</c:v>
                </c:pt>
                <c:pt idx="468">
                  <c:v>9.3623133176288142</c:v>
                </c:pt>
                <c:pt idx="469">
                  <c:v>9.3643550076769895</c:v>
                </c:pt>
                <c:pt idx="470">
                  <c:v>9.366381218046012</c:v>
                </c:pt>
                <c:pt idx="471">
                  <c:v>9.3683920660996627</c:v>
                </c:pt>
                <c:pt idx="472">
                  <c:v>9.3703876683118974</c:v>
                </c:pt>
                <c:pt idx="473">
                  <c:v>9.3723681402735899</c:v>
                </c:pt>
                <c:pt idx="474">
                  <c:v>9.3743335966992216</c:v>
                </c:pt>
                <c:pt idx="475">
                  <c:v>9.3762841514335395</c:v>
                </c:pt>
                <c:pt idx="476">
                  <c:v>9.3782199174581393</c:v>
                </c:pt>
                <c:pt idx="477">
                  <c:v>9.3801410068980129</c:v>
                </c:pt>
                <c:pt idx="478">
                  <c:v>9.3820475310280447</c:v>
                </c:pt>
                <c:pt idx="479">
                  <c:v>9.3839396002794544</c:v>
                </c:pt>
                <c:pt idx="480">
                  <c:v>9.3858173242461955</c:v>
                </c:pt>
                <c:pt idx="481">
                  <c:v>9.3876808116913004</c:v>
                </c:pt>
                <c:pt idx="482">
                  <c:v>9.3895301705531864</c:v>
                </c:pt>
                <c:pt idx="483">
                  <c:v>9.3913655079518978</c:v>
                </c:pt>
                <c:pt idx="484">
                  <c:v>9.3931869301953235</c:v>
                </c:pt>
                <c:pt idx="485">
                  <c:v>9.3949945427853407</c:v>
                </c:pt>
                <c:pt idx="486">
                  <c:v>9.3967884504239372</c:v>
                </c:pt>
                <c:pt idx="487">
                  <c:v>9.3985687570192695</c:v>
                </c:pt>
                <c:pt idx="488">
                  <c:v>9.4003355656916874</c:v>
                </c:pt>
                <c:pt idx="489">
                  <c:v>9.4020889787796982</c:v>
                </c:pt>
                <c:pt idx="490">
                  <c:v>9.4038290978459003</c:v>
                </c:pt>
                <c:pt idx="491">
                  <c:v>9.4055560236828661</c:v>
                </c:pt>
                <c:pt idx="492">
                  <c:v>9.4072698563189814</c:v>
                </c:pt>
                <c:pt idx="493">
                  <c:v>9.4089706950242338</c:v>
                </c:pt>
                <c:pt idx="494">
                  <c:v>9.4106586383159687</c:v>
                </c:pt>
                <c:pt idx="495">
                  <c:v>9.4123337839645895</c:v>
                </c:pt>
                <c:pt idx="496">
                  <c:v>9.4139962289992276</c:v>
                </c:pt>
                <c:pt idx="497">
                  <c:v>9.4156460697133575</c:v>
                </c:pt>
                <c:pt idx="498">
                  <c:v>9.4172834016703746</c:v>
                </c:pt>
                <c:pt idx="499">
                  <c:v>9.4189083197091392</c:v>
                </c:pt>
                <c:pt idx="500">
                  <c:v>9.4205209179494513</c:v>
                </c:pt>
                <c:pt idx="501">
                  <c:v>9.4221212897975253</c:v>
                </c:pt>
                <c:pt idx="502">
                  <c:v>9.4237095279513792</c:v>
                </c:pt>
                <c:pt idx="503">
                  <c:v>9.4252857244062191</c:v>
                </c:pt>
                <c:pt idx="504">
                  <c:v>9.4268499704597613</c:v>
                </c:pt>
                <c:pt idx="505">
                  <c:v>9.4284023567175197</c:v>
                </c:pt>
                <c:pt idx="506">
                  <c:v>9.429942973098056</c:v>
                </c:pt>
                <c:pt idx="507">
                  <c:v>9.4314719088381871</c:v>
                </c:pt>
                <c:pt idx="508">
                  <c:v>9.4329892524981585</c:v>
                </c:pt>
                <c:pt idx="509">
                  <c:v>9.4344950919667667</c:v>
                </c:pt>
                <c:pt idx="510">
                  <c:v>9.435989514466451</c:v>
                </c:pt>
                <c:pt idx="511">
                  <c:v>9.4374726065583516</c:v>
                </c:pt>
                <c:pt idx="512">
                  <c:v>9.4389444541473164</c:v>
                </c:pt>
                <c:pt idx="513">
                  <c:v>9.4404051424868864</c:v>
                </c:pt>
                <c:pt idx="514">
                  <c:v>9.4418547561842203</c:v>
                </c:pt>
                <c:pt idx="515">
                  <c:v>9.4432933792050076</c:v>
                </c:pt>
                <c:pt idx="516">
                  <c:v>9.4447210948783216</c:v>
                </c:pt>
                <c:pt idx="517">
                  <c:v>9.4461379859014585</c:v>
                </c:pt>
                <c:pt idx="518">
                  <c:v>9.4475441343447137</c:v>
                </c:pt>
                <c:pt idx="519">
                  <c:v>9.4489396216561499</c:v>
                </c:pt>
                <c:pt idx="520">
                  <c:v>9.4503245286662967</c:v>
                </c:pt>
                <c:pt idx="521">
                  <c:v>9.4516989355928551</c:v>
                </c:pt>
                <c:pt idx="522">
                  <c:v>9.4530629220453193</c:v>
                </c:pt>
                <c:pt idx="523">
                  <c:v>9.454416567029611</c:v>
                </c:pt>
                <c:pt idx="524">
                  <c:v>9.4557599489526414</c:v>
                </c:pt>
                <c:pt idx="525">
                  <c:v>9.4570931456268532</c:v>
                </c:pt>
                <c:pt idx="526">
                  <c:v>9.4584162342747362</c:v>
                </c:pt>
                <c:pt idx="527">
                  <c:v>9.4597292915332893</c:v>
                </c:pt>
                <c:pt idx="528">
                  <c:v>9.4610323934584724</c:v>
                </c:pt>
                <c:pt idx="529">
                  <c:v>9.4623256155295987</c:v>
                </c:pt>
                <c:pt idx="530">
                  <c:v>9.4636090326537126</c:v>
                </c:pt>
                <c:pt idx="531">
                  <c:v>9.4648827191699336</c:v>
                </c:pt>
                <c:pt idx="532">
                  <c:v>9.4661467488537525</c:v>
                </c:pt>
                <c:pt idx="533">
                  <c:v>9.4674011949213099</c:v>
                </c:pt>
                <c:pt idx="534">
                  <c:v>9.4686461300336369</c:v>
                </c:pt>
                <c:pt idx="535">
                  <c:v>9.4698816263008663</c:v>
                </c:pt>
                <c:pt idx="536">
                  <c:v>9.4711077552864023</c:v>
                </c:pt>
                <c:pt idx="537">
                  <c:v>9.4723245880110714</c:v>
                </c:pt>
                <c:pt idx="538">
                  <c:v>9.4735321949572349</c:v>
                </c:pt>
                <c:pt idx="539">
                  <c:v>9.4747306460728726</c:v>
                </c:pt>
                <c:pt idx="540">
                  <c:v>9.4759200107756296</c:v>
                </c:pt>
                <c:pt idx="541">
                  <c:v>9.4771003579568429</c:v>
                </c:pt>
                <c:pt idx="542">
                  <c:v>9.4782717559855296</c:v>
                </c:pt>
                <c:pt idx="543">
                  <c:v>9.4794342727123464</c:v>
                </c:pt>
                <c:pt idx="544">
                  <c:v>9.4805879754735169</c:v>
                </c:pt>
                <c:pt idx="545">
                  <c:v>9.4817329310947418</c:v>
                </c:pt>
                <c:pt idx="546">
                  <c:v>9.4828692058950566</c:v>
                </c:pt>
                <c:pt idx="547">
                  <c:v>9.4839968656906812</c:v>
                </c:pt>
                <c:pt idx="548">
                  <c:v>9.4851159757988341</c:v>
                </c:pt>
                <c:pt idx="549">
                  <c:v>9.4862266010415048</c:v>
                </c:pt>
                <c:pt idx="550">
                  <c:v>9.4873288057492218</c:v>
                </c:pt>
                <c:pt idx="551">
                  <c:v>9.488422653764772</c:v>
                </c:pt>
                <c:pt idx="552">
                  <c:v>9.4895082084468942</c:v>
                </c:pt>
                <c:pt idx="553">
                  <c:v>9.4905855326739594</c:v>
                </c:pt>
                <c:pt idx="554">
                  <c:v>9.491654688847607</c:v>
                </c:pt>
                <c:pt idx="555">
                  <c:v>9.4927157388963561</c:v>
                </c:pt>
                <c:pt idx="556">
                  <c:v>9.4937687442791994</c:v>
                </c:pt>
                <c:pt idx="557">
                  <c:v>9.4948137659891607</c:v>
                </c:pt>
                <c:pt idx="558">
                  <c:v>9.4958508645568251</c:v>
                </c:pt>
                <c:pt idx="559">
                  <c:v>9.496880100053847</c:v>
                </c:pt>
                <c:pt idx="560">
                  <c:v>9.4979015320964297</c:v>
                </c:pt>
                <c:pt idx="561">
                  <c:v>9.498915219848783</c:v>
                </c:pt>
                <c:pt idx="562">
                  <c:v>9.4999212220265399</c:v>
                </c:pt>
                <c:pt idx="563">
                  <c:v>9.5009195969001663</c:v>
                </c:pt>
                <c:pt idx="564">
                  <c:v>9.5019104022983303</c:v>
                </c:pt>
                <c:pt idx="565">
                  <c:v>9.5028936956112595</c:v>
                </c:pt>
                <c:pt idx="566">
                  <c:v>9.5038695337940577</c:v>
                </c:pt>
                <c:pt idx="567">
                  <c:v>9.5048379733700052</c:v>
                </c:pt>
                <c:pt idx="568">
                  <c:v>9.505799070433838</c:v>
                </c:pt>
                <c:pt idx="569">
                  <c:v>9.5067528806549912</c:v>
                </c:pt>
                <c:pt idx="570">
                  <c:v>9.5076994592808237</c:v>
                </c:pt>
                <c:pt idx="571">
                  <c:v>9.5086388611398238</c:v>
                </c:pt>
                <c:pt idx="572">
                  <c:v>9.5095711406447787</c:v>
                </c:pt>
                <c:pt idx="573">
                  <c:v>9.5104963517959309</c:v>
                </c:pt>
                <c:pt idx="574">
                  <c:v>9.511414548184101</c:v>
                </c:pt>
                <c:pt idx="575">
                  <c:v>9.5123257829937984</c:v>
                </c:pt>
                <c:pt idx="576">
                  <c:v>9.5132301090062974</c:v>
                </c:pt>
                <c:pt idx="577">
                  <c:v>9.5141275786026913</c:v>
                </c:pt>
                <c:pt idx="578">
                  <c:v>9.5150182437669368</c:v>
                </c:pt>
                <c:pt idx="579">
                  <c:v>9.5159021560888561</c:v>
                </c:pt>
                <c:pt idx="580">
                  <c:v>9.5167793667671283</c:v>
                </c:pt>
                <c:pt idx="581">
                  <c:v>9.5176499266122541</c:v>
                </c:pt>
                <c:pt idx="582">
                  <c:v>9.5185138860494956</c:v>
                </c:pt>
                <c:pt idx="583">
                  <c:v>9.5193712951218075</c:v>
                </c:pt>
                <c:pt idx="584">
                  <c:v>9.5202222034927271</c:v>
                </c:pt>
                <c:pt idx="585">
                  <c:v>9.5210666604492484</c:v>
                </c:pt>
                <c:pt idx="586">
                  <c:v>9.5219047149046858</c:v>
                </c:pt>
                <c:pt idx="587">
                  <c:v>9.5227364154015035</c:v>
                </c:pt>
                <c:pt idx="588">
                  <c:v>9.5235618101141242</c:v>
                </c:pt>
                <c:pt idx="589">
                  <c:v>9.5243809468517195</c:v>
                </c:pt>
                <c:pt idx="590">
                  <c:v>9.5251938730609904</c:v>
                </c:pt>
                <c:pt idx="591">
                  <c:v>9.5260006358288951</c:v>
                </c:pt>
                <c:pt idx="592">
                  <c:v>9.5268012818853975</c:v>
                </c:pt>
                <c:pt idx="593">
                  <c:v>9.5275958576061601</c:v>
                </c:pt>
                <c:pt idx="594">
                  <c:v>9.528384409015235</c:v>
                </c:pt>
                <c:pt idx="595">
                  <c:v>9.5291669817877285</c:v>
                </c:pt>
                <c:pt idx="596">
                  <c:v>9.5299436212524498</c:v>
                </c:pt>
                <c:pt idx="597">
                  <c:v>9.5307143723945327</c:v>
                </c:pt>
                <c:pt idx="598">
                  <c:v>9.5314792798580434</c:v>
                </c:pt>
              </c:numCache>
            </c:numRef>
          </c:xVal>
          <c:yVal>
            <c:numRef>
              <c:f>'From Split times'!$N$3:$N$601</c:f>
              <c:numCache>
                <c:formatCode>0.00</c:formatCode>
                <c:ptCount val="599"/>
                <c:pt idx="0">
                  <c:v>1.0504340388717199</c:v>
                </c:pt>
                <c:pt idx="1">
                  <c:v>1.5578110684157807</c:v>
                </c:pt>
                <c:pt idx="2">
                  <c:v>2.053588032801211</c:v>
                </c:pt>
                <c:pt idx="3">
                  <c:v>2.5379800529784604</c:v>
                </c:pt>
                <c:pt idx="4">
                  <c:v>3.0111984709551618</c:v>
                </c:pt>
                <c:pt idx="5">
                  <c:v>3.4734509160156133</c:v>
                </c:pt>
                <c:pt idx="6">
                  <c:v>3.9249413697549906</c:v>
                </c:pt>
                <c:pt idx="7">
                  <c:v>4.3658702299503869</c:v>
                </c:pt>
                <c:pt idx="8">
                  <c:v>4.7964343732899746</c:v>
                </c:pt>
                <c:pt idx="9">
                  <c:v>5.2168272169816223</c:v>
                </c:pt>
                <c:pt idx="10">
                  <c:v>5.6272387792613561</c:v>
                </c:pt>
                <c:pt idx="11">
                  <c:v>6.0278557388222316</c:v>
                </c:pt>
                <c:pt idx="12">
                  <c:v>6.4188614931832699</c:v>
                </c:pt>
                <c:pt idx="13">
                  <c:v>6.8004362160181318</c:v>
                </c:pt>
                <c:pt idx="14">
                  <c:v>7.172756913462627</c:v>
                </c:pt>
                <c:pt idx="15">
                  <c:v>7.5359974794197813</c:v>
                </c:pt>
                <c:pt idx="16">
                  <c:v>7.8903287498809513</c:v>
                </c:pt>
                <c:pt idx="17">
                  <c:v>8.2359185562810548</c:v>
                </c:pt>
                <c:pt idx="18">
                  <c:v>8.5729317779055414</c:v>
                </c:pt>
                <c:pt idx="19">
                  <c:v>8.901530393366615</c:v>
                </c:pt>
                <c:pt idx="20">
                  <c:v>9.2218735311657039</c:v>
                </c:pt>
                <c:pt idx="21">
                  <c:v>9.5341175193588938</c:v>
                </c:pt>
                <c:pt idx="22">
                  <c:v>9.8384159343417501</c:v>
                </c:pt>
                <c:pt idx="23">
                  <c:v>10.134919648769682</c:v>
                </c:pt>
                <c:pt idx="24">
                  <c:v>10.423776878629541</c:v>
                </c:pt>
                <c:pt idx="25">
                  <c:v>10.705133229478058</c:v>
                </c:pt>
                <c:pt idx="26">
                  <c:v>10.979131741862259</c:v>
                </c:pt>
                <c:pt idx="27">
                  <c:v>11.245912935936781</c:v>
                </c:pt>
                <c:pt idx="28">
                  <c:v>11.505614855292746</c:v>
                </c:pt>
                <c:pt idx="29">
                  <c:v>11.758373110012537</c:v>
                </c:pt>
                <c:pt idx="30">
                  <c:v>12.004320918964551</c:v>
                </c:pt>
                <c:pt idx="31">
                  <c:v>12.243589151351777</c:v>
                </c:pt>
                <c:pt idx="32">
                  <c:v>12.47630636752773</c:v>
                </c:pt>
                <c:pt idx="33">
                  <c:v>12.702598859093067</c:v>
                </c:pt>
                <c:pt idx="34">
                  <c:v>12.922590688285929</c:v>
                </c:pt>
                <c:pt idx="35">
                  <c:v>13.136403726678802</c:v>
                </c:pt>
                <c:pt idx="36">
                  <c:v>13.344157693194534</c:v>
                </c:pt>
                <c:pt idx="37">
                  <c:v>13.545970191453714</c:v>
                </c:pt>
                <c:pt idx="38">
                  <c:v>13.741956746465643</c:v>
                </c:pt>
                <c:pt idx="39">
                  <c:v>13.932230840674697</c:v>
                </c:pt>
                <c:pt idx="40">
                  <c:v>14.11690394937375</c:v>
                </c:pt>
                <c:pt idx="41">
                  <c:v>14.296085575496056</c:v>
                </c:pt>
                <c:pt idx="42">
                  <c:v>14.469883283796923</c:v>
                </c:pt>
                <c:pt idx="43">
                  <c:v>14.638402734436005</c:v>
                </c:pt>
                <c:pt idx="44">
                  <c:v>14.801747715971205</c:v>
                </c:pt>
                <c:pt idx="45">
                  <c:v>14.960020177774632</c:v>
                </c:pt>
                <c:pt idx="46">
                  <c:v>15.113320261881125</c:v>
                </c:pt>
                <c:pt idx="47">
                  <c:v>15.261746334279488</c:v>
                </c:pt>
                <c:pt idx="48">
                  <c:v>15.405395015656513</c:v>
                </c:pt>
                <c:pt idx="49">
                  <c:v>15.544361211603528</c:v>
                </c:pt>
                <c:pt idx="50">
                  <c:v>15.678738142295252</c:v>
                </c:pt>
                <c:pt idx="51">
                  <c:v>15.80861737165031</c:v>
                </c:pt>
                <c:pt idx="52">
                  <c:v>15.934088835982726</c:v>
                </c:pt>
                <c:pt idx="53">
                  <c:v>16.055240872153622</c:v>
                </c:pt>
                <c:pt idx="54">
                  <c:v>16.172160245231893</c:v>
                </c:pt>
                <c:pt idx="55">
                  <c:v>16.2849321756728</c:v>
                </c:pt>
                <c:pt idx="56">
                  <c:v>16.393640366023007</c:v>
                </c:pt>
                <c:pt idx="57">
                  <c:v>16.498367027160629</c:v>
                </c:pt>
                <c:pt idx="58">
                  <c:v>16.599192904078414</c:v>
                </c:pt>
                <c:pt idx="59">
                  <c:v>16.696197301218465</c:v>
                </c:pt>
                <c:pt idx="60">
                  <c:v>16.789458107366293</c:v>
                </c:pt>
                <c:pt idx="61">
                  <c:v>16.879051820112117</c:v>
                </c:pt>
                <c:pt idx="62">
                  <c:v>16.9650535698872</c:v>
                </c:pt>
                <c:pt idx="63">
                  <c:v>17.047537143582698</c:v>
                </c:pt>
                <c:pt idx="64">
                  <c:v>17.126575007758451</c:v>
                </c:pt>
                <c:pt idx="65">
                  <c:v>17.202238331449074</c:v>
                </c:pt>
                <c:pt idx="66">
                  <c:v>17.274597008574457</c:v>
                </c:pt>
                <c:pt idx="67">
                  <c:v>17.343719679961705</c:v>
                </c:pt>
                <c:pt idx="68">
                  <c:v>17.409673754985427</c:v>
                </c:pt>
                <c:pt idx="69">
                  <c:v>17.472525432833113</c:v>
                </c:pt>
                <c:pt idx="70">
                  <c:v>17.532339723402313</c:v>
                </c:pt>
                <c:pt idx="71">
                  <c:v>17.589180467836069</c:v>
                </c:pt>
                <c:pt idx="72">
                  <c:v>17.643110358703034</c:v>
                </c:pt>
                <c:pt idx="73">
                  <c:v>17.6941909598286</c:v>
                </c:pt>
                <c:pt idx="74">
                  <c:v>17.742482725783113</c:v>
                </c:pt>
                <c:pt idx="75">
                  <c:v>17.788045021033355</c:v>
                </c:pt>
                <c:pt idx="76">
                  <c:v>17.830936138763168</c:v>
                </c:pt>
                <c:pt idx="77">
                  <c:v>17.871213319369041</c:v>
                </c:pt>
                <c:pt idx="78">
                  <c:v>17.908932768636486</c:v>
                </c:pt>
                <c:pt idx="79">
                  <c:v>17.944149675602709</c:v>
                </c:pt>
                <c:pt idx="80">
                  <c:v>17.976918230111242</c:v>
                </c:pt>
                <c:pt idx="81">
                  <c:v>18.007291640063826</c:v>
                </c:pt>
                <c:pt idx="82">
                  <c:v>18.035322148374959</c:v>
                </c:pt>
                <c:pt idx="83">
                  <c:v>18.06106104963434</c:v>
                </c:pt>
                <c:pt idx="84">
                  <c:v>18.084558706482284</c:v>
                </c:pt>
                <c:pt idx="85">
                  <c:v>18.1058645657032</c:v>
                </c:pt>
                <c:pt idx="86">
                  <c:v>18.125027174042067</c:v>
                </c:pt>
                <c:pt idx="87">
                  <c:v>18.142094193748836</c:v>
                </c:pt>
                <c:pt idx="88">
                  <c:v>18.157112417855316</c:v>
                </c:pt>
                <c:pt idx="89">
                  <c:v>18.170127785189575</c:v>
                </c:pt>
                <c:pt idx="90">
                  <c:v>18.181185395132115</c:v>
                </c:pt>
                <c:pt idx="91">
                  <c:v>18.190329522118557</c:v>
                </c:pt>
                <c:pt idx="92">
                  <c:v>18.19760362989323</c:v>
                </c:pt>
                <c:pt idx="93">
                  <c:v>18.203050385517919</c:v>
                </c:pt>
                <c:pt idx="94">
                  <c:v>18.206711673140219</c:v>
                </c:pt>
                <c:pt idx="95">
                  <c:v>18.208628607525569</c:v>
                </c:pt>
                <c:pt idx="96">
                  <c:v>18.208841547357089</c:v>
                </c:pt>
                <c:pt idx="97">
                  <c:v>18.207390108307401</c:v>
                </c:pt>
                <c:pt idx="98">
                  <c:v>18.20431317588627</c:v>
                </c:pt>
                <c:pt idx="99">
                  <c:v>18.199648918068025</c:v>
                </c:pt>
                <c:pt idx="100">
                  <c:v>18.193434797702626</c:v>
                </c:pt>
                <c:pt idx="101">
                  <c:v>18.185707584714073</c:v>
                </c:pt>
                <c:pt idx="102">
                  <c:v>18.17650336809001</c:v>
                </c:pt>
                <c:pt idx="103">
                  <c:v>18.165857567665867</c:v>
                </c:pt>
                <c:pt idx="104">
                  <c:v>18.153804945707499</c:v>
                </c:pt>
                <c:pt idx="105">
                  <c:v>18.14037961829548</c:v>
                </c:pt>
                <c:pt idx="106">
                  <c:v>18.125615066514687</c:v>
                </c:pt>
                <c:pt idx="107">
                  <c:v>18.109544147452493</c:v>
                </c:pt>
                <c:pt idx="108">
                  <c:v>18.092199105008913</c:v>
                </c:pt>
                <c:pt idx="109">
                  <c:v>18.073611580521948</c:v>
                </c:pt>
                <c:pt idx="110">
                  <c:v>18.053812623211318</c:v>
                </c:pt>
                <c:pt idx="111">
                  <c:v>18.032832700443766</c:v>
                </c:pt>
                <c:pt idx="112">
                  <c:v>18.010701707822985</c:v>
                </c:pt>
                <c:pt idx="113">
                  <c:v>17.987448979107246</c:v>
                </c:pt>
                <c:pt idx="114">
                  <c:v>17.963103295957644</c:v>
                </c:pt>
                <c:pt idx="115">
                  <c:v>17.937692897519959</c:v>
                </c:pt>
                <c:pt idx="116">
                  <c:v>17.911245489842962</c:v>
                </c:pt>
                <c:pt idx="117">
                  <c:v>17.883788255136022</c:v>
                </c:pt>
                <c:pt idx="118">
                  <c:v>17.855347860868743</c:v>
                </c:pt>
                <c:pt idx="119">
                  <c:v>17.825950468715437</c:v>
                </c:pt>
                <c:pt idx="120">
                  <c:v>17.795621743346974</c:v>
                </c:pt>
                <c:pt idx="121">
                  <c:v>17.764386861072801</c:v>
                </c:pt>
                <c:pt idx="122">
                  <c:v>17.732270518335618</c:v>
                </c:pt>
                <c:pt idx="123">
                  <c:v>17.699296940061235</c:v>
                </c:pt>
                <c:pt idx="124">
                  <c:v>17.665489887866151</c:v>
                </c:pt>
                <c:pt idx="125">
                  <c:v>17.630872668125324</c:v>
                </c:pt>
                <c:pt idx="126">
                  <c:v>17.595468139902412</c:v>
                </c:pt>
                <c:pt idx="127">
                  <c:v>17.559298722745012</c:v>
                </c:pt>
                <c:pt idx="128">
                  <c:v>17.522386404347113</c:v>
                </c:pt>
                <c:pt idx="129">
                  <c:v>17.484752748081068</c:v>
                </c:pt>
                <c:pt idx="130">
                  <c:v>17.446418900401344</c:v>
                </c:pt>
                <c:pt idx="131">
                  <c:v>17.407405598122178</c:v>
                </c:pt>
                <c:pt idx="132">
                  <c:v>17.367733175571477</c:v>
                </c:pt>
                <c:pt idx="133">
                  <c:v>17.327421571622811</c:v>
                </c:pt>
                <c:pt idx="134">
                  <c:v>17.28649033660788</c:v>
                </c:pt>
                <c:pt idx="135">
                  <c:v>17.244958639111271</c:v>
                </c:pt>
                <c:pt idx="136">
                  <c:v>17.202845272649675</c:v>
                </c:pt>
                <c:pt idx="137">
                  <c:v>17.160168662237435</c:v>
                </c:pt>
                <c:pt idx="138">
                  <c:v>17.116946870840447</c:v>
                </c:pt>
                <c:pt idx="139">
                  <c:v>17.073197605720292</c:v>
                </c:pt>
                <c:pt idx="140">
                  <c:v>17.028938224670455</c:v>
                </c:pt>
                <c:pt idx="141">
                  <c:v>16.984185742146497</c:v>
                </c:pt>
                <c:pt idx="142">
                  <c:v>16.938956835292021</c:v>
                </c:pt>
                <c:pt idx="143">
                  <c:v>16.893267849862148</c:v>
                </c:pt>
                <c:pt idx="144">
                  <c:v>16.847134806046288</c:v>
                </c:pt>
                <c:pt idx="145">
                  <c:v>16.800573404191962</c:v>
                </c:pt>
                <c:pt idx="146">
                  <c:v>16.753599030431246</c:v>
                </c:pt>
                <c:pt idx="147">
                  <c:v>16.706226762211639</c:v>
                </c:pt>
                <c:pt idx="148">
                  <c:v>16.658471373732894</c:v>
                </c:pt>
                <c:pt idx="149">
                  <c:v>16.61034734129143</c:v>
                </c:pt>
                <c:pt idx="150">
                  <c:v>16.561868848533894</c:v>
                </c:pt>
                <c:pt idx="151">
                  <c:v>16.513049791621494</c:v>
                </c:pt>
                <c:pt idx="152">
                  <c:v>16.463903784306467</c:v>
                </c:pt>
                <c:pt idx="153">
                  <c:v>16.414444162922347</c:v>
                </c:pt>
                <c:pt idx="154">
                  <c:v>16.364683991289365</c:v>
                </c:pt>
                <c:pt idx="155">
                  <c:v>16.314636065536508</c:v>
                </c:pt>
                <c:pt idx="156">
                  <c:v>16.264312918841625</c:v>
                </c:pt>
                <c:pt idx="157">
                  <c:v>16.213726826090948</c:v>
                </c:pt>
                <c:pt idx="158">
                  <c:v>16.16288980845944</c:v>
                </c:pt>
                <c:pt idx="159">
                  <c:v>16.111813637913276</c:v>
                </c:pt>
                <c:pt idx="160">
                  <c:v>16.060509841635824</c:v>
                </c:pt>
                <c:pt idx="161">
                  <c:v>16.008989706378351</c:v>
                </c:pt>
                <c:pt idx="162">
                  <c:v>15.957264282736807</c:v>
                </c:pt>
                <c:pt idx="163">
                  <c:v>15.905344389355905</c:v>
                </c:pt>
                <c:pt idx="164">
                  <c:v>15.853240617061708</c:v>
                </c:pt>
                <c:pt idx="165">
                  <c:v>15.800963332923992</c:v>
                </c:pt>
                <c:pt idx="166">
                  <c:v>15.748522684249503</c:v>
                </c:pt>
                <c:pt idx="167">
                  <c:v>15.695928602507339</c:v>
                </c:pt>
                <c:pt idx="168">
                  <c:v>15.643190807187594</c:v>
                </c:pt>
                <c:pt idx="169">
                  <c:v>15.59031880959432</c:v>
                </c:pt>
                <c:pt idx="170">
                  <c:v>15.53732191657406</c:v>
                </c:pt>
                <c:pt idx="171">
                  <c:v>15.484209234180915</c:v>
                </c:pt>
                <c:pt idx="172">
                  <c:v>15.43098967127924</c:v>
                </c:pt>
                <c:pt idx="173">
                  <c:v>15.377671943085119</c:v>
                </c:pt>
                <c:pt idx="174">
                  <c:v>15.324264574647495</c:v>
                </c:pt>
                <c:pt idx="175">
                  <c:v>15.27077590427014</c:v>
                </c:pt>
                <c:pt idx="176">
                  <c:v>15.217214086875323</c:v>
                </c:pt>
                <c:pt idx="177">
                  <c:v>15.163587097310252</c:v>
                </c:pt>
                <c:pt idx="178">
                  <c:v>15.109902733597224</c:v>
                </c:pt>
                <c:pt idx="179">
                  <c:v>15.056168620128412</c:v>
                </c:pt>
                <c:pt idx="180">
                  <c:v>15.002392210806288</c:v>
                </c:pt>
                <c:pt idx="181">
                  <c:v>14.948580792130508</c:v>
                </c:pt>
                <c:pt idx="182">
                  <c:v>14.894741486232229</c:v>
                </c:pt>
                <c:pt idx="183">
                  <c:v>14.84088125385675</c:v>
                </c:pt>
                <c:pt idx="184">
                  <c:v>14.78700689729529</c:v>
                </c:pt>
                <c:pt idx="185">
                  <c:v>14.733125063266787</c:v>
                </c:pt>
                <c:pt idx="186">
                  <c:v>14.679242245750597</c:v>
                </c:pt>
                <c:pt idx="187">
                  <c:v>14.625364788770877</c:v>
                </c:pt>
                <c:pt idx="188">
                  <c:v>14.571498889133458</c:v>
                </c:pt>
                <c:pt idx="189">
                  <c:v>14.517650599116054</c:v>
                </c:pt>
                <c:pt idx="190">
                  <c:v>14.463825829112542</c:v>
                </c:pt>
                <c:pt idx="191">
                  <c:v>14.410030350232141</c:v>
                </c:pt>
                <c:pt idx="192">
                  <c:v>14.356269796854169</c:v>
                </c:pt>
                <c:pt idx="193">
                  <c:v>14.302549669139236</c:v>
                </c:pt>
                <c:pt idx="194">
                  <c:v>14.248875335497456</c:v>
                </c:pt>
                <c:pt idx="195">
                  <c:v>14.195252035014605</c:v>
                </c:pt>
                <c:pt idx="196">
                  <c:v>14.141684879836683</c:v>
                </c:pt>
                <c:pt idx="197">
                  <c:v>14.088178857513839</c:v>
                </c:pt>
                <c:pt idx="198">
                  <c:v>14.034738833304091</c:v>
                </c:pt>
                <c:pt idx="199">
                  <c:v>13.981369552437744</c:v>
                </c:pt>
                <c:pt idx="200">
                  <c:v>13.928075642342996</c:v>
                </c:pt>
                <c:pt idx="201">
                  <c:v>13.874861614833485</c:v>
                </c:pt>
                <c:pt idx="202">
                  <c:v>13.821731868258338</c:v>
                </c:pt>
                <c:pt idx="203">
                  <c:v>13.768690689615465</c:v>
                </c:pt>
                <c:pt idx="204">
                  <c:v>13.715742256628561</c:v>
                </c:pt>
                <c:pt idx="205">
                  <c:v>13.662890639788564</c:v>
                </c:pt>
                <c:pt idx="206">
                  <c:v>13.610139804360115</c:v>
                </c:pt>
                <c:pt idx="207">
                  <c:v>13.55749361235355</c:v>
                </c:pt>
                <c:pt idx="208">
                  <c:v>13.50495582446311</c:v>
                </c:pt>
                <c:pt idx="209">
                  <c:v>13.452530101971856</c:v>
                </c:pt>
                <c:pt idx="210">
                  <c:v>13.400220008623865</c:v>
                </c:pt>
                <c:pt idx="211">
                  <c:v>13.348029012464307</c:v>
                </c:pt>
                <c:pt idx="212">
                  <c:v>13.295960487647804</c:v>
                </c:pt>
                <c:pt idx="213">
                  <c:v>13.244017716215826</c:v>
                </c:pt>
                <c:pt idx="214">
                  <c:v>13.192203889843395</c:v>
                </c:pt>
                <c:pt idx="215">
                  <c:v>13.140522111555823</c:v>
                </c:pt>
                <c:pt idx="216">
                  <c:v>13.088975397415822</c:v>
                </c:pt>
                <c:pt idx="217">
                  <c:v>13.037566678181605</c:v>
                </c:pt>
                <c:pt idx="218">
                  <c:v>12.986298800936385</c:v>
                </c:pt>
                <c:pt idx="219">
                  <c:v>12.93517453068981</c:v>
                </c:pt>
                <c:pt idx="220">
                  <c:v>12.884196551951735</c:v>
                </c:pt>
                <c:pt idx="221">
                  <c:v>12.833367470278887</c:v>
                </c:pt>
                <c:pt idx="222">
                  <c:v>12.782689813794766</c:v>
                </c:pt>
                <c:pt idx="223">
                  <c:v>12.732166034683337</c:v>
                </c:pt>
                <c:pt idx="224">
                  <c:v>12.681798510656886</c:v>
                </c:pt>
                <c:pt idx="225">
                  <c:v>12.631589546398505</c:v>
                </c:pt>
                <c:pt idx="226">
                  <c:v>12.581541374979578</c:v>
                </c:pt>
                <c:pt idx="227">
                  <c:v>12.531656159252796</c:v>
                </c:pt>
                <c:pt idx="228">
                  <c:v>12.48193599322097</c:v>
                </c:pt>
                <c:pt idx="229">
                  <c:v>12.432382903382178</c:v>
                </c:pt>
                <c:pt idx="230">
                  <c:v>12.382998850051536</c:v>
                </c:pt>
                <c:pt idx="231">
                  <c:v>12.333785728660086</c:v>
                </c:pt>
                <c:pt idx="232">
                  <c:v>12.284745371031063</c:v>
                </c:pt>
                <c:pt idx="233">
                  <c:v>12.23587954663407</c:v>
                </c:pt>
                <c:pt idx="234">
                  <c:v>12.187189963817369</c:v>
                </c:pt>
                <c:pt idx="235">
                  <c:v>12.138678271018803</c:v>
                </c:pt>
                <c:pt idx="236">
                  <c:v>12.090346057955585</c:v>
                </c:pt>
                <c:pt idx="237">
                  <c:v>12.042194856793403</c:v>
                </c:pt>
                <c:pt idx="238">
                  <c:v>11.994226143295139</c:v>
                </c:pt>
                <c:pt idx="239">
                  <c:v>11.946441337949507</c:v>
                </c:pt>
                <c:pt idx="240">
                  <c:v>11.89884180708008</c:v>
                </c:pt>
                <c:pt idx="241">
                  <c:v>11.851428863934853</c:v>
                </c:pt>
                <c:pt idx="242">
                  <c:v>11.804203769756821</c:v>
                </c:pt>
                <c:pt idx="243">
                  <c:v>11.757167734835805</c:v>
                </c:pt>
                <c:pt idx="244">
                  <c:v>11.710321919541887</c:v>
                </c:pt>
                <c:pt idx="245">
                  <c:v>11.663667435340699</c:v>
                </c:pt>
                <c:pt idx="246">
                  <c:v>11.617205345790984</c:v>
                </c:pt>
                <c:pt idx="247">
                  <c:v>11.570936667524556</c:v>
                </c:pt>
                <c:pt idx="248">
                  <c:v>11.524862371209156</c:v>
                </c:pt>
                <c:pt idx="249">
                  <c:v>11.478983382494311</c:v>
                </c:pt>
                <c:pt idx="250">
                  <c:v>11.433300582940589</c:v>
                </c:pt>
                <c:pt idx="251">
                  <c:v>11.387814810932506</c:v>
                </c:pt>
                <c:pt idx="252">
                  <c:v>11.342526862575324</c:v>
                </c:pt>
                <c:pt idx="253">
                  <c:v>11.29743749257606</c:v>
                </c:pt>
                <c:pt idx="254">
                  <c:v>11.252547415108927</c:v>
                </c:pt>
                <c:pt idx="255">
                  <c:v>11.207857304665515</c:v>
                </c:pt>
                <c:pt idx="256">
                  <c:v>11.16336779688991</c:v>
                </c:pt>
                <c:pt idx="257">
                  <c:v>11.119079489399063</c:v>
                </c:pt>
                <c:pt idx="258">
                  <c:v>11.07499294258861</c:v>
                </c:pt>
                <c:pt idx="259">
                  <c:v>11.031108680424426</c:v>
                </c:pt>
                <c:pt idx="260">
                  <c:v>10.987427191220107</c:v>
                </c:pt>
                <c:pt idx="261">
                  <c:v>10.943948928400681</c:v>
                </c:pt>
                <c:pt idx="262">
                  <c:v>10.900674311252679</c:v>
                </c:pt>
                <c:pt idx="263">
                  <c:v>10.857603725660946</c:v>
                </c:pt>
                <c:pt idx="264">
                  <c:v>10.81473752483222</c:v>
                </c:pt>
                <c:pt idx="265">
                  <c:v>10.772076030005913</c:v>
                </c:pt>
                <c:pt idx="266">
                  <c:v>10.72961953115211</c:v>
                </c:pt>
                <c:pt idx="267">
                  <c:v>10.687368287657179</c:v>
                </c:pt>
                <c:pt idx="268">
                  <c:v>10.645322528997042</c:v>
                </c:pt>
                <c:pt idx="269">
                  <c:v>10.603482455398423</c:v>
                </c:pt>
                <c:pt idx="270">
                  <c:v>10.561848238488254</c:v>
                </c:pt>
                <c:pt idx="271">
                  <c:v>10.520420021931411</c:v>
                </c:pt>
                <c:pt idx="272">
                  <c:v>10.479197922056954</c:v>
                </c:pt>
                <c:pt idx="273">
                  <c:v>10.438182028473191</c:v>
                </c:pt>
                <c:pt idx="274">
                  <c:v>10.39737240467155</c:v>
                </c:pt>
                <c:pt idx="275">
                  <c:v>10.356769088619656</c:v>
                </c:pt>
                <c:pt idx="276">
                  <c:v>10.316372093343663</c:v>
                </c:pt>
                <c:pt idx="277">
                  <c:v>10.276181407500047</c:v>
                </c:pt>
                <c:pt idx="278">
                  <c:v>10.236196995937089</c:v>
                </c:pt>
                <c:pt idx="279">
                  <c:v>10.196418800246121</c:v>
                </c:pt>
                <c:pt idx="280">
                  <c:v>10.156846739302861</c:v>
                </c:pt>
                <c:pt idx="281">
                  <c:v>10.117480709798802</c:v>
                </c:pt>
                <c:pt idx="282">
                  <c:v>10.078320586763043</c:v>
                </c:pt>
                <c:pt idx="283">
                  <c:v>10.039366224074552</c:v>
                </c:pt>
                <c:pt idx="284">
                  <c:v>10.000617454965079</c:v>
                </c:pt>
                <c:pt idx="285">
                  <c:v>9.9620740925129159</c:v>
                </c:pt>
                <c:pt idx="286">
                  <c:v>9.9237359301276253</c:v>
                </c:pt>
                <c:pt idx="287">
                  <c:v>9.8856027420258545</c:v>
                </c:pt>
                <c:pt idx="288">
                  <c:v>9.8476742836984705</c:v>
                </c:pt>
                <c:pt idx="289">
                  <c:v>9.8099502923690522</c:v>
                </c:pt>
                <c:pt idx="290">
                  <c:v>9.7724304874440335</c:v>
                </c:pt>
                <c:pt idx="291">
                  <c:v>9.7351145709544706</c:v>
                </c:pt>
                <c:pt idx="292">
                  <c:v>9.6980022279896989</c:v>
                </c:pt>
                <c:pt idx="293">
                  <c:v>9.6610931271229887</c:v>
                </c:pt>
                <c:pt idx="294">
                  <c:v>9.6243869208292718</c:v>
                </c:pt>
                <c:pt idx="295">
                  <c:v>9.5878832458951955</c:v>
                </c:pt>
                <c:pt idx="296">
                  <c:v>9.5515817238214993</c:v>
                </c:pt>
                <c:pt idx="297">
                  <c:v>9.5154819612179473</c:v>
                </c:pt>
                <c:pt idx="298">
                  <c:v>9.4795835501908847</c:v>
                </c:pt>
                <c:pt idx="299">
                  <c:v>9.4438860687235682</c:v>
                </c:pt>
                <c:pt idx="300">
                  <c:v>9.4083890810494069</c:v>
                </c:pt>
                <c:pt idx="301">
                  <c:v>9.3730921380181815</c:v>
                </c:pt>
                <c:pt idx="302">
                  <c:v>9.3379947774554175</c:v>
                </c:pt>
                <c:pt idx="303">
                  <c:v>9.3030965245149968</c:v>
                </c:pt>
                <c:pt idx="304">
                  <c:v>9.2683968920251587</c:v>
                </c:pt>
                <c:pt idx="305">
                  <c:v>9.233895380827926</c:v>
                </c:pt>
                <c:pt idx="306">
                  <c:v>9.1995914801121597</c:v>
                </c:pt>
                <c:pt idx="307">
                  <c:v>9.1654846677403157</c:v>
                </c:pt>
                <c:pt idx="308">
                  <c:v>9.131574410568966</c:v>
                </c:pt>
                <c:pt idx="309">
                  <c:v>9.097860164763274</c:v>
                </c:pt>
                <c:pt idx="310">
                  <c:v>9.0643413761054408</c:v>
                </c:pt>
                <c:pt idx="311">
                  <c:v>9.0310174802973275</c:v>
                </c:pt>
                <c:pt idx="312">
                  <c:v>8.9978879032572081</c:v>
                </c:pt>
                <c:pt idx="313">
                  <c:v>8.9649520614109566</c:v>
                </c:pt>
                <c:pt idx="314">
                  <c:v>8.9322093619775043</c:v>
                </c:pt>
                <c:pt idx="315">
                  <c:v>8.899659203248941</c:v>
                </c:pt>
                <c:pt idx="316">
                  <c:v>8.867300974865147</c:v>
                </c:pt>
                <c:pt idx="317">
                  <c:v>8.835134058083117</c:v>
                </c:pt>
                <c:pt idx="318">
                  <c:v>8.8031578260411045</c:v>
                </c:pt>
                <c:pt idx="319">
                  <c:v>8.7713716440176324</c:v>
                </c:pt>
                <c:pt idx="320">
                  <c:v>8.7397748696854443</c:v>
                </c:pt>
                <c:pt idx="321">
                  <c:v>8.7083668533605465</c:v>
                </c:pt>
                <c:pt idx="322">
                  <c:v>8.6771469382463469</c:v>
                </c:pt>
                <c:pt idx="323">
                  <c:v>8.6461144606730542</c:v>
                </c:pt>
                <c:pt idx="324">
                  <c:v>8.6152687503323317</c:v>
                </c:pt>
                <c:pt idx="325">
                  <c:v>8.5846091305073813</c:v>
                </c:pt>
                <c:pt idx="326">
                  <c:v>8.5541349182984732</c:v>
                </c:pt>
                <c:pt idx="327">
                  <c:v>8.523845424843989</c:v>
                </c:pt>
                <c:pt idx="328">
                  <c:v>8.4937399555371247</c:v>
                </c:pt>
                <c:pt idx="329">
                  <c:v>8.4638178102382806</c:v>
                </c:pt>
                <c:pt idx="330">
                  <c:v>8.4340782834831955</c:v>
                </c:pt>
                <c:pt idx="331">
                  <c:v>8.4045206646869328</c:v>
                </c:pt>
                <c:pt idx="332">
                  <c:v>8.3751442383438022</c:v>
                </c:pt>
                <c:pt idx="333">
                  <c:v>8.345948284223244</c:v>
                </c:pt>
                <c:pt idx="334">
                  <c:v>8.3169320775617699</c:v>
                </c:pt>
                <c:pt idx="335">
                  <c:v>8.28809488925104</c:v>
                </c:pt>
                <c:pt idx="336">
                  <c:v>8.2594359860221047</c:v>
                </c:pt>
                <c:pt idx="337">
                  <c:v>8.2309546306259325</c:v>
                </c:pt>
                <c:pt idx="338">
                  <c:v>8.2026500820102495</c:v>
                </c:pt>
                <c:pt idx="339">
                  <c:v>8.1745215954927506</c:v>
                </c:pt>
                <c:pt idx="340">
                  <c:v>8.1465684229307858</c:v>
                </c:pt>
                <c:pt idx="341">
                  <c:v>8.1187898128875347</c:v>
                </c:pt>
                <c:pt idx="342">
                  <c:v>8.0911850107947672</c:v>
                </c:pt>
                <c:pt idx="343">
                  <c:v>8.0637532591122199</c:v>
                </c:pt>
                <c:pt idx="344">
                  <c:v>8.036493797483697</c:v>
                </c:pt>
                <c:pt idx="345">
                  <c:v>8.0094058628898708</c:v>
                </c:pt>
                <c:pt idx="346">
                  <c:v>7.9824886897979423</c:v>
                </c:pt>
                <c:pt idx="347">
                  <c:v>7.9557415103081102</c:v>
                </c:pt>
                <c:pt idx="348">
                  <c:v>7.9291635542970189</c:v>
                </c:pt>
                <c:pt idx="349">
                  <c:v>7.9027540495580988</c:v>
                </c:pt>
                <c:pt idx="350">
                  <c:v>7.8765122219390111</c:v>
                </c:pt>
                <c:pt idx="351">
                  <c:v>7.8504372954761239</c:v>
                </c:pt>
                <c:pt idx="352">
                  <c:v>7.8245284925261247</c:v>
                </c:pt>
                <c:pt idx="353">
                  <c:v>7.7987850338948057</c:v>
                </c:pt>
                <c:pt idx="354">
                  <c:v>7.7732061389631131</c:v>
                </c:pt>
                <c:pt idx="355">
                  <c:v>7.7477910258104306</c:v>
                </c:pt>
                <c:pt idx="356">
                  <c:v>7.7225389113352048</c:v>
                </c:pt>
                <c:pt idx="357">
                  <c:v>7.6974490113729699</c:v>
                </c:pt>
                <c:pt idx="358">
                  <c:v>7.6725205408117461</c:v>
                </c:pt>
                <c:pt idx="359">
                  <c:v>7.6477527137049499</c:v>
                </c:pt>
                <c:pt idx="360">
                  <c:v>7.6231447433817809</c:v>
                </c:pt>
                <c:pt idx="361">
                  <c:v>7.5986958425551876</c:v>
                </c:pt>
                <c:pt idx="362">
                  <c:v>7.5744052234274299</c:v>
                </c:pt>
                <c:pt idx="363">
                  <c:v>7.5502720977932682</c:v>
                </c:pt>
                <c:pt idx="364">
                  <c:v>7.5262956771408378</c:v>
                </c:pt>
                <c:pt idx="365">
                  <c:v>7.5024751727502972</c:v>
                </c:pt>
                <c:pt idx="366">
                  <c:v>7.4788097957901609</c:v>
                </c:pt>
                <c:pt idx="367">
                  <c:v>7.4552987574115095</c:v>
                </c:pt>
                <c:pt idx="368">
                  <c:v>7.4319412688400046</c:v>
                </c:pt>
                <c:pt idx="369">
                  <c:v>7.4087365414658262</c:v>
                </c:pt>
                <c:pt idx="370">
                  <c:v>7.3856837869314793</c:v>
                </c:pt>
                <c:pt idx="371">
                  <c:v>7.3627822172176192</c:v>
                </c:pt>
                <c:pt idx="372">
                  <c:v>7.3400310447268255</c:v>
                </c:pt>
                <c:pt idx="373">
                  <c:v>7.3174294823654495</c:v>
                </c:pt>
                <c:pt idx="374">
                  <c:v>7.2949767436235033</c:v>
                </c:pt>
                <c:pt idx="375">
                  <c:v>7.2726720426526654</c:v>
                </c:pt>
                <c:pt idx="376">
                  <c:v>7.2505145943424161</c:v>
                </c:pt>
                <c:pt idx="377">
                  <c:v>7.2285036143943646</c:v>
                </c:pt>
                <c:pt idx="378">
                  <c:v>7.2066383193947479</c:v>
                </c:pt>
                <c:pt idx="379">
                  <c:v>7.1849179268852135</c:v>
                </c:pt>
                <c:pt idx="380">
                  <c:v>7.1633416554318305</c:v>
                </c:pt>
                <c:pt idx="381">
                  <c:v>7.1419087246924233</c:v>
                </c:pt>
                <c:pt idx="382">
                  <c:v>7.1206183554822484</c:v>
                </c:pt>
                <c:pt idx="383">
                  <c:v>7.0994697698380049</c:v>
                </c:pt>
                <c:pt idx="384">
                  <c:v>7.0784621910802699</c:v>
                </c:pt>
                <c:pt idx="385">
                  <c:v>7.0575948438743383</c:v>
                </c:pt>
                <c:pt idx="386">
                  <c:v>7.0368669542895361</c:v>
                </c:pt>
                <c:pt idx="387">
                  <c:v>7.0162777498569779</c:v>
                </c:pt>
                <c:pt idx="388">
                  <c:v>6.9958264596258797</c:v>
                </c:pt>
                <c:pt idx="389">
                  <c:v>6.9755123142183653</c:v>
                </c:pt>
                <c:pt idx="390">
                  <c:v>6.9553345458828764</c:v>
                </c:pt>
                <c:pt idx="391">
                  <c:v>6.9352923885461397</c:v>
                </c:pt>
                <c:pt idx="392">
                  <c:v>6.9153850778637853</c:v>
                </c:pt>
                <c:pt idx="393">
                  <c:v>6.8956118512695621</c:v>
                </c:pt>
                <c:pt idx="394">
                  <c:v>6.8759719480232704</c:v>
                </c:pt>
                <c:pt idx="395">
                  <c:v>6.8564646092573591</c:v>
                </c:pt>
                <c:pt idx="396">
                  <c:v>6.8370890780222462</c:v>
                </c:pt>
                <c:pt idx="397">
                  <c:v>6.8178445993303862</c:v>
                </c:pt>
                <c:pt idx="398">
                  <c:v>6.7987304201990959</c:v>
                </c:pt>
                <c:pt idx="399">
                  <c:v>6.7797457896921687</c:v>
                </c:pt>
                <c:pt idx="400">
                  <c:v>6.7608899589603153</c:v>
                </c:pt>
                <c:pt idx="401">
                  <c:v>6.7421621812804231</c:v>
                </c:pt>
                <c:pt idx="402">
                  <c:v>6.7235617120936775</c:v>
                </c:pt>
                <c:pt idx="403">
                  <c:v>6.7050878090425527</c:v>
                </c:pt>
                <c:pt idx="404">
                  <c:v>6.6867397320067292</c:v>
                </c:pt>
                <c:pt idx="405">
                  <c:v>6.6685167431378964</c:v>
                </c:pt>
                <c:pt idx="406">
                  <c:v>6.6504181068935155</c:v>
                </c:pt>
                <c:pt idx="407">
                  <c:v>6.632443090069553</c:v>
                </c:pt>
                <c:pt idx="408">
                  <c:v>6.6145909618321745</c:v>
                </c:pt>
                <c:pt idx="409">
                  <c:v>6.5968609937484475</c:v>
                </c:pt>
                <c:pt idx="410">
                  <c:v>6.5792524598160806</c:v>
                </c:pt>
                <c:pt idx="411">
                  <c:v>6.5617646364921738</c:v>
                </c:pt>
                <c:pt idx="412">
                  <c:v>6.5443968027210477</c:v>
                </c:pt>
                <c:pt idx="413">
                  <c:v>6.5271482399611429</c:v>
                </c:pt>
                <c:pt idx="414">
                  <c:v>6.5100182322110198</c:v>
                </c:pt>
                <c:pt idx="415">
                  <c:v>6.4930060660344555</c:v>
                </c:pt>
                <c:pt idx="416">
                  <c:v>6.4761110305846801</c:v>
                </c:pt>
                <c:pt idx="417">
                  <c:v>6.4593324176277616</c:v>
                </c:pt>
                <c:pt idx="418">
                  <c:v>6.4426695215651648</c:v>
                </c:pt>
                <c:pt idx="419">
                  <c:v>6.4261216394554506</c:v>
                </c:pt>
                <c:pt idx="420">
                  <c:v>6.409688071035216</c:v>
                </c:pt>
                <c:pt idx="421">
                  <c:v>6.3933681187392253</c:v>
                </c:pt>
                <c:pt idx="422">
                  <c:v>6.3771610877197693</c:v>
                </c:pt>
                <c:pt idx="423">
                  <c:v>6.3610662858652764</c:v>
                </c:pt>
                <c:pt idx="424">
                  <c:v>6.3450830238181588</c:v>
                </c:pt>
                <c:pt idx="425">
                  <c:v>6.3292106149919771</c:v>
                </c:pt>
                <c:pt idx="426">
                  <c:v>6.3134483755878357</c:v>
                </c:pt>
                <c:pt idx="427">
                  <c:v>6.2977956246101314</c:v>
                </c:pt>
                <c:pt idx="428">
                  <c:v>6.2822516838815865</c:v>
                </c:pt>
                <c:pt idx="429">
                  <c:v>6.2668158780576215</c:v>
                </c:pt>
                <c:pt idx="430">
                  <c:v>6.251487534640078</c:v>
                </c:pt>
                <c:pt idx="431">
                  <c:v>6.2362659839902888</c:v>
                </c:pt>
                <c:pt idx="432">
                  <c:v>6.2211505593415302</c:v>
                </c:pt>
                <c:pt idx="433">
                  <c:v>6.2061405968108279</c:v>
                </c:pt>
                <c:pt idx="434">
                  <c:v>6.1912354354102126</c:v>
                </c:pt>
                <c:pt idx="435">
                  <c:v>6.1764344170573455</c:v>
                </c:pt>
                <c:pt idx="436">
                  <c:v>6.1617368865855475</c:v>
                </c:pt>
                <c:pt idx="437">
                  <c:v>6.1471421917533142</c:v>
                </c:pt>
                <c:pt idx="438">
                  <c:v>6.1326496832532342</c:v>
                </c:pt>
                <c:pt idx="439">
                  <c:v>6.1182587147203868</c:v>
                </c:pt>
                <c:pt idx="440">
                  <c:v>6.1039686427401891</c:v>
                </c:pt>
                <c:pt idx="441">
                  <c:v>6.089778826855734</c:v>
                </c:pt>
                <c:pt idx="442">
                  <c:v>6.0756886295746186</c:v>
                </c:pt>
                <c:pt idx="443">
                  <c:v>6.0616974163752664</c:v>
                </c:pt>
                <c:pt idx="444">
                  <c:v>6.0478045557127675</c:v>
                </c:pt>
                <c:pt idx="445">
                  <c:v>6.0340094190242413</c:v>
                </c:pt>
                <c:pt idx="446">
                  <c:v>6.0203113807337232</c:v>
                </c:pt>
                <c:pt idx="447">
                  <c:v>6.0067098182566143</c:v>
                </c:pt>
                <c:pt idx="448">
                  <c:v>5.9932041120036477</c:v>
                </c:pt>
                <c:pt idx="449">
                  <c:v>5.9797936453844462</c:v>
                </c:pt>
                <c:pt idx="450">
                  <c:v>5.9664778048106664</c:v>
                </c:pt>
                <c:pt idx="451">
                  <c:v>5.9532559796986613</c:v>
                </c:pt>
                <c:pt idx="452">
                  <c:v>5.9401275624718162</c:v>
                </c:pt>
                <c:pt idx="453">
                  <c:v>5.9270919485624072</c:v>
                </c:pt>
                <c:pt idx="454">
                  <c:v>5.914148536413121</c:v>
                </c:pt>
                <c:pt idx="455">
                  <c:v>5.9012967274781722</c:v>
                </c:pt>
                <c:pt idx="456">
                  <c:v>5.8885359262240469</c:v>
                </c:pt>
                <c:pt idx="457">
                  <c:v>5.8758655401298769</c:v>
                </c:pt>
                <c:pt idx="458">
                  <c:v>5.8632849796874673</c:v>
                </c:pt>
                <c:pt idx="459">
                  <c:v>5.8507936584009625</c:v>
                </c:pt>
                <c:pt idx="460">
                  <c:v>5.8383909927861897</c:v>
                </c:pt>
                <c:pt idx="461">
                  <c:v>5.8260764023696439</c:v>
                </c:pt>
                <c:pt idx="462">
                  <c:v>5.8138493096871606</c:v>
                </c:pt>
                <c:pt idx="463">
                  <c:v>5.8017091402822825</c:v>
                </c:pt>
                <c:pt idx="464">
                  <c:v>5.7896553227042835</c:v>
                </c:pt>
                <c:pt idx="465">
                  <c:v>5.7776872885059314</c:v>
                </c:pt>
                <c:pt idx="466">
                  <c:v>5.7658044722409034</c:v>
                </c:pt>
                <c:pt idx="467">
                  <c:v>5.754006311460973</c:v>
                </c:pt>
                <c:pt idx="468">
                  <c:v>5.7422922467128581</c:v>
                </c:pt>
                <c:pt idx="469">
                  <c:v>5.7306617215348279</c:v>
                </c:pt>
                <c:pt idx="470">
                  <c:v>5.7191141824530307</c:v>
                </c:pt>
                <c:pt idx="471">
                  <c:v>5.7076490789775516</c:v>
                </c:pt>
                <c:pt idx="472">
                  <c:v>5.6962658635982466</c:v>
                </c:pt>
                <c:pt idx="473">
                  <c:v>5.6849639917802781</c:v>
                </c:pt>
                <c:pt idx="474">
                  <c:v>5.6737429219594402</c:v>
                </c:pt>
                <c:pt idx="475">
                  <c:v>5.6626021155372488</c:v>
                </c:pt>
                <c:pt idx="476">
                  <c:v>5.6515410368757815</c:v>
                </c:pt>
                <c:pt idx="477">
                  <c:v>5.6405591532923056</c:v>
                </c:pt>
                <c:pt idx="478">
                  <c:v>5.6296559350536821</c:v>
                </c:pt>
                <c:pt idx="479">
                  <c:v>5.6188308553705575</c:v>
                </c:pt>
                <c:pt idx="480">
                  <c:v>5.6080833903913465</c:v>
                </c:pt>
                <c:pt idx="481">
                  <c:v>5.5974130191960079</c:v>
                </c:pt>
                <c:pt idx="482">
                  <c:v>5.5868192237896341</c:v>
                </c:pt>
                <c:pt idx="483">
                  <c:v>5.5763014890958349</c:v>
                </c:pt>
                <c:pt idx="484">
                  <c:v>5.5658593029499448</c:v>
                </c:pt>
                <c:pt idx="485">
                  <c:v>5.5554921560920389</c:v>
                </c:pt>
                <c:pt idx="486">
                  <c:v>5.5451995421597751</c:v>
                </c:pt>
                <c:pt idx="487">
                  <c:v>5.5349809576810785</c:v>
                </c:pt>
                <c:pt idx="488">
                  <c:v>5.5248359020666298</c:v>
                </c:pt>
                <c:pt idx="489">
                  <c:v>5.514763877602209</c:v>
                </c:pt>
                <c:pt idx="490">
                  <c:v>5.5047643894408855</c:v>
                </c:pt>
                <c:pt idx="491">
                  <c:v>5.494836945595039</c:v>
                </c:pt>
                <c:pt idx="492">
                  <c:v>5.4849810569282482</c:v>
                </c:pt>
                <c:pt idx="493">
                  <c:v>5.4751962371470126</c:v>
                </c:pt>
                <c:pt idx="494">
                  <c:v>5.4654820027923625</c:v>
                </c:pt>
                <c:pt idx="495">
                  <c:v>5.4558378732312987</c:v>
                </c:pt>
                <c:pt idx="496">
                  <c:v>5.4462633706481283</c:v>
                </c:pt>
                <c:pt idx="497">
                  <c:v>5.4367580200356658</c:v>
                </c:pt>
                <c:pt idx="498">
                  <c:v>5.4273213491862888</c:v>
                </c:pt>
                <c:pt idx="499">
                  <c:v>5.4179528886829127</c:v>
                </c:pt>
                <c:pt idx="500">
                  <c:v>5.4086521718897966</c:v>
                </c:pt>
                <c:pt idx="501">
                  <c:v>5.3994187349432945</c:v>
                </c:pt>
                <c:pt idx="502">
                  <c:v>5.3902521167424435</c:v>
                </c:pt>
                <c:pt idx="503">
                  <c:v>5.381151858939484</c:v>
                </c:pt>
                <c:pt idx="504">
                  <c:v>5.3721175059302642</c:v>
                </c:pt>
                <c:pt idx="505">
                  <c:v>5.3631486048445325</c:v>
                </c:pt>
                <c:pt idx="506">
                  <c:v>5.3542447055361606</c:v>
                </c:pt>
                <c:pt idx="507">
                  <c:v>5.3454053605732552</c:v>
                </c:pt>
                <c:pt idx="508">
                  <c:v>5.3366301252281829</c:v>
                </c:pt>
                <c:pt idx="509">
                  <c:v>5.3279185574675232</c:v>
                </c:pt>
                <c:pt idx="510">
                  <c:v>5.3192702179419138</c:v>
                </c:pt>
                <c:pt idx="511">
                  <c:v>5.3106846699758412</c:v>
                </c:pt>
                <c:pt idx="512">
                  <c:v>5.3021614795573386</c:v>
                </c:pt>
                <c:pt idx="513">
                  <c:v>5.2937002153276254</c:v>
                </c:pt>
                <c:pt idx="514">
                  <c:v>5.2853004485706512</c:v>
                </c:pt>
                <c:pt idx="515">
                  <c:v>5.2769617532026007</c:v>
                </c:pt>
                <c:pt idx="516">
                  <c:v>5.2686837057613056</c:v>
                </c:pt>
                <c:pt idx="517">
                  <c:v>5.2604658853956208</c:v>
                </c:pt>
                <c:pt idx="518">
                  <c:v>5.2523078738547158</c:v>
                </c:pt>
                <c:pt idx="519">
                  <c:v>5.2442092554773385</c:v>
                </c:pt>
                <c:pt idx="520">
                  <c:v>5.2361696171809786</c:v>
                </c:pt>
                <c:pt idx="521">
                  <c:v>5.2281885484510333</c:v>
                </c:pt>
                <c:pt idx="522">
                  <c:v>5.2202656413298776</c:v>
                </c:pt>
                <c:pt idx="523">
                  <c:v>5.2124004904059227</c:v>
                </c:pt>
                <c:pt idx="524">
                  <c:v>5.2045926928025956</c:v>
                </c:pt>
                <c:pt idx="525">
                  <c:v>5.1968418481673009</c:v>
                </c:pt>
                <c:pt idx="526">
                  <c:v>5.1891475586603386</c:v>
                </c:pt>
                <c:pt idx="527">
                  <c:v>5.1815094289437669</c:v>
                </c:pt>
                <c:pt idx="528">
                  <c:v>5.1739270661702559</c:v>
                </c:pt>
                <c:pt idx="529">
                  <c:v>5.1664000799718792</c:v>
                </c:pt>
                <c:pt idx="530">
                  <c:v>5.1589280824488908</c:v>
                </c:pt>
                <c:pt idx="531">
                  <c:v>5.1515106881584751</c:v>
                </c:pt>
                <c:pt idx="532">
                  <c:v>5.1441475141034472</c:v>
                </c:pt>
                <c:pt idx="533">
                  <c:v>5.1368381797209546</c:v>
                </c:pt>
                <c:pt idx="534">
                  <c:v>5.129582306871133</c:v>
                </c:pt>
                <c:pt idx="535">
                  <c:v>5.1223795198257598</c:v>
                </c:pt>
                <c:pt idx="536">
                  <c:v>5.1152294452568619</c:v>
                </c:pt>
                <c:pt idx="537">
                  <c:v>5.1081317122253269</c:v>
                </c:pt>
                <c:pt idx="538">
                  <c:v>5.101085952169484</c:v>
                </c:pt>
                <c:pt idx="539">
                  <c:v>5.0940917988936878</c:v>
                </c:pt>
                <c:pt idx="540">
                  <c:v>5.0871488885568592</c:v>
                </c:pt>
                <c:pt idx="541">
                  <c:v>5.080256859661036</c:v>
                </c:pt>
                <c:pt idx="542">
                  <c:v>5.0734153530399144</c:v>
                </c:pt>
                <c:pt idx="543">
                  <c:v>5.0666240118473755</c:v>
                </c:pt>
                <c:pt idx="544">
                  <c:v>5.0598824815459844</c:v>
                </c:pt>
                <c:pt idx="545">
                  <c:v>5.0531904098955351</c:v>
                </c:pt>
                <c:pt idx="546">
                  <c:v>5.0465474469415295</c:v>
                </c:pt>
                <c:pt idx="547">
                  <c:v>5.039953245003705</c:v>
                </c:pt>
                <c:pt idx="548">
                  <c:v>5.0334074586645308</c:v>
                </c:pt>
                <c:pt idx="549">
                  <c:v>5.0269097447577034</c:v>
                </c:pt>
                <c:pt idx="550">
                  <c:v>5.02045976235667</c:v>
                </c:pt>
                <c:pt idx="551">
                  <c:v>5.0140571727631258</c:v>
                </c:pt>
                <c:pt idx="552">
                  <c:v>5.0077016394955205</c:v>
                </c:pt>
                <c:pt idx="553">
                  <c:v>5.0013928282775897</c:v>
                </c:pt>
                <c:pt idx="554">
                  <c:v>4.9951304070268696</c:v>
                </c:pt>
                <c:pt idx="555">
                  <c:v>4.988914045843222</c:v>
                </c:pt>
                <c:pt idx="556">
                  <c:v>4.9827434169973825</c:v>
                </c:pt>
                <c:pt idx="557">
                  <c:v>4.9766181949195101</c:v>
                </c:pt>
                <c:pt idx="558">
                  <c:v>4.9705380561877357</c:v>
                </c:pt>
                <c:pt idx="559">
                  <c:v>4.9645026795167393</c:v>
                </c:pt>
                <c:pt idx="560">
                  <c:v>4.9585117457463408</c:v>
                </c:pt>
                <c:pt idx="561">
                  <c:v>4.9525649378300933</c:v>
                </c:pt>
                <c:pt idx="562">
                  <c:v>4.9466619408238914</c:v>
                </c:pt>
                <c:pt idx="563">
                  <c:v>4.9408024418745997</c:v>
                </c:pt>
                <c:pt idx="564">
                  <c:v>4.9349861302087108</c:v>
                </c:pt>
                <c:pt idx="565">
                  <c:v>4.9292126971209962</c:v>
                </c:pt>
                <c:pt idx="566">
                  <c:v>4.9234818359631998</c:v>
                </c:pt>
                <c:pt idx="567">
                  <c:v>4.9177932421327215</c:v>
                </c:pt>
                <c:pt idx="568">
                  <c:v>4.9121466130613651</c:v>
                </c:pt>
                <c:pt idx="569">
                  <c:v>4.90654164820406</c:v>
                </c:pt>
                <c:pt idx="570">
                  <c:v>4.9009780490276329</c:v>
                </c:pt>
                <c:pt idx="571">
                  <c:v>4.8954555189996105</c:v>
                </c:pt>
                <c:pt idx="572">
                  <c:v>4.8899737635770064</c:v>
                </c:pt>
                <c:pt idx="573">
                  <c:v>4.8845324901951832</c:v>
                </c:pt>
                <c:pt idx="574">
                  <c:v>4.8791314082566908</c:v>
                </c:pt>
                <c:pt idx="575">
                  <c:v>4.8737702291201765</c:v>
                </c:pt>
                <c:pt idx="576">
                  <c:v>4.8684486660892805</c:v>
                </c:pt>
                <c:pt idx="577">
                  <c:v>4.8631664344015855</c:v>
                </c:pt>
                <c:pt idx="578">
                  <c:v>4.8579232512175912</c:v>
                </c:pt>
                <c:pt idx="579">
                  <c:v>4.8527188356097026</c:v>
                </c:pt>
                <c:pt idx="580">
                  <c:v>4.847552908551263</c:v>
                </c:pt>
                <c:pt idx="581">
                  <c:v>4.8424251929056084</c:v>
                </c:pt>
                <c:pt idx="582">
                  <c:v>4.8373354134151487</c:v>
                </c:pt>
                <c:pt idx="583">
                  <c:v>4.8322832966904983</c:v>
                </c:pt>
                <c:pt idx="584">
                  <c:v>4.8272685711996211</c:v>
                </c:pt>
                <c:pt idx="585">
                  <c:v>4.8222909672570022</c:v>
                </c:pt>
                <c:pt idx="586">
                  <c:v>4.8173502170128772</c:v>
                </c:pt>
                <c:pt idx="587">
                  <c:v>4.8124460544424679</c:v>
                </c:pt>
                <c:pt idx="588">
                  <c:v>4.8075782153352646</c:v>
                </c:pt>
                <c:pt idx="589">
                  <c:v>4.8027464372843447</c:v>
                </c:pt>
                <c:pt idx="590">
                  <c:v>4.7979504596757252</c:v>
                </c:pt>
                <c:pt idx="591">
                  <c:v>4.7931900236777256</c:v>
                </c:pt>
                <c:pt idx="592">
                  <c:v>4.7884648722304188</c:v>
                </c:pt>
                <c:pt idx="593">
                  <c:v>4.7837747500350583</c:v>
                </c:pt>
                <c:pt idx="594">
                  <c:v>4.7791194035435876</c:v>
                </c:pt>
                <c:pt idx="595">
                  <c:v>4.7744985809481557</c:v>
                </c:pt>
                <c:pt idx="596">
                  <c:v>4.7699120321706889</c:v>
                </c:pt>
                <c:pt idx="597">
                  <c:v>4.7653595088524892</c:v>
                </c:pt>
                <c:pt idx="598">
                  <c:v>4.760840764343877</c:v>
                </c:pt>
              </c:numCache>
            </c:numRef>
          </c:yVal>
          <c:smooth val="0"/>
          <c:extLst>
            <c:ext xmlns:c16="http://schemas.microsoft.com/office/drawing/2014/chart" uri="{C3380CC4-5D6E-409C-BE32-E72D297353CC}">
              <c16:uniqueId val="{00000001-614A-45BD-BB67-4F7064A109F5}"/>
            </c:ext>
          </c:extLst>
        </c:ser>
        <c:dLbls>
          <c:showLegendKey val="0"/>
          <c:showVal val="0"/>
          <c:showCatName val="0"/>
          <c:showSerName val="0"/>
          <c:showPercent val="0"/>
          <c:showBubbleSize val="0"/>
        </c:dLbls>
        <c:axId val="-1953101200"/>
        <c:axId val="-2007669024"/>
      </c:scatterChart>
      <c:valAx>
        <c:axId val="-2070302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Velocity (m/s)</a:t>
                </a:r>
              </a:p>
            </c:rich>
          </c:tx>
          <c:layout>
            <c:manualLayout>
              <c:xMode val="edge"/>
              <c:yMode val="edge"/>
              <c:x val="0.79772979449701797"/>
              <c:y val="0.959399831486928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1956103952"/>
        <c:crosses val="autoZero"/>
        <c:crossBetween val="midCat"/>
      </c:valAx>
      <c:valAx>
        <c:axId val="-195610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Force (N/kg)</a:t>
                </a:r>
              </a:p>
            </c:rich>
          </c:tx>
          <c:layout>
            <c:manualLayout>
              <c:xMode val="edge"/>
              <c:yMode val="edge"/>
              <c:x val="6.2178185053049697E-3"/>
              <c:y val="2.8499462324545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2070302160"/>
        <c:crosses val="autoZero"/>
        <c:crossBetween val="midCat"/>
      </c:valAx>
      <c:valAx>
        <c:axId val="-20076690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Power (W/kg)</a:t>
                </a:r>
              </a:p>
            </c:rich>
          </c:tx>
          <c:layout>
            <c:manualLayout>
              <c:xMode val="edge"/>
              <c:yMode val="edge"/>
              <c:x val="0.96848594161027801"/>
              <c:y val="5.113588501813849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1953101200"/>
        <c:crosses val="max"/>
        <c:crossBetween val="midCat"/>
      </c:valAx>
      <c:valAx>
        <c:axId val="-1953101200"/>
        <c:scaling>
          <c:orientation val="minMax"/>
        </c:scaling>
        <c:delete val="1"/>
        <c:axPos val="b"/>
        <c:numFmt formatCode="0.00" sourceLinked="0"/>
        <c:majorTickMark val="out"/>
        <c:minorTickMark val="none"/>
        <c:tickLblPos val="nextTo"/>
        <c:crossAx val="-2007669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is-IS">
                <a:solidFill>
                  <a:srgbClr val="FF0000"/>
                </a:solidFill>
              </a:rPr>
              <a:t>Ratio of Force</a:t>
            </a:r>
            <a:r>
              <a:rPr lang="is-IS" baseline="0">
                <a:solidFill>
                  <a:srgbClr val="FF0000"/>
                </a:solidFill>
              </a:rPr>
              <a:t> - Velocity</a:t>
            </a:r>
            <a:endParaRPr lang="is-IS">
              <a:solidFill>
                <a:srgbClr val="FF0000"/>
              </a:solidFill>
            </a:endParaRPr>
          </a:p>
        </c:rich>
      </c:tx>
      <c:layout>
        <c:manualLayout>
          <c:xMode val="edge"/>
          <c:yMode val="edge"/>
          <c:x val="0.35464282549423098"/>
          <c:y val="2.6222787147778402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it-IT"/>
        </a:p>
      </c:txPr>
    </c:title>
    <c:autoTitleDeleted val="0"/>
    <c:plotArea>
      <c:layout>
        <c:manualLayout>
          <c:layoutTarget val="inner"/>
          <c:xMode val="edge"/>
          <c:yMode val="edge"/>
          <c:x val="0.116155867164549"/>
          <c:y val="5.2681579379886802E-2"/>
          <c:w val="0.85466183798388595"/>
          <c:h val="0.85108533431782396"/>
        </c:manualLayout>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1.9536929552072323E-2"/>
                  <c:y val="8.439519337349227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trendlineLbl>
          </c:trendline>
          <c:xVal>
            <c:numRef>
              <c:f>'From Split times'!$H$3:$H$601</c:f>
              <c:numCache>
                <c:formatCode>0.00</c:formatCode>
                <c:ptCount val="599"/>
                <c:pt idx="0">
                  <c:v>0.14549603556788362</c:v>
                </c:pt>
                <c:pt idx="1">
                  <c:v>0.21741776174850877</c:v>
                </c:pt>
                <c:pt idx="2">
                  <c:v>0.28879419201293977</c:v>
                </c:pt>
                <c:pt idx="3">
                  <c:v>0.35962946068403184</c:v>
                </c:pt>
                <c:pt idx="4">
                  <c:v>0.42992767073904065</c:v>
                </c:pt>
                <c:pt idx="5">
                  <c:v>0.49969289404728512</c:v>
                </c:pt>
                <c:pt idx="6">
                  <c:v>0.56892917160599554</c:v>
                </c:pt>
                <c:pt idx="7">
                  <c:v>0.63764051377438613</c:v>
                </c:pt>
                <c:pt idx="8">
                  <c:v>0.705830900505937</c:v>
                </c:pt>
                <c:pt idx="9">
                  <c:v>0.77350428157893458</c:v>
                </c:pt>
                <c:pt idx="10">
                  <c:v>0.84066457682524476</c:v>
                </c:pt>
                <c:pt idx="11">
                  <c:v>0.90731567635736743</c:v>
                </c:pt>
                <c:pt idx="12">
                  <c:v>0.97346144079375885</c:v>
                </c:pt>
                <c:pt idx="13">
                  <c:v>1.0391057014824492</c:v>
                </c:pt>
                <c:pt idx="14">
                  <c:v>1.1042522607229683</c:v>
                </c:pt>
                <c:pt idx="15">
                  <c:v>1.1689048919865825</c:v>
                </c:pt>
                <c:pt idx="16">
                  <c:v>1.2330673401348646</c:v>
                </c:pt>
                <c:pt idx="17">
                  <c:v>1.2967433216366102</c:v>
                </c:pt>
                <c:pt idx="18">
                  <c:v>1.3599365247831023</c:v>
                </c:pt>
                <c:pt idx="19">
                  <c:v>1.4226506099017473</c:v>
                </c:pt>
                <c:pt idx="20">
                  <c:v>1.4848892095680946</c:v>
                </c:pt>
                <c:pt idx="21">
                  <c:v>1.5466559288162445</c:v>
                </c:pt>
                <c:pt idx="22">
                  <c:v>1.6079543453476572</c:v>
                </c:pt>
                <c:pt idx="23">
                  <c:v>1.6687880097383934</c:v>
                </c:pt>
                <c:pt idx="24">
                  <c:v>1.729160445644762</c:v>
                </c:pt>
                <c:pt idx="25">
                  <c:v>1.789075150007428</c:v>
                </c:pt>
                <c:pt idx="26">
                  <c:v>1.8485355932539627</c:v>
                </c:pt>
                <c:pt idx="27">
                  <c:v>1.9075452194998601</c:v>
                </c:pt>
                <c:pt idx="28">
                  <c:v>1.9661074467480304</c:v>
                </c:pt>
                <c:pt idx="29">
                  <c:v>2.0242256670867804</c:v>
                </c:pt>
                <c:pt idx="30">
                  <c:v>2.0819032468862928</c:v>
                </c:pt>
                <c:pt idx="31">
                  <c:v>2.1391435269936143</c:v>
                </c:pt>
                <c:pt idx="32">
                  <c:v>2.1959498229261696</c:v>
                </c:pt>
                <c:pt idx="33">
                  <c:v>2.2523254250638018</c:v>
                </c:pt>
                <c:pt idx="34">
                  <c:v>2.3082735988393654</c:v>
                </c:pt>
                <c:pt idx="35">
                  <c:v>2.3637975849278625</c:v>
                </c:pt>
                <c:pt idx="36">
                  <c:v>2.4189005994341595</c:v>
                </c:pt>
                <c:pt idx="37">
                  <c:v>2.4735858340792674</c:v>
                </c:pt>
                <c:pt idx="38">
                  <c:v>2.5278564563852162</c:v>
                </c:pt>
                <c:pt idx="39">
                  <c:v>2.581715609858529</c:v>
                </c:pt>
                <c:pt idx="40">
                  <c:v>2.6351664141723012</c:v>
                </c:pt>
                <c:pt idx="41">
                  <c:v>2.6882119653468974</c:v>
                </c:pt>
                <c:pt idx="42">
                  <c:v>2.7408553359292895</c:v>
                </c:pt>
                <c:pt idx="43">
                  <c:v>2.7930995751710181</c:v>
                </c:pt>
                <c:pt idx="44">
                  <c:v>2.844947709204821</c:v>
                </c:pt>
                <c:pt idx="45">
                  <c:v>2.8964027412199123</c:v>
                </c:pt>
                <c:pt idx="46">
                  <c:v>2.9474676516359328</c:v>
                </c:pt>
                <c:pt idx="47">
                  <c:v>2.9981453982755912</c:v>
                </c:pt>
                <c:pt idx="48">
                  <c:v>3.0484389165359813</c:v>
                </c:pt>
                <c:pt idx="49">
                  <c:v>3.098351119558616</c:v>
                </c:pt>
                <c:pt idx="50">
                  <c:v>3.1478848983981575</c:v>
                </c:pt>
                <c:pt idx="51">
                  <c:v>3.1970431221898838</c:v>
                </c:pt>
                <c:pt idx="52">
                  <c:v>3.2458286383158668</c:v>
                </c:pt>
                <c:pt idx="53">
                  <c:v>3.2942442725699088</c:v>
                </c:pt>
                <c:pt idx="54">
                  <c:v>3.3422928293212171</c:v>
                </c:pt>
                <c:pt idx="55">
                  <c:v>3.389977091676843</c:v>
                </c:pt>
                <c:pt idx="56">
                  <c:v>3.4372998216428816</c:v>
                </c:pt>
                <c:pt idx="57">
                  <c:v>3.4842637602844646</c:v>
                </c:pt>
                <c:pt idx="58">
                  <c:v>3.530871627884518</c:v>
                </c:pt>
                <c:pt idx="59">
                  <c:v>3.577126124101341</c:v>
                </c:pt>
                <c:pt idx="60">
                  <c:v>3.62302992812497</c:v>
                </c:pt>
                <c:pt idx="61">
                  <c:v>3.6685856988323651</c:v>
                </c:pt>
                <c:pt idx="62">
                  <c:v>3.7137960749414249</c:v>
                </c:pt>
                <c:pt idx="63">
                  <c:v>3.758663675163822</c:v>
                </c:pt>
                <c:pt idx="64">
                  <c:v>3.8031910983566917</c:v>
                </c:pt>
                <c:pt idx="65">
                  <c:v>3.8473809236731595</c:v>
                </c:pt>
                <c:pt idx="66">
                  <c:v>3.8912357107117375</c:v>
                </c:pt>
                <c:pt idx="67">
                  <c:v>3.9347579996645821</c:v>
                </c:pt>
                <c:pt idx="68">
                  <c:v>3.9779503114646295</c:v>
                </c:pt>
                <c:pt idx="69">
                  <c:v>4.0208151479316143</c:v>
                </c:pt>
                <c:pt idx="70">
                  <c:v>4.06335499191698</c:v>
                </c:pt>
                <c:pt idx="71">
                  <c:v>4.1055723074476953</c:v>
                </c:pt>
                <c:pt idx="72">
                  <c:v>4.1474695398689789</c:v>
                </c:pt>
                <c:pt idx="73">
                  <c:v>4.1890491159859398</c:v>
                </c:pt>
                <c:pt idx="74">
                  <c:v>4.2303134442041408</c:v>
                </c:pt>
                <c:pt idx="75">
                  <c:v>4.2712649146691035</c:v>
                </c:pt>
                <c:pt idx="76">
                  <c:v>4.3119058994047528</c:v>
                </c:pt>
                <c:pt idx="77">
                  <c:v>4.3522387524508099</c:v>
                </c:pt>
                <c:pt idx="78">
                  <c:v>4.3922658099991443</c:v>
                </c:pt>
                <c:pt idx="79">
                  <c:v>4.431989390529095</c:v>
                </c:pt>
                <c:pt idx="80">
                  <c:v>4.4714117949417593</c:v>
                </c:pt>
                <c:pt idx="81">
                  <c:v>4.5105353066932725</c:v>
                </c:pt>
                <c:pt idx="82">
                  <c:v>4.5493621919270666</c:v>
                </c:pt>
                <c:pt idx="83">
                  <c:v>4.5878946996051369</c:v>
                </c:pt>
                <c:pt idx="84">
                  <c:v>4.6261350616383057</c:v>
                </c:pt>
                <c:pt idx="85">
                  <c:v>4.6640854930154969</c:v>
                </c:pt>
                <c:pt idx="86">
                  <c:v>4.7017481919320439</c:v>
                </c:pt>
                <c:pt idx="87">
                  <c:v>4.7391253399170079</c:v>
                </c:pt>
                <c:pt idx="88">
                  <c:v>4.7762191019595361</c:v>
                </c:pt>
                <c:pt idx="89">
                  <c:v>4.8130316266342748</c:v>
                </c:pt>
                <c:pt idx="90">
                  <c:v>4.8495650462258082</c:v>
                </c:pt>
                <c:pt idx="91">
                  <c:v>4.8858214768521719</c:v>
                </c:pt>
                <c:pt idx="92">
                  <c:v>4.9218030185874309</c:v>
                </c:pt>
                <c:pt idx="93">
                  <c:v>4.9575117555833064</c:v>
                </c:pt>
                <c:pt idx="94">
                  <c:v>4.992949756189911</c:v>
                </c:pt>
                <c:pt idx="95">
                  <c:v>5.0281190730755458</c:v>
                </c:pt>
                <c:pt idx="96">
                  <c:v>5.0630217433455966</c:v>
                </c:pt>
                <c:pt idx="97">
                  <c:v>5.0976597886605282</c:v>
                </c:pt>
                <c:pt idx="98">
                  <c:v>5.1320352153529916</c:v>
                </c:pt>
                <c:pt idx="99">
                  <c:v>5.1661500145440273</c:v>
                </c:pt>
                <c:pt idx="100">
                  <c:v>5.2000061622584033</c:v>
                </c:pt>
                <c:pt idx="101">
                  <c:v>5.2336056195390634</c:v>
                </c:pt>
                <c:pt idx="102">
                  <c:v>5.2669503325607323</c:v>
                </c:pt>
                <c:pt idx="103">
                  <c:v>5.3000422327426229</c:v>
                </c:pt>
                <c:pt idx="104">
                  <c:v>5.3328832368603258</c:v>
                </c:pt>
                <c:pt idx="105">
                  <c:v>5.3654752471568283</c:v>
                </c:pt>
                <c:pt idx="106">
                  <c:v>5.3978201514526969</c:v>
                </c:pt>
                <c:pt idx="107">
                  <c:v>5.4299198232554255</c:v>
                </c:pt>
                <c:pt idx="108">
                  <c:v>5.4617761218679552</c:v>
                </c:pt>
                <c:pt idx="109">
                  <c:v>5.4933908924963699</c:v>
                </c:pt>
                <c:pt idx="110">
                  <c:v>5.5247659663567763</c:v>
                </c:pt>
                <c:pt idx="111">
                  <c:v>5.5559031607813711</c:v>
                </c:pt>
                <c:pt idx="112">
                  <c:v>5.5868042793237116</c:v>
                </c:pt>
                <c:pt idx="113">
                  <c:v>5.6174711118631739</c:v>
                </c:pt>
                <c:pt idx="114">
                  <c:v>5.6479054347086342</c:v>
                </c:pt>
                <c:pt idx="115">
                  <c:v>5.6781090107013554</c:v>
                </c:pt>
                <c:pt idx="116">
                  <c:v>5.7080835893170958</c:v>
                </c:pt>
                <c:pt idx="117">
                  <c:v>5.7378309067674449</c:v>
                </c:pt>
                <c:pt idx="118">
                  <c:v>5.7673526861003861</c:v>
                </c:pt>
                <c:pt idx="119">
                  <c:v>5.7966506373001083</c:v>
                </c:pt>
                <c:pt idx="120">
                  <c:v>5.8257264573860423</c:v>
                </c:pt>
                <c:pt idx="121">
                  <c:v>5.8545818305111643</c:v>
                </c:pt>
                <c:pt idx="122">
                  <c:v>5.8832184280595463</c:v>
                </c:pt>
                <c:pt idx="123">
                  <c:v>5.9116379087431632</c:v>
                </c:pt>
                <c:pt idx="124">
                  <c:v>5.9398419186979723</c:v>
                </c:pt>
                <c:pt idx="125">
                  <c:v>5.9678320915792682</c:v>
                </c:pt>
                <c:pt idx="126">
                  <c:v>5.9956100486562969</c:v>
                </c:pt>
                <c:pt idx="127">
                  <c:v>6.0231773989061708</c:v>
                </c:pt>
                <c:pt idx="128">
                  <c:v>6.050535739107068</c:v>
                </c:pt>
                <c:pt idx="129">
                  <c:v>6.0776866539307157</c:v>
                </c:pt>
                <c:pt idx="130">
                  <c:v>6.1046317160341861</c:v>
                </c:pt>
                <c:pt idx="131">
                  <c:v>6.131372486150978</c:v>
                </c:pt>
                <c:pt idx="132">
                  <c:v>6.1579105131814353</c:v>
                </c:pt>
                <c:pt idx="133">
                  <c:v>6.1842473342824462</c:v>
                </c:pt>
                <c:pt idx="134">
                  <c:v>6.2103844749564896</c:v>
                </c:pt>
                <c:pt idx="135">
                  <c:v>6.2363234491399977</c:v>
                </c:pt>
                <c:pt idx="136">
                  <c:v>6.2620657592910387</c:v>
                </c:pt>
                <c:pt idx="137">
                  <c:v>6.2876128964763573</c:v>
                </c:pt>
                <c:pt idx="138">
                  <c:v>6.3129663404577236</c:v>
                </c:pt>
                <c:pt idx="139">
                  <c:v>6.3381275597776607</c:v>
                </c:pt>
                <c:pt idx="140">
                  <c:v>6.3630980118444995</c:v>
                </c:pt>
                <c:pt idx="141">
                  <c:v>6.3878791430167956</c:v>
                </c:pt>
                <c:pt idx="142">
                  <c:v>6.4124723886871093</c:v>
                </c:pt>
                <c:pt idx="143">
                  <c:v>6.4368791733651438</c:v>
                </c:pt>
                <c:pt idx="144">
                  <c:v>6.4611009107602628</c:v>
                </c:pt>
                <c:pt idx="145">
                  <c:v>6.4851390038633712</c:v>
                </c:pt>
                <c:pt idx="146">
                  <c:v>6.508994845028182</c:v>
                </c:pt>
                <c:pt idx="147">
                  <c:v>6.5326698160518619</c:v>
                </c:pt>
                <c:pt idx="148">
                  <c:v>6.5561652882550785</c:v>
                </c:pt>
                <c:pt idx="149">
                  <c:v>6.5794826225614189</c:v>
                </c:pt>
                <c:pt idx="150">
                  <c:v>6.6026231695762272</c:v>
                </c:pt>
                <c:pt idx="151">
                  <c:v>6.6255882696648305</c:v>
                </c:pt>
                <c:pt idx="152">
                  <c:v>6.6483792530301837</c:v>
                </c:pt>
                <c:pt idx="153">
                  <c:v>6.670997439789903</c:v>
                </c:pt>
                <c:pt idx="154">
                  <c:v>6.6934441400527502</c:v>
                </c:pt>
                <c:pt idx="155">
                  <c:v>6.715720653994504</c:v>
                </c:pt>
                <c:pt idx="156">
                  <c:v>6.7378282719332754</c:v>
                </c:pt>
                <c:pt idx="157">
                  <c:v>6.7597682744042471</c:v>
                </c:pt>
                <c:pt idx="158">
                  <c:v>6.7815419322338428</c:v>
                </c:pt>
                <c:pt idx="159">
                  <c:v>6.8031505066133375</c:v>
                </c:pt>
                <c:pt idx="160">
                  <c:v>6.824595249171912</c:v>
                </c:pt>
                <c:pt idx="161">
                  <c:v>6.8458774020491475</c:v>
                </c:pt>
                <c:pt idx="162">
                  <c:v>6.8669981979669776</c:v>
                </c:pt>
                <c:pt idx="163">
                  <c:v>6.8879588603010848</c:v>
                </c:pt>
                <c:pt idx="164">
                  <c:v>6.9087606031517703</c:v>
                </c:pt>
                <c:pt idx="165">
                  <c:v>6.9294046314142692</c:v>
                </c:pt>
                <c:pt idx="166">
                  <c:v>6.9498921408485499</c:v>
                </c:pt>
                <c:pt idx="167">
                  <c:v>6.9702243181485652</c:v>
                </c:pt>
                <c:pt idx="168">
                  <c:v>6.9904023410110057</c:v>
                </c:pt>
                <c:pt idx="169">
                  <c:v>7.0104273782034925</c:v>
                </c:pt>
                <c:pt idx="170">
                  <c:v>7.030300589632299</c:v>
                </c:pt>
                <c:pt idx="171">
                  <c:v>7.0500231264095188</c:v>
                </c:pt>
                <c:pt idx="172">
                  <c:v>7.0695961309197495</c:v>
                </c:pt>
                <c:pt idx="173">
                  <c:v>7.0890207368862583</c:v>
                </c:pt>
                <c:pt idx="174">
                  <c:v>7.1082980694366569</c:v>
                </c:pt>
                <c:pt idx="175">
                  <c:v>7.1274292451680665</c:v>
                </c:pt>
                <c:pt idx="176">
                  <c:v>7.1464153722117922</c:v>
                </c:pt>
                <c:pt idx="177">
                  <c:v>7.1652575502975191</c:v>
                </c:pt>
                <c:pt idx="178">
                  <c:v>7.1839568708170001</c:v>
                </c:pt>
                <c:pt idx="179">
                  <c:v>7.202514416887281</c:v>
                </c:pt>
                <c:pt idx="180">
                  <c:v>7.2209312634134282</c:v>
                </c:pt>
                <c:pt idx="181">
                  <c:v>7.2392084771508074</c:v>
                </c:pt>
                <c:pt idx="182">
                  <c:v>7.2573471167668488</c:v>
                </c:pt>
                <c:pt idx="183">
                  <c:v>7.2753482329023909</c:v>
                </c:pt>
                <c:pt idx="184">
                  <c:v>7.2932128682325228</c:v>
                </c:pt>
                <c:pt idx="185">
                  <c:v>7.3109420575269839</c:v>
                </c:pt>
                <c:pt idx="186">
                  <c:v>7.3285368277100975</c:v>
                </c:pt>
                <c:pt idx="187">
                  <c:v>7.3459981979202578</c:v>
                </c:pt>
                <c:pt idx="188">
                  <c:v>7.3633271795689597</c:v>
                </c:pt>
                <c:pt idx="189">
                  <c:v>7.3805247763993798</c:v>
                </c:pt>
                <c:pt idx="190">
                  <c:v>7.3975919845445155</c:v>
                </c:pt>
                <c:pt idx="191">
                  <c:v>7.4145297925848901</c:v>
                </c:pt>
                <c:pt idx="192">
                  <c:v>7.431339181605809</c:v>
                </c:pt>
                <c:pt idx="193">
                  <c:v>7.4480211252541881</c:v>
                </c:pt>
                <c:pt idx="194">
                  <c:v>7.464576589794949</c:v>
                </c:pt>
                <c:pt idx="195">
                  <c:v>7.4810065341669914</c:v>
                </c:pt>
                <c:pt idx="196">
                  <c:v>7.4973119100387322</c:v>
                </c:pt>
                <c:pt idx="197">
                  <c:v>7.5134936618632366</c:v>
                </c:pt>
                <c:pt idx="198">
                  <c:v>7.5295527269329101</c:v>
                </c:pt>
                <c:pt idx="199">
                  <c:v>7.5454900354338053</c:v>
                </c:pt>
                <c:pt idx="200">
                  <c:v>7.5613065104994908</c:v>
                </c:pt>
                <c:pt idx="201">
                  <c:v>7.5770030682645224</c:v>
                </c:pt>
                <c:pt idx="202">
                  <c:v>7.5925806179175126</c:v>
                </c:pt>
                <c:pt idx="203">
                  <c:v>7.6080400617537878</c:v>
                </c:pt>
                <c:pt idx="204">
                  <c:v>7.6233822952276578</c:v>
                </c:pt>
                <c:pt idx="205">
                  <c:v>7.6386082070042747</c:v>
                </c:pt>
                <c:pt idx="206">
                  <c:v>7.6537186790111171</c:v>
                </c:pt>
                <c:pt idx="207">
                  <c:v>7.6687145864890658</c:v>
                </c:pt>
                <c:pt idx="208">
                  <c:v>7.6835967980431041</c:v>
                </c:pt>
                <c:pt idx="209">
                  <c:v>7.6983661756926285</c:v>
                </c:pt>
                <c:pt idx="210">
                  <c:v>7.7130235749213796</c:v>
                </c:pt>
                <c:pt idx="211">
                  <c:v>7.727569844726994</c:v>
                </c:pt>
                <c:pt idx="212">
                  <c:v>7.7420058276701811</c:v>
                </c:pt>
                <c:pt idx="213">
                  <c:v>7.7563323599235243</c:v>
                </c:pt>
                <c:pt idx="214">
                  <c:v>7.7705502713199195</c:v>
                </c:pt>
                <c:pt idx="215">
                  <c:v>7.7846603854006347</c:v>
                </c:pt>
                <c:pt idx="216">
                  <c:v>7.7986635194630205</c:v>
                </c:pt>
                <c:pt idx="217">
                  <c:v>7.8125604846078378</c:v>
                </c:pt>
                <c:pt idx="218">
                  <c:v>7.8263520857862519</c:v>
                </c:pt>
                <c:pt idx="219">
                  <c:v>7.8400391218464511</c:v>
                </c:pt>
                <c:pt idx="220">
                  <c:v>7.853622385579917</c:v>
                </c:pt>
                <c:pt idx="221">
                  <c:v>7.8671026637673478</c:v>
                </c:pt>
                <c:pt idx="222">
                  <c:v>7.8804807372242331</c:v>
                </c:pt>
                <c:pt idx="223">
                  <c:v>7.8937573808460737</c:v>
                </c:pt>
                <c:pt idx="224">
                  <c:v>7.9069333636532724</c:v>
                </c:pt>
                <c:pt idx="225">
                  <c:v>7.9200094488356774</c:v>
                </c:pt>
                <c:pt idx="226">
                  <c:v>7.9329863937967824</c:v>
                </c:pt>
                <c:pt idx="227">
                  <c:v>7.9458649501976053</c:v>
                </c:pt>
                <c:pt idx="228">
                  <c:v>7.9586458640002196</c:v>
                </c:pt>
                <c:pt idx="229">
                  <c:v>7.9713298755109703</c:v>
                </c:pt>
                <c:pt idx="230">
                  <c:v>7.9839177194233448</c:v>
                </c:pt>
                <c:pt idx="231">
                  <c:v>7.9964101248605388</c:v>
                </c:pt>
                <c:pt idx="232">
                  <c:v>8.0088078154176809</c:v>
                </c:pt>
                <c:pt idx="233">
                  <c:v>8.0211115092037488</c:v>
                </c:pt>
                <c:pt idx="234">
                  <c:v>8.0333219188831642</c:v>
                </c:pt>
                <c:pt idx="235">
                  <c:v>8.0454397517170726</c:v>
                </c:pt>
                <c:pt idx="236">
                  <c:v>8.0574657096043083</c:v>
                </c:pt>
                <c:pt idx="237">
                  <c:v>8.0694004891220512</c:v>
                </c:pt>
                <c:pt idx="238">
                  <c:v>8.081244781566177</c:v>
                </c:pt>
                <c:pt idx="239">
                  <c:v>8.0929992729912907</c:v>
                </c:pt>
                <c:pt idx="240">
                  <c:v>8.1046646442504766</c:v>
                </c:pt>
                <c:pt idx="241">
                  <c:v>8.1162415710347275</c:v>
                </c:pt>
                <c:pt idx="242">
                  <c:v>8.1277307239120837</c:v>
                </c:pt>
                <c:pt idx="243">
                  <c:v>8.1391327683664727</c:v>
                </c:pt>
                <c:pt idx="244">
                  <c:v>8.1504483648362651</c:v>
                </c:pt>
                <c:pt idx="245">
                  <c:v>8.1616781687525108</c:v>
                </c:pt>
                <c:pt idx="246">
                  <c:v>8.1728228305769264</c:v>
                </c:pt>
                <c:pt idx="247">
                  <c:v>8.1838829958395536</c:v>
                </c:pt>
                <c:pt idx="248">
                  <c:v>8.1948593051761538</c:v>
                </c:pt>
                <c:pt idx="249">
                  <c:v>8.2057523943653266</c:v>
                </c:pt>
                <c:pt idx="250">
                  <c:v>8.2165628943653211</c:v>
                </c:pt>
                <c:pt idx="251">
                  <c:v>8.22729143135059</c:v>
                </c:pt>
                <c:pt idx="252">
                  <c:v>8.2379386267480594</c:v>
                </c:pt>
                <c:pt idx="253">
                  <c:v>8.2485050972731226</c:v>
                </c:pt>
                <c:pt idx="254">
                  <c:v>8.2589914549653631</c:v>
                </c:pt>
                <c:pt idx="255">
                  <c:v>8.2693983072239998</c:v>
                </c:pt>
                <c:pt idx="256">
                  <c:v>8.2797262568430838</c:v>
                </c:pt>
                <c:pt idx="257">
                  <c:v>8.2899759020463932</c:v>
                </c:pt>
                <c:pt idx="258">
                  <c:v>8.300147836522104</c:v>
                </c:pt>
                <c:pt idx="259">
                  <c:v>8.3102426494571606</c:v>
                </c:pt>
                <c:pt idx="260">
                  <c:v>8.3202609255714179</c:v>
                </c:pt>
                <c:pt idx="261">
                  <c:v>8.3302032451515053</c:v>
                </c:pt>
                <c:pt idx="262">
                  <c:v>8.3400701840844285</c:v>
                </c:pt>
                <c:pt idx="263">
                  <c:v>8.3498623138909434</c:v>
                </c:pt>
                <c:pt idx="264">
                  <c:v>8.3595802017586447</c:v>
                </c:pt>
                <c:pt idx="265">
                  <c:v>8.3692244105748319</c:v>
                </c:pt>
                <c:pt idx="266">
                  <c:v>8.3787954989591054</c:v>
                </c:pt>
                <c:pt idx="267">
                  <c:v>8.3882940212957227</c:v>
                </c:pt>
                <c:pt idx="268">
                  <c:v>8.397720527765717</c:v>
                </c:pt>
                <c:pt idx="269">
                  <c:v>8.4070755643787543</c:v>
                </c:pt>
                <c:pt idx="270">
                  <c:v>8.4163596730047736</c:v>
                </c:pt>
                <c:pt idx="271">
                  <c:v>8.4255733914053614</c:v>
                </c:pt>
                <c:pt idx="272">
                  <c:v>8.4347172532649068</c:v>
                </c:pt>
                <c:pt idx="273">
                  <c:v>8.4437917882215121</c:v>
                </c:pt>
                <c:pt idx="274">
                  <c:v>8.4527975218976685</c:v>
                </c:pt>
                <c:pt idx="275">
                  <c:v>8.4617349759307103</c:v>
                </c:pt>
                <c:pt idx="276">
                  <c:v>8.470604668003018</c:v>
                </c:pt>
                <c:pt idx="277">
                  <c:v>8.4794071118720087</c:v>
                </c:pt>
                <c:pt idx="278">
                  <c:v>8.4881428173999023</c:v>
                </c:pt>
                <c:pt idx="279">
                  <c:v>8.4968122905832395</c:v>
                </c:pt>
                <c:pt idx="280">
                  <c:v>8.5054160335822022</c:v>
                </c:pt>
                <c:pt idx="281">
                  <c:v>8.5139545447496943</c:v>
                </c:pt>
                <c:pt idx="282">
                  <c:v>8.5224283186602072</c:v>
                </c:pt>
                <c:pt idx="283">
                  <c:v>8.5308378461384748</c:v>
                </c:pt>
                <c:pt idx="284">
                  <c:v>8.539183614287893</c:v>
                </c:pt>
                <c:pt idx="285">
                  <c:v>8.5474661065187387</c:v>
                </c:pt>
                <c:pt idx="286">
                  <c:v>8.5556858025761695</c:v>
                </c:pt>
                <c:pt idx="287">
                  <c:v>8.5638431785680176</c:v>
                </c:pt>
                <c:pt idx="288">
                  <c:v>8.5719387069923592</c:v>
                </c:pt>
                <c:pt idx="289">
                  <c:v>8.5799728567648845</c:v>
                </c:pt>
                <c:pt idx="290">
                  <c:v>8.5879460932460621</c:v>
                </c:pt>
                <c:pt idx="291">
                  <c:v>8.5958588782680927</c:v>
                </c:pt>
                <c:pt idx="292">
                  <c:v>8.6037116701616565</c:v>
                </c:pt>
                <c:pt idx="293">
                  <c:v>8.6115049237824692</c:v>
                </c:pt>
                <c:pt idx="294">
                  <c:v>8.6192390905376133</c:v>
                </c:pt>
                <c:pt idx="295">
                  <c:v>8.6269146184117034</c:v>
                </c:pt>
                <c:pt idx="296">
                  <c:v>8.6345319519928214</c:v>
                </c:pt>
                <c:pt idx="297">
                  <c:v>8.6420915324982772</c:v>
                </c:pt>
                <c:pt idx="298">
                  <c:v>8.6495937978001525</c:v>
                </c:pt>
                <c:pt idx="299">
                  <c:v>8.6570391824506778</c:v>
                </c:pt>
                <c:pt idx="300">
                  <c:v>8.6644281177073967</c:v>
                </c:pt>
                <c:pt idx="301">
                  <c:v>8.6717610315581464</c:v>
                </c:pt>
                <c:pt idx="302">
                  <c:v>8.6790383487458431</c:v>
                </c:pt>
                <c:pt idx="303">
                  <c:v>8.6862604907930887</c:v>
                </c:pt>
                <c:pt idx="304">
                  <c:v>8.6934278760265933</c:v>
                </c:pt>
                <c:pt idx="305">
                  <c:v>8.7005409196013943</c:v>
                </c:pt>
                <c:pt idx="306">
                  <c:v>8.7076000335249049</c:v>
                </c:pt>
                <c:pt idx="307">
                  <c:v>8.7146056266807861</c:v>
                </c:pt>
                <c:pt idx="308">
                  <c:v>8.7215581048526225</c:v>
                </c:pt>
                <c:pt idx="309">
                  <c:v>8.7284578707474356</c:v>
                </c:pt>
                <c:pt idx="310">
                  <c:v>8.7353053240189986</c:v>
                </c:pt>
                <c:pt idx="311">
                  <c:v>8.7421008612909947</c:v>
                </c:pt>
                <c:pt idx="312">
                  <c:v>8.7488448761799837</c:v>
                </c:pt>
                <c:pt idx="313">
                  <c:v>8.7555377593182087</c:v>
                </c:pt>
                <c:pt idx="314">
                  <c:v>8.7621798983762123</c:v>
                </c:pt>
                <c:pt idx="315">
                  <c:v>8.7687716780853027</c:v>
                </c:pt>
                <c:pt idx="316">
                  <c:v>8.775313480259836</c:v>
                </c:pt>
                <c:pt idx="317">
                  <c:v>8.7818056838193197</c:v>
                </c:pt>
                <c:pt idx="318">
                  <c:v>8.7882486648103804</c:v>
                </c:pt>
                <c:pt idx="319">
                  <c:v>8.7946427964285316</c:v>
                </c:pt>
                <c:pt idx="320">
                  <c:v>8.800988449039794</c:v>
                </c:pt>
                <c:pt idx="321">
                  <c:v>8.8072859902021481</c:v>
                </c:pt>
                <c:pt idx="322">
                  <c:v>8.8135357846868256</c:v>
                </c:pt>
                <c:pt idx="323">
                  <c:v>8.8197381944994362</c:v>
                </c:pt>
                <c:pt idx="324">
                  <c:v>8.8258935789009367</c:v>
                </c:pt>
                <c:pt idx="325">
                  <c:v>8.83200229442844</c:v>
                </c:pt>
                <c:pt idx="326">
                  <c:v>8.8380646949158699</c:v>
                </c:pt>
                <c:pt idx="327">
                  <c:v>8.8440811315144483</c:v>
                </c:pt>
                <c:pt idx="328">
                  <c:v>8.8500519527130415</c:v>
                </c:pt>
                <c:pt idx="329">
                  <c:v>8.8559775043583482</c:v>
                </c:pt>
                <c:pt idx="330">
                  <c:v>8.861858129674923</c:v>
                </c:pt>
                <c:pt idx="331">
                  <c:v>8.8676941692850626</c:v>
                </c:pt>
                <c:pt idx="332">
                  <c:v>8.8734859612285337</c:v>
                </c:pt>
                <c:pt idx="333">
                  <c:v>8.8792338409821578</c:v>
                </c:pt>
                <c:pt idx="334">
                  <c:v>8.8849381414792354</c:v>
                </c:pt>
                <c:pt idx="335">
                  <c:v>8.8905991931288391</c:v>
                </c:pt>
                <c:pt idx="336">
                  <c:v>8.8962173238349411</c:v>
                </c:pt>
                <c:pt idx="337">
                  <c:v>8.9017928590154156</c:v>
                </c:pt>
                <c:pt idx="338">
                  <c:v>8.9073261216208852</c:v>
                </c:pt>
                <c:pt idx="339">
                  <c:v>8.9128174321534228</c:v>
                </c:pt>
                <c:pt idx="340">
                  <c:v>8.9182671086851251</c:v>
                </c:pt>
                <c:pt idx="341">
                  <c:v>8.9236754668765279</c:v>
                </c:pt>
                <c:pt idx="342">
                  <c:v>8.9290428199948924</c:v>
                </c:pt>
                <c:pt idx="343">
                  <c:v>8.9343694789323518</c:v>
                </c:pt>
                <c:pt idx="344">
                  <c:v>8.9396557522239171</c:v>
                </c:pt>
                <c:pt idx="345">
                  <c:v>8.944901946065352</c:v>
                </c:pt>
                <c:pt idx="346">
                  <c:v>8.9501083643309052</c:v>
                </c:pt>
                <c:pt idx="347">
                  <c:v>8.9552753085909096</c:v>
                </c:pt>
                <c:pt idx="348">
                  <c:v>8.960403078129259</c:v>
                </c:pt>
                <c:pt idx="349">
                  <c:v>8.9654919699607323</c:v>
                </c:pt>
                <c:pt idx="350">
                  <c:v>8.970542278848205</c:v>
                </c:pt>
                <c:pt idx="351">
                  <c:v>8.9755542973197198</c:v>
                </c:pt>
                <c:pt idx="352">
                  <c:v>8.980528315685433</c:v>
                </c:pt>
                <c:pt idx="353">
                  <c:v>8.9854646220544225</c:v>
                </c:pt>
                <c:pt idx="354">
                  <c:v>8.9903635023513893</c:v>
                </c:pt>
                <c:pt idx="355">
                  <c:v>8.9952252403332089</c:v>
                </c:pt>
                <c:pt idx="356">
                  <c:v>9.0000501176053653</c:v>
                </c:pt>
                <c:pt idx="357">
                  <c:v>9.0048384136382733</c:v>
                </c:pt>
                <c:pt idx="358">
                  <c:v>9.0095904057834542</c:v>
                </c:pt>
                <c:pt idx="359">
                  <c:v>9.0143063692896135</c:v>
                </c:pt>
                <c:pt idx="360">
                  <c:v>9.0189865773185698</c:v>
                </c:pt>
                <c:pt idx="361">
                  <c:v>9.0236313009610853</c:v>
                </c:pt>
                <c:pt idx="362">
                  <c:v>9.0282408092525728</c:v>
                </c:pt>
                <c:pt idx="363">
                  <c:v>9.0328153691886683</c:v>
                </c:pt>
                <c:pt idx="364">
                  <c:v>9.0373552457407005</c:v>
                </c:pt>
                <c:pt idx="365">
                  <c:v>9.0418607018710428</c:v>
                </c:pt>
                <c:pt idx="366">
                  <c:v>9.0463319985483377</c:v>
                </c:pt>
                <c:pt idx="367">
                  <c:v>9.0507693947626215</c:v>
                </c:pt>
                <c:pt idx="368">
                  <c:v>9.0551731475403141</c:v>
                </c:pt>
                <c:pt idx="369">
                  <c:v>9.0595435119591183</c:v>
                </c:pt>
                <c:pt idx="370">
                  <c:v>9.0638807411627873</c:v>
                </c:pt>
                <c:pt idx="371">
                  <c:v>9.0681850863757933</c:v>
                </c:pt>
                <c:pt idx="372">
                  <c:v>9.0724567969178693</c:v>
                </c:pt>
                <c:pt idx="373">
                  <c:v>9.0766961202184611</c:v>
                </c:pt>
                <c:pt idx="374">
                  <c:v>9.0809033018310537</c:v>
                </c:pt>
                <c:pt idx="375">
                  <c:v>9.0850785854473965</c:v>
                </c:pt>
                <c:pt idx="376">
                  <c:v>9.0892222129116149</c:v>
                </c:pt>
                <c:pt idx="377">
                  <c:v>9.0933344242342269</c:v>
                </c:pt>
                <c:pt idx="378">
                  <c:v>9.0974154576060293</c:v>
                </c:pt>
                <c:pt idx="379">
                  <c:v>9.1014655494119161</c:v>
                </c:pt>
                <c:pt idx="380">
                  <c:v>9.1054849342445525</c:v>
                </c:pt>
                <c:pt idx="381">
                  <c:v>9.1094738449179715</c:v>
                </c:pt>
                <c:pt idx="382">
                  <c:v>9.1134325124810562</c:v>
                </c:pt>
                <c:pt idx="383">
                  <c:v>9.1173611662309266</c:v>
                </c:pt>
                <c:pt idx="384">
                  <c:v>9.1212600337262142</c:v>
                </c:pt>
                <c:pt idx="385">
                  <c:v>9.1251293408002514</c:v>
                </c:pt>
                <c:pt idx="386">
                  <c:v>9.1289693115741475</c:v>
                </c:pt>
                <c:pt idx="387">
                  <c:v>9.1327801684697683</c:v>
                </c:pt>
                <c:pt idx="388">
                  <c:v>9.1365621322226254</c:v>
                </c:pt>
                <c:pt idx="389">
                  <c:v>9.1403154218946572</c:v>
                </c:pt>
                <c:pt idx="390">
                  <c:v>9.1440402548869173</c:v>
                </c:pt>
                <c:pt idx="391">
                  <c:v>9.1477368469521725</c:v>
                </c:pt>
                <c:pt idx="392">
                  <c:v>9.151405412207394</c:v>
                </c:pt>
                <c:pt idx="393">
                  <c:v>9.1550461631461602</c:v>
                </c:pt>
                <c:pt idx="394">
                  <c:v>9.1586593106509682</c:v>
                </c:pt>
                <c:pt idx="395">
                  <c:v>9.1622450640054467</c:v>
                </c:pt>
                <c:pt idx="396">
                  <c:v>9.1658036309064759</c:v>
                </c:pt>
                <c:pt idx="397">
                  <c:v>9.1693352174762257</c:v>
                </c:pt>
                <c:pt idx="398">
                  <c:v>9.1728400282740861</c:v>
                </c:pt>
                <c:pt idx="399">
                  <c:v>9.1763182663085185</c:v>
                </c:pt>
                <c:pt idx="400">
                  <c:v>9.1797701330488159</c:v>
                </c:pt>
                <c:pt idx="401">
                  <c:v>9.1831958284367747</c:v>
                </c:pt>
                <c:pt idx="402">
                  <c:v>9.1865955508982715</c:v>
                </c:pt>
                <c:pt idx="403">
                  <c:v>9.1899694973547543</c:v>
                </c:pt>
                <c:pt idx="404">
                  <c:v>9.193317863234661</c:v>
                </c:pt>
                <c:pt idx="405">
                  <c:v>9.1966408424847259</c:v>
                </c:pt>
                <c:pt idx="406">
                  <c:v>9.1999386275812149</c:v>
                </c:pt>
                <c:pt idx="407">
                  <c:v>9.2032114095410851</c:v>
                </c:pt>
                <c:pt idx="408">
                  <c:v>9.2064593779330384</c:v>
                </c:pt>
                <c:pt idx="409">
                  <c:v>9.2096827208885053</c:v>
                </c:pt>
                <c:pt idx="410">
                  <c:v>9.2128816251125425</c:v>
                </c:pt>
                <c:pt idx="411">
                  <c:v>9.2160562758946458</c:v>
                </c:pt>
                <c:pt idx="412">
                  <c:v>9.2192068571194863</c:v>
                </c:pt>
                <c:pt idx="413">
                  <c:v>9.2223335512775559</c:v>
                </c:pt>
                <c:pt idx="414">
                  <c:v>9.2254365394757407</c:v>
                </c:pt>
                <c:pt idx="415">
                  <c:v>9.2285160014478151</c:v>
                </c:pt>
                <c:pt idx="416">
                  <c:v>9.2315721155648447</c:v>
                </c:pt>
                <c:pt idx="417">
                  <c:v>9.2346050588455224</c:v>
                </c:pt>
                <c:pt idx="418">
                  <c:v>9.237615006966422</c:v>
                </c:pt>
                <c:pt idx="419">
                  <c:v>9.2406021342721747</c:v>
                </c:pt>
                <c:pt idx="420">
                  <c:v>9.2435666137855623</c:v>
                </c:pt>
                <c:pt idx="421">
                  <c:v>9.2465086172175486</c:v>
                </c:pt>
                <c:pt idx="422">
                  <c:v>9.2494283149772141</c:v>
                </c:pt>
                <c:pt idx="423">
                  <c:v>9.2523258761816347</c:v>
                </c:pt>
                <c:pt idx="424">
                  <c:v>9.2552014686656747</c:v>
                </c:pt>
                <c:pt idx="425">
                  <c:v>9.2580552589917122</c:v>
                </c:pt>
                <c:pt idx="426">
                  <c:v>9.2608874124592759</c:v>
                </c:pt>
                <c:pt idx="427">
                  <c:v>9.263698093114634</c:v>
                </c:pt>
                <c:pt idx="428">
                  <c:v>9.2664874637602814</c:v>
                </c:pt>
                <c:pt idx="429">
                  <c:v>9.2692556859643869</c:v>
                </c:pt>
                <c:pt idx="430">
                  <c:v>9.2720029200701379</c:v>
                </c:pt>
                <c:pt idx="431">
                  <c:v>9.274729325205028</c:v>
                </c:pt>
                <c:pt idx="432">
                  <c:v>9.277435059290088</c:v>
                </c:pt>
                <c:pt idx="433">
                  <c:v>9.2801202790490134</c:v>
                </c:pt>
                <c:pt idx="434">
                  <c:v>9.2827851400172587</c:v>
                </c:pt>
                <c:pt idx="435">
                  <c:v>9.2854297965510408</c:v>
                </c:pt>
                <c:pt idx="436">
                  <c:v>9.2880544018362752</c:v>
                </c:pt>
                <c:pt idx="437">
                  <c:v>9.2906591078974561</c:v>
                </c:pt>
                <c:pt idx="438">
                  <c:v>9.293244065606455</c:v>
                </c:pt>
                <c:pt idx="439">
                  <c:v>9.2958094246912673</c:v>
                </c:pt>
                <c:pt idx="440">
                  <c:v>9.2983553337446807</c:v>
                </c:pt>
                <c:pt idx="441">
                  <c:v>9.3008819402328804</c:v>
                </c:pt>
                <c:pt idx="442">
                  <c:v>9.3033893905039964</c:v>
                </c:pt>
                <c:pt idx="443">
                  <c:v>9.3058778297965734</c:v>
                </c:pt>
                <c:pt idx="444">
                  <c:v>9.3083474022479873</c:v>
                </c:pt>
                <c:pt idx="445">
                  <c:v>9.3107982509027973</c:v>
                </c:pt>
                <c:pt idx="446">
                  <c:v>9.3132305177210224</c:v>
                </c:pt>
                <c:pt idx="447">
                  <c:v>9.3156443435863761</c:v>
                </c:pt>
                <c:pt idx="448">
                  <c:v>9.3180398683144148</c:v>
                </c:pt>
                <c:pt idx="449">
                  <c:v>9.3204172306606416</c:v>
                </c:pt>
                <c:pt idx="450">
                  <c:v>9.322776568328548</c:v>
                </c:pt>
                <c:pt idx="451">
                  <c:v>9.3251180179775819</c:v>
                </c:pt>
                <c:pt idx="452">
                  <c:v>9.3274417152310694</c:v>
                </c:pt>
                <c:pt idx="453">
                  <c:v>9.3297477946840655</c:v>
                </c:pt>
                <c:pt idx="454">
                  <c:v>9.3320363899111545</c:v>
                </c:pt>
                <c:pt idx="455">
                  <c:v>9.3343076334741859</c:v>
                </c:pt>
                <c:pt idx="456">
                  <c:v>9.3365616569299519</c:v>
                </c:pt>
                <c:pt idx="457">
                  <c:v>9.3387985908378059</c:v>
                </c:pt>
                <c:pt idx="458">
                  <c:v>9.3410185647672304</c:v>
                </c:pt>
                <c:pt idx="459">
                  <c:v>9.3432217073053323</c:v>
                </c:pt>
                <c:pt idx="460">
                  <c:v>9.3454081460643046</c:v>
                </c:pt>
                <c:pt idx="461">
                  <c:v>9.3475780076888064</c:v>
                </c:pt>
                <c:pt idx="462">
                  <c:v>9.3497314178633015</c:v>
                </c:pt>
                <c:pt idx="463">
                  <c:v>9.3518685013193448</c:v>
                </c:pt>
                <c:pt idx="464">
                  <c:v>9.3539893818427959</c:v>
                </c:pt>
                <c:pt idx="465">
                  <c:v>9.3560941822809998</c:v>
                </c:pt>
                <c:pt idx="466">
                  <c:v>9.3581830245498931</c:v>
                </c:pt>
                <c:pt idx="467">
                  <c:v>9.3602560296410768</c:v>
                </c:pt>
                <c:pt idx="468">
                  <c:v>9.3623133176288142</c:v>
                </c:pt>
                <c:pt idx="469">
                  <c:v>9.3643550076769895</c:v>
                </c:pt>
                <c:pt idx="470">
                  <c:v>9.366381218046012</c:v>
                </c:pt>
                <c:pt idx="471">
                  <c:v>9.3683920660996627</c:v>
                </c:pt>
                <c:pt idx="472">
                  <c:v>9.3703876683118974</c:v>
                </c:pt>
                <c:pt idx="473">
                  <c:v>9.3723681402735899</c:v>
                </c:pt>
                <c:pt idx="474">
                  <c:v>9.3743335966992216</c:v>
                </c:pt>
                <c:pt idx="475">
                  <c:v>9.3762841514335395</c:v>
                </c:pt>
                <c:pt idx="476">
                  <c:v>9.3782199174581393</c:v>
                </c:pt>
                <c:pt idx="477">
                  <c:v>9.3801410068980129</c:v>
                </c:pt>
                <c:pt idx="478">
                  <c:v>9.3820475310280447</c:v>
                </c:pt>
                <c:pt idx="479">
                  <c:v>9.3839396002794544</c:v>
                </c:pt>
                <c:pt idx="480">
                  <c:v>9.3858173242461955</c:v>
                </c:pt>
                <c:pt idx="481">
                  <c:v>9.3876808116913004</c:v>
                </c:pt>
                <c:pt idx="482">
                  <c:v>9.3895301705531864</c:v>
                </c:pt>
                <c:pt idx="483">
                  <c:v>9.3913655079518978</c:v>
                </c:pt>
                <c:pt idx="484">
                  <c:v>9.3931869301953235</c:v>
                </c:pt>
                <c:pt idx="485">
                  <c:v>9.3949945427853407</c:v>
                </c:pt>
                <c:pt idx="486">
                  <c:v>9.3967884504239372</c:v>
                </c:pt>
                <c:pt idx="487">
                  <c:v>9.3985687570192695</c:v>
                </c:pt>
                <c:pt idx="488">
                  <c:v>9.4003355656916874</c:v>
                </c:pt>
                <c:pt idx="489">
                  <c:v>9.4020889787796982</c:v>
                </c:pt>
                <c:pt idx="490">
                  <c:v>9.4038290978459003</c:v>
                </c:pt>
                <c:pt idx="491">
                  <c:v>9.4055560236828661</c:v>
                </c:pt>
                <c:pt idx="492">
                  <c:v>9.4072698563189814</c:v>
                </c:pt>
                <c:pt idx="493">
                  <c:v>9.4089706950242338</c:v>
                </c:pt>
                <c:pt idx="494">
                  <c:v>9.4106586383159687</c:v>
                </c:pt>
                <c:pt idx="495">
                  <c:v>9.4123337839645895</c:v>
                </c:pt>
                <c:pt idx="496">
                  <c:v>9.4139962289992276</c:v>
                </c:pt>
                <c:pt idx="497">
                  <c:v>9.4156460697133575</c:v>
                </c:pt>
                <c:pt idx="498">
                  <c:v>9.4172834016703746</c:v>
                </c:pt>
                <c:pt idx="499">
                  <c:v>9.4189083197091392</c:v>
                </c:pt>
                <c:pt idx="500">
                  <c:v>9.4205209179494513</c:v>
                </c:pt>
                <c:pt idx="501">
                  <c:v>9.4221212897975253</c:v>
                </c:pt>
                <c:pt idx="502">
                  <c:v>9.4237095279513792</c:v>
                </c:pt>
                <c:pt idx="503">
                  <c:v>9.4252857244062191</c:v>
                </c:pt>
                <c:pt idx="504">
                  <c:v>9.4268499704597613</c:v>
                </c:pt>
                <c:pt idx="505">
                  <c:v>9.4284023567175197</c:v>
                </c:pt>
                <c:pt idx="506">
                  <c:v>9.429942973098056</c:v>
                </c:pt>
                <c:pt idx="507">
                  <c:v>9.4314719088381871</c:v>
                </c:pt>
                <c:pt idx="508">
                  <c:v>9.4329892524981585</c:v>
                </c:pt>
                <c:pt idx="509">
                  <c:v>9.4344950919667667</c:v>
                </c:pt>
                <c:pt idx="510">
                  <c:v>9.435989514466451</c:v>
                </c:pt>
                <c:pt idx="511">
                  <c:v>9.4374726065583516</c:v>
                </c:pt>
                <c:pt idx="512">
                  <c:v>9.4389444541473164</c:v>
                </c:pt>
                <c:pt idx="513">
                  <c:v>9.4404051424868864</c:v>
                </c:pt>
                <c:pt idx="514">
                  <c:v>9.4418547561842203</c:v>
                </c:pt>
                <c:pt idx="515">
                  <c:v>9.4432933792050076</c:v>
                </c:pt>
                <c:pt idx="516">
                  <c:v>9.4447210948783216</c:v>
                </c:pt>
                <c:pt idx="517">
                  <c:v>9.4461379859014585</c:v>
                </c:pt>
                <c:pt idx="518">
                  <c:v>9.4475441343447137</c:v>
                </c:pt>
                <c:pt idx="519">
                  <c:v>9.4489396216561499</c:v>
                </c:pt>
                <c:pt idx="520">
                  <c:v>9.4503245286662967</c:v>
                </c:pt>
                <c:pt idx="521">
                  <c:v>9.4516989355928551</c:v>
                </c:pt>
                <c:pt idx="522">
                  <c:v>9.4530629220453193</c:v>
                </c:pt>
                <c:pt idx="523">
                  <c:v>9.454416567029611</c:v>
                </c:pt>
                <c:pt idx="524">
                  <c:v>9.4557599489526414</c:v>
                </c:pt>
                <c:pt idx="525">
                  <c:v>9.4570931456268532</c:v>
                </c:pt>
                <c:pt idx="526">
                  <c:v>9.4584162342747362</c:v>
                </c:pt>
                <c:pt idx="527">
                  <c:v>9.4597292915332893</c:v>
                </c:pt>
                <c:pt idx="528">
                  <c:v>9.4610323934584724</c:v>
                </c:pt>
                <c:pt idx="529">
                  <c:v>9.4623256155295987</c:v>
                </c:pt>
                <c:pt idx="530">
                  <c:v>9.4636090326537126</c:v>
                </c:pt>
                <c:pt idx="531">
                  <c:v>9.4648827191699336</c:v>
                </c:pt>
                <c:pt idx="532">
                  <c:v>9.4661467488537525</c:v>
                </c:pt>
                <c:pt idx="533">
                  <c:v>9.4674011949213099</c:v>
                </c:pt>
                <c:pt idx="534">
                  <c:v>9.4686461300336369</c:v>
                </c:pt>
                <c:pt idx="535">
                  <c:v>9.4698816263008663</c:v>
                </c:pt>
                <c:pt idx="536">
                  <c:v>9.4711077552864023</c:v>
                </c:pt>
                <c:pt idx="537">
                  <c:v>9.4723245880110714</c:v>
                </c:pt>
                <c:pt idx="538">
                  <c:v>9.4735321949572349</c:v>
                </c:pt>
                <c:pt idx="539">
                  <c:v>9.4747306460728726</c:v>
                </c:pt>
                <c:pt idx="540">
                  <c:v>9.4759200107756296</c:v>
                </c:pt>
                <c:pt idx="541">
                  <c:v>9.4771003579568429</c:v>
                </c:pt>
                <c:pt idx="542">
                  <c:v>9.4782717559855296</c:v>
                </c:pt>
                <c:pt idx="543">
                  <c:v>9.4794342727123464</c:v>
                </c:pt>
                <c:pt idx="544">
                  <c:v>9.4805879754735169</c:v>
                </c:pt>
                <c:pt idx="545">
                  <c:v>9.4817329310947418</c:v>
                </c:pt>
                <c:pt idx="546">
                  <c:v>9.4828692058950566</c:v>
                </c:pt>
                <c:pt idx="547">
                  <c:v>9.4839968656906812</c:v>
                </c:pt>
                <c:pt idx="548">
                  <c:v>9.4851159757988341</c:v>
                </c:pt>
                <c:pt idx="549">
                  <c:v>9.4862266010415048</c:v>
                </c:pt>
                <c:pt idx="550">
                  <c:v>9.4873288057492218</c:v>
                </c:pt>
                <c:pt idx="551">
                  <c:v>9.488422653764772</c:v>
                </c:pt>
                <c:pt idx="552">
                  <c:v>9.4895082084468942</c:v>
                </c:pt>
                <c:pt idx="553">
                  <c:v>9.4905855326739594</c:v>
                </c:pt>
                <c:pt idx="554">
                  <c:v>9.491654688847607</c:v>
                </c:pt>
                <c:pt idx="555">
                  <c:v>9.4927157388963561</c:v>
                </c:pt>
                <c:pt idx="556">
                  <c:v>9.4937687442791994</c:v>
                </c:pt>
                <c:pt idx="557">
                  <c:v>9.4948137659891607</c:v>
                </c:pt>
                <c:pt idx="558">
                  <c:v>9.4958508645568251</c:v>
                </c:pt>
                <c:pt idx="559">
                  <c:v>9.496880100053847</c:v>
                </c:pt>
                <c:pt idx="560">
                  <c:v>9.4979015320964297</c:v>
                </c:pt>
                <c:pt idx="561">
                  <c:v>9.498915219848783</c:v>
                </c:pt>
                <c:pt idx="562">
                  <c:v>9.4999212220265399</c:v>
                </c:pt>
                <c:pt idx="563">
                  <c:v>9.5009195969001663</c:v>
                </c:pt>
                <c:pt idx="564">
                  <c:v>9.5019104022983303</c:v>
                </c:pt>
                <c:pt idx="565">
                  <c:v>9.5028936956112595</c:v>
                </c:pt>
                <c:pt idx="566">
                  <c:v>9.5038695337940577</c:v>
                </c:pt>
                <c:pt idx="567">
                  <c:v>9.5048379733700052</c:v>
                </c:pt>
                <c:pt idx="568">
                  <c:v>9.505799070433838</c:v>
                </c:pt>
                <c:pt idx="569">
                  <c:v>9.5067528806549912</c:v>
                </c:pt>
                <c:pt idx="570">
                  <c:v>9.5076994592808237</c:v>
                </c:pt>
                <c:pt idx="571">
                  <c:v>9.5086388611398238</c:v>
                </c:pt>
                <c:pt idx="572">
                  <c:v>9.5095711406447787</c:v>
                </c:pt>
                <c:pt idx="573">
                  <c:v>9.5104963517959309</c:v>
                </c:pt>
                <c:pt idx="574">
                  <c:v>9.511414548184101</c:v>
                </c:pt>
                <c:pt idx="575">
                  <c:v>9.5123257829937984</c:v>
                </c:pt>
                <c:pt idx="576">
                  <c:v>9.5132301090062974</c:v>
                </c:pt>
                <c:pt idx="577">
                  <c:v>9.5141275786026913</c:v>
                </c:pt>
                <c:pt idx="578">
                  <c:v>9.5150182437669368</c:v>
                </c:pt>
                <c:pt idx="579">
                  <c:v>9.5159021560888561</c:v>
                </c:pt>
                <c:pt idx="580">
                  <c:v>9.5167793667671283</c:v>
                </c:pt>
                <c:pt idx="581">
                  <c:v>9.5176499266122541</c:v>
                </c:pt>
                <c:pt idx="582">
                  <c:v>9.5185138860494956</c:v>
                </c:pt>
                <c:pt idx="583">
                  <c:v>9.5193712951218075</c:v>
                </c:pt>
                <c:pt idx="584">
                  <c:v>9.5202222034927271</c:v>
                </c:pt>
                <c:pt idx="585">
                  <c:v>9.5210666604492484</c:v>
                </c:pt>
                <c:pt idx="586">
                  <c:v>9.5219047149046858</c:v>
                </c:pt>
                <c:pt idx="587">
                  <c:v>9.5227364154015035</c:v>
                </c:pt>
                <c:pt idx="588">
                  <c:v>9.5235618101141242</c:v>
                </c:pt>
                <c:pt idx="589">
                  <c:v>9.5243809468517195</c:v>
                </c:pt>
                <c:pt idx="590">
                  <c:v>9.5251938730609904</c:v>
                </c:pt>
                <c:pt idx="591">
                  <c:v>9.5260006358288951</c:v>
                </c:pt>
                <c:pt idx="592">
                  <c:v>9.5268012818853975</c:v>
                </c:pt>
                <c:pt idx="593">
                  <c:v>9.5275958576061601</c:v>
                </c:pt>
                <c:pt idx="594">
                  <c:v>9.528384409015235</c:v>
                </c:pt>
                <c:pt idx="595">
                  <c:v>9.5291669817877285</c:v>
                </c:pt>
                <c:pt idx="596">
                  <c:v>9.5299436212524498</c:v>
                </c:pt>
                <c:pt idx="597">
                  <c:v>9.5307143723945327</c:v>
                </c:pt>
                <c:pt idx="598">
                  <c:v>9.5314792798580434</c:v>
                </c:pt>
              </c:numCache>
            </c:numRef>
          </c:xVal>
          <c:yVal>
            <c:numRef>
              <c:f>'From Split times'!$P$3:$P$601</c:f>
              <c:numCache>
                <c:formatCode>0%</c:formatCode>
                <c:ptCount val="599"/>
                <c:pt idx="49">
                  <c:v>0.45532538183190707</c:v>
                </c:pt>
                <c:pt idx="50">
                  <c:v>0.45271114948837266</c:v>
                </c:pt>
                <c:pt idx="51">
                  <c:v>0.45010678474781968</c:v>
                </c:pt>
                <c:pt idx="52">
                  <c:v>0.44751238301246493</c:v>
                </c:pt>
                <c:pt idx="53">
                  <c:v>0.44492803687228255</c:v>
                </c:pt>
                <c:pt idx="54">
                  <c:v>0.44235383612549839</c:v>
                </c:pt>
                <c:pt idx="55">
                  <c:v>0.43978986779994822</c:v>
                </c:pt>
                <c:pt idx="56">
                  <c:v>0.43723621617525882</c:v>
                </c:pt>
                <c:pt idx="57">
                  <c:v>0.43469296280581782</c:v>
                </c:pt>
                <c:pt idx="58">
                  <c:v>0.43216018654449539</c:v>
                </c:pt>
                <c:pt idx="59">
                  <c:v>0.42963796356708189</c:v>
                </c:pt>
                <c:pt idx="60">
                  <c:v>0.42712636739740678</c:v>
                </c:pt>
                <c:pt idx="61">
                  <c:v>0.42462546893310349</c:v>
                </c:pt>
                <c:pt idx="62">
                  <c:v>0.42213533647198548</c:v>
                </c:pt>
                <c:pt idx="63">
                  <c:v>0.4196560357390024</c:v>
                </c:pt>
                <c:pt idx="64">
                  <c:v>0.41718762991373787</c:v>
                </c:pt>
                <c:pt idx="65">
                  <c:v>0.41473017965842268</c:v>
                </c:pt>
                <c:pt idx="66">
                  <c:v>0.41228374314642585</c:v>
                </c:pt>
                <c:pt idx="67">
                  <c:v>0.40984837609119479</c:v>
                </c:pt>
                <c:pt idx="68">
                  <c:v>0.40742413177561421</c:v>
                </c:pt>
                <c:pt idx="69">
                  <c:v>0.4050110610817505</c:v>
                </c:pt>
                <c:pt idx="70">
                  <c:v>0.40260921252095666</c:v>
                </c:pt>
                <c:pt idx="71">
                  <c:v>0.40021863226430354</c:v>
                </c:pt>
                <c:pt idx="72">
                  <c:v>0.39783936417331284</c:v>
                </c:pt>
                <c:pt idx="73">
                  <c:v>0.39547144983096327</c:v>
                </c:pt>
                <c:pt idx="74">
                  <c:v>0.3931149285729425</c:v>
                </c:pt>
                <c:pt idx="75">
                  <c:v>0.39076983751911837</c:v>
                </c:pt>
                <c:pt idx="76">
                  <c:v>0.38843621160520464</c:v>
                </c:pt>
                <c:pt idx="77">
                  <c:v>0.38611408361459582</c:v>
                </c:pt>
                <c:pt idx="78">
                  <c:v>0.38380348421034682</c:v>
                </c:pt>
                <c:pt idx="79">
                  <c:v>0.38150444196727329</c:v>
                </c:pt>
                <c:pt idx="80">
                  <c:v>0.379216983404152</c:v>
                </c:pt>
                <c:pt idx="81">
                  <c:v>0.37694113301599563</c:v>
                </c:pt>
                <c:pt idx="82">
                  <c:v>0.37467691330638325</c:v>
                </c:pt>
                <c:pt idx="83">
                  <c:v>0.37242434481982473</c:v>
                </c:pt>
                <c:pt idx="84">
                  <c:v>0.37018344617413873</c:v>
                </c:pt>
                <c:pt idx="85">
                  <c:v>0.36795423409282441</c:v>
                </c:pt>
                <c:pt idx="86">
                  <c:v>0.36573672343740904</c:v>
                </c:pt>
                <c:pt idx="87">
                  <c:v>0.36353092723975328</c:v>
                </c:pt>
                <c:pt idx="88">
                  <c:v>0.36133685673429511</c:v>
                </c:pt>
                <c:pt idx="89">
                  <c:v>0.35915452139021709</c:v>
                </c:pt>
                <c:pt idx="90">
                  <c:v>0.35698392894352066</c:v>
                </c:pt>
                <c:pt idx="91">
                  <c:v>0.35482508542899072</c:v>
                </c:pt>
                <c:pt idx="92">
                  <c:v>0.35267799521203647</c:v>
                </c:pt>
                <c:pt idx="93">
                  <c:v>0.3505426610203945</c:v>
                </c:pt>
                <c:pt idx="94">
                  <c:v>0.34841908397567839</c:v>
                </c:pt>
                <c:pt idx="95">
                  <c:v>0.34630726362476477</c:v>
                </c:pt>
                <c:pt idx="96">
                  <c:v>0.34420719797100002</c:v>
                </c:pt>
                <c:pt idx="97">
                  <c:v>0.34211888350521774</c:v>
                </c:pt>
                <c:pt idx="98">
                  <c:v>0.34004231523655504</c:v>
                </c:pt>
                <c:pt idx="99">
                  <c:v>0.33797748672305611</c:v>
                </c:pt>
                <c:pt idx="100">
                  <c:v>0.3359243901020536</c:v>
                </c:pt>
                <c:pt idx="101">
                  <c:v>0.33388301612031696</c:v>
                </c:pt>
                <c:pt idx="102">
                  <c:v>0.33185335416396022</c:v>
                </c:pt>
                <c:pt idx="103">
                  <c:v>0.32983539228809738</c:v>
                </c:pt>
                <c:pt idx="104">
                  <c:v>0.32782911724624081</c:v>
                </c:pt>
                <c:pt idx="105">
                  <c:v>0.32583451451943163</c:v>
                </c:pt>
                <c:pt idx="106">
                  <c:v>0.32385156834509671</c:v>
                </c:pt>
                <c:pt idx="107">
                  <c:v>0.32188026174562406</c:v>
                </c:pt>
                <c:pt idx="108">
                  <c:v>0.31992057655665146</c:v>
                </c:pt>
                <c:pt idx="109">
                  <c:v>0.31797249345506146</c:v>
                </c:pt>
                <c:pt idx="110">
                  <c:v>0.31603599198667665</c:v>
                </c:pt>
                <c:pt idx="111">
                  <c:v>0.31411105059365169</c:v>
                </c:pt>
                <c:pt idx="112">
                  <c:v>0.31219764664155569</c:v>
                </c:pt>
                <c:pt idx="113">
                  <c:v>0.31029575644614149</c:v>
                </c:pt>
                <c:pt idx="114">
                  <c:v>0.30840535529979701</c:v>
                </c:pt>
                <c:pt idx="115">
                  <c:v>0.30652641749767584</c:v>
                </c:pt>
                <c:pt idx="116">
                  <c:v>0.30465891636350378</c:v>
                </c:pt>
                <c:pt idx="117">
                  <c:v>0.30280282427505695</c:v>
                </c:pt>
                <c:pt idx="118">
                  <c:v>0.30095811268931111</c:v>
                </c:pt>
                <c:pt idx="119">
                  <c:v>0.29912475216725781</c:v>
                </c:pt>
                <c:pt idx="120">
                  <c:v>0.29730271239838657</c:v>
                </c:pt>
                <c:pt idx="121">
                  <c:v>0.29549196222483065</c:v>
                </c:pt>
                <c:pt idx="122">
                  <c:v>0.29369246966517615</c:v>
                </c:pt>
                <c:pt idx="123">
                  <c:v>0.29190420193793171</c:v>
                </c:pt>
                <c:pt idx="124">
                  <c:v>0.29012712548465891</c:v>
                </c:pt>
                <c:pt idx="125">
                  <c:v>0.28836120599276321</c:v>
                </c:pt>
                <c:pt idx="126">
                  <c:v>0.28660640841794333</c:v>
                </c:pt>
                <c:pt idx="127">
                  <c:v>0.28486269700630118</c:v>
                </c:pt>
                <c:pt idx="128">
                  <c:v>0.2831300353161102</c:v>
                </c:pt>
                <c:pt idx="129">
                  <c:v>0.28140838623924447</c:v>
                </c:pt>
                <c:pt idx="130">
                  <c:v>0.2796977120222674</c:v>
                </c:pt>
                <c:pt idx="131">
                  <c:v>0.27799797428718165</c:v>
                </c:pt>
                <c:pt idx="132">
                  <c:v>0.27630913405184149</c:v>
                </c:pt>
                <c:pt idx="133">
                  <c:v>0.27463115175002722</c:v>
                </c:pt>
                <c:pt idx="134">
                  <c:v>0.2729639872511847</c:v>
                </c:pt>
                <c:pt idx="135">
                  <c:v>0.27130759987982994</c:v>
                </c:pt>
                <c:pt idx="136">
                  <c:v>0.26966194843462199</c:v>
                </c:pt>
                <c:pt idx="137">
                  <c:v>0.26802699120710316</c:v>
                </c:pt>
                <c:pt idx="138">
                  <c:v>0.26640268600011213</c:v>
                </c:pt>
                <c:pt idx="139">
                  <c:v>0.26478899014586843</c:v>
                </c:pt>
                <c:pt idx="140">
                  <c:v>0.26318586052373283</c:v>
                </c:pt>
                <c:pt idx="141">
                  <c:v>0.26159325357764446</c:v>
                </c:pt>
                <c:pt idx="142">
                  <c:v>0.26001112533323811</c:v>
                </c:pt>
                <c:pt idx="143">
                  <c:v>0.25843943141464348</c:v>
                </c:pt>
                <c:pt idx="144">
                  <c:v>0.2568781270609688</c:v>
                </c:pt>
                <c:pt idx="145">
                  <c:v>0.25532716714247311</c:v>
                </c:pt>
                <c:pt idx="146">
                  <c:v>0.25378650617642695</c:v>
                </c:pt>
                <c:pt idx="147">
                  <c:v>0.25225609834266749</c:v>
                </c:pt>
                <c:pt idx="148">
                  <c:v>0.25073589749884878</c:v>
                </c:pt>
                <c:pt idx="149">
                  <c:v>0.24922585719539198</c:v>
                </c:pt>
                <c:pt idx="150">
                  <c:v>0.24772593069013568</c:v>
                </c:pt>
                <c:pt idx="151">
                  <c:v>0.24623607096269412</c:v>
                </c:pt>
                <c:pt idx="152">
                  <c:v>0.2447562307285209</c:v>
                </c:pt>
                <c:pt idx="153">
                  <c:v>0.24328636245268648</c:v>
                </c:pt>
                <c:pt idx="154">
                  <c:v>0.24182641836336885</c:v>
                </c:pt>
                <c:pt idx="155">
                  <c:v>0.24037635046506389</c:v>
                </c:pt>
                <c:pt idx="156">
                  <c:v>0.23893611055151567</c:v>
                </c:pt>
                <c:pt idx="157">
                  <c:v>0.23750565021837294</c:v>
                </c:pt>
                <c:pt idx="158">
                  <c:v>0.23608492087557342</c:v>
                </c:pt>
                <c:pt idx="159">
                  <c:v>0.23467387375945989</c:v>
                </c:pt>
                <c:pt idx="160">
                  <c:v>0.23327245994463167</c:v>
                </c:pt>
                <c:pt idx="161">
                  <c:v>0.23188063035553469</c:v>
                </c:pt>
                <c:pt idx="162">
                  <c:v>0.23049833577779408</c:v>
                </c:pt>
                <c:pt idx="163">
                  <c:v>0.22912552686929272</c:v>
                </c:pt>
                <c:pt idx="164">
                  <c:v>0.22776215417099824</c:v>
                </c:pt>
                <c:pt idx="165">
                  <c:v>0.22640816811754441</c:v>
                </c:pt>
                <c:pt idx="166">
                  <c:v>0.2250635190475675</c:v>
                </c:pt>
                <c:pt idx="167">
                  <c:v>0.2237281572138034</c:v>
                </c:pt>
                <c:pt idx="168">
                  <c:v>0.22240203279294846</c:v>
                </c:pt>
                <c:pt idx="169">
                  <c:v>0.22108509589528669</c:v>
                </c:pt>
                <c:pt idx="170">
                  <c:v>0.21977729657408834</c:v>
                </c:pt>
                <c:pt idx="171">
                  <c:v>0.21847858483478225</c:v>
                </c:pt>
                <c:pt idx="172">
                  <c:v>0.21718891064390569</c:v>
                </c:pt>
                <c:pt idx="173">
                  <c:v>0.21590822393783637</c:v>
                </c:pt>
                <c:pt idx="174">
                  <c:v>0.21463647463130736</c:v>
                </c:pt>
                <c:pt idx="175">
                  <c:v>0.21337361262571239</c:v>
                </c:pt>
                <c:pt idx="176">
                  <c:v>0.21211958781720106</c:v>
                </c:pt>
                <c:pt idx="177">
                  <c:v>0.2108743501045697</c:v>
                </c:pt>
                <c:pt idx="178">
                  <c:v>0.20963784939695151</c:v>
                </c:pt>
                <c:pt idx="179">
                  <c:v>0.20841003562130694</c:v>
                </c:pt>
                <c:pt idx="180">
                  <c:v>0.20719085872972126</c:v>
                </c:pt>
                <c:pt idx="181">
                  <c:v>0.20598026870650912</c:v>
                </c:pt>
                <c:pt idx="182">
                  <c:v>0.20477821557513251</c:v>
                </c:pt>
                <c:pt idx="183">
                  <c:v>0.20358464940493304</c:v>
                </c:pt>
                <c:pt idx="184">
                  <c:v>0.2023995203176831</c:v>
                </c:pt>
                <c:pt idx="185">
                  <c:v>0.20122277849395892</c:v>
                </c:pt>
                <c:pt idx="186">
                  <c:v>0.20005437417933883</c:v>
                </c:pt>
                <c:pt idx="187">
                  <c:v>0.19889425769042898</c:v>
                </c:pt>
                <c:pt idx="188">
                  <c:v>0.19774237942072145</c:v>
                </c:pt>
                <c:pt idx="189">
                  <c:v>0.19659868984628617</c:v>
                </c:pt>
                <c:pt idx="190">
                  <c:v>0.19546313953130065</c:v>
                </c:pt>
                <c:pt idx="191">
                  <c:v>0.19433567913342048</c:v>
                </c:pt>
                <c:pt idx="192">
                  <c:v>0.19321625940899309</c:v>
                </c:pt>
                <c:pt idx="193">
                  <c:v>0.19210483121811886</c:v>
                </c:pt>
                <c:pt idx="194">
                  <c:v>0.19100134552956105</c:v>
                </c:pt>
                <c:pt idx="195">
                  <c:v>0.18990575342550903</c:v>
                </c:pt>
                <c:pt idx="196">
                  <c:v>0.18881800610619623</c:v>
                </c:pt>
                <c:pt idx="197">
                  <c:v>0.18773805489437706</c:v>
                </c:pt>
                <c:pt idx="198">
                  <c:v>0.18666585123966431</c:v>
                </c:pt>
                <c:pt idx="199">
                  <c:v>0.18560134672273065</c:v>
                </c:pt>
                <c:pt idx="200">
                  <c:v>0.18454449305937692</c:v>
                </c:pt>
                <c:pt idx="201">
                  <c:v>0.18349524210446952</c:v>
                </c:pt>
                <c:pt idx="202">
                  <c:v>0.18245354585574963</c:v>
                </c:pt>
                <c:pt idx="203">
                  <c:v>0.18141935645751739</c:v>
                </c:pt>
                <c:pt idx="204">
                  <c:v>0.18039262620419297</c:v>
                </c:pt>
                <c:pt idx="205">
                  <c:v>0.17937330754375752</c:v>
                </c:pt>
                <c:pt idx="206">
                  <c:v>0.1783613530810764</c:v>
                </c:pt>
                <c:pt idx="207">
                  <c:v>0.17735671558110705</c:v>
                </c:pt>
                <c:pt idx="208">
                  <c:v>0.17635934797199412</c:v>
                </c:pt>
                <c:pt idx="209">
                  <c:v>0.17536920334805436</c:v>
                </c:pt>
                <c:pt idx="210">
                  <c:v>0.17438623497265299</c:v>
                </c:pt>
                <c:pt idx="211">
                  <c:v>0.17341039628097521</c:v>
                </c:pt>
                <c:pt idx="212">
                  <c:v>0.17244164088269304</c:v>
                </c:pt>
                <c:pt idx="213">
                  <c:v>0.17147992256453262</c:v>
                </c:pt>
                <c:pt idx="214">
                  <c:v>0.17052519529274107</c:v>
                </c:pt>
                <c:pt idx="215">
                  <c:v>0.16957741321545791</c:v>
                </c:pt>
                <c:pt idx="216">
                  <c:v>0.16863653066499076</c:v>
                </c:pt>
                <c:pt idx="217">
                  <c:v>0.1677025021599996</c:v>
                </c:pt>
                <c:pt idx="218">
                  <c:v>0.1667752824075899</c:v>
                </c:pt>
                <c:pt idx="219">
                  <c:v>0.16585482630531795</c:v>
                </c:pt>
                <c:pt idx="220">
                  <c:v>0.16494108894310949</c:v>
                </c:pt>
                <c:pt idx="221">
                  <c:v>0.1640340256050945</c:v>
                </c:pt>
                <c:pt idx="222">
                  <c:v>0.16313359177135892</c:v>
                </c:pt>
                <c:pt idx="223">
                  <c:v>0.16223974311961656</c:v>
                </c:pt>
                <c:pt idx="224">
                  <c:v>0.16135243552680203</c:v>
                </c:pt>
                <c:pt idx="225">
                  <c:v>0.16047162507058718</c:v>
                </c:pt>
                <c:pt idx="226">
                  <c:v>0.15959726803082216</c:v>
                </c:pt>
                <c:pt idx="227">
                  <c:v>0.158729320890904</c:v>
                </c:pt>
                <c:pt idx="228">
                  <c:v>0.157867740339073</c:v>
                </c:pt>
                <c:pt idx="229">
                  <c:v>0.15701248326964021</c:v>
                </c:pt>
                <c:pt idx="230">
                  <c:v>0.15616350678414623</c:v>
                </c:pt>
                <c:pt idx="231">
                  <c:v>0.15532076819245402</c:v>
                </c:pt>
                <c:pt idx="232">
                  <c:v>0.15448422501377695</c:v>
                </c:pt>
                <c:pt idx="233">
                  <c:v>0.15365383497764351</c:v>
                </c:pt>
                <c:pt idx="234">
                  <c:v>0.15282955602480053</c:v>
                </c:pt>
                <c:pt idx="235">
                  <c:v>0.15201134630805663</c:v>
                </c:pt>
                <c:pt idx="236">
                  <c:v>0.15119916419306653</c:v>
                </c:pt>
                <c:pt idx="237">
                  <c:v>0.15039296825905885</c:v>
                </c:pt>
                <c:pt idx="238">
                  <c:v>0.14959271729950796</c:v>
                </c:pt>
                <c:pt idx="239">
                  <c:v>0.14879837032275167</c:v>
                </c:pt>
                <c:pt idx="240">
                  <c:v>0.1480098865525562</c:v>
                </c:pt>
                <c:pt idx="241">
                  <c:v>0.14722722542862954</c:v>
                </c:pt>
                <c:pt idx="242">
                  <c:v>0.14645034660708478</c:v>
                </c:pt>
                <c:pt idx="243">
                  <c:v>0.14567920996085462</c:v>
                </c:pt>
                <c:pt idx="244">
                  <c:v>0.14491377558005822</c:v>
                </c:pt>
                <c:pt idx="245">
                  <c:v>0.14415400377232199</c:v>
                </c:pt>
                <c:pt idx="246">
                  <c:v>0.14339985506305525</c:v>
                </c:pt>
                <c:pt idx="247">
                  <c:v>0.14265129019568165</c:v>
                </c:pt>
                <c:pt idx="248">
                  <c:v>0.14190827013182897</c:v>
                </c:pt>
                <c:pt idx="249">
                  <c:v>0.14117075605147594</c:v>
                </c:pt>
                <c:pt idx="250">
                  <c:v>0.14043870935306002</c:v>
                </c:pt>
                <c:pt idx="251">
                  <c:v>0.13971209165354534</c:v>
                </c:pt>
                <c:pt idx="252">
                  <c:v>0.13899086478845235</c:v>
                </c:pt>
                <c:pt idx="253">
                  <c:v>0.1382749908118506</c:v>
                </c:pt>
                <c:pt idx="254">
                  <c:v>0.13756443199631546</c:v>
                </c:pt>
                <c:pt idx="255">
                  <c:v>0.13685915083284975</c:v>
                </c:pt>
                <c:pt idx="256">
                  <c:v>0.13615911003077105</c:v>
                </c:pt>
                <c:pt idx="257">
                  <c:v>0.13546427251756671</c:v>
                </c:pt>
                <c:pt idx="258">
                  <c:v>0.1347746014387155</c:v>
                </c:pt>
                <c:pt idx="259">
                  <c:v>0.13409006015747965</c:v>
                </c:pt>
                <c:pt idx="260">
                  <c:v>0.13341061225466516</c:v>
                </c:pt>
                <c:pt idx="261">
                  <c:v>0.13273622152835371</c:v>
                </c:pt>
                <c:pt idx="262">
                  <c:v>0.13206685199360563</c:v>
                </c:pt>
                <c:pt idx="263">
                  <c:v>0.13140246788213555</c:v>
                </c:pt>
                <c:pt idx="264">
                  <c:v>0.1307430336419608</c:v>
                </c:pt>
                <c:pt idx="265">
                  <c:v>0.13008851393702442</c:v>
                </c:pt>
                <c:pt idx="266">
                  <c:v>0.12943887364679235</c:v>
                </c:pt>
                <c:pt idx="267">
                  <c:v>0.12879407786582706</c:v>
                </c:pt>
                <c:pt idx="268">
                  <c:v>0.12815409190333663</c:v>
                </c:pt>
                <c:pt idx="269">
                  <c:v>0.1275188812827017</c:v>
                </c:pt>
                <c:pt idx="270">
                  <c:v>0.12688841174097978</c:v>
                </c:pt>
                <c:pt idx="271">
                  <c:v>0.12626264922838867</c:v>
                </c:pt>
                <c:pt idx="272">
                  <c:v>0.12564155990776835</c:v>
                </c:pt>
                <c:pt idx="273">
                  <c:v>0.12502511015402398</c:v>
                </c:pt>
                <c:pt idx="274">
                  <c:v>0.12441326655354829</c:v>
                </c:pt>
                <c:pt idx="275">
                  <c:v>0.12380599590362601</c:v>
                </c:pt>
                <c:pt idx="276">
                  <c:v>0.12320326521182023</c:v>
                </c:pt>
                <c:pt idx="277">
                  <c:v>0.12260504169534092</c:v>
                </c:pt>
                <c:pt idx="278">
                  <c:v>0.12201129278039698</c:v>
                </c:pt>
                <c:pt idx="279">
                  <c:v>0.12142198610153145</c:v>
                </c:pt>
                <c:pt idx="280">
                  <c:v>0.12083708950094209</c:v>
                </c:pt>
                <c:pt idx="281">
                  <c:v>0.12025657102778554</c:v>
                </c:pt>
                <c:pt idx="282">
                  <c:v>0.11968039893746814</c:v>
                </c:pt>
                <c:pt idx="283">
                  <c:v>0.11910854169092189</c:v>
                </c:pt>
                <c:pt idx="284">
                  <c:v>0.11854096795386723</c:v>
                </c:pt>
                <c:pt idx="285">
                  <c:v>0.11797764659606294</c:v>
                </c:pt>
                <c:pt idx="286">
                  <c:v>0.11741854669054362</c:v>
                </c:pt>
                <c:pt idx="287">
                  <c:v>0.11686363751284466</c:v>
                </c:pt>
                <c:pt idx="288">
                  <c:v>0.11631288854021643</c:v>
                </c:pt>
                <c:pt idx="289">
                  <c:v>0.11576626945082684</c:v>
                </c:pt>
                <c:pt idx="290">
                  <c:v>0.1152237501229539</c:v>
                </c:pt>
                <c:pt idx="291">
                  <c:v>0.1146853006341675</c:v>
                </c:pt>
                <c:pt idx="292">
                  <c:v>0.11415089126050203</c:v>
                </c:pt>
                <c:pt idx="293">
                  <c:v>0.11362049247561934</c:v>
                </c:pt>
                <c:pt idx="294">
                  <c:v>0.11309407494996317</c:v>
                </c:pt>
                <c:pt idx="295">
                  <c:v>0.11257160954990481</c:v>
                </c:pt>
                <c:pt idx="296">
                  <c:v>0.11205306733688078</c:v>
                </c:pt>
                <c:pt idx="297">
                  <c:v>0.11153841956652309</c:v>
                </c:pt>
                <c:pt idx="298">
                  <c:v>0.11102763768778175</c:v>
                </c:pt>
                <c:pt idx="299">
                  <c:v>0.11052069334204045</c:v>
                </c:pt>
                <c:pt idx="300">
                  <c:v>0.11001755836222597</c:v>
                </c:pt>
                <c:pt idx="301">
                  <c:v>0.10951820477191086</c:v>
                </c:pt>
                <c:pt idx="302">
                  <c:v>0.10902260478441052</c:v>
                </c:pt>
                <c:pt idx="303">
                  <c:v>0.10853073080187448</c:v>
                </c:pt>
                <c:pt idx="304">
                  <c:v>0.10804255541437265</c:v>
                </c:pt>
                <c:pt idx="305">
                  <c:v>0.10755805139897633</c:v>
                </c:pt>
                <c:pt idx="306">
                  <c:v>0.10707719171883463</c:v>
                </c:pt>
                <c:pt idx="307">
                  <c:v>0.10659994952224679</c:v>
                </c:pt>
                <c:pt idx="308">
                  <c:v>0.10612629814173005</c:v>
                </c:pt>
                <c:pt idx="309">
                  <c:v>0.10565621109308389</c:v>
                </c:pt>
                <c:pt idx="310">
                  <c:v>0.10518966207445062</c:v>
                </c:pt>
                <c:pt idx="311">
                  <c:v>0.10472662496537312</c:v>
                </c:pt>
                <c:pt idx="312">
                  <c:v>0.10426707382584878</c:v>
                </c:pt>
                <c:pt idx="313">
                  <c:v>0.1038109828953817</c:v>
                </c:pt>
                <c:pt idx="314">
                  <c:v>0.10335832659203122</c:v>
                </c:pt>
                <c:pt idx="315">
                  <c:v>0.10290907951145933</c:v>
                </c:pt>
                <c:pt idx="316">
                  <c:v>0.10246321642597511</c:v>
                </c:pt>
                <c:pt idx="317">
                  <c:v>0.10202071228357795</c:v>
                </c:pt>
                <c:pt idx="318">
                  <c:v>0.10158154220699869</c:v>
                </c:pt>
                <c:pt idx="319">
                  <c:v>0.10114568149273979</c:v>
                </c:pt>
                <c:pt idx="320">
                  <c:v>0.10071310561011408</c:v>
                </c:pt>
                <c:pt idx="321">
                  <c:v>0.10028379020028251</c:v>
                </c:pt>
                <c:pt idx="322">
                  <c:v>9.9857711075291136E-2</c:v>
                </c:pt>
                <c:pt idx="323">
                  <c:v>9.9434844217107674E-2</c:v>
                </c:pt>
                <c:pt idx="324">
                  <c:v>9.9015165776657282E-2</c:v>
                </c:pt>
                <c:pt idx="325">
                  <c:v>9.8598652072858312E-2</c:v>
                </c:pt>
                <c:pt idx="326">
                  <c:v>9.8185279591658278E-2</c:v>
                </c:pt>
                <c:pt idx="327">
                  <c:v>9.7775024985069098E-2</c:v>
                </c:pt>
                <c:pt idx="328">
                  <c:v>9.736786507020348E-2</c:v>
                </c:pt>
                <c:pt idx="329">
                  <c:v>9.6963776828311213E-2</c:v>
                </c:pt>
                <c:pt idx="330">
                  <c:v>9.6562737403816296E-2</c:v>
                </c:pt>
                <c:pt idx="331">
                  <c:v>9.6164724103354401E-2</c:v>
                </c:pt>
                <c:pt idx="332">
                  <c:v>9.5769714394811592E-2</c:v>
                </c:pt>
                <c:pt idx="333">
                  <c:v>9.5377685906364057E-2</c:v>
                </c:pt>
                <c:pt idx="334">
                  <c:v>9.4988616425518563E-2</c:v>
                </c:pt>
                <c:pt idx="335">
                  <c:v>9.4602483898154607E-2</c:v>
                </c:pt>
                <c:pt idx="336">
                  <c:v>9.4219266427567769E-2</c:v>
                </c:pt>
                <c:pt idx="337">
                  <c:v>9.3838942273514511E-2</c:v>
                </c:pt>
                <c:pt idx="338">
                  <c:v>9.3461489851258947E-2</c:v>
                </c:pt>
                <c:pt idx="339">
                  <c:v>9.3086887730620918E-2</c:v>
                </c:pt>
                <c:pt idx="340">
                  <c:v>9.2715114635026255E-2</c:v>
                </c:pt>
                <c:pt idx="341">
                  <c:v>9.2346149440558911E-2</c:v>
                </c:pt>
                <c:pt idx="342">
                  <c:v>9.197997117501526E-2</c:v>
                </c:pt>
                <c:pt idx="343">
                  <c:v>9.1616559016960281E-2</c:v>
                </c:pt>
                <c:pt idx="344">
                  <c:v>9.1255892294786534E-2</c:v>
                </c:pt>
                <c:pt idx="345">
                  <c:v>9.0897950485774912E-2</c:v>
                </c:pt>
                <c:pt idx="346">
                  <c:v>9.0542713215158444E-2</c:v>
                </c:pt>
                <c:pt idx="347">
                  <c:v>9.0190160255188029E-2</c:v>
                </c:pt>
                <c:pt idx="348">
                  <c:v>8.9840271524201598E-2</c:v>
                </c:pt>
                <c:pt idx="349">
                  <c:v>8.9493027085695065E-2</c:v>
                </c:pt>
                <c:pt idx="350">
                  <c:v>8.9148407147396885E-2</c:v>
                </c:pt>
                <c:pt idx="351">
                  <c:v>8.8806392060345046E-2</c:v>
                </c:pt>
                <c:pt idx="352">
                  <c:v>8.8466962317967149E-2</c:v>
                </c:pt>
                <c:pt idx="353">
                  <c:v>8.8130098555163391E-2</c:v>
                </c:pt>
                <c:pt idx="354">
                  <c:v>8.779578154739287E-2</c:v>
                </c:pt>
                <c:pt idx="355">
                  <c:v>8.746399220976285E-2</c:v>
                </c:pt>
                <c:pt idx="356">
                  <c:v>8.7134711596121184E-2</c:v>
                </c:pt>
                <c:pt idx="357">
                  <c:v>8.6807920898152396E-2</c:v>
                </c:pt>
                <c:pt idx="358">
                  <c:v>8.6483601444476546E-2</c:v>
                </c:pt>
                <c:pt idx="359">
                  <c:v>8.6161734699751968E-2</c:v>
                </c:pt>
                <c:pt idx="360">
                  <c:v>8.5842302263781145E-2</c:v>
                </c:pt>
                <c:pt idx="361">
                  <c:v>8.5525285870620318E-2</c:v>
                </c:pt>
                <c:pt idx="362">
                  <c:v>8.5210667387692451E-2</c:v>
                </c:pt>
                <c:pt idx="363">
                  <c:v>8.4898428814903906E-2</c:v>
                </c:pt>
                <c:pt idx="364">
                  <c:v>8.4588552283764579E-2</c:v>
                </c:pt>
                <c:pt idx="365">
                  <c:v>8.428102005651221E-2</c:v>
                </c:pt>
                <c:pt idx="366">
                  <c:v>8.3975814525239681E-2</c:v>
                </c:pt>
                <c:pt idx="367">
                  <c:v>8.3672918211026681E-2</c:v>
                </c:pt>
                <c:pt idx="368">
                  <c:v>8.337231376307494E-2</c:v>
                </c:pt>
                <c:pt idx="369">
                  <c:v>8.3073983957847375E-2</c:v>
                </c:pt>
                <c:pt idx="370">
                  <c:v>8.2777911698210846E-2</c:v>
                </c:pt>
                <c:pt idx="371">
                  <c:v>8.2484080012583394E-2</c:v>
                </c:pt>
                <c:pt idx="372">
                  <c:v>8.219247205408467E-2</c:v>
                </c:pt>
                <c:pt idx="373">
                  <c:v>8.1903071099690986E-2</c:v>
                </c:pt>
                <c:pt idx="374">
                  <c:v>8.1615860549394015E-2</c:v>
                </c:pt>
                <c:pt idx="375">
                  <c:v>8.1330823925363546E-2</c:v>
                </c:pt>
                <c:pt idx="376">
                  <c:v>8.1047944871114344E-2</c:v>
                </c:pt>
                <c:pt idx="377">
                  <c:v>8.0767207150677076E-2</c:v>
                </c:pt>
                <c:pt idx="378">
                  <c:v>8.048859464777329E-2</c:v>
                </c:pt>
                <c:pt idx="379">
                  <c:v>8.0212091364994534E-2</c:v>
                </c:pt>
                <c:pt idx="380">
                  <c:v>7.9937681422985615E-2</c:v>
                </c:pt>
                <c:pt idx="381">
                  <c:v>7.9665349059631893E-2</c:v>
                </c:pt>
                <c:pt idx="382">
                  <c:v>7.9395078629250951E-2</c:v>
                </c:pt>
                <c:pt idx="383">
                  <c:v>7.9126854601788199E-2</c:v>
                </c:pt>
                <c:pt idx="384">
                  <c:v>7.8860661562016904E-2</c:v>
                </c:pt>
                <c:pt idx="385">
                  <c:v>7.8596484208742157E-2</c:v>
                </c:pt>
                <c:pt idx="386">
                  <c:v>7.8334307354009494E-2</c:v>
                </c:pt>
                <c:pt idx="387">
                  <c:v>7.8074115922317139E-2</c:v>
                </c:pt>
                <c:pt idx="388">
                  <c:v>7.781589494983307E-2</c:v>
                </c:pt>
                <c:pt idx="389">
                  <c:v>7.7559629583615827E-2</c:v>
                </c:pt>
                <c:pt idx="390">
                  <c:v>7.7305305080840145E-2</c:v>
                </c:pt>
                <c:pt idx="391">
                  <c:v>7.7052906808026192E-2</c:v>
                </c:pt>
                <c:pt idx="392">
                  <c:v>7.68024202402737E-2</c:v>
                </c:pt>
                <c:pt idx="393">
                  <c:v>7.6553830960499808E-2</c:v>
                </c:pt>
                <c:pt idx="394">
                  <c:v>7.6307124658681655E-2</c:v>
                </c:pt>
                <c:pt idx="395">
                  <c:v>7.606228713110294E-2</c:v>
                </c:pt>
                <c:pt idx="396">
                  <c:v>7.5819304279604899E-2</c:v>
                </c:pt>
                <c:pt idx="397">
                  <c:v>7.5578162110841604E-2</c:v>
                </c:pt>
                <c:pt idx="398">
                  <c:v>7.5338846735539283E-2</c:v>
                </c:pt>
                <c:pt idx="399">
                  <c:v>7.5101344367760281E-2</c:v>
                </c:pt>
                <c:pt idx="400">
                  <c:v>7.4865641324171117E-2</c:v>
                </c:pt>
                <c:pt idx="401">
                  <c:v>7.4631724023314777E-2</c:v>
                </c:pt>
                <c:pt idx="402">
                  <c:v>7.4399578984887457E-2</c:v>
                </c:pt>
                <c:pt idx="403">
                  <c:v>7.4169192829019306E-2</c:v>
                </c:pt>
                <c:pt idx="404">
                  <c:v>7.3940552275559748E-2</c:v>
                </c:pt>
                <c:pt idx="405">
                  <c:v>7.3713644143366938E-2</c:v>
                </c:pt>
                <c:pt idx="406">
                  <c:v>7.3488455349601342E-2</c:v>
                </c:pt>
                <c:pt idx="407">
                  <c:v>7.326497290902384E-2</c:v>
                </c:pt>
                <c:pt idx="408">
                  <c:v>7.3043183933297867E-2</c:v>
                </c:pt>
                <c:pt idx="409">
                  <c:v>7.2823075630295886E-2</c:v>
                </c:pt>
                <c:pt idx="410">
                  <c:v>7.2604635303410173E-2</c:v>
                </c:pt>
                <c:pt idx="411">
                  <c:v>7.2387850350867589E-2</c:v>
                </c:pt>
                <c:pt idx="412">
                  <c:v>7.2172708265048832E-2</c:v>
                </c:pt>
                <c:pt idx="413">
                  <c:v>7.1959196631811773E-2</c:v>
                </c:pt>
                <c:pt idx="414">
                  <c:v>7.1747303129819084E-2</c:v>
                </c:pt>
                <c:pt idx="415">
                  <c:v>7.153701552986988E-2</c:v>
                </c:pt>
                <c:pt idx="416">
                  <c:v>7.1328321694235697E-2</c:v>
                </c:pt>
                <c:pt idx="417">
                  <c:v>7.1121209576000599E-2</c:v>
                </c:pt>
                <c:pt idx="418">
                  <c:v>7.0915667218405615E-2</c:v>
                </c:pt>
                <c:pt idx="419">
                  <c:v>7.071168275419687E-2</c:v>
                </c:pt>
                <c:pt idx="420">
                  <c:v>7.0509244404978327E-2</c:v>
                </c:pt>
                <c:pt idx="421">
                  <c:v>7.0308340480568499E-2</c:v>
                </c:pt>
                <c:pt idx="422">
                  <c:v>7.0108959378361119E-2</c:v>
                </c:pt>
                <c:pt idx="423">
                  <c:v>6.9911089582690253E-2</c:v>
                </c:pt>
                <c:pt idx="424">
                  <c:v>6.9714719664198982E-2</c:v>
                </c:pt>
                <c:pt idx="425">
                  <c:v>6.9519838279212778E-2</c:v>
                </c:pt>
                <c:pt idx="426">
                  <c:v>6.9326434169116422E-2</c:v>
                </c:pt>
                <c:pt idx="427">
                  <c:v>6.9134496159735312E-2</c:v>
                </c:pt>
                <c:pt idx="428">
                  <c:v>6.8944013160720574E-2</c:v>
                </c:pt>
                <c:pt idx="429">
                  <c:v>6.8754974164938282E-2</c:v>
                </c:pt>
                <c:pt idx="430">
                  <c:v>6.8567368247862803E-2</c:v>
                </c:pt>
                <c:pt idx="431">
                  <c:v>6.8381184566973841E-2</c:v>
                </c:pt>
                <c:pt idx="432">
                  <c:v>6.819641236115781E-2</c:v>
                </c:pt>
                <c:pt idx="433">
                  <c:v>6.801304095011268E-2</c:v>
                </c:pt>
                <c:pt idx="434">
                  <c:v>6.7831059733757429E-2</c:v>
                </c:pt>
                <c:pt idx="435">
                  <c:v>6.7650458191644863E-2</c:v>
                </c:pt>
                <c:pt idx="436">
                  <c:v>6.7471225882378444E-2</c:v>
                </c:pt>
                <c:pt idx="437">
                  <c:v>6.7293352443033194E-2</c:v>
                </c:pt>
                <c:pt idx="438">
                  <c:v>6.7116827588580411E-2</c:v>
                </c:pt>
                <c:pt idx="439">
                  <c:v>6.6941641111316189E-2</c:v>
                </c:pt>
                <c:pt idx="440">
                  <c:v>6.6767782880293752E-2</c:v>
                </c:pt>
                <c:pt idx="441">
                  <c:v>6.6595242840759683E-2</c:v>
                </c:pt>
                <c:pt idx="442">
                  <c:v>6.6424011013593937E-2</c:v>
                </c:pt>
                <c:pt idx="443">
                  <c:v>6.6254077494753649E-2</c:v>
                </c:pt>
                <c:pt idx="444">
                  <c:v>6.6085432454720733E-2</c:v>
                </c:pt>
                <c:pt idx="445">
                  <c:v>6.5918066137953146E-2</c:v>
                </c:pt>
                <c:pt idx="446">
                  <c:v>6.5751968862339999E-2</c:v>
                </c:pt>
                <c:pt idx="447">
                  <c:v>6.5587131018660386E-2</c:v>
                </c:pt>
                <c:pt idx="448">
                  <c:v>6.5423543070045748E-2</c:v>
                </c:pt>
                <c:pt idx="449">
                  <c:v>6.526119555144605E-2</c:v>
                </c:pt>
                <c:pt idx="450">
                  <c:v>6.5100079069099828E-2</c:v>
                </c:pt>
                <c:pt idx="451">
                  <c:v>6.4940184300007323E-2</c:v>
                </c:pt>
                <c:pt idx="452">
                  <c:v>6.4781501991407905E-2</c:v>
                </c:pt>
                <c:pt idx="453">
                  <c:v>6.4624022960260541E-2</c:v>
                </c:pt>
                <c:pt idx="454">
                  <c:v>6.4467738092728225E-2</c:v>
                </c:pt>
                <c:pt idx="455">
                  <c:v>6.4312638343665809E-2</c:v>
                </c:pt>
                <c:pt idx="456">
                  <c:v>6.4158714736111455E-2</c:v>
                </c:pt>
                <c:pt idx="457">
                  <c:v>6.4005958360781573E-2</c:v>
                </c:pt>
                <c:pt idx="458">
                  <c:v>6.3854360375569255E-2</c:v>
                </c:pt>
                <c:pt idx="459">
                  <c:v>6.3703912005046326E-2</c:v>
                </c:pt>
                <c:pt idx="460">
                  <c:v>6.3554604539968751E-2</c:v>
                </c:pt>
                <c:pt idx="461">
                  <c:v>6.3406429336785516E-2</c:v>
                </c:pt>
                <c:pt idx="462">
                  <c:v>6.3259377817151005E-2</c:v>
                </c:pt>
                <c:pt idx="463">
                  <c:v>6.3113441467440787E-2</c:v>
                </c:pt>
                <c:pt idx="464">
                  <c:v>6.2968611838270655E-2</c:v>
                </c:pt>
                <c:pt idx="465">
                  <c:v>6.2824880544019412E-2</c:v>
                </c:pt>
                <c:pt idx="466">
                  <c:v>6.26822392623545E-2</c:v>
                </c:pt>
                <c:pt idx="467">
                  <c:v>6.254067973376147E-2</c:v>
                </c:pt>
                <c:pt idx="468">
                  <c:v>6.2400193761076486E-2</c:v>
                </c:pt>
                <c:pt idx="469">
                  <c:v>6.226077320902218E-2</c:v>
                </c:pt>
                <c:pt idx="470">
                  <c:v>6.2122410003746867E-2</c:v>
                </c:pt>
                <c:pt idx="471">
                  <c:v>6.1985096132366919E-2</c:v>
                </c:pt>
                <c:pt idx="472">
                  <c:v>6.1848823642512617E-2</c:v>
                </c:pt>
                <c:pt idx="473">
                  <c:v>6.1713584641876894E-2</c:v>
                </c:pt>
                <c:pt idx="474">
                  <c:v>6.1579371297767492E-2</c:v>
                </c:pt>
                <c:pt idx="475">
                  <c:v>6.1446175836662342E-2</c:v>
                </c:pt>
                <c:pt idx="476">
                  <c:v>6.1313990543768043E-2</c:v>
                </c:pt>
                <c:pt idx="477">
                  <c:v>6.1182807762581469E-2</c:v>
                </c:pt>
                <c:pt idx="478">
                  <c:v>6.1052619894454589E-2</c:v>
                </c:pt>
                <c:pt idx="479">
                  <c:v>6.0923419398162315E-2</c:v>
                </c:pt>
                <c:pt idx="480">
                  <c:v>6.0795198789473523E-2</c:v>
                </c:pt>
                <c:pt idx="481">
                  <c:v>6.0667950640725089E-2</c:v>
                </c:pt>
                <c:pt idx="482">
                  <c:v>6.0541667580399076E-2</c:v>
                </c:pt>
                <c:pt idx="483">
                  <c:v>6.0416342292702825E-2</c:v>
                </c:pt>
                <c:pt idx="484">
                  <c:v>6.0291967517152226E-2</c:v>
                </c:pt>
                <c:pt idx="485">
                  <c:v>6.0168536048157771E-2</c:v>
                </c:pt>
                <c:pt idx="486">
                  <c:v>6.0046040734613858E-2</c:v>
                </c:pt>
                <c:pt idx="487">
                  <c:v>5.9924474479490869E-2</c:v>
                </c:pt>
                <c:pt idx="488">
                  <c:v>5.980383023943027E-2</c:v>
                </c:pt>
                <c:pt idx="489">
                  <c:v>5.9684101024342538E-2</c:v>
                </c:pt>
                <c:pt idx="490">
                  <c:v>5.9565279897008223E-2</c:v>
                </c:pt>
                <c:pt idx="491">
                  <c:v>5.9447359972681607E-2</c:v>
                </c:pt>
                <c:pt idx="492">
                  <c:v>5.9330334418697492E-2</c:v>
                </c:pt>
                <c:pt idx="493">
                  <c:v>5.9214196454080686E-2</c:v>
                </c:pt>
                <c:pt idx="494">
                  <c:v>5.9098939349158365E-2</c:v>
                </c:pt>
                <c:pt idx="495">
                  <c:v>5.8984556425175257E-2</c:v>
                </c:pt>
                <c:pt idx="496">
                  <c:v>5.8871041053911617E-2</c:v>
                </c:pt>
                <c:pt idx="497">
                  <c:v>5.8758386657304082E-2</c:v>
                </c:pt>
                <c:pt idx="498">
                  <c:v>5.8646586707069001E-2</c:v>
                </c:pt>
                <c:pt idx="499">
                  <c:v>5.8535634724328947E-2</c:v>
                </c:pt>
                <c:pt idx="500">
                  <c:v>5.8425524279241463E-2</c:v>
                </c:pt>
                <c:pt idx="501">
                  <c:v>5.8316248990630988E-2</c:v>
                </c:pt>
                <c:pt idx="502">
                  <c:v>5.8207802525623138E-2</c:v>
                </c:pt>
                <c:pt idx="503">
                  <c:v>5.8100178599281738E-2</c:v>
                </c:pt>
                <c:pt idx="504">
                  <c:v>5.7993370974248663E-2</c:v>
                </c:pt>
                <c:pt idx="505">
                  <c:v>5.7887373460386089E-2</c:v>
                </c:pt>
                <c:pt idx="506">
                  <c:v>5.7782179914421548E-2</c:v>
                </c:pt>
                <c:pt idx="507">
                  <c:v>5.7677784239595471E-2</c:v>
                </c:pt>
                <c:pt idx="508">
                  <c:v>5.7574180385311348E-2</c:v>
                </c:pt>
                <c:pt idx="509">
                  <c:v>5.7471362346788527E-2</c:v>
                </c:pt>
                <c:pt idx="510">
                  <c:v>5.736932416471744E-2</c:v>
                </c:pt>
                <c:pt idx="511">
                  <c:v>5.726805992491741E-2</c:v>
                </c:pt>
                <c:pt idx="512">
                  <c:v>5.7167563757997066E-2</c:v>
                </c:pt>
                <c:pt idx="513">
                  <c:v>5.7067829839017079E-2</c:v>
                </c:pt>
                <c:pt idx="514">
                  <c:v>5.6968852387155634E-2</c:v>
                </c:pt>
                <c:pt idx="515">
                  <c:v>5.6870625665376012E-2</c:v>
                </c:pt>
                <c:pt idx="516">
                  <c:v>5.6773143980096988E-2</c:v>
                </c:pt>
                <c:pt idx="517">
                  <c:v>5.6676401680865379E-2</c:v>
                </c:pt>
                <c:pt idx="518">
                  <c:v>5.6580393160031224E-2</c:v>
                </c:pt>
                <c:pt idx="519">
                  <c:v>5.6485112852425266E-2</c:v>
                </c:pt>
                <c:pt idx="520">
                  <c:v>5.639055523503865E-2</c:v>
                </c:pt>
                <c:pt idx="521">
                  <c:v>5.6296714826705348E-2</c:v>
                </c:pt>
                <c:pt idx="522">
                  <c:v>5.6203586187786647E-2</c:v>
                </c:pt>
                <c:pt idx="523">
                  <c:v>5.6111163919858077E-2</c:v>
                </c:pt>
                <c:pt idx="524">
                  <c:v>5.6019442665398635E-2</c:v>
                </c:pt>
                <c:pt idx="525">
                  <c:v>5.592841710748226E-2</c:v>
                </c:pt>
                <c:pt idx="526">
                  <c:v>5.5838081969471778E-2</c:v>
                </c:pt>
                <c:pt idx="527">
                  <c:v>5.5748432014714869E-2</c:v>
                </c:pt>
                <c:pt idx="528">
                  <c:v>5.5659462046242475E-2</c:v>
                </c:pt>
                <c:pt idx="529">
                  <c:v>5.5571166906469342E-2</c:v>
                </c:pt>
                <c:pt idx="530">
                  <c:v>5.5483541476896811E-2</c:v>
                </c:pt>
                <c:pt idx="531">
                  <c:v>5.5396580677817865E-2</c:v>
                </c:pt>
                <c:pt idx="532">
                  <c:v>5.5310279468024283E-2</c:v>
                </c:pt>
                <c:pt idx="533">
                  <c:v>5.522463284451605E-2</c:v>
                </c:pt>
                <c:pt idx="534">
                  <c:v>5.5139635842212854E-2</c:v>
                </c:pt>
                <c:pt idx="535">
                  <c:v>5.5055283533667843E-2</c:v>
                </c:pt>
                <c:pt idx="536">
                  <c:v>5.497157102878332E-2</c:v>
                </c:pt>
                <c:pt idx="537">
                  <c:v>5.488849347452876E-2</c:v>
                </c:pt>
                <c:pt idx="538">
                  <c:v>5.4806046054660759E-2</c:v>
                </c:pt>
                <c:pt idx="539">
                  <c:v>5.4724223989445285E-2</c:v>
                </c:pt>
                <c:pt idx="540">
                  <c:v>5.4643022535381704E-2</c:v>
                </c:pt>
                <c:pt idx="541">
                  <c:v>5.456243698492904E-2</c:v>
                </c:pt>
                <c:pt idx="542">
                  <c:v>5.4482462666234376E-2</c:v>
                </c:pt>
                <c:pt idx="543">
                  <c:v>5.4403094942863092E-2</c:v>
                </c:pt>
                <c:pt idx="544">
                  <c:v>5.4324329213531072E-2</c:v>
                </c:pt>
                <c:pt idx="545">
                  <c:v>5.4246160911839245E-2</c:v>
                </c:pt>
                <c:pt idx="546">
                  <c:v>5.416858550600967E-2</c:v>
                </c:pt>
                <c:pt idx="547">
                  <c:v>5.4091598498623994E-2</c:v>
                </c:pt>
                <c:pt idx="548">
                  <c:v>5.4015195426363537E-2</c:v>
                </c:pt>
                <c:pt idx="549">
                  <c:v>5.3939371859751506E-2</c:v>
                </c:pt>
                <c:pt idx="550">
                  <c:v>5.3864123402897132E-2</c:v>
                </c:pt>
                <c:pt idx="551">
                  <c:v>5.378944569324165E-2</c:v>
                </c:pt>
                <c:pt idx="552">
                  <c:v>5.3715334401306186E-2</c:v>
                </c:pt>
                <c:pt idx="553">
                  <c:v>5.3641785230441608E-2</c:v>
                </c:pt>
                <c:pt idx="554">
                  <c:v>5.3568793916580149E-2</c:v>
                </c:pt>
                <c:pt idx="555">
                  <c:v>5.3496356227988942E-2</c:v>
                </c:pt>
                <c:pt idx="556">
                  <c:v>5.3424467965025431E-2</c:v>
                </c:pt>
                <c:pt idx="557">
                  <c:v>5.3353124959894568E-2</c:v>
                </c:pt>
                <c:pt idx="558">
                  <c:v>5.3282323076407817E-2</c:v>
                </c:pt>
                <c:pt idx="559">
                  <c:v>5.3212058209743951E-2</c:v>
                </c:pt>
                <c:pt idx="560">
                  <c:v>5.3142326286211808E-2</c:v>
                </c:pt>
                <c:pt idx="561">
                  <c:v>5.307312326301461E-2</c:v>
                </c:pt>
                <c:pt idx="562">
                  <c:v>5.3004445128016116E-2</c:v>
                </c:pt>
                <c:pt idx="563">
                  <c:v>5.2936287899508605E-2</c:v>
                </c:pt>
                <c:pt idx="564">
                  <c:v>5.2868647625982507E-2</c:v>
                </c:pt>
                <c:pt idx="565">
                  <c:v>5.2801520385897839E-2</c:v>
                </c:pt>
                <c:pt idx="566">
                  <c:v>5.2734902287457315E-2</c:v>
                </c:pt>
                <c:pt idx="567">
                  <c:v>5.2668789468381126E-2</c:v>
                </c:pt>
                <c:pt idx="568">
                  <c:v>5.2603178095683517E-2</c:v>
                </c:pt>
                <c:pt idx="569">
                  <c:v>5.2538064365450929E-2</c:v>
                </c:pt>
                <c:pt idx="570">
                  <c:v>5.2473444502621841E-2</c:v>
                </c:pt>
                <c:pt idx="571">
                  <c:v>5.240931476076837E-2</c:v>
                </c:pt>
                <c:pt idx="572">
                  <c:v>5.2345671421879333E-2</c:v>
                </c:pt>
                <c:pt idx="573">
                  <c:v>5.2282510796145105E-2</c:v>
                </c:pt>
                <c:pt idx="574">
                  <c:v>5.2219829221743931E-2</c:v>
                </c:pt>
                <c:pt idx="575">
                  <c:v>5.2157623064630058E-2</c:v>
                </c:pt>
                <c:pt idx="576">
                  <c:v>5.2095888718323248E-2</c:v>
                </c:pt>
                <c:pt idx="577">
                  <c:v>5.2034622603699981E-2</c:v>
                </c:pt>
                <c:pt idx="578">
                  <c:v>5.197382116878628E-2</c:v>
                </c:pt>
                <c:pt idx="579">
                  <c:v>5.1913480888551952E-2</c:v>
                </c:pt>
                <c:pt idx="580">
                  <c:v>5.1853598264706549E-2</c:v>
                </c:pt>
                <c:pt idx="581">
                  <c:v>5.1794169825496658E-2</c:v>
                </c:pt>
                <c:pt idx="582">
                  <c:v>5.1735192125504911E-2</c:v>
                </c:pt>
                <c:pt idx="583">
                  <c:v>5.1676661745450436E-2</c:v>
                </c:pt>
                <c:pt idx="584">
                  <c:v>5.1618575291990799E-2</c:v>
                </c:pt>
                <c:pt idx="585">
                  <c:v>5.1560929397525435E-2</c:v>
                </c:pt>
                <c:pt idx="586">
                  <c:v>5.1503720720000562E-2</c:v>
                </c:pt>
                <c:pt idx="587">
                  <c:v>5.1446945942715656E-2</c:v>
                </c:pt>
                <c:pt idx="588">
                  <c:v>5.1390601774131198E-2</c:v>
                </c:pt>
                <c:pt idx="589">
                  <c:v>5.1334684947678011E-2</c:v>
                </c:pt>
                <c:pt idx="590">
                  <c:v>5.1279192221568119E-2</c:v>
                </c:pt>
                <c:pt idx="591">
                  <c:v>5.12241203786067E-2</c:v>
                </c:pt>
                <c:pt idx="592">
                  <c:v>5.1169466226005912E-2</c:v>
                </c:pt>
                <c:pt idx="593">
                  <c:v>5.111522659519966E-2</c:v>
                </c:pt>
                <c:pt idx="594">
                  <c:v>5.1061398341660187E-2</c:v>
                </c:pt>
                <c:pt idx="595">
                  <c:v>5.100797834471571E-2</c:v>
                </c:pt>
                <c:pt idx="596">
                  <c:v>5.0954963507369638E-2</c:v>
                </c:pt>
                <c:pt idx="597">
                  <c:v>5.0902350756121081E-2</c:v>
                </c:pt>
                <c:pt idx="598">
                  <c:v>5.0850137040786697E-2</c:v>
                </c:pt>
              </c:numCache>
            </c:numRef>
          </c:yVal>
          <c:smooth val="0"/>
          <c:extLst>
            <c:ext xmlns:c16="http://schemas.microsoft.com/office/drawing/2014/chart" uri="{C3380CC4-5D6E-409C-BE32-E72D297353CC}">
              <c16:uniqueId val="{00000000-92CD-4039-9D69-9D2B7214340B}"/>
            </c:ext>
          </c:extLst>
        </c:ser>
        <c:dLbls>
          <c:showLegendKey val="0"/>
          <c:showVal val="0"/>
          <c:showCatName val="0"/>
          <c:showSerName val="0"/>
          <c:showPercent val="0"/>
          <c:showBubbleSize val="0"/>
        </c:dLbls>
        <c:axId val="1881654304"/>
        <c:axId val="1881662896"/>
      </c:scatterChart>
      <c:valAx>
        <c:axId val="188165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Velocity (m/s)</a:t>
                </a:r>
              </a:p>
            </c:rich>
          </c:tx>
          <c:layout>
            <c:manualLayout>
              <c:xMode val="edge"/>
              <c:yMode val="edge"/>
              <c:x val="0.82175048400249895"/>
              <c:y val="0.960128148902482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1881662896"/>
        <c:crosses val="autoZero"/>
        <c:crossBetween val="midCat"/>
      </c:valAx>
      <c:valAx>
        <c:axId val="188166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Mechanical effectiveness (Ratio of Force)</a:t>
                </a:r>
              </a:p>
            </c:rich>
          </c:tx>
          <c:layout>
            <c:manualLayout>
              <c:xMode val="edge"/>
              <c:yMode val="edge"/>
              <c:x val="5.79285264210775E-3"/>
              <c:y val="3.8658169657716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t-IT"/>
          </a:p>
        </c:txPr>
        <c:crossAx val="1881654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863087746002009E-2"/>
          <c:y val="0.14116004973062576"/>
          <c:w val="0.93468957644234996"/>
          <c:h val="0.83076977483077774"/>
        </c:manualLayout>
      </c:layout>
      <c:scatterChart>
        <c:scatterStyle val="lineMarker"/>
        <c:varyColors val="0"/>
        <c:ser>
          <c:idx val="0"/>
          <c:order val="0"/>
          <c:tx>
            <c:v>Athlete's location</c:v>
          </c:tx>
          <c:spPr>
            <a:ln w="25400" cap="flat" cmpd="dbl" algn="ctr">
              <a:noFill/>
              <a:round/>
            </a:ln>
            <a:effectLst/>
          </c:spPr>
          <c:marker>
            <c:symbol val="circle"/>
            <c:size val="6"/>
            <c:spPr>
              <a:solidFill>
                <a:schemeClr val="accent1"/>
              </a:solidFill>
              <a:ln w="34925" cap="flat" cmpd="dbl" algn="ctr">
                <a:solidFill>
                  <a:schemeClr val="accent1">
                    <a:lumMod val="75000"/>
                    <a:alpha val="70000"/>
                  </a:schemeClr>
                </a:solidFill>
                <a:round/>
              </a:ln>
              <a:effectLst/>
            </c:spPr>
          </c:marker>
          <c:xVal>
            <c:numRef>
              <c:f>'Camera parallax correction'!$D$2:$D$10</c:f>
              <c:numCache>
                <c:formatCode>General</c:formatCode>
                <c:ptCount val="9"/>
                <c:pt idx="0">
                  <c:v>0</c:v>
                </c:pt>
                <c:pt idx="1">
                  <c:v>2.5</c:v>
                </c:pt>
                <c:pt idx="2">
                  <c:v>5</c:v>
                </c:pt>
                <c:pt idx="3">
                  <c:v>7.5</c:v>
                </c:pt>
                <c:pt idx="4">
                  <c:v>10</c:v>
                </c:pt>
                <c:pt idx="5">
                  <c:v>15</c:v>
                </c:pt>
                <c:pt idx="6">
                  <c:v>20</c:v>
                </c:pt>
                <c:pt idx="7">
                  <c:v>25</c:v>
                </c:pt>
                <c:pt idx="8">
                  <c:v>30</c:v>
                </c:pt>
              </c:numCache>
            </c:numRef>
          </c:xVal>
          <c:yVal>
            <c:numRef>
              <c:f>'Camera parallax correction'!$H$2:$H$10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0943-0F41-BD27-8C92BB0513B1}"/>
            </c:ext>
          </c:extLst>
        </c:ser>
        <c:ser>
          <c:idx val="1"/>
          <c:order val="1"/>
          <c:tx>
            <c:v>Location of marks</c:v>
          </c:tx>
          <c:spPr>
            <a:ln w="25400" cap="flat" cmpd="dbl" algn="ctr">
              <a:noFill/>
              <a:round/>
            </a:ln>
            <a:effectLst/>
          </c:spPr>
          <c:marker>
            <c:symbol val="circle"/>
            <c:size val="6"/>
            <c:spPr>
              <a:noFill/>
              <a:ln w="34925" cap="flat" cmpd="dbl" algn="ctr">
                <a:solidFill>
                  <a:srgbClr val="FF0000">
                    <a:alpha val="70000"/>
                  </a:srgbClr>
                </a:solidFill>
                <a:round/>
              </a:ln>
              <a:effectLst/>
            </c:spPr>
          </c:marker>
          <c:xVal>
            <c:numRef>
              <c:f>'Camera parallax correction'!$E$2:$E$10</c:f>
              <c:numCache>
                <c:formatCode>0.00</c:formatCode>
                <c:ptCount val="9"/>
                <c:pt idx="0">
                  <c:v>1.4249999999999998</c:v>
                </c:pt>
                <c:pt idx="1">
                  <c:v>3.6875</c:v>
                </c:pt>
                <c:pt idx="2">
                  <c:v>5.95</c:v>
                </c:pt>
                <c:pt idx="3">
                  <c:v>8.2125000000000004</c:v>
                </c:pt>
                <c:pt idx="4">
                  <c:v>10.475</c:v>
                </c:pt>
                <c:pt idx="5">
                  <c:v>15</c:v>
                </c:pt>
                <c:pt idx="6">
                  <c:v>19.524999999999999</c:v>
                </c:pt>
                <c:pt idx="7">
                  <c:v>24.05</c:v>
                </c:pt>
                <c:pt idx="8">
                  <c:v>28.574999999999999</c:v>
                </c:pt>
              </c:numCache>
            </c:numRef>
          </c:xVal>
          <c:yVal>
            <c:numRef>
              <c:f>'Camera parallax correction'!$G$2:$G$10</c:f>
              <c:numCache>
                <c:formatCode>General</c:formatCode>
                <c:ptCount val="9"/>
                <c:pt idx="0">
                  <c:v>0.56999999999999995</c:v>
                </c:pt>
                <c:pt idx="1">
                  <c:v>0.56999999999999995</c:v>
                </c:pt>
                <c:pt idx="2">
                  <c:v>0.56999999999999995</c:v>
                </c:pt>
                <c:pt idx="3">
                  <c:v>0.56999999999999995</c:v>
                </c:pt>
                <c:pt idx="4">
                  <c:v>0.56999999999999995</c:v>
                </c:pt>
                <c:pt idx="5">
                  <c:v>0.56999999999999995</c:v>
                </c:pt>
                <c:pt idx="6">
                  <c:v>0.56999999999999995</c:v>
                </c:pt>
                <c:pt idx="7">
                  <c:v>0.56999999999999995</c:v>
                </c:pt>
                <c:pt idx="8">
                  <c:v>0.56999999999999995</c:v>
                </c:pt>
              </c:numCache>
            </c:numRef>
          </c:yVal>
          <c:smooth val="0"/>
          <c:extLst>
            <c:ext xmlns:c16="http://schemas.microsoft.com/office/drawing/2014/chart" uri="{C3380CC4-5D6E-409C-BE32-E72D297353CC}">
              <c16:uniqueId val="{00000001-0943-0F41-BD27-8C92BB0513B1}"/>
            </c:ext>
          </c:extLst>
        </c:ser>
        <c:ser>
          <c:idx val="2"/>
          <c:order val="2"/>
          <c:tx>
            <c:v>Camera location and line of sight</c:v>
          </c:tx>
          <c:spPr>
            <a:ln w="25400" cap="flat" cmpd="dbl" algn="ctr">
              <a:solidFill>
                <a:schemeClr val="bg2"/>
              </a:solidFill>
              <a:round/>
            </a:ln>
            <a:effectLst/>
          </c:spPr>
          <c:marker>
            <c:symbol val="circle"/>
            <c:size val="6"/>
            <c:spPr>
              <a:noFill/>
              <a:ln w="34925" cap="flat" cmpd="dbl" algn="ctr">
                <a:solidFill>
                  <a:schemeClr val="accent3">
                    <a:lumMod val="75000"/>
                    <a:alpha val="70000"/>
                  </a:schemeClr>
                </a:solidFill>
                <a:round/>
              </a:ln>
              <a:effectLst/>
            </c:spPr>
          </c:marker>
          <c:xVal>
            <c:numRef>
              <c:f>('Camera parallax correction'!$D$2,'Camera parallax correction'!$B$4,'Camera parallax correction'!$D$3,'Camera parallax correction'!$B$4,'Camera parallax correction'!$D$4,'Camera parallax correction'!$B$4,'Camera parallax correction'!$D$5,'Camera parallax correction'!$B$4,'Camera parallax correction'!$D$6,'Camera parallax correction'!$B$4,'Camera parallax correction'!$D$7,'Camera parallax correction'!$B$4,'Camera parallax correction'!$D$8,'Camera parallax correction'!$B$4,'Camera parallax correction'!$D$9,'Camera parallax correction'!$B$4,'Camera parallax correction'!$D$10)</c:f>
              <c:numCache>
                <c:formatCode>General</c:formatCode>
                <c:ptCount val="17"/>
                <c:pt idx="0">
                  <c:v>0</c:v>
                </c:pt>
                <c:pt idx="1">
                  <c:v>15</c:v>
                </c:pt>
                <c:pt idx="2">
                  <c:v>2.5</c:v>
                </c:pt>
                <c:pt idx="3">
                  <c:v>15</c:v>
                </c:pt>
                <c:pt idx="4">
                  <c:v>5</c:v>
                </c:pt>
                <c:pt idx="5">
                  <c:v>15</c:v>
                </c:pt>
                <c:pt idx="6">
                  <c:v>7.5</c:v>
                </c:pt>
                <c:pt idx="7">
                  <c:v>15</c:v>
                </c:pt>
                <c:pt idx="8">
                  <c:v>10</c:v>
                </c:pt>
                <c:pt idx="9">
                  <c:v>15</c:v>
                </c:pt>
                <c:pt idx="10">
                  <c:v>15</c:v>
                </c:pt>
                <c:pt idx="11">
                  <c:v>15</c:v>
                </c:pt>
                <c:pt idx="12">
                  <c:v>20</c:v>
                </c:pt>
                <c:pt idx="13">
                  <c:v>15</c:v>
                </c:pt>
                <c:pt idx="14">
                  <c:v>25</c:v>
                </c:pt>
                <c:pt idx="15">
                  <c:v>15</c:v>
                </c:pt>
                <c:pt idx="16">
                  <c:v>30</c:v>
                </c:pt>
              </c:numCache>
            </c:numRef>
          </c:xVal>
          <c:yVal>
            <c:numRef>
              <c:f>('Camera parallax correction'!$H$2,'Camera parallax correction'!$I$2,'Camera parallax correction'!$H$3,'Camera parallax correction'!$I$3,'Camera parallax correction'!$H$4,'Camera parallax correction'!$I$4,'Camera parallax correction'!$H$5,'Camera parallax correction'!$I$5,'Camera parallax correction'!$H$6,'Camera parallax correction'!$I$6,'Camera parallax correction'!$H$7,'Camera parallax correction'!$I$7,'Camera parallax correction'!$H$8,'Camera parallax correction'!$I$8,'Camera parallax correction'!$H$9,'Camera parallax correction'!$I$9,'Camera parallax correction'!$H$10)</c:f>
              <c:numCache>
                <c:formatCode>General</c:formatCode>
                <c:ptCount val="17"/>
                <c:pt idx="0">
                  <c:v>0</c:v>
                </c:pt>
                <c:pt idx="1">
                  <c:v>6</c:v>
                </c:pt>
                <c:pt idx="2">
                  <c:v>0</c:v>
                </c:pt>
                <c:pt idx="3">
                  <c:v>6</c:v>
                </c:pt>
                <c:pt idx="4">
                  <c:v>0</c:v>
                </c:pt>
                <c:pt idx="5">
                  <c:v>6</c:v>
                </c:pt>
                <c:pt idx="6">
                  <c:v>0</c:v>
                </c:pt>
                <c:pt idx="7">
                  <c:v>6</c:v>
                </c:pt>
                <c:pt idx="8">
                  <c:v>0</c:v>
                </c:pt>
                <c:pt idx="9">
                  <c:v>6</c:v>
                </c:pt>
                <c:pt idx="10">
                  <c:v>0</c:v>
                </c:pt>
                <c:pt idx="11">
                  <c:v>6</c:v>
                </c:pt>
                <c:pt idx="12">
                  <c:v>0</c:v>
                </c:pt>
                <c:pt idx="13">
                  <c:v>6</c:v>
                </c:pt>
                <c:pt idx="14">
                  <c:v>0</c:v>
                </c:pt>
                <c:pt idx="15">
                  <c:v>6</c:v>
                </c:pt>
                <c:pt idx="16">
                  <c:v>0</c:v>
                </c:pt>
              </c:numCache>
            </c:numRef>
          </c:yVal>
          <c:smooth val="0"/>
          <c:extLst>
            <c:ext xmlns:c16="http://schemas.microsoft.com/office/drawing/2014/chart" uri="{C3380CC4-5D6E-409C-BE32-E72D297353CC}">
              <c16:uniqueId val="{00000002-0943-0F41-BD27-8C92BB0513B1}"/>
            </c:ext>
          </c:extLst>
        </c:ser>
        <c:dLbls>
          <c:showLegendKey val="0"/>
          <c:showVal val="0"/>
          <c:showCatName val="0"/>
          <c:showSerName val="0"/>
          <c:showPercent val="0"/>
          <c:showBubbleSize val="0"/>
        </c:dLbls>
        <c:axId val="280951944"/>
        <c:axId val="280952272"/>
      </c:scatterChart>
      <c:valAx>
        <c:axId val="280951944"/>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i-FI" sz="1200" b="1" cap="none" baseline="0"/>
                  <a:t>Distance from start line along running direction (m)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80952272"/>
        <c:crosses val="autoZero"/>
        <c:crossBetween val="midCat"/>
      </c:valAx>
      <c:valAx>
        <c:axId val="280952272"/>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lgn="r">
                  <a:defRPr sz="900" b="0" i="0" u="none" strike="noStrike" kern="1200" cap="all" baseline="0">
                    <a:solidFill>
                      <a:schemeClr val="tx1">
                        <a:lumMod val="65000"/>
                        <a:lumOff val="35000"/>
                      </a:schemeClr>
                    </a:solidFill>
                    <a:latin typeface="+mn-lt"/>
                    <a:ea typeface="+mn-ea"/>
                    <a:cs typeface="+mn-cs"/>
                  </a:defRPr>
                </a:pPr>
                <a:r>
                  <a:rPr lang="fi-FI" sz="1200" b="1" cap="none" baseline="0"/>
                  <a:t>Distance perpendiculat to running direction (m)</a:t>
                </a:r>
              </a:p>
            </c:rich>
          </c:tx>
          <c:layout>
            <c:manualLayout>
              <c:xMode val="edge"/>
              <c:yMode val="edge"/>
              <c:x val="5.465839222163215E-2"/>
              <c:y val="0.2904467467882304"/>
            </c:manualLayout>
          </c:layout>
          <c:overlay val="0"/>
          <c:spPr>
            <a:noFill/>
            <a:ln>
              <a:noFill/>
            </a:ln>
            <a:effectLst/>
          </c:spPr>
          <c:txPr>
            <a:bodyPr rot="-5400000" spcFirstLastPara="1" vertOverflow="ellipsis" vert="horz" wrap="square" anchor="ctr" anchorCtr="1"/>
            <a:lstStyle/>
            <a:p>
              <a:pPr algn="r">
                <a:defRPr sz="900" b="0" i="0" u="none" strike="noStrike" kern="1200" cap="all"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80951944"/>
        <c:crosses val="autoZero"/>
        <c:crossBetween val="midCat"/>
      </c:valAx>
      <c:spPr>
        <a:noFill/>
        <a:ln>
          <a:noFill/>
        </a:ln>
        <a:effectLst/>
      </c:spPr>
    </c:plotArea>
    <c:legend>
      <c:legendPos val="t"/>
      <c:layout>
        <c:manualLayout>
          <c:xMode val="edge"/>
          <c:yMode val="edge"/>
          <c:x val="0.4513215401978099"/>
          <c:y val="0.90221765437215085"/>
          <c:w val="0.54867844328308224"/>
          <c:h val="4.73687525901367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9.9504843774197604E-2"/>
          <c:y val="6.0185185185185203E-2"/>
          <c:w val="0.87273149865535005"/>
          <c:h val="0.82246937882764704"/>
        </c:manualLayout>
      </c:layout>
      <c:scatterChart>
        <c:scatterStyle val="smoothMarker"/>
        <c:varyColors val="0"/>
        <c:ser>
          <c:idx val="0"/>
          <c:order val="0"/>
          <c:tx>
            <c:v>Acceleration</c:v>
          </c:tx>
          <c:marker>
            <c:symbol val="none"/>
          </c:marker>
          <c:xVal>
            <c:numRef>
              <c:f>'From speed-time curves'!$A$2:$A$275</c:f>
              <c:numCache>
                <c:formatCode>General</c:formatCode>
                <c:ptCount val="274"/>
                <c:pt idx="0">
                  <c:v>0</c:v>
                </c:pt>
                <c:pt idx="1">
                  <c:v>0.02</c:v>
                </c:pt>
                <c:pt idx="2">
                  <c:v>0.04</c:v>
                </c:pt>
                <c:pt idx="3">
                  <c:v>0.06</c:v>
                </c:pt>
                <c:pt idx="4">
                  <c:v>0.09</c:v>
                </c:pt>
                <c:pt idx="5">
                  <c:v>0.11</c:v>
                </c:pt>
                <c:pt idx="6">
                  <c:v>0.13</c:v>
                </c:pt>
                <c:pt idx="7">
                  <c:v>0.15</c:v>
                </c:pt>
                <c:pt idx="8">
                  <c:v>0.17</c:v>
                </c:pt>
                <c:pt idx="9">
                  <c:v>0.19</c:v>
                </c:pt>
                <c:pt idx="10">
                  <c:v>0.21</c:v>
                </c:pt>
                <c:pt idx="11">
                  <c:v>0.23</c:v>
                </c:pt>
                <c:pt idx="12">
                  <c:v>0.26</c:v>
                </c:pt>
                <c:pt idx="13">
                  <c:v>0.28000000000000003</c:v>
                </c:pt>
                <c:pt idx="14">
                  <c:v>0.3</c:v>
                </c:pt>
                <c:pt idx="15">
                  <c:v>0.32</c:v>
                </c:pt>
                <c:pt idx="16">
                  <c:v>0.34</c:v>
                </c:pt>
                <c:pt idx="17">
                  <c:v>0.36</c:v>
                </c:pt>
                <c:pt idx="18">
                  <c:v>0.38</c:v>
                </c:pt>
                <c:pt idx="19">
                  <c:v>0.41</c:v>
                </c:pt>
                <c:pt idx="20">
                  <c:v>0.43</c:v>
                </c:pt>
                <c:pt idx="21">
                  <c:v>0.45</c:v>
                </c:pt>
                <c:pt idx="22">
                  <c:v>0.47</c:v>
                </c:pt>
                <c:pt idx="23">
                  <c:v>0.49</c:v>
                </c:pt>
                <c:pt idx="24">
                  <c:v>0.51</c:v>
                </c:pt>
                <c:pt idx="25">
                  <c:v>0.53</c:v>
                </c:pt>
                <c:pt idx="26">
                  <c:v>0.55000000000000004</c:v>
                </c:pt>
                <c:pt idx="27">
                  <c:v>0.57999999999999996</c:v>
                </c:pt>
                <c:pt idx="28">
                  <c:v>0.6</c:v>
                </c:pt>
                <c:pt idx="29">
                  <c:v>0.62</c:v>
                </c:pt>
                <c:pt idx="30">
                  <c:v>0.64</c:v>
                </c:pt>
                <c:pt idx="31">
                  <c:v>0.66</c:v>
                </c:pt>
                <c:pt idx="32">
                  <c:v>0.68</c:v>
                </c:pt>
                <c:pt idx="33">
                  <c:v>0.7</c:v>
                </c:pt>
                <c:pt idx="34">
                  <c:v>0.73</c:v>
                </c:pt>
                <c:pt idx="35">
                  <c:v>0.75</c:v>
                </c:pt>
                <c:pt idx="36">
                  <c:v>0.77</c:v>
                </c:pt>
                <c:pt idx="37">
                  <c:v>0.79</c:v>
                </c:pt>
                <c:pt idx="38">
                  <c:v>0.81</c:v>
                </c:pt>
                <c:pt idx="39">
                  <c:v>0.83</c:v>
                </c:pt>
                <c:pt idx="40">
                  <c:v>0.85</c:v>
                </c:pt>
                <c:pt idx="41">
                  <c:v>0.87</c:v>
                </c:pt>
                <c:pt idx="42">
                  <c:v>0.9</c:v>
                </c:pt>
                <c:pt idx="43">
                  <c:v>0.92</c:v>
                </c:pt>
                <c:pt idx="44">
                  <c:v>0.94</c:v>
                </c:pt>
                <c:pt idx="45">
                  <c:v>0.96</c:v>
                </c:pt>
                <c:pt idx="46">
                  <c:v>0.98</c:v>
                </c:pt>
                <c:pt idx="47">
                  <c:v>1</c:v>
                </c:pt>
                <c:pt idx="48">
                  <c:v>1.02</c:v>
                </c:pt>
                <c:pt idx="49">
                  <c:v>1.05</c:v>
                </c:pt>
                <c:pt idx="50">
                  <c:v>1.07</c:v>
                </c:pt>
                <c:pt idx="51">
                  <c:v>1.0900000000000001</c:v>
                </c:pt>
                <c:pt idx="52">
                  <c:v>1.1100000000000001</c:v>
                </c:pt>
                <c:pt idx="53">
                  <c:v>1.1299999999999999</c:v>
                </c:pt>
                <c:pt idx="54">
                  <c:v>1.1499999999999999</c:v>
                </c:pt>
                <c:pt idx="55">
                  <c:v>1.17</c:v>
                </c:pt>
                <c:pt idx="56">
                  <c:v>1.19</c:v>
                </c:pt>
                <c:pt idx="57">
                  <c:v>1.22</c:v>
                </c:pt>
                <c:pt idx="58">
                  <c:v>1.24</c:v>
                </c:pt>
                <c:pt idx="59">
                  <c:v>1.26</c:v>
                </c:pt>
                <c:pt idx="60">
                  <c:v>1.28</c:v>
                </c:pt>
                <c:pt idx="61">
                  <c:v>1.3</c:v>
                </c:pt>
                <c:pt idx="62">
                  <c:v>1.32</c:v>
                </c:pt>
                <c:pt idx="63">
                  <c:v>1.34</c:v>
                </c:pt>
                <c:pt idx="64">
                  <c:v>1.37</c:v>
                </c:pt>
                <c:pt idx="65">
                  <c:v>1.39</c:v>
                </c:pt>
                <c:pt idx="66">
                  <c:v>1.41</c:v>
                </c:pt>
                <c:pt idx="67">
                  <c:v>1.43</c:v>
                </c:pt>
                <c:pt idx="68">
                  <c:v>1.45</c:v>
                </c:pt>
                <c:pt idx="69">
                  <c:v>1.47</c:v>
                </c:pt>
                <c:pt idx="70">
                  <c:v>1.49</c:v>
                </c:pt>
                <c:pt idx="71">
                  <c:v>1.51</c:v>
                </c:pt>
                <c:pt idx="72">
                  <c:v>1.54</c:v>
                </c:pt>
                <c:pt idx="73">
                  <c:v>1.56</c:v>
                </c:pt>
                <c:pt idx="74">
                  <c:v>1.58</c:v>
                </c:pt>
                <c:pt idx="75">
                  <c:v>1.6</c:v>
                </c:pt>
                <c:pt idx="76">
                  <c:v>1.62</c:v>
                </c:pt>
                <c:pt idx="77">
                  <c:v>1.64</c:v>
                </c:pt>
                <c:pt idx="78">
                  <c:v>1.66</c:v>
                </c:pt>
                <c:pt idx="79">
                  <c:v>1.69</c:v>
                </c:pt>
                <c:pt idx="80">
                  <c:v>1.71</c:v>
                </c:pt>
                <c:pt idx="81">
                  <c:v>1.73</c:v>
                </c:pt>
                <c:pt idx="82">
                  <c:v>1.75</c:v>
                </c:pt>
                <c:pt idx="83">
                  <c:v>1.77</c:v>
                </c:pt>
                <c:pt idx="84">
                  <c:v>1.79</c:v>
                </c:pt>
                <c:pt idx="85">
                  <c:v>1.81</c:v>
                </c:pt>
                <c:pt idx="86">
                  <c:v>1.83</c:v>
                </c:pt>
                <c:pt idx="87">
                  <c:v>1.86</c:v>
                </c:pt>
                <c:pt idx="88">
                  <c:v>1.88</c:v>
                </c:pt>
                <c:pt idx="89">
                  <c:v>1.9</c:v>
                </c:pt>
                <c:pt idx="90">
                  <c:v>1.92</c:v>
                </c:pt>
                <c:pt idx="91">
                  <c:v>1.94</c:v>
                </c:pt>
                <c:pt idx="92">
                  <c:v>1.96</c:v>
                </c:pt>
                <c:pt idx="93">
                  <c:v>1.98</c:v>
                </c:pt>
                <c:pt idx="94">
                  <c:v>2.0099999999999998</c:v>
                </c:pt>
                <c:pt idx="95">
                  <c:v>2.0299999999999998</c:v>
                </c:pt>
                <c:pt idx="96">
                  <c:v>2.0499999999999998</c:v>
                </c:pt>
                <c:pt idx="97">
                  <c:v>2.0699999999999998</c:v>
                </c:pt>
                <c:pt idx="98">
                  <c:v>2.09</c:v>
                </c:pt>
                <c:pt idx="99">
                  <c:v>2.11</c:v>
                </c:pt>
                <c:pt idx="100">
                  <c:v>2.13</c:v>
                </c:pt>
                <c:pt idx="101">
                  <c:v>2.15</c:v>
                </c:pt>
                <c:pt idx="102">
                  <c:v>2.1800000000000002</c:v>
                </c:pt>
                <c:pt idx="103">
                  <c:v>2.2000000000000002</c:v>
                </c:pt>
                <c:pt idx="104">
                  <c:v>2.2200000000000002</c:v>
                </c:pt>
                <c:pt idx="105">
                  <c:v>2.2400000000000002</c:v>
                </c:pt>
                <c:pt idx="106">
                  <c:v>2.2599999999999998</c:v>
                </c:pt>
                <c:pt idx="107">
                  <c:v>2.2799999999999998</c:v>
                </c:pt>
                <c:pt idx="108">
                  <c:v>2.2999999999999998</c:v>
                </c:pt>
                <c:pt idx="109">
                  <c:v>2.33</c:v>
                </c:pt>
                <c:pt idx="110">
                  <c:v>2.35</c:v>
                </c:pt>
                <c:pt idx="111">
                  <c:v>2.37</c:v>
                </c:pt>
                <c:pt idx="112">
                  <c:v>2.39</c:v>
                </c:pt>
                <c:pt idx="113">
                  <c:v>2.41</c:v>
                </c:pt>
                <c:pt idx="114">
                  <c:v>2.4300000000000002</c:v>
                </c:pt>
                <c:pt idx="115">
                  <c:v>2.4500000000000002</c:v>
                </c:pt>
                <c:pt idx="116">
                  <c:v>2.4700000000000002</c:v>
                </c:pt>
                <c:pt idx="117">
                  <c:v>2.5</c:v>
                </c:pt>
                <c:pt idx="118">
                  <c:v>2.52</c:v>
                </c:pt>
                <c:pt idx="119">
                  <c:v>2.54</c:v>
                </c:pt>
                <c:pt idx="120">
                  <c:v>2.56</c:v>
                </c:pt>
                <c:pt idx="121">
                  <c:v>2.58</c:v>
                </c:pt>
                <c:pt idx="122">
                  <c:v>2.6</c:v>
                </c:pt>
                <c:pt idx="123">
                  <c:v>2.62</c:v>
                </c:pt>
                <c:pt idx="124">
                  <c:v>2.65</c:v>
                </c:pt>
                <c:pt idx="125">
                  <c:v>2.67</c:v>
                </c:pt>
                <c:pt idx="126">
                  <c:v>2.69</c:v>
                </c:pt>
                <c:pt idx="127">
                  <c:v>2.71</c:v>
                </c:pt>
                <c:pt idx="128">
                  <c:v>2.73</c:v>
                </c:pt>
                <c:pt idx="129">
                  <c:v>2.75</c:v>
                </c:pt>
                <c:pt idx="130">
                  <c:v>2.77</c:v>
                </c:pt>
                <c:pt idx="131">
                  <c:v>2.79</c:v>
                </c:pt>
                <c:pt idx="132">
                  <c:v>2.82</c:v>
                </c:pt>
                <c:pt idx="133">
                  <c:v>2.84</c:v>
                </c:pt>
                <c:pt idx="134">
                  <c:v>2.86</c:v>
                </c:pt>
                <c:pt idx="135">
                  <c:v>2.88</c:v>
                </c:pt>
                <c:pt idx="136">
                  <c:v>2.9</c:v>
                </c:pt>
                <c:pt idx="137">
                  <c:v>2.92</c:v>
                </c:pt>
                <c:pt idx="138">
                  <c:v>2.94</c:v>
                </c:pt>
                <c:pt idx="139">
                  <c:v>2.97</c:v>
                </c:pt>
                <c:pt idx="140">
                  <c:v>2.99</c:v>
                </c:pt>
                <c:pt idx="141">
                  <c:v>3.01</c:v>
                </c:pt>
                <c:pt idx="142">
                  <c:v>3.03</c:v>
                </c:pt>
                <c:pt idx="143">
                  <c:v>3.05</c:v>
                </c:pt>
                <c:pt idx="144">
                  <c:v>3.07</c:v>
                </c:pt>
                <c:pt idx="145">
                  <c:v>3.09</c:v>
                </c:pt>
                <c:pt idx="146">
                  <c:v>3.11</c:v>
                </c:pt>
                <c:pt idx="147">
                  <c:v>3.14</c:v>
                </c:pt>
                <c:pt idx="148">
                  <c:v>3.16</c:v>
                </c:pt>
                <c:pt idx="149">
                  <c:v>3.18</c:v>
                </c:pt>
                <c:pt idx="150">
                  <c:v>3.2</c:v>
                </c:pt>
                <c:pt idx="151">
                  <c:v>3.22</c:v>
                </c:pt>
                <c:pt idx="152">
                  <c:v>3.24</c:v>
                </c:pt>
                <c:pt idx="153">
                  <c:v>3.26</c:v>
                </c:pt>
                <c:pt idx="154">
                  <c:v>3.29</c:v>
                </c:pt>
                <c:pt idx="155">
                  <c:v>3.31</c:v>
                </c:pt>
                <c:pt idx="156">
                  <c:v>3.33</c:v>
                </c:pt>
                <c:pt idx="157">
                  <c:v>3.35</c:v>
                </c:pt>
                <c:pt idx="158">
                  <c:v>3.37</c:v>
                </c:pt>
                <c:pt idx="159">
                  <c:v>3.39</c:v>
                </c:pt>
                <c:pt idx="160">
                  <c:v>3.41</c:v>
                </c:pt>
                <c:pt idx="161">
                  <c:v>3.43</c:v>
                </c:pt>
                <c:pt idx="162">
                  <c:v>3.46</c:v>
                </c:pt>
                <c:pt idx="163">
                  <c:v>3.48</c:v>
                </c:pt>
                <c:pt idx="164">
                  <c:v>3.5</c:v>
                </c:pt>
                <c:pt idx="165">
                  <c:v>3.52</c:v>
                </c:pt>
                <c:pt idx="166">
                  <c:v>3.54</c:v>
                </c:pt>
                <c:pt idx="167">
                  <c:v>3.56</c:v>
                </c:pt>
                <c:pt idx="168">
                  <c:v>3.58</c:v>
                </c:pt>
                <c:pt idx="169">
                  <c:v>3.61</c:v>
                </c:pt>
                <c:pt idx="170">
                  <c:v>3.63</c:v>
                </c:pt>
                <c:pt idx="171">
                  <c:v>3.65</c:v>
                </c:pt>
                <c:pt idx="172">
                  <c:v>3.67</c:v>
                </c:pt>
                <c:pt idx="173">
                  <c:v>3.69</c:v>
                </c:pt>
                <c:pt idx="174">
                  <c:v>3.71</c:v>
                </c:pt>
                <c:pt idx="175">
                  <c:v>3.73</c:v>
                </c:pt>
                <c:pt idx="176">
                  <c:v>3.75</c:v>
                </c:pt>
                <c:pt idx="177">
                  <c:v>3.78</c:v>
                </c:pt>
                <c:pt idx="178">
                  <c:v>3.8</c:v>
                </c:pt>
                <c:pt idx="179">
                  <c:v>3.82</c:v>
                </c:pt>
                <c:pt idx="180">
                  <c:v>3.84</c:v>
                </c:pt>
                <c:pt idx="181">
                  <c:v>3.86</c:v>
                </c:pt>
                <c:pt idx="182">
                  <c:v>3.88</c:v>
                </c:pt>
                <c:pt idx="183">
                  <c:v>3.9</c:v>
                </c:pt>
                <c:pt idx="184">
                  <c:v>3.93</c:v>
                </c:pt>
                <c:pt idx="185">
                  <c:v>3.95</c:v>
                </c:pt>
                <c:pt idx="186">
                  <c:v>3.97</c:v>
                </c:pt>
                <c:pt idx="187">
                  <c:v>3.99</c:v>
                </c:pt>
                <c:pt idx="188">
                  <c:v>4.01</c:v>
                </c:pt>
                <c:pt idx="189">
                  <c:v>4.03</c:v>
                </c:pt>
                <c:pt idx="190">
                  <c:v>4.05</c:v>
                </c:pt>
                <c:pt idx="191">
                  <c:v>4.07</c:v>
                </c:pt>
                <c:pt idx="192">
                  <c:v>4.0999999999999996</c:v>
                </c:pt>
                <c:pt idx="193">
                  <c:v>4.12</c:v>
                </c:pt>
                <c:pt idx="194">
                  <c:v>4.1399999999999997</c:v>
                </c:pt>
                <c:pt idx="195">
                  <c:v>4.16</c:v>
                </c:pt>
                <c:pt idx="196">
                  <c:v>4.18</c:v>
                </c:pt>
                <c:pt idx="197">
                  <c:v>4.2</c:v>
                </c:pt>
                <c:pt idx="198">
                  <c:v>4.22</c:v>
                </c:pt>
                <c:pt idx="199">
                  <c:v>4.25</c:v>
                </c:pt>
                <c:pt idx="200">
                  <c:v>4.2699999999999996</c:v>
                </c:pt>
                <c:pt idx="201">
                  <c:v>4.29</c:v>
                </c:pt>
                <c:pt idx="202">
                  <c:v>4.3099999999999996</c:v>
                </c:pt>
                <c:pt idx="203">
                  <c:v>4.33</c:v>
                </c:pt>
                <c:pt idx="204">
                  <c:v>4.3499999999999996</c:v>
                </c:pt>
                <c:pt idx="205">
                  <c:v>4.37</c:v>
                </c:pt>
                <c:pt idx="206">
                  <c:v>4.3899999999999997</c:v>
                </c:pt>
                <c:pt idx="207">
                  <c:v>4.42</c:v>
                </c:pt>
                <c:pt idx="208">
                  <c:v>4.4400000000000004</c:v>
                </c:pt>
                <c:pt idx="209">
                  <c:v>4.46</c:v>
                </c:pt>
                <c:pt idx="210">
                  <c:v>4.4800000000000004</c:v>
                </c:pt>
                <c:pt idx="211">
                  <c:v>4.5</c:v>
                </c:pt>
                <c:pt idx="212">
                  <c:v>4.5199999999999996</c:v>
                </c:pt>
                <c:pt idx="213">
                  <c:v>4.54</c:v>
                </c:pt>
                <c:pt idx="214">
                  <c:v>4.57</c:v>
                </c:pt>
                <c:pt idx="215">
                  <c:v>4.59</c:v>
                </c:pt>
                <c:pt idx="216">
                  <c:v>4.6100000000000003</c:v>
                </c:pt>
                <c:pt idx="217">
                  <c:v>4.63</c:v>
                </c:pt>
                <c:pt idx="218">
                  <c:v>4.6500000000000004</c:v>
                </c:pt>
                <c:pt idx="219">
                  <c:v>4.67</c:v>
                </c:pt>
                <c:pt idx="220">
                  <c:v>4.6900000000000004</c:v>
                </c:pt>
                <c:pt idx="221">
                  <c:v>4.71</c:v>
                </c:pt>
                <c:pt idx="222">
                  <c:v>4.74</c:v>
                </c:pt>
                <c:pt idx="223">
                  <c:v>4.76</c:v>
                </c:pt>
                <c:pt idx="224">
                  <c:v>4.78</c:v>
                </c:pt>
                <c:pt idx="225">
                  <c:v>4.8</c:v>
                </c:pt>
                <c:pt idx="226">
                  <c:v>4.82</c:v>
                </c:pt>
                <c:pt idx="227">
                  <c:v>4.84</c:v>
                </c:pt>
                <c:pt idx="228">
                  <c:v>4.8600000000000003</c:v>
                </c:pt>
                <c:pt idx="229">
                  <c:v>4.8899999999999997</c:v>
                </c:pt>
                <c:pt idx="230">
                  <c:v>4.91</c:v>
                </c:pt>
                <c:pt idx="231">
                  <c:v>4.93</c:v>
                </c:pt>
              </c:numCache>
            </c:numRef>
          </c:xVal>
          <c:yVal>
            <c:numRef>
              <c:f>'From speed-time curves'!$G$2:$G$275</c:f>
              <c:numCache>
                <c:formatCode>0.00</c:formatCode>
                <c:ptCount val="274"/>
                <c:pt idx="0">
                  <c:v>6.8577818248176268</c:v>
                </c:pt>
                <c:pt idx="1">
                  <c:v>6.7555110506832863</c:v>
                </c:pt>
                <c:pt idx="2">
                  <c:v>6.6547654506517695</c:v>
                </c:pt>
                <c:pt idx="3">
                  <c:v>6.5555222796518349</c:v>
                </c:pt>
                <c:pt idx="4">
                  <c:v>6.4094256562451015</c:v>
                </c:pt>
                <c:pt idx="5">
                  <c:v>6.3138412617039226</c:v>
                </c:pt>
                <c:pt idx="6">
                  <c:v>6.219682326629755</c:v>
                </c:pt>
                <c:pt idx="7">
                  <c:v>6.126927593005516</c:v>
                </c:pt>
                <c:pt idx="8">
                  <c:v>6.0355561198370182</c:v>
                </c:pt>
                <c:pt idx="9">
                  <c:v>5.945547278425181</c:v>
                </c:pt>
                <c:pt idx="10">
                  <c:v>5.8568807477087361</c:v>
                </c:pt>
                <c:pt idx="11">
                  <c:v>5.7695365096764002</c:v>
                </c:pt>
                <c:pt idx="12">
                  <c:v>5.640956395579015</c:v>
                </c:pt>
                <c:pt idx="13">
                  <c:v>5.5568322586246763</c:v>
                </c:pt>
                <c:pt idx="14">
                  <c:v>5.4739626731899804</c:v>
                </c:pt>
                <c:pt idx="15">
                  <c:v>5.3923289300248554</c:v>
                </c:pt>
                <c:pt idx="16">
                  <c:v>5.3119125988921114</c:v>
                </c:pt>
                <c:pt idx="17">
                  <c:v>5.2326955244064983</c:v>
                </c:pt>
                <c:pt idx="18">
                  <c:v>5.1546598219358115</c:v>
                </c:pt>
                <c:pt idx="19">
                  <c:v>5.0397828735143699</c:v>
                </c:pt>
                <c:pt idx="20">
                  <c:v>4.9646240963602111</c:v>
                </c:pt>
                <c:pt idx="21">
                  <c:v>4.890586169434143</c:v>
                </c:pt>
                <c:pt idx="22">
                  <c:v>4.8176523773865911</c:v>
                </c:pt>
                <c:pt idx="23">
                  <c:v>4.745806254145629</c:v>
                </c:pt>
                <c:pt idx="24">
                  <c:v>4.6750315791994801</c:v>
                </c:pt>
                <c:pt idx="25">
                  <c:v>4.6053123739344546</c:v>
                </c:pt>
                <c:pt idx="26">
                  <c:v>4.5366328980274968</c:v>
                </c:pt>
                <c:pt idx="27">
                  <c:v>4.4355293215672367</c:v>
                </c:pt>
                <c:pt idx="28">
                  <c:v>4.3693818370015087</c:v>
                </c:pt>
                <c:pt idx="29">
                  <c:v>4.3042208163721369</c:v>
                </c:pt>
                <c:pt idx="30">
                  <c:v>4.2400315484455167</c:v>
                </c:pt>
                <c:pt idx="31">
                  <c:v>4.1767995413781165</c:v>
                </c:pt>
                <c:pt idx="32">
                  <c:v>4.1145105194446918</c:v>
                </c:pt>
                <c:pt idx="33">
                  <c:v>4.0531504198152923</c:v>
                </c:pt>
                <c:pt idx="34">
                  <c:v>3.9628217525887894</c:v>
                </c:pt>
                <c:pt idx="35">
                  <c:v>3.9037238024430154</c:v>
                </c:pt>
                <c:pt idx="36">
                  <c:v>3.8455071858341725</c:v>
                </c:pt>
                <c:pt idx="37">
                  <c:v>3.7881587593486312</c:v>
                </c:pt>
                <c:pt idx="38">
                  <c:v>3.7316655755817836</c:v>
                </c:pt>
                <c:pt idx="39">
                  <c:v>3.6760148802149373</c:v>
                </c:pt>
                <c:pt idx="40">
                  <c:v>3.6211941091358084</c:v>
                </c:pt>
                <c:pt idx="41">
                  <c:v>3.5671908856019527</c:v>
                </c:pt>
                <c:pt idx="42">
                  <c:v>3.4876923313751798</c:v>
                </c:pt>
                <c:pt idx="43">
                  <c:v>3.4356800329696919</c:v>
                </c:pt>
                <c:pt idx="44">
                  <c:v>3.3844433990805625</c:v>
                </c:pt>
                <c:pt idx="45">
                  <c:v>3.3339708621466486</c:v>
                </c:pt>
                <c:pt idx="46">
                  <c:v>3.2842510271149843</c:v>
                </c:pt>
                <c:pt idx="47">
                  <c:v>3.2352726688681486</c:v>
                </c:pt>
                <c:pt idx="48">
                  <c:v>3.1870247296899987</c:v>
                </c:pt>
                <c:pt idx="49">
                  <c:v>3.1159985731369635</c:v>
                </c:pt>
                <c:pt idx="50">
                  <c:v>3.0695293802671979</c:v>
                </c:pt>
                <c:pt idx="51">
                  <c:v>3.0237531870363235</c:v>
                </c:pt>
                <c:pt idx="52">
                  <c:v>2.9786596586726368</c:v>
                </c:pt>
                <c:pt idx="53">
                  <c:v>2.9342386145279025</c:v>
                </c:pt>
                <c:pt idx="54">
                  <c:v>2.8904800257788903</c:v>
                </c:pt>
                <c:pt idx="55">
                  <c:v>2.847374013163197</c:v>
                </c:pt>
                <c:pt idx="56">
                  <c:v>2.8049108447488318</c:v>
                </c:pt>
                <c:pt idx="57">
                  <c:v>2.7424004930341099</c:v>
                </c:pt>
                <c:pt idx="58">
                  <c:v>2.701502805039135</c:v>
                </c:pt>
                <c:pt idx="59">
                  <c:v>2.6612150282834501</c:v>
                </c:pt>
                <c:pt idx="60">
                  <c:v>2.6215280671008183</c:v>
                </c:pt>
                <c:pt idx="61">
                  <c:v>2.5824329614695696</c:v>
                </c:pt>
                <c:pt idx="62">
                  <c:v>2.5439208849897152</c:v>
                </c:pt>
                <c:pt idx="63">
                  <c:v>2.505983142890237</c:v>
                </c:pt>
                <c:pt idx="64">
                  <c:v>2.4501347055160148</c:v>
                </c:pt>
                <c:pt idx="65">
                  <c:v>2.4135956059255723</c:v>
                </c:pt>
                <c:pt idx="66">
                  <c:v>2.3776014175173086</c:v>
                </c:pt>
                <c:pt idx="67">
                  <c:v>2.3421440139772258</c:v>
                </c:pt>
                <c:pt idx="68">
                  <c:v>2.307215390179846</c:v>
                </c:pt>
                <c:pt idx="69">
                  <c:v>2.2728076603809124</c:v>
                </c:pt>
                <c:pt idx="70">
                  <c:v>2.238913056437049</c:v>
                </c:pt>
                <c:pt idx="71">
                  <c:v>2.2055239260519643</c:v>
                </c:pt>
                <c:pt idx="72">
                  <c:v>2.1563715344203906</c:v>
                </c:pt>
                <c:pt idx="73">
                  <c:v>2.1242133538628902</c:v>
                </c:pt>
                <c:pt idx="74">
                  <c:v>2.0925347514116028</c:v>
                </c:pt>
                <c:pt idx="75">
                  <c:v>2.0613285750711112</c:v>
                </c:pt>
                <c:pt idx="76">
                  <c:v>2.0305877795044096</c:v>
                </c:pt>
                <c:pt idx="77">
                  <c:v>2.0003054244422942</c:v>
                </c:pt>
                <c:pt idx="78">
                  <c:v>1.9704746731164779</c:v>
                </c:pt>
                <c:pt idx="79">
                  <c:v>1.9265605982388172</c:v>
                </c:pt>
                <c:pt idx="80">
                  <c:v>1.8978296107516432</c:v>
                </c:pt>
                <c:pt idx="81">
                  <c:v>1.869527091303701</c:v>
                </c:pt>
                <c:pt idx="82">
                  <c:v>1.8416466501090241</c:v>
                </c:pt>
                <c:pt idx="83">
                  <c:v>1.8141819926731517</c:v>
                </c:pt>
                <c:pt idx="84">
                  <c:v>1.7871269183720384</c:v>
                </c:pt>
                <c:pt idx="85">
                  <c:v>1.7604753190521536</c:v>
                </c:pt>
                <c:pt idx="86">
                  <c:v>1.7342211776514607</c:v>
                </c:pt>
                <c:pt idx="87">
                  <c:v>1.6955722573233638</c:v>
                </c:pt>
                <c:pt idx="88">
                  <c:v>1.6702860216589936</c:v>
                </c:pt>
                <c:pt idx="89">
                  <c:v>1.6453768821114729</c:v>
                </c:pt>
                <c:pt idx="90">
                  <c:v>1.6208392150093609</c:v>
                </c:pt>
                <c:pt idx="91">
                  <c:v>1.5966674805475822</c:v>
                </c:pt>
                <c:pt idx="92">
                  <c:v>1.5728562215367174</c:v>
                </c:pt>
                <c:pt idx="93">
                  <c:v>1.5494000621709516</c:v>
                </c:pt>
                <c:pt idx="94">
                  <c:v>1.5148700723802102</c:v>
                </c:pt>
                <c:pt idx="95">
                  <c:v>1.4922786661539862</c:v>
                </c:pt>
                <c:pt idx="96">
                  <c:v>1.4700241677884318</c:v>
                </c:pt>
                <c:pt idx="97">
                  <c:v>1.4481015529435202</c:v>
                </c:pt>
                <c:pt idx="98">
                  <c:v>1.4265058722076993</c:v>
                </c:pt>
                <c:pt idx="99">
                  <c:v>1.4052322499804795</c:v>
                </c:pt>
                <c:pt idx="100">
                  <c:v>1.3842758833716791</c:v>
                </c:pt>
                <c:pt idx="101">
                  <c:v>1.3636320411170901</c:v>
                </c:pt>
                <c:pt idx="102">
                  <c:v>1.3332420846379824</c:v>
                </c:pt>
                <c:pt idx="103">
                  <c:v>1.3133593144380082</c:v>
                </c:pt>
                <c:pt idx="104">
                  <c:v>1.2937730579435194</c:v>
                </c:pt>
                <c:pt idx="105">
                  <c:v>1.2744788932164932</c:v>
                </c:pt>
                <c:pt idx="106">
                  <c:v>1.2554724642637036</c:v>
                </c:pt>
                <c:pt idx="107">
                  <c:v>1.2367494800532788</c:v>
                </c:pt>
                <c:pt idx="108">
                  <c:v>1.2183057135459274</c:v>
                </c:pt>
                <c:pt idx="109">
                  <c:v>1.1911545052312724</c:v>
                </c:pt>
                <c:pt idx="110">
                  <c:v>1.173390701063173</c:v>
                </c:pt>
                <c:pt idx="111">
                  <c:v>1.155891810251936</c:v>
                </c:pt>
                <c:pt idx="112">
                  <c:v>1.1386538821186427</c:v>
                </c:pt>
                <c:pt idx="113">
                  <c:v>1.1216730249012372</c:v>
                </c:pt>
                <c:pt idx="114">
                  <c:v>1.1049454048758935</c:v>
                </c:pt>
                <c:pt idx="115">
                  <c:v>1.0884672454914854</c:v>
                </c:pt>
                <c:pt idx="116">
                  <c:v>1.0722348265169652</c:v>
                </c:pt>
                <c:pt idx="117">
                  <c:v>1.0483389596476744</c:v>
                </c:pt>
                <c:pt idx="118">
                  <c:v>1.0327049777425692</c:v>
                </c:pt>
                <c:pt idx="119">
                  <c:v>1.0173041469456621</c:v>
                </c:pt>
                <c:pt idx="120">
                  <c:v>1.0021329902515694</c:v>
                </c:pt>
                <c:pt idx="121">
                  <c:v>0.98718808250783041</c:v>
                </c:pt>
                <c:pt idx="122">
                  <c:v>0.97246604964161909</c:v>
                </c:pt>
                <c:pt idx="123">
                  <c:v>0.9579635678979892</c:v>
                </c:pt>
                <c:pt idx="124">
                  <c:v>0.93661435472378063</c:v>
                </c:pt>
                <c:pt idx="125">
                  <c:v>0.92264653282890963</c:v>
                </c:pt>
                <c:pt idx="126">
                  <c:v>0.90888701443430264</c:v>
                </c:pt>
                <c:pt idx="127">
                  <c:v>0.89533269308939456</c:v>
                </c:pt>
                <c:pt idx="128">
                  <c:v>0.8819805086704231</c:v>
                </c:pt>
                <c:pt idx="129">
                  <c:v>0.86882744668955081</c:v>
                </c:pt>
                <c:pt idx="130">
                  <c:v>0.85587053761429499</c:v>
                </c:pt>
                <c:pt idx="131">
                  <c:v>0.84310685619710213</c:v>
                </c:pt>
                <c:pt idx="132">
                  <c:v>0.82431734414803259</c:v>
                </c:pt>
                <c:pt idx="133">
                  <c:v>0.81202421860512042</c:v>
                </c:pt>
                <c:pt idx="134">
                  <c:v>0.79991442165123605</c:v>
                </c:pt>
                <c:pt idx="135">
                  <c:v>0.78798521928911947</c:v>
                </c:pt>
                <c:pt idx="136">
                  <c:v>0.77623391829387955</c:v>
                </c:pt>
                <c:pt idx="137">
                  <c:v>0.76465786560495375</c:v>
                </c:pt>
                <c:pt idx="138">
                  <c:v>0.7532544477271309</c:v>
                </c:pt>
                <c:pt idx="139">
                  <c:v>0.73646738993302896</c:v>
                </c:pt>
                <c:pt idx="140">
                  <c:v>0.72548437938863153</c:v>
                </c:pt>
                <c:pt idx="141">
                  <c:v>0.71466515955957</c:v>
                </c:pt>
                <c:pt idx="142">
                  <c:v>0.70400728781881305</c:v>
                </c:pt>
                <c:pt idx="143">
                  <c:v>0.6935083579664677</c:v>
                </c:pt>
                <c:pt idx="144">
                  <c:v>0.68316599968653635</c:v>
                </c:pt>
                <c:pt idx="145">
                  <c:v>0.67297787801177567</c:v>
                </c:pt>
                <c:pt idx="146">
                  <c:v>0.66294169279653925</c:v>
                </c:pt>
                <c:pt idx="147">
                  <c:v>0.64816734855645519</c:v>
                </c:pt>
                <c:pt idx="148">
                  <c:v>0.63850116520463418</c:v>
                </c:pt>
                <c:pt idx="149">
                  <c:v>0.62897913459484667</c:v>
                </c:pt>
                <c:pt idx="150">
                  <c:v>0.61959910696308795</c:v>
                </c:pt>
                <c:pt idx="151">
                  <c:v>0.61035896460499428</c:v>
                </c:pt>
                <c:pt idx="152">
                  <c:v>0.60125662139773617</c:v>
                </c:pt>
                <c:pt idx="153">
                  <c:v>0.59229002232903816</c:v>
                </c:pt>
                <c:pt idx="154">
                  <c:v>0.57909022395319198</c:v>
                </c:pt>
                <c:pt idx="155">
                  <c:v>0.57045419454744484</c:v>
                </c:pt>
                <c:pt idx="156">
                  <c:v>0.56194695509672055</c:v>
                </c:pt>
                <c:pt idx="157">
                  <c:v>0.55356658494376576</c:v>
                </c:pt>
                <c:pt idx="158">
                  <c:v>0.54531119207427781</c:v>
                </c:pt>
                <c:pt idx="159">
                  <c:v>0.53717891268974971</c:v>
                </c:pt>
                <c:pt idx="160">
                  <c:v>0.52916791078668368</c:v>
                </c:pt>
                <c:pt idx="161">
                  <c:v>0.52127637774208346</c:v>
                </c:pt>
                <c:pt idx="162">
                  <c:v>0.50965919219972045</c:v>
                </c:pt>
                <c:pt idx="163">
                  <c:v>0.50205859459215019</c:v>
                </c:pt>
                <c:pt idx="164">
                  <c:v>0.49457134544346432</c:v>
                </c:pt>
                <c:pt idx="165">
                  <c:v>0.48719575437695911</c:v>
                </c:pt>
                <c:pt idx="166">
                  <c:v>0.47993015622468477</c:v>
                </c:pt>
                <c:pt idx="167">
                  <c:v>0.47277291065150423</c:v>
                </c:pt>
                <c:pt idx="168">
                  <c:v>0.46572240178475993</c:v>
                </c:pt>
                <c:pt idx="169">
                  <c:v>0.45534329430207732</c:v>
                </c:pt>
                <c:pt idx="170">
                  <c:v>0.4485527150164213</c:v>
                </c:pt>
                <c:pt idx="171">
                  <c:v>0.44186340430683041</c:v>
                </c:pt>
                <c:pt idx="172">
                  <c:v>0.43527385194508023</c:v>
                </c:pt>
                <c:pt idx="173">
                  <c:v>0.42878257022512783</c:v>
                </c:pt>
                <c:pt idx="174">
                  <c:v>0.42238809362723706</c:v>
                </c:pt>
                <c:pt idx="175">
                  <c:v>0.41608897848711168</c:v>
                </c:pt>
                <c:pt idx="176">
                  <c:v>0.40988380266996227</c:v>
                </c:pt>
                <c:pt idx="177">
                  <c:v>0.40074911636967059</c:v>
                </c:pt>
                <c:pt idx="178">
                  <c:v>0.39477270542342852</c:v>
                </c:pt>
                <c:pt idx="179">
                  <c:v>0.3888854212808136</c:v>
                </c:pt>
                <c:pt idx="180">
                  <c:v>0.38308593478504621</c:v>
                </c:pt>
                <c:pt idx="181">
                  <c:v>0.37737293660119314</c:v>
                </c:pt>
                <c:pt idx="182">
                  <c:v>0.37174513692056088</c:v>
                </c:pt>
                <c:pt idx="183">
                  <c:v>0.36620126516950036</c:v>
                </c:pt>
                <c:pt idx="184">
                  <c:v>0.35804008959168221</c:v>
                </c:pt>
                <c:pt idx="185">
                  <c:v>0.35270060255796565</c:v>
                </c:pt>
                <c:pt idx="186">
                  <c:v>0.34744074381899048</c:v>
                </c:pt>
                <c:pt idx="187">
                  <c:v>0.34225932587017383</c:v>
                </c:pt>
                <c:pt idx="188">
                  <c:v>0.33715517891630492</c:v>
                </c:pt>
                <c:pt idx="189">
                  <c:v>0.33212715060744413</c:v>
                </c:pt>
                <c:pt idx="190">
                  <c:v>0.32717410577876016</c:v>
                </c:pt>
                <c:pt idx="191">
                  <c:v>0.3222949261942456</c:v>
                </c:pt>
                <c:pt idx="192">
                  <c:v>0.31511224898723583</c:v>
                </c:pt>
                <c:pt idx="193">
                  <c:v>0.31041294905813721</c:v>
                </c:pt>
                <c:pt idx="194">
                  <c:v>0.30578373025059041</c:v>
                </c:pt>
                <c:pt idx="195">
                  <c:v>0.30122354743794355</c:v>
                </c:pt>
                <c:pt idx="196">
                  <c:v>0.29673137107962233</c:v>
                </c:pt>
                <c:pt idx="197">
                  <c:v>0.29230618698869149</c:v>
                </c:pt>
                <c:pt idx="198">
                  <c:v>0.28794699610288554</c:v>
                </c:pt>
                <c:pt idx="199">
                  <c:v>0.2815297981961189</c:v>
                </c:pt>
                <c:pt idx="200">
                  <c:v>0.27733131665516275</c:v>
                </c:pt>
                <c:pt idx="201">
                  <c:v>0.27319544748192987</c:v>
                </c:pt>
                <c:pt idx="202">
                  <c:v>0.26912125693202893</c:v>
                </c:pt>
                <c:pt idx="203">
                  <c:v>0.26510782518609005</c:v>
                </c:pt>
                <c:pt idx="204">
                  <c:v>0.26115424614210031</c:v>
                </c:pt>
                <c:pt idx="205">
                  <c:v>0.25725962721083467</c:v>
                </c:pt>
                <c:pt idx="206">
                  <c:v>0.25342308911433981</c:v>
                </c:pt>
                <c:pt idx="207">
                  <c:v>0.24777529233576256</c:v>
                </c:pt>
                <c:pt idx="208">
                  <c:v>0.24408019505710041</c:v>
                </c:pt>
                <c:pt idx="209">
                  <c:v>0.24044020312720066</c:v>
                </c:pt>
                <c:pt idx="210">
                  <c:v>0.23685449475458234</c:v>
                </c:pt>
                <c:pt idx="211">
                  <c:v>0.23332226040322296</c:v>
                </c:pt>
                <c:pt idx="212">
                  <c:v>0.22984270260978934</c:v>
                </c:pt>
                <c:pt idx="213">
                  <c:v>0.22641503580359756</c:v>
                </c:pt>
                <c:pt idx="214">
                  <c:v>0.22136914154707202</c:v>
                </c:pt>
                <c:pt idx="215">
                  <c:v>0.21806784178954067</c:v>
                </c:pt>
                <c:pt idx="216">
                  <c:v>0.21481577463964779</c:v>
                </c:pt>
                <c:pt idx="217">
                  <c:v>0.21161220588667878</c:v>
                </c:pt>
                <c:pt idx="218">
                  <c:v>0.20845641226927508</c:v>
                </c:pt>
                <c:pt idx="219">
                  <c:v>0.20534768131214629</c:v>
                </c:pt>
                <c:pt idx="220">
                  <c:v>0.20228531116521548</c:v>
                </c:pt>
                <c:pt idx="221">
                  <c:v>0.19926861044516569</c:v>
                </c:pt>
                <c:pt idx="222">
                  <c:v>0.19482770247550552</c:v>
                </c:pt>
                <c:pt idx="223">
                  <c:v>0.19192221780655941</c:v>
                </c:pt>
                <c:pt idx="224">
                  <c:v>0.18906006291594663</c:v>
                </c:pt>
                <c:pt idx="225">
                  <c:v>0.18624059162242609</c:v>
                </c:pt>
                <c:pt idx="226">
                  <c:v>0.18346316738132015</c:v>
                </c:pt>
                <c:pt idx="227">
                  <c:v>0.18072716314080547</c:v>
                </c:pt>
                <c:pt idx="228">
                  <c:v>0.17803196120034342</c:v>
                </c:pt>
                <c:pt idx="229">
                  <c:v>0.17406433401820695</c:v>
                </c:pt>
                <c:pt idx="230">
                  <c:v>0.17146849550307677</c:v>
                </c:pt>
                <c:pt idx="231">
                  <c:v>0.16891136898276543</c:v>
                </c:pt>
              </c:numCache>
            </c:numRef>
          </c:yVal>
          <c:smooth val="1"/>
          <c:extLst>
            <c:ext xmlns:c16="http://schemas.microsoft.com/office/drawing/2014/chart" uri="{C3380CC4-5D6E-409C-BE32-E72D297353CC}">
              <c16:uniqueId val="{00000000-243E-4C4C-82CA-06D5916BC3D9}"/>
            </c:ext>
          </c:extLst>
        </c:ser>
        <c:ser>
          <c:idx val="1"/>
          <c:order val="1"/>
          <c:tx>
            <c:v>Modeled Speed</c:v>
          </c:tx>
          <c:marker>
            <c:symbol val="none"/>
          </c:marker>
          <c:xVal>
            <c:numRef>
              <c:f>'From speed-time curves'!$A$2:$A$275</c:f>
              <c:numCache>
                <c:formatCode>General</c:formatCode>
                <c:ptCount val="274"/>
                <c:pt idx="0">
                  <c:v>0</c:v>
                </c:pt>
                <c:pt idx="1">
                  <c:v>0.02</c:v>
                </c:pt>
                <c:pt idx="2">
                  <c:v>0.04</c:v>
                </c:pt>
                <c:pt idx="3">
                  <c:v>0.06</c:v>
                </c:pt>
                <c:pt idx="4">
                  <c:v>0.09</c:v>
                </c:pt>
                <c:pt idx="5">
                  <c:v>0.11</c:v>
                </c:pt>
                <c:pt idx="6">
                  <c:v>0.13</c:v>
                </c:pt>
                <c:pt idx="7">
                  <c:v>0.15</c:v>
                </c:pt>
                <c:pt idx="8">
                  <c:v>0.17</c:v>
                </c:pt>
                <c:pt idx="9">
                  <c:v>0.19</c:v>
                </c:pt>
                <c:pt idx="10">
                  <c:v>0.21</c:v>
                </c:pt>
                <c:pt idx="11">
                  <c:v>0.23</c:v>
                </c:pt>
                <c:pt idx="12">
                  <c:v>0.26</c:v>
                </c:pt>
                <c:pt idx="13">
                  <c:v>0.28000000000000003</c:v>
                </c:pt>
                <c:pt idx="14">
                  <c:v>0.3</c:v>
                </c:pt>
                <c:pt idx="15">
                  <c:v>0.32</c:v>
                </c:pt>
                <c:pt idx="16">
                  <c:v>0.34</c:v>
                </c:pt>
                <c:pt idx="17">
                  <c:v>0.36</c:v>
                </c:pt>
                <c:pt idx="18">
                  <c:v>0.38</c:v>
                </c:pt>
                <c:pt idx="19">
                  <c:v>0.41</c:v>
                </c:pt>
                <c:pt idx="20">
                  <c:v>0.43</c:v>
                </c:pt>
                <c:pt idx="21">
                  <c:v>0.45</c:v>
                </c:pt>
                <c:pt idx="22">
                  <c:v>0.47</c:v>
                </c:pt>
                <c:pt idx="23">
                  <c:v>0.49</c:v>
                </c:pt>
                <c:pt idx="24">
                  <c:v>0.51</c:v>
                </c:pt>
                <c:pt idx="25">
                  <c:v>0.53</c:v>
                </c:pt>
                <c:pt idx="26">
                  <c:v>0.55000000000000004</c:v>
                </c:pt>
                <c:pt idx="27">
                  <c:v>0.57999999999999996</c:v>
                </c:pt>
                <c:pt idx="28">
                  <c:v>0.6</c:v>
                </c:pt>
                <c:pt idx="29">
                  <c:v>0.62</c:v>
                </c:pt>
                <c:pt idx="30">
                  <c:v>0.64</c:v>
                </c:pt>
                <c:pt idx="31">
                  <c:v>0.66</c:v>
                </c:pt>
                <c:pt idx="32">
                  <c:v>0.68</c:v>
                </c:pt>
                <c:pt idx="33">
                  <c:v>0.7</c:v>
                </c:pt>
                <c:pt idx="34">
                  <c:v>0.73</c:v>
                </c:pt>
                <c:pt idx="35">
                  <c:v>0.75</c:v>
                </c:pt>
                <c:pt idx="36">
                  <c:v>0.77</c:v>
                </c:pt>
                <c:pt idx="37">
                  <c:v>0.79</c:v>
                </c:pt>
                <c:pt idx="38">
                  <c:v>0.81</c:v>
                </c:pt>
                <c:pt idx="39">
                  <c:v>0.83</c:v>
                </c:pt>
                <c:pt idx="40">
                  <c:v>0.85</c:v>
                </c:pt>
                <c:pt idx="41">
                  <c:v>0.87</c:v>
                </c:pt>
                <c:pt idx="42">
                  <c:v>0.9</c:v>
                </c:pt>
                <c:pt idx="43">
                  <c:v>0.92</c:v>
                </c:pt>
                <c:pt idx="44">
                  <c:v>0.94</c:v>
                </c:pt>
                <c:pt idx="45">
                  <c:v>0.96</c:v>
                </c:pt>
                <c:pt idx="46">
                  <c:v>0.98</c:v>
                </c:pt>
                <c:pt idx="47">
                  <c:v>1</c:v>
                </c:pt>
                <c:pt idx="48">
                  <c:v>1.02</c:v>
                </c:pt>
                <c:pt idx="49">
                  <c:v>1.05</c:v>
                </c:pt>
                <c:pt idx="50">
                  <c:v>1.07</c:v>
                </c:pt>
                <c:pt idx="51">
                  <c:v>1.0900000000000001</c:v>
                </c:pt>
                <c:pt idx="52">
                  <c:v>1.1100000000000001</c:v>
                </c:pt>
                <c:pt idx="53">
                  <c:v>1.1299999999999999</c:v>
                </c:pt>
                <c:pt idx="54">
                  <c:v>1.1499999999999999</c:v>
                </c:pt>
                <c:pt idx="55">
                  <c:v>1.17</c:v>
                </c:pt>
                <c:pt idx="56">
                  <c:v>1.19</c:v>
                </c:pt>
                <c:pt idx="57">
                  <c:v>1.22</c:v>
                </c:pt>
                <c:pt idx="58">
                  <c:v>1.24</c:v>
                </c:pt>
                <c:pt idx="59">
                  <c:v>1.26</c:v>
                </c:pt>
                <c:pt idx="60">
                  <c:v>1.28</c:v>
                </c:pt>
                <c:pt idx="61">
                  <c:v>1.3</c:v>
                </c:pt>
                <c:pt idx="62">
                  <c:v>1.32</c:v>
                </c:pt>
                <c:pt idx="63">
                  <c:v>1.34</c:v>
                </c:pt>
                <c:pt idx="64">
                  <c:v>1.37</c:v>
                </c:pt>
                <c:pt idx="65">
                  <c:v>1.39</c:v>
                </c:pt>
                <c:pt idx="66">
                  <c:v>1.41</c:v>
                </c:pt>
                <c:pt idx="67">
                  <c:v>1.43</c:v>
                </c:pt>
                <c:pt idx="68">
                  <c:v>1.45</c:v>
                </c:pt>
                <c:pt idx="69">
                  <c:v>1.47</c:v>
                </c:pt>
                <c:pt idx="70">
                  <c:v>1.49</c:v>
                </c:pt>
                <c:pt idx="71">
                  <c:v>1.51</c:v>
                </c:pt>
                <c:pt idx="72">
                  <c:v>1.54</c:v>
                </c:pt>
                <c:pt idx="73">
                  <c:v>1.56</c:v>
                </c:pt>
                <c:pt idx="74">
                  <c:v>1.58</c:v>
                </c:pt>
                <c:pt idx="75">
                  <c:v>1.6</c:v>
                </c:pt>
                <c:pt idx="76">
                  <c:v>1.62</c:v>
                </c:pt>
                <c:pt idx="77">
                  <c:v>1.64</c:v>
                </c:pt>
                <c:pt idx="78">
                  <c:v>1.66</c:v>
                </c:pt>
                <c:pt idx="79">
                  <c:v>1.69</c:v>
                </c:pt>
                <c:pt idx="80">
                  <c:v>1.71</c:v>
                </c:pt>
                <c:pt idx="81">
                  <c:v>1.73</c:v>
                </c:pt>
                <c:pt idx="82">
                  <c:v>1.75</c:v>
                </c:pt>
                <c:pt idx="83">
                  <c:v>1.77</c:v>
                </c:pt>
                <c:pt idx="84">
                  <c:v>1.79</c:v>
                </c:pt>
                <c:pt idx="85">
                  <c:v>1.81</c:v>
                </c:pt>
                <c:pt idx="86">
                  <c:v>1.83</c:v>
                </c:pt>
                <c:pt idx="87">
                  <c:v>1.86</c:v>
                </c:pt>
                <c:pt idx="88">
                  <c:v>1.88</c:v>
                </c:pt>
                <c:pt idx="89">
                  <c:v>1.9</c:v>
                </c:pt>
                <c:pt idx="90">
                  <c:v>1.92</c:v>
                </c:pt>
                <c:pt idx="91">
                  <c:v>1.94</c:v>
                </c:pt>
                <c:pt idx="92">
                  <c:v>1.96</c:v>
                </c:pt>
                <c:pt idx="93">
                  <c:v>1.98</c:v>
                </c:pt>
                <c:pt idx="94">
                  <c:v>2.0099999999999998</c:v>
                </c:pt>
                <c:pt idx="95">
                  <c:v>2.0299999999999998</c:v>
                </c:pt>
                <c:pt idx="96">
                  <c:v>2.0499999999999998</c:v>
                </c:pt>
                <c:pt idx="97">
                  <c:v>2.0699999999999998</c:v>
                </c:pt>
                <c:pt idx="98">
                  <c:v>2.09</c:v>
                </c:pt>
                <c:pt idx="99">
                  <c:v>2.11</c:v>
                </c:pt>
                <c:pt idx="100">
                  <c:v>2.13</c:v>
                </c:pt>
                <c:pt idx="101">
                  <c:v>2.15</c:v>
                </c:pt>
                <c:pt idx="102">
                  <c:v>2.1800000000000002</c:v>
                </c:pt>
                <c:pt idx="103">
                  <c:v>2.2000000000000002</c:v>
                </c:pt>
                <c:pt idx="104">
                  <c:v>2.2200000000000002</c:v>
                </c:pt>
                <c:pt idx="105">
                  <c:v>2.2400000000000002</c:v>
                </c:pt>
                <c:pt idx="106">
                  <c:v>2.2599999999999998</c:v>
                </c:pt>
                <c:pt idx="107">
                  <c:v>2.2799999999999998</c:v>
                </c:pt>
                <c:pt idx="108">
                  <c:v>2.2999999999999998</c:v>
                </c:pt>
                <c:pt idx="109">
                  <c:v>2.33</c:v>
                </c:pt>
                <c:pt idx="110">
                  <c:v>2.35</c:v>
                </c:pt>
                <c:pt idx="111">
                  <c:v>2.37</c:v>
                </c:pt>
                <c:pt idx="112">
                  <c:v>2.39</c:v>
                </c:pt>
                <c:pt idx="113">
                  <c:v>2.41</c:v>
                </c:pt>
                <c:pt idx="114">
                  <c:v>2.4300000000000002</c:v>
                </c:pt>
                <c:pt idx="115">
                  <c:v>2.4500000000000002</c:v>
                </c:pt>
                <c:pt idx="116">
                  <c:v>2.4700000000000002</c:v>
                </c:pt>
                <c:pt idx="117">
                  <c:v>2.5</c:v>
                </c:pt>
                <c:pt idx="118">
                  <c:v>2.52</c:v>
                </c:pt>
                <c:pt idx="119">
                  <c:v>2.54</c:v>
                </c:pt>
                <c:pt idx="120">
                  <c:v>2.56</c:v>
                </c:pt>
                <c:pt idx="121">
                  <c:v>2.58</c:v>
                </c:pt>
                <c:pt idx="122">
                  <c:v>2.6</c:v>
                </c:pt>
                <c:pt idx="123">
                  <c:v>2.62</c:v>
                </c:pt>
                <c:pt idx="124">
                  <c:v>2.65</c:v>
                </c:pt>
                <c:pt idx="125">
                  <c:v>2.67</c:v>
                </c:pt>
                <c:pt idx="126">
                  <c:v>2.69</c:v>
                </c:pt>
                <c:pt idx="127">
                  <c:v>2.71</c:v>
                </c:pt>
                <c:pt idx="128">
                  <c:v>2.73</c:v>
                </c:pt>
                <c:pt idx="129">
                  <c:v>2.75</c:v>
                </c:pt>
                <c:pt idx="130">
                  <c:v>2.77</c:v>
                </c:pt>
                <c:pt idx="131">
                  <c:v>2.79</c:v>
                </c:pt>
                <c:pt idx="132">
                  <c:v>2.82</c:v>
                </c:pt>
                <c:pt idx="133">
                  <c:v>2.84</c:v>
                </c:pt>
                <c:pt idx="134">
                  <c:v>2.86</c:v>
                </c:pt>
                <c:pt idx="135">
                  <c:v>2.88</c:v>
                </c:pt>
                <c:pt idx="136">
                  <c:v>2.9</c:v>
                </c:pt>
                <c:pt idx="137">
                  <c:v>2.92</c:v>
                </c:pt>
                <c:pt idx="138">
                  <c:v>2.94</c:v>
                </c:pt>
                <c:pt idx="139">
                  <c:v>2.97</c:v>
                </c:pt>
                <c:pt idx="140">
                  <c:v>2.99</c:v>
                </c:pt>
                <c:pt idx="141">
                  <c:v>3.01</c:v>
                </c:pt>
                <c:pt idx="142">
                  <c:v>3.03</c:v>
                </c:pt>
                <c:pt idx="143">
                  <c:v>3.05</c:v>
                </c:pt>
                <c:pt idx="144">
                  <c:v>3.07</c:v>
                </c:pt>
                <c:pt idx="145">
                  <c:v>3.09</c:v>
                </c:pt>
                <c:pt idx="146">
                  <c:v>3.11</c:v>
                </c:pt>
                <c:pt idx="147">
                  <c:v>3.14</c:v>
                </c:pt>
                <c:pt idx="148">
                  <c:v>3.16</c:v>
                </c:pt>
                <c:pt idx="149">
                  <c:v>3.18</c:v>
                </c:pt>
                <c:pt idx="150">
                  <c:v>3.2</c:v>
                </c:pt>
                <c:pt idx="151">
                  <c:v>3.22</c:v>
                </c:pt>
                <c:pt idx="152">
                  <c:v>3.24</c:v>
                </c:pt>
                <c:pt idx="153">
                  <c:v>3.26</c:v>
                </c:pt>
                <c:pt idx="154">
                  <c:v>3.29</c:v>
                </c:pt>
                <c:pt idx="155">
                  <c:v>3.31</c:v>
                </c:pt>
                <c:pt idx="156">
                  <c:v>3.33</c:v>
                </c:pt>
                <c:pt idx="157">
                  <c:v>3.35</c:v>
                </c:pt>
                <c:pt idx="158">
                  <c:v>3.37</c:v>
                </c:pt>
                <c:pt idx="159">
                  <c:v>3.39</c:v>
                </c:pt>
                <c:pt idx="160">
                  <c:v>3.41</c:v>
                </c:pt>
                <c:pt idx="161">
                  <c:v>3.43</c:v>
                </c:pt>
                <c:pt idx="162">
                  <c:v>3.46</c:v>
                </c:pt>
                <c:pt idx="163">
                  <c:v>3.48</c:v>
                </c:pt>
                <c:pt idx="164">
                  <c:v>3.5</c:v>
                </c:pt>
                <c:pt idx="165">
                  <c:v>3.52</c:v>
                </c:pt>
                <c:pt idx="166">
                  <c:v>3.54</c:v>
                </c:pt>
                <c:pt idx="167">
                  <c:v>3.56</c:v>
                </c:pt>
                <c:pt idx="168">
                  <c:v>3.58</c:v>
                </c:pt>
                <c:pt idx="169">
                  <c:v>3.61</c:v>
                </c:pt>
                <c:pt idx="170">
                  <c:v>3.63</c:v>
                </c:pt>
                <c:pt idx="171">
                  <c:v>3.65</c:v>
                </c:pt>
                <c:pt idx="172">
                  <c:v>3.67</c:v>
                </c:pt>
                <c:pt idx="173">
                  <c:v>3.69</c:v>
                </c:pt>
                <c:pt idx="174">
                  <c:v>3.71</c:v>
                </c:pt>
                <c:pt idx="175">
                  <c:v>3.73</c:v>
                </c:pt>
                <c:pt idx="176">
                  <c:v>3.75</c:v>
                </c:pt>
                <c:pt idx="177">
                  <c:v>3.78</c:v>
                </c:pt>
                <c:pt idx="178">
                  <c:v>3.8</c:v>
                </c:pt>
                <c:pt idx="179">
                  <c:v>3.82</c:v>
                </c:pt>
                <c:pt idx="180">
                  <c:v>3.84</c:v>
                </c:pt>
                <c:pt idx="181">
                  <c:v>3.86</c:v>
                </c:pt>
                <c:pt idx="182">
                  <c:v>3.88</c:v>
                </c:pt>
                <c:pt idx="183">
                  <c:v>3.9</c:v>
                </c:pt>
                <c:pt idx="184">
                  <c:v>3.93</c:v>
                </c:pt>
                <c:pt idx="185">
                  <c:v>3.95</c:v>
                </c:pt>
                <c:pt idx="186">
                  <c:v>3.97</c:v>
                </c:pt>
                <c:pt idx="187">
                  <c:v>3.99</c:v>
                </c:pt>
                <c:pt idx="188">
                  <c:v>4.01</c:v>
                </c:pt>
                <c:pt idx="189">
                  <c:v>4.03</c:v>
                </c:pt>
                <c:pt idx="190">
                  <c:v>4.05</c:v>
                </c:pt>
                <c:pt idx="191">
                  <c:v>4.07</c:v>
                </c:pt>
                <c:pt idx="192">
                  <c:v>4.0999999999999996</c:v>
                </c:pt>
                <c:pt idx="193">
                  <c:v>4.12</c:v>
                </c:pt>
                <c:pt idx="194">
                  <c:v>4.1399999999999997</c:v>
                </c:pt>
                <c:pt idx="195">
                  <c:v>4.16</c:v>
                </c:pt>
                <c:pt idx="196">
                  <c:v>4.18</c:v>
                </c:pt>
                <c:pt idx="197">
                  <c:v>4.2</c:v>
                </c:pt>
                <c:pt idx="198">
                  <c:v>4.22</c:v>
                </c:pt>
                <c:pt idx="199">
                  <c:v>4.25</c:v>
                </c:pt>
                <c:pt idx="200">
                  <c:v>4.2699999999999996</c:v>
                </c:pt>
                <c:pt idx="201">
                  <c:v>4.29</c:v>
                </c:pt>
                <c:pt idx="202">
                  <c:v>4.3099999999999996</c:v>
                </c:pt>
                <c:pt idx="203">
                  <c:v>4.33</c:v>
                </c:pt>
                <c:pt idx="204">
                  <c:v>4.3499999999999996</c:v>
                </c:pt>
                <c:pt idx="205">
                  <c:v>4.37</c:v>
                </c:pt>
                <c:pt idx="206">
                  <c:v>4.3899999999999997</c:v>
                </c:pt>
                <c:pt idx="207">
                  <c:v>4.42</c:v>
                </c:pt>
                <c:pt idx="208">
                  <c:v>4.4400000000000004</c:v>
                </c:pt>
                <c:pt idx="209">
                  <c:v>4.46</c:v>
                </c:pt>
                <c:pt idx="210">
                  <c:v>4.4800000000000004</c:v>
                </c:pt>
                <c:pt idx="211">
                  <c:v>4.5</c:v>
                </c:pt>
                <c:pt idx="212">
                  <c:v>4.5199999999999996</c:v>
                </c:pt>
                <c:pt idx="213">
                  <c:v>4.54</c:v>
                </c:pt>
                <c:pt idx="214">
                  <c:v>4.57</c:v>
                </c:pt>
                <c:pt idx="215">
                  <c:v>4.59</c:v>
                </c:pt>
                <c:pt idx="216">
                  <c:v>4.6100000000000003</c:v>
                </c:pt>
                <c:pt idx="217">
                  <c:v>4.63</c:v>
                </c:pt>
                <c:pt idx="218">
                  <c:v>4.6500000000000004</c:v>
                </c:pt>
                <c:pt idx="219">
                  <c:v>4.67</c:v>
                </c:pt>
                <c:pt idx="220">
                  <c:v>4.6900000000000004</c:v>
                </c:pt>
                <c:pt idx="221">
                  <c:v>4.71</c:v>
                </c:pt>
                <c:pt idx="222">
                  <c:v>4.74</c:v>
                </c:pt>
                <c:pt idx="223">
                  <c:v>4.76</c:v>
                </c:pt>
                <c:pt idx="224">
                  <c:v>4.78</c:v>
                </c:pt>
                <c:pt idx="225">
                  <c:v>4.8</c:v>
                </c:pt>
                <c:pt idx="226">
                  <c:v>4.82</c:v>
                </c:pt>
                <c:pt idx="227">
                  <c:v>4.84</c:v>
                </c:pt>
                <c:pt idx="228">
                  <c:v>4.8600000000000003</c:v>
                </c:pt>
                <c:pt idx="229">
                  <c:v>4.8899999999999997</c:v>
                </c:pt>
                <c:pt idx="230">
                  <c:v>4.91</c:v>
                </c:pt>
                <c:pt idx="231">
                  <c:v>4.93</c:v>
                </c:pt>
              </c:numCache>
            </c:numRef>
          </c:xVal>
          <c:yVal>
            <c:numRef>
              <c:f>'From speed-time curves'!$D$2:$D$275</c:f>
              <c:numCache>
                <c:formatCode>0.00</c:formatCode>
                <c:ptCount val="274"/>
                <c:pt idx="0">
                  <c:v>7.8396696713941755E-2</c:v>
                </c:pt>
                <c:pt idx="1">
                  <c:v>0.21452706437694521</c:v>
                </c:pt>
                <c:pt idx="2">
                  <c:v>0.34862730649210849</c:v>
                </c:pt>
                <c:pt idx="3">
                  <c:v>0.48072769852118424</c:v>
                </c:pt>
                <c:pt idx="4">
                  <c:v>0.6751936857694788</c:v>
                </c:pt>
                <c:pt idx="5">
                  <c:v>0.80242396129906557</c:v>
                </c:pt>
                <c:pt idx="6">
                  <c:v>0.9277568392292348</c:v>
                </c:pt>
                <c:pt idx="7">
                  <c:v>1.0512206156368076</c:v>
                </c:pt>
                <c:pt idx="8">
                  <c:v>1.1728431646164306</c:v>
                </c:pt>
                <c:pt idx="9">
                  <c:v>1.2926519445736369</c:v>
                </c:pt>
                <c:pt idx="10">
                  <c:v>1.4106740044240642</c:v>
                </c:pt>
                <c:pt idx="11">
                  <c:v>1.5269359897002097</c:v>
                </c:pt>
                <c:pt idx="12">
                  <c:v>1.6980861384537094</c:v>
                </c:pt>
                <c:pt idx="13">
                  <c:v>1.8100619183366706</c:v>
                </c:pt>
                <c:pt idx="14">
                  <c:v>1.9203677924125551</c:v>
                </c:pt>
                <c:pt idx="15">
                  <c:v>2.0290286641507325</c:v>
                </c:pt>
                <c:pt idx="16">
                  <c:v>2.1360690656326877</c:v>
                </c:pt>
                <c:pt idx="17">
                  <c:v>2.2415131630905658</c:v>
                </c:pt>
                <c:pt idx="18">
                  <c:v>2.3453847623631123</c:v>
                </c:pt>
                <c:pt idx="19">
                  <c:v>2.4982949300721455</c:v>
                </c:pt>
                <c:pt idx="20">
                  <c:v>2.5983371176247467</c:v>
                </c:pt>
                <c:pt idx="21">
                  <c:v>2.6968873662051758</c:v>
                </c:pt>
                <c:pt idx="22">
                  <c:v>2.7939679252459086</c:v>
                </c:pt>
                <c:pt idx="23">
                  <c:v>2.8896007123714482</c:v>
                </c:pt>
                <c:pt idx="24">
                  <c:v>2.9838073183466123</c:v>
                </c:pt>
                <c:pt idx="25">
                  <c:v>3.0766090119510174</c:v>
                </c:pt>
                <c:pt idx="26">
                  <c:v>3.1680267447808816</c:v>
                </c:pt>
                <c:pt idx="27">
                  <c:v>3.302603481410455</c:v>
                </c:pt>
                <c:pt idx="28">
                  <c:v>3.3906509365131905</c:v>
                </c:pt>
                <c:pt idx="29">
                  <c:v>3.4773853312672673</c:v>
                </c:pt>
                <c:pt idx="30">
                  <c:v>3.5628262474706753</c:v>
                </c:pt>
                <c:pt idx="31">
                  <c:v>3.6469929748961247</c:v>
                </c:pt>
                <c:pt idx="32">
                  <c:v>3.729904515646052</c:v>
                </c:pt>
                <c:pt idx="33">
                  <c:v>3.8115795884426693</c:v>
                </c:pt>
                <c:pt idx="34">
                  <c:v>3.9318140814748674</c:v>
                </c:pt>
                <c:pt idx="35">
                  <c:v>4.0104780570785552</c:v>
                </c:pt>
                <c:pt idx="36">
                  <c:v>4.0879689090852853</c:v>
                </c:pt>
                <c:pt idx="37">
                  <c:v>4.1643041324025214</c:v>
                </c:pt>
                <c:pt idx="38">
                  <c:v>4.239500961034449</c:v>
                </c:pt>
                <c:pt idx="39">
                  <c:v>4.3135763719728581</c:v>
                </c:pt>
                <c:pt idx="40">
                  <c:v>4.3865470890299934</c:v>
                </c:pt>
                <c:pt idx="41">
                  <c:v>4.458429586614244</c:v>
                </c:pt>
                <c:pt idx="42">
                  <c:v>4.5642483555359696</c:v>
                </c:pt>
                <c:pt idx="43">
                  <c:v>4.6334807766735677</c:v>
                </c:pt>
                <c:pt idx="44">
                  <c:v>4.7016807279126178</c:v>
                </c:pt>
                <c:pt idx="45">
                  <c:v>4.7688636065781571</c:v>
                </c:pt>
                <c:pt idx="46">
                  <c:v>4.8350445803734026</c:v>
                </c:pt>
                <c:pt idx="47">
                  <c:v>4.9002385908041228</c:v>
                </c:pt>
                <c:pt idx="48">
                  <c:v>4.9644603565519434</c:v>
                </c:pt>
                <c:pt idx="49">
                  <c:v>5.0590017041372652</c:v>
                </c:pt>
                <c:pt idx="50">
                  <c:v>5.1208558199773844</c:v>
                </c:pt>
                <c:pt idx="51">
                  <c:v>5.1817874993107784</c:v>
                </c:pt>
                <c:pt idx="52">
                  <c:v>5.2418104985237042</c:v>
                </c:pt>
                <c:pt idx="53">
                  <c:v>5.3009383688520728</c:v>
                </c:pt>
                <c:pt idx="54">
                  <c:v>5.3591844594408897</c:v>
                </c:pt>
                <c:pt idx="55">
                  <c:v>5.4165619203580446</c:v>
                </c:pt>
                <c:pt idx="56">
                  <c:v>5.4730837055631758</c:v>
                </c:pt>
                <c:pt idx="57">
                  <c:v>5.5562898534944578</c:v>
                </c:pt>
                <c:pt idx="58">
                  <c:v>5.6107278623043788</c:v>
                </c:pt>
                <c:pt idx="59">
                  <c:v>5.6643540317403538</c:v>
                </c:pt>
                <c:pt idx="60">
                  <c:v>5.7171804688427281</c:v>
                </c:pt>
                <c:pt idx="61">
                  <c:v>5.7692191000983692</c:v>
                </c:pt>
                <c:pt idx="62">
                  <c:v>5.8204816741332701</c:v>
                </c:pt>
                <c:pt idx="63">
                  <c:v>5.8709797643650132</c:v>
                </c:pt>
                <c:pt idx="64">
                  <c:v>5.9453183853201104</c:v>
                </c:pt>
                <c:pt idx="65">
                  <c:v>5.9939547734126482</c:v>
                </c:pt>
                <c:pt idx="66">
                  <c:v>6.0418658422710099</c:v>
                </c:pt>
                <c:pt idx="67">
                  <c:v>6.0890624086521976</c:v>
                </c:pt>
                <c:pt idx="68">
                  <c:v>6.1355551280018554</c:v>
                </c:pt>
                <c:pt idx="69">
                  <c:v>6.1813544968599148</c:v>
                </c:pt>
                <c:pt idx="70">
                  <c:v>6.2264708552303833</c:v>
                </c:pt>
                <c:pt idx="71">
                  <c:v>6.270914388915763</c:v>
                </c:pt>
                <c:pt idx="72">
                  <c:v>6.3363400513394454</c:v>
                </c:pt>
                <c:pt idx="73">
                  <c:v>6.3791450949085435</c:v>
                </c:pt>
                <c:pt idx="74">
                  <c:v>6.4213117826572761</c:v>
                </c:pt>
                <c:pt idx="75">
                  <c:v>6.4628496344487107</c:v>
                </c:pt>
                <c:pt idx="76">
                  <c:v>6.5037680281752639</c:v>
                </c:pt>
                <c:pt idx="77">
                  <c:v>6.5440762018759191</c:v>
                </c:pt>
                <c:pt idx="78">
                  <c:v>6.5837832558218752</c:v>
                </c:pt>
                <c:pt idx="79">
                  <c:v>6.6422363105608948</c:v>
                </c:pt>
                <c:pt idx="80">
                  <c:v>6.6804794931617479</c:v>
                </c:pt>
                <c:pt idx="81">
                  <c:v>6.7181523514230603</c:v>
                </c:pt>
                <c:pt idx="82">
                  <c:v>6.755263390647742</c:v>
                </c:pt>
                <c:pt idx="83">
                  <c:v>6.7918209892982873</c:v>
                </c:pt>
                <c:pt idx="84">
                  <c:v>6.8278334008883519</c:v>
                </c:pt>
                <c:pt idx="85">
                  <c:v>6.8633087558461341</c:v>
                </c:pt>
                <c:pt idx="86">
                  <c:v>6.898255063349958</c:v>
                </c:pt>
                <c:pt idx="87">
                  <c:v>6.9496997872075372</c:v>
                </c:pt>
                <c:pt idx="88">
                  <c:v>6.9833577367727031</c:v>
                </c:pt>
                <c:pt idx="89">
                  <c:v>7.0165137420290904</c:v>
                </c:pt>
                <c:pt idx="90">
                  <c:v>7.0491752885214938</c:v>
                </c:pt>
                <c:pt idx="91">
                  <c:v>7.0813497501620413</c:v>
                </c:pt>
                <c:pt idx="92">
                  <c:v>7.1130443908949861</c:v>
                </c:pt>
                <c:pt idx="93">
                  <c:v>7.1442663663366623</c:v>
                </c:pt>
                <c:pt idx="94">
                  <c:v>7.1902284727683474</c:v>
                </c:pt>
                <c:pt idx="95">
                  <c:v>7.2202993944136695</c:v>
                </c:pt>
                <c:pt idx="96">
                  <c:v>7.2499218654500099</c:v>
                </c:pt>
                <c:pt idx="97">
                  <c:v>7.2791025736653605</c:v>
                </c:pt>
                <c:pt idx="98">
                  <c:v>7.3078481071120756</c:v>
                </c:pt>
                <c:pt idx="99">
                  <c:v>7.336164955594235</c:v>
                </c:pt>
                <c:pt idx="100">
                  <c:v>7.3640595121328349</c:v>
                </c:pt>
                <c:pt idx="101">
                  <c:v>7.3915380744091177</c:v>
                </c:pt>
                <c:pt idx="102">
                  <c:v>7.4319894739783567</c:v>
                </c:pt>
                <c:pt idx="103">
                  <c:v>7.4584549900594821</c:v>
                </c:pt>
                <c:pt idx="104">
                  <c:v>7.4845258232990384</c:v>
                </c:pt>
                <c:pt idx="105">
                  <c:v>7.5102078596410182</c:v>
                </c:pt>
                <c:pt idx="106">
                  <c:v>7.5355068972517572</c:v>
                </c:pt>
                <c:pt idx="107">
                  <c:v>7.5604286478289611</c:v>
                </c:pt>
                <c:pt idx="108">
                  <c:v>7.5849787378912339</c:v>
                </c:pt>
                <c:pt idx="109">
                  <c:v>7.6211191113425354</c:v>
                </c:pt>
                <c:pt idx="110">
                  <c:v>7.6447641185595581</c:v>
                </c:pt>
                <c:pt idx="111">
                  <c:v>7.6680565054608181</c:v>
                </c:pt>
                <c:pt idx="112">
                  <c:v>7.6910015307077293</c:v>
                </c:pt>
                <c:pt idx="113">
                  <c:v>7.7136043745387717</c:v>
                </c:pt>
                <c:pt idx="114">
                  <c:v>7.7358701399390215</c:v>
                </c:pt>
                <c:pt idx="115">
                  <c:v>7.7578038537922325</c:v>
                </c:pt>
                <c:pt idx="116">
                  <c:v>7.779410468015751</c:v>
                </c:pt>
                <c:pt idx="117">
                  <c:v>7.8112177283995425</c:v>
                </c:pt>
                <c:pt idx="118">
                  <c:v>7.8320277762630992</c:v>
                </c:pt>
                <c:pt idx="119">
                  <c:v>7.8525274818382691</c:v>
                </c:pt>
                <c:pt idx="120">
                  <c:v>7.8727214732900883</c:v>
                </c:pt>
                <c:pt idx="121">
                  <c:v>7.8926143097633172</c:v>
                </c:pt>
                <c:pt idx="122">
                  <c:v>7.9122104824117372</c:v>
                </c:pt>
                <c:pt idx="123">
                  <c:v>7.9315144154121171</c:v>
                </c:pt>
                <c:pt idx="124">
                  <c:v>7.9599318813335467</c:v>
                </c:pt>
                <c:pt idx="125">
                  <c:v>7.9785241404231524</c:v>
                </c:pt>
                <c:pt idx="126">
                  <c:v>7.9968391313262552</c:v>
                </c:pt>
                <c:pt idx="127">
                  <c:v>8.0148809889705621</c:v>
                </c:pt>
                <c:pt idx="128">
                  <c:v>8.0326537866191963</c:v>
                </c:pt>
                <c:pt idx="129">
                  <c:v>8.0501615367903092</c:v>
                </c:pt>
                <c:pt idx="130">
                  <c:v>8.0674081921629739</c:v>
                </c:pt>
                <c:pt idx="131">
                  <c:v>8.0843976464695739</c:v>
                </c:pt>
                <c:pt idx="132">
                  <c:v>8.1094079507827921</c:v>
                </c:pt>
                <c:pt idx="133">
                  <c:v>8.1257710585625951</c:v>
                </c:pt>
                <c:pt idx="134">
                  <c:v>8.1418901417083926</c:v>
                </c:pt>
                <c:pt idx="135">
                  <c:v>8.1577688393835288</c:v>
                </c:pt>
                <c:pt idx="136">
                  <c:v>8.1734107364801449</c:v>
                </c:pt>
                <c:pt idx="137">
                  <c:v>8.1888193644285341</c:v>
                </c:pt>
                <c:pt idx="138">
                  <c:v>8.2039982019944233</c:v>
                </c:pt>
                <c:pt idx="139">
                  <c:v>8.2263430836953226</c:v>
                </c:pt>
                <c:pt idx="140">
                  <c:v>8.2409623263490595</c:v>
                </c:pt>
                <c:pt idx="141">
                  <c:v>8.2553635508007517</c:v>
                </c:pt>
                <c:pt idx="142">
                  <c:v>8.2695500083772693</c:v>
                </c:pt>
                <c:pt idx="143">
                  <c:v>8.2835249019181187</c:v>
                </c:pt>
                <c:pt idx="144">
                  <c:v>8.2972913864985554</c:v>
                </c:pt>
                <c:pt idx="145">
                  <c:v>8.3108525701418774</c:v>
                </c:pt>
                <c:pt idx="146">
                  <c:v>8.3242115145211333</c:v>
                </c:pt>
                <c:pt idx="147">
                  <c:v>8.3438773176834395</c:v>
                </c:pt>
                <c:pt idx="148">
                  <c:v>8.356743760757908</c:v>
                </c:pt>
                <c:pt idx="149">
                  <c:v>8.3694183253026715</c:v>
                </c:pt>
                <c:pt idx="150">
                  <c:v>8.3819038728210966</c:v>
                </c:pt>
                <c:pt idx="151">
                  <c:v>8.3942032221426697</c:v>
                </c:pt>
                <c:pt idx="152">
                  <c:v>8.4063191500593906</c:v>
                </c:pt>
                <c:pt idx="153">
                  <c:v>8.41825439195269</c:v>
                </c:pt>
                <c:pt idx="154">
                  <c:v>8.4358243519064615</c:v>
                </c:pt>
                <c:pt idx="155">
                  <c:v>8.4473195798257166</c:v>
                </c:pt>
                <c:pt idx="156">
                  <c:v>8.4586433782815984</c:v>
                </c:pt>
                <c:pt idx="157">
                  <c:v>8.4697983038185392</c:v>
                </c:pt>
                <c:pt idx="158">
                  <c:v>8.4807868748549691</c:v>
                </c:pt>
                <c:pt idx="159">
                  <c:v>8.4916115722518999</c:v>
                </c:pt>
                <c:pt idx="160">
                  <c:v>8.5022748398730172</c:v>
                </c:pt>
                <c:pt idx="161">
                  <c:v>8.5127790851364296</c:v>
                </c:pt>
                <c:pt idx="162">
                  <c:v>8.5282424641171524</c:v>
                </c:pt>
                <c:pt idx="163">
                  <c:v>8.5383594516488781</c:v>
                </c:pt>
                <c:pt idx="164">
                  <c:v>8.5483255635515452</c:v>
                </c:pt>
                <c:pt idx="165">
                  <c:v>8.5581430498482298</c:v>
                </c:pt>
                <c:pt idx="166">
                  <c:v>8.5678141270071997</c:v>
                </c:pt>
                <c:pt idx="167">
                  <c:v>8.577340978442308</c:v>
                </c:pt>
                <c:pt idx="168">
                  <c:v>8.586725755005947</c:v>
                </c:pt>
                <c:pt idx="169">
                  <c:v>8.600541155638151</c:v>
                </c:pt>
                <c:pt idx="170">
                  <c:v>8.6095799456798368</c:v>
                </c:pt>
                <c:pt idx="171">
                  <c:v>8.6184839393575672</c:v>
                </c:pt>
                <c:pt idx="172">
                  <c:v>8.6272551469027583</c:v>
                </c:pt>
                <c:pt idx="173">
                  <c:v>8.6358955485680529</c:v>
                </c:pt>
                <c:pt idx="174">
                  <c:v>8.6444070950743868</c:v>
                </c:pt>
                <c:pt idx="175">
                  <c:v>8.6527917080514083</c:v>
                </c:pt>
                <c:pt idx="176">
                  <c:v>8.6610512804713125</c:v>
                </c:pt>
                <c:pt idx="177">
                  <c:v>8.6732102595645131</c:v>
                </c:pt>
                <c:pt idx="178">
                  <c:v>8.6811653281195671</c:v>
                </c:pt>
                <c:pt idx="179">
                  <c:v>8.6890017619556694</c:v>
                </c:pt>
                <c:pt idx="180">
                  <c:v>8.6967213302840403</c:v>
                </c:pt>
                <c:pt idx="181">
                  <c:v>8.704325775931478</c:v>
                </c:pt>
                <c:pt idx="182">
                  <c:v>8.7118168157338349</c:v>
                </c:pt>
                <c:pt idx="183">
                  <c:v>8.7191961409236214</c:v>
                </c:pt>
                <c:pt idx="184">
                  <c:v>8.7300593014049461</c:v>
                </c:pt>
                <c:pt idx="185">
                  <c:v>8.7371665746135836</c:v>
                </c:pt>
                <c:pt idx="186">
                  <c:v>8.744167856358569</c:v>
                </c:pt>
                <c:pt idx="187">
                  <c:v>8.75106472730101</c:v>
                </c:pt>
                <c:pt idx="188">
                  <c:v>8.7578587445294644</c:v>
                </c:pt>
                <c:pt idx="189">
                  <c:v>8.7645514419114754</c:v>
                </c:pt>
                <c:pt idx="190">
                  <c:v>8.7711443304398689</c:v>
                </c:pt>
                <c:pt idx="191">
                  <c:v>8.7776388985738816</c:v>
                </c:pt>
                <c:pt idx="192">
                  <c:v>8.7871996014948408</c:v>
                </c:pt>
                <c:pt idx="193">
                  <c:v>8.7934547357941728</c:v>
                </c:pt>
                <c:pt idx="194">
                  <c:v>8.7996165866611271</c:v>
                </c:pt>
                <c:pt idx="195">
                  <c:v>8.8056865452406985</c:v>
                </c:pt>
                <c:pt idx="196">
                  <c:v>8.8116659819315952</c:v>
                </c:pt>
                <c:pt idx="197">
                  <c:v>8.8175562466956379</c:v>
                </c:pt>
                <c:pt idx="198">
                  <c:v>8.8233586693625341</c:v>
                </c:pt>
                <c:pt idx="199">
                  <c:v>8.8319004597010604</c:v>
                </c:pt>
                <c:pt idx="200">
                  <c:v>8.8374889657100777</c:v>
                </c:pt>
                <c:pt idx="201">
                  <c:v>8.8429941297799104</c:v>
                </c:pt>
                <c:pt idx="202">
                  <c:v>8.8484171947970847</c:v>
                </c:pt>
                <c:pt idx="203">
                  <c:v>8.853759385112836</c:v>
                </c:pt>
                <c:pt idx="204">
                  <c:v>8.8590219068195371</c:v>
                </c:pt>
                <c:pt idx="205">
                  <c:v>8.8642059480229811</c:v>
                </c:pt>
                <c:pt idx="206">
                  <c:v>8.8693126791106209</c:v>
                </c:pt>
                <c:pt idx="207">
                  <c:v>8.8768303366081955</c:v>
                </c:pt>
                <c:pt idx="208">
                  <c:v>8.8817487989485127</c:v>
                </c:pt>
                <c:pt idx="209">
                  <c:v>8.886593911776707</c:v>
                </c:pt>
                <c:pt idx="210">
                  <c:v>8.8913667689612588</c:v>
                </c:pt>
                <c:pt idx="211">
                  <c:v>8.8960684480576813</c:v>
                </c:pt>
                <c:pt idx="212">
                  <c:v>8.9007000105517964</c:v>
                </c:pt>
                <c:pt idx="213">
                  <c:v>8.9052625020993847</c:v>
                </c:pt>
                <c:pt idx="214">
                  <c:v>8.9119789804495646</c:v>
                </c:pt>
                <c:pt idx="215">
                  <c:v>8.9163732676109024</c:v>
                </c:pt>
                <c:pt idx="216">
                  <c:v>8.9207020223360622</c:v>
                </c:pt>
                <c:pt idx="217">
                  <c:v>8.9249662219167014</c:v>
                </c:pt>
                <c:pt idx="218">
                  <c:v>8.9291668290700361</c:v>
                </c:pt>
                <c:pt idx="219">
                  <c:v>8.9333047921561786</c:v>
                </c:pt>
                <c:pt idx="220">
                  <c:v>8.9373810453922644</c:v>
                </c:pt>
                <c:pt idx="221">
                  <c:v>8.9413965090633436</c:v>
                </c:pt>
                <c:pt idx="222">
                  <c:v>8.9473077035349267</c:v>
                </c:pt>
                <c:pt idx="223">
                  <c:v>8.9511751299778233</c:v>
                </c:pt>
                <c:pt idx="224">
                  <c:v>8.9549848811102031</c:v>
                </c:pt>
                <c:pt idx="225">
                  <c:v>8.9587378170496343</c:v>
                </c:pt>
                <c:pt idx="226">
                  <c:v>8.962434785086673</c:v>
                </c:pt>
                <c:pt idx="227">
                  <c:v>8.9660766198761461</c:v>
                </c:pt>
                <c:pt idx="228">
                  <c:v>8.9696641436255913</c:v>
                </c:pt>
                <c:pt idx="229">
                  <c:v>8.9749453644985717</c:v>
                </c:pt>
                <c:pt idx="230">
                  <c:v>8.978400627788103</c:v>
                </c:pt>
                <c:pt idx="231">
                  <c:v>8.9818043623967174</c:v>
                </c:pt>
              </c:numCache>
            </c:numRef>
          </c:yVal>
          <c:smooth val="1"/>
          <c:extLst>
            <c:ext xmlns:c16="http://schemas.microsoft.com/office/drawing/2014/chart" uri="{C3380CC4-5D6E-409C-BE32-E72D297353CC}">
              <c16:uniqueId val="{00000001-243E-4C4C-82CA-06D5916BC3D9}"/>
            </c:ext>
          </c:extLst>
        </c:ser>
        <c:ser>
          <c:idx val="2"/>
          <c:order val="2"/>
          <c:tx>
            <c:v>Radar data</c:v>
          </c:tx>
          <c:marker>
            <c:symbol val="none"/>
          </c:marker>
          <c:xVal>
            <c:numRef>
              <c:f>'From speed-time curves'!$A$2:$A$275</c:f>
              <c:numCache>
                <c:formatCode>General</c:formatCode>
                <c:ptCount val="274"/>
                <c:pt idx="0">
                  <c:v>0</c:v>
                </c:pt>
                <c:pt idx="1">
                  <c:v>0.02</c:v>
                </c:pt>
                <c:pt idx="2">
                  <c:v>0.04</c:v>
                </c:pt>
                <c:pt idx="3">
                  <c:v>0.06</c:v>
                </c:pt>
                <c:pt idx="4">
                  <c:v>0.09</c:v>
                </c:pt>
                <c:pt idx="5">
                  <c:v>0.11</c:v>
                </c:pt>
                <c:pt idx="6">
                  <c:v>0.13</c:v>
                </c:pt>
                <c:pt idx="7">
                  <c:v>0.15</c:v>
                </c:pt>
                <c:pt idx="8">
                  <c:v>0.17</c:v>
                </c:pt>
                <c:pt idx="9">
                  <c:v>0.19</c:v>
                </c:pt>
                <c:pt idx="10">
                  <c:v>0.21</c:v>
                </c:pt>
                <c:pt idx="11">
                  <c:v>0.23</c:v>
                </c:pt>
                <c:pt idx="12">
                  <c:v>0.26</c:v>
                </c:pt>
                <c:pt idx="13">
                  <c:v>0.28000000000000003</c:v>
                </c:pt>
                <c:pt idx="14">
                  <c:v>0.3</c:v>
                </c:pt>
                <c:pt idx="15">
                  <c:v>0.32</c:v>
                </c:pt>
                <c:pt idx="16">
                  <c:v>0.34</c:v>
                </c:pt>
                <c:pt idx="17">
                  <c:v>0.36</c:v>
                </c:pt>
                <c:pt idx="18">
                  <c:v>0.38</c:v>
                </c:pt>
                <c:pt idx="19">
                  <c:v>0.41</c:v>
                </c:pt>
                <c:pt idx="20">
                  <c:v>0.43</c:v>
                </c:pt>
                <c:pt idx="21">
                  <c:v>0.45</c:v>
                </c:pt>
                <c:pt idx="22">
                  <c:v>0.47</c:v>
                </c:pt>
                <c:pt idx="23">
                  <c:v>0.49</c:v>
                </c:pt>
                <c:pt idx="24">
                  <c:v>0.51</c:v>
                </c:pt>
                <c:pt idx="25">
                  <c:v>0.53</c:v>
                </c:pt>
                <c:pt idx="26">
                  <c:v>0.55000000000000004</c:v>
                </c:pt>
                <c:pt idx="27">
                  <c:v>0.57999999999999996</c:v>
                </c:pt>
                <c:pt idx="28">
                  <c:v>0.6</c:v>
                </c:pt>
                <c:pt idx="29">
                  <c:v>0.62</c:v>
                </c:pt>
                <c:pt idx="30">
                  <c:v>0.64</c:v>
                </c:pt>
                <c:pt idx="31">
                  <c:v>0.66</c:v>
                </c:pt>
                <c:pt idx="32">
                  <c:v>0.68</c:v>
                </c:pt>
                <c:pt idx="33">
                  <c:v>0.7</c:v>
                </c:pt>
                <c:pt idx="34">
                  <c:v>0.73</c:v>
                </c:pt>
                <c:pt idx="35">
                  <c:v>0.75</c:v>
                </c:pt>
                <c:pt idx="36">
                  <c:v>0.77</c:v>
                </c:pt>
                <c:pt idx="37">
                  <c:v>0.79</c:v>
                </c:pt>
                <c:pt idx="38">
                  <c:v>0.81</c:v>
                </c:pt>
                <c:pt idx="39">
                  <c:v>0.83</c:v>
                </c:pt>
                <c:pt idx="40">
                  <c:v>0.85</c:v>
                </c:pt>
                <c:pt idx="41">
                  <c:v>0.87</c:v>
                </c:pt>
                <c:pt idx="42">
                  <c:v>0.9</c:v>
                </c:pt>
                <c:pt idx="43">
                  <c:v>0.92</c:v>
                </c:pt>
                <c:pt idx="44">
                  <c:v>0.94</c:v>
                </c:pt>
                <c:pt idx="45">
                  <c:v>0.96</c:v>
                </c:pt>
                <c:pt idx="46">
                  <c:v>0.98</c:v>
                </c:pt>
                <c:pt idx="47">
                  <c:v>1</c:v>
                </c:pt>
                <c:pt idx="48">
                  <c:v>1.02</c:v>
                </c:pt>
                <c:pt idx="49">
                  <c:v>1.05</c:v>
                </c:pt>
                <c:pt idx="50">
                  <c:v>1.07</c:v>
                </c:pt>
                <c:pt idx="51">
                  <c:v>1.0900000000000001</c:v>
                </c:pt>
                <c:pt idx="52">
                  <c:v>1.1100000000000001</c:v>
                </c:pt>
                <c:pt idx="53">
                  <c:v>1.1299999999999999</c:v>
                </c:pt>
                <c:pt idx="54">
                  <c:v>1.1499999999999999</c:v>
                </c:pt>
                <c:pt idx="55">
                  <c:v>1.17</c:v>
                </c:pt>
                <c:pt idx="56">
                  <c:v>1.19</c:v>
                </c:pt>
                <c:pt idx="57">
                  <c:v>1.22</c:v>
                </c:pt>
                <c:pt idx="58">
                  <c:v>1.24</c:v>
                </c:pt>
                <c:pt idx="59">
                  <c:v>1.26</c:v>
                </c:pt>
                <c:pt idx="60">
                  <c:v>1.28</c:v>
                </c:pt>
                <c:pt idx="61">
                  <c:v>1.3</c:v>
                </c:pt>
                <c:pt idx="62">
                  <c:v>1.32</c:v>
                </c:pt>
                <c:pt idx="63">
                  <c:v>1.34</c:v>
                </c:pt>
                <c:pt idx="64">
                  <c:v>1.37</c:v>
                </c:pt>
                <c:pt idx="65">
                  <c:v>1.39</c:v>
                </c:pt>
                <c:pt idx="66">
                  <c:v>1.41</c:v>
                </c:pt>
                <c:pt idx="67">
                  <c:v>1.43</c:v>
                </c:pt>
                <c:pt idx="68">
                  <c:v>1.45</c:v>
                </c:pt>
                <c:pt idx="69">
                  <c:v>1.47</c:v>
                </c:pt>
                <c:pt idx="70">
                  <c:v>1.49</c:v>
                </c:pt>
                <c:pt idx="71">
                  <c:v>1.51</c:v>
                </c:pt>
                <c:pt idx="72">
                  <c:v>1.54</c:v>
                </c:pt>
                <c:pt idx="73">
                  <c:v>1.56</c:v>
                </c:pt>
                <c:pt idx="74">
                  <c:v>1.58</c:v>
                </c:pt>
                <c:pt idx="75">
                  <c:v>1.6</c:v>
                </c:pt>
                <c:pt idx="76">
                  <c:v>1.62</c:v>
                </c:pt>
                <c:pt idx="77">
                  <c:v>1.64</c:v>
                </c:pt>
                <c:pt idx="78">
                  <c:v>1.66</c:v>
                </c:pt>
                <c:pt idx="79">
                  <c:v>1.69</c:v>
                </c:pt>
                <c:pt idx="80">
                  <c:v>1.71</c:v>
                </c:pt>
                <c:pt idx="81">
                  <c:v>1.73</c:v>
                </c:pt>
                <c:pt idx="82">
                  <c:v>1.75</c:v>
                </c:pt>
                <c:pt idx="83">
                  <c:v>1.77</c:v>
                </c:pt>
                <c:pt idx="84">
                  <c:v>1.79</c:v>
                </c:pt>
                <c:pt idx="85">
                  <c:v>1.81</c:v>
                </c:pt>
                <c:pt idx="86">
                  <c:v>1.83</c:v>
                </c:pt>
                <c:pt idx="87">
                  <c:v>1.86</c:v>
                </c:pt>
                <c:pt idx="88">
                  <c:v>1.88</c:v>
                </c:pt>
                <c:pt idx="89">
                  <c:v>1.9</c:v>
                </c:pt>
                <c:pt idx="90">
                  <c:v>1.92</c:v>
                </c:pt>
                <c:pt idx="91">
                  <c:v>1.94</c:v>
                </c:pt>
                <c:pt idx="92">
                  <c:v>1.96</c:v>
                </c:pt>
                <c:pt idx="93">
                  <c:v>1.98</c:v>
                </c:pt>
                <c:pt idx="94">
                  <c:v>2.0099999999999998</c:v>
                </c:pt>
                <c:pt idx="95">
                  <c:v>2.0299999999999998</c:v>
                </c:pt>
                <c:pt idx="96">
                  <c:v>2.0499999999999998</c:v>
                </c:pt>
                <c:pt idx="97">
                  <c:v>2.0699999999999998</c:v>
                </c:pt>
                <c:pt idx="98">
                  <c:v>2.09</c:v>
                </c:pt>
                <c:pt idx="99">
                  <c:v>2.11</c:v>
                </c:pt>
                <c:pt idx="100">
                  <c:v>2.13</c:v>
                </c:pt>
                <c:pt idx="101">
                  <c:v>2.15</c:v>
                </c:pt>
                <c:pt idx="102">
                  <c:v>2.1800000000000002</c:v>
                </c:pt>
                <c:pt idx="103">
                  <c:v>2.2000000000000002</c:v>
                </c:pt>
                <c:pt idx="104">
                  <c:v>2.2200000000000002</c:v>
                </c:pt>
                <c:pt idx="105">
                  <c:v>2.2400000000000002</c:v>
                </c:pt>
                <c:pt idx="106">
                  <c:v>2.2599999999999998</c:v>
                </c:pt>
                <c:pt idx="107">
                  <c:v>2.2799999999999998</c:v>
                </c:pt>
                <c:pt idx="108">
                  <c:v>2.2999999999999998</c:v>
                </c:pt>
                <c:pt idx="109">
                  <c:v>2.33</c:v>
                </c:pt>
                <c:pt idx="110">
                  <c:v>2.35</c:v>
                </c:pt>
                <c:pt idx="111">
                  <c:v>2.37</c:v>
                </c:pt>
                <c:pt idx="112">
                  <c:v>2.39</c:v>
                </c:pt>
                <c:pt idx="113">
                  <c:v>2.41</c:v>
                </c:pt>
                <c:pt idx="114">
                  <c:v>2.4300000000000002</c:v>
                </c:pt>
                <c:pt idx="115">
                  <c:v>2.4500000000000002</c:v>
                </c:pt>
                <c:pt idx="116">
                  <c:v>2.4700000000000002</c:v>
                </c:pt>
                <c:pt idx="117">
                  <c:v>2.5</c:v>
                </c:pt>
                <c:pt idx="118">
                  <c:v>2.52</c:v>
                </c:pt>
                <c:pt idx="119">
                  <c:v>2.54</c:v>
                </c:pt>
                <c:pt idx="120">
                  <c:v>2.56</c:v>
                </c:pt>
                <c:pt idx="121">
                  <c:v>2.58</c:v>
                </c:pt>
                <c:pt idx="122">
                  <c:v>2.6</c:v>
                </c:pt>
                <c:pt idx="123">
                  <c:v>2.62</c:v>
                </c:pt>
                <c:pt idx="124">
                  <c:v>2.65</c:v>
                </c:pt>
                <c:pt idx="125">
                  <c:v>2.67</c:v>
                </c:pt>
                <c:pt idx="126">
                  <c:v>2.69</c:v>
                </c:pt>
                <c:pt idx="127">
                  <c:v>2.71</c:v>
                </c:pt>
                <c:pt idx="128">
                  <c:v>2.73</c:v>
                </c:pt>
                <c:pt idx="129">
                  <c:v>2.75</c:v>
                </c:pt>
                <c:pt idx="130">
                  <c:v>2.77</c:v>
                </c:pt>
                <c:pt idx="131">
                  <c:v>2.79</c:v>
                </c:pt>
                <c:pt idx="132">
                  <c:v>2.82</c:v>
                </c:pt>
                <c:pt idx="133">
                  <c:v>2.84</c:v>
                </c:pt>
                <c:pt idx="134">
                  <c:v>2.86</c:v>
                </c:pt>
                <c:pt idx="135">
                  <c:v>2.88</c:v>
                </c:pt>
                <c:pt idx="136">
                  <c:v>2.9</c:v>
                </c:pt>
                <c:pt idx="137">
                  <c:v>2.92</c:v>
                </c:pt>
                <c:pt idx="138">
                  <c:v>2.94</c:v>
                </c:pt>
                <c:pt idx="139">
                  <c:v>2.97</c:v>
                </c:pt>
                <c:pt idx="140">
                  <c:v>2.99</c:v>
                </c:pt>
                <c:pt idx="141">
                  <c:v>3.01</c:v>
                </c:pt>
                <c:pt idx="142">
                  <c:v>3.03</c:v>
                </c:pt>
                <c:pt idx="143">
                  <c:v>3.05</c:v>
                </c:pt>
                <c:pt idx="144">
                  <c:v>3.07</c:v>
                </c:pt>
                <c:pt idx="145">
                  <c:v>3.09</c:v>
                </c:pt>
                <c:pt idx="146">
                  <c:v>3.11</c:v>
                </c:pt>
                <c:pt idx="147">
                  <c:v>3.14</c:v>
                </c:pt>
                <c:pt idx="148">
                  <c:v>3.16</c:v>
                </c:pt>
                <c:pt idx="149">
                  <c:v>3.18</c:v>
                </c:pt>
                <c:pt idx="150">
                  <c:v>3.2</c:v>
                </c:pt>
                <c:pt idx="151">
                  <c:v>3.22</c:v>
                </c:pt>
                <c:pt idx="152">
                  <c:v>3.24</c:v>
                </c:pt>
                <c:pt idx="153">
                  <c:v>3.26</c:v>
                </c:pt>
                <c:pt idx="154">
                  <c:v>3.29</c:v>
                </c:pt>
                <c:pt idx="155">
                  <c:v>3.31</c:v>
                </c:pt>
                <c:pt idx="156">
                  <c:v>3.33</c:v>
                </c:pt>
                <c:pt idx="157">
                  <c:v>3.35</c:v>
                </c:pt>
                <c:pt idx="158">
                  <c:v>3.37</c:v>
                </c:pt>
                <c:pt idx="159">
                  <c:v>3.39</c:v>
                </c:pt>
                <c:pt idx="160">
                  <c:v>3.41</c:v>
                </c:pt>
                <c:pt idx="161">
                  <c:v>3.43</c:v>
                </c:pt>
                <c:pt idx="162">
                  <c:v>3.46</c:v>
                </c:pt>
                <c:pt idx="163">
                  <c:v>3.48</c:v>
                </c:pt>
                <c:pt idx="164">
                  <c:v>3.5</c:v>
                </c:pt>
                <c:pt idx="165">
                  <c:v>3.52</c:v>
                </c:pt>
                <c:pt idx="166">
                  <c:v>3.54</c:v>
                </c:pt>
                <c:pt idx="167">
                  <c:v>3.56</c:v>
                </c:pt>
                <c:pt idx="168">
                  <c:v>3.58</c:v>
                </c:pt>
                <c:pt idx="169">
                  <c:v>3.61</c:v>
                </c:pt>
                <c:pt idx="170">
                  <c:v>3.63</c:v>
                </c:pt>
                <c:pt idx="171">
                  <c:v>3.65</c:v>
                </c:pt>
                <c:pt idx="172">
                  <c:v>3.67</c:v>
                </c:pt>
                <c:pt idx="173">
                  <c:v>3.69</c:v>
                </c:pt>
                <c:pt idx="174">
                  <c:v>3.71</c:v>
                </c:pt>
                <c:pt idx="175">
                  <c:v>3.73</c:v>
                </c:pt>
                <c:pt idx="176">
                  <c:v>3.75</c:v>
                </c:pt>
                <c:pt idx="177">
                  <c:v>3.78</c:v>
                </c:pt>
                <c:pt idx="178">
                  <c:v>3.8</c:v>
                </c:pt>
                <c:pt idx="179">
                  <c:v>3.82</c:v>
                </c:pt>
                <c:pt idx="180">
                  <c:v>3.84</c:v>
                </c:pt>
                <c:pt idx="181">
                  <c:v>3.86</c:v>
                </c:pt>
                <c:pt idx="182">
                  <c:v>3.88</c:v>
                </c:pt>
                <c:pt idx="183">
                  <c:v>3.9</c:v>
                </c:pt>
                <c:pt idx="184">
                  <c:v>3.93</c:v>
                </c:pt>
                <c:pt idx="185">
                  <c:v>3.95</c:v>
                </c:pt>
                <c:pt idx="186">
                  <c:v>3.97</c:v>
                </c:pt>
                <c:pt idx="187">
                  <c:v>3.99</c:v>
                </c:pt>
                <c:pt idx="188">
                  <c:v>4.01</c:v>
                </c:pt>
                <c:pt idx="189">
                  <c:v>4.03</c:v>
                </c:pt>
                <c:pt idx="190">
                  <c:v>4.05</c:v>
                </c:pt>
                <c:pt idx="191">
                  <c:v>4.07</c:v>
                </c:pt>
                <c:pt idx="192">
                  <c:v>4.0999999999999996</c:v>
                </c:pt>
                <c:pt idx="193">
                  <c:v>4.12</c:v>
                </c:pt>
                <c:pt idx="194">
                  <c:v>4.1399999999999997</c:v>
                </c:pt>
                <c:pt idx="195">
                  <c:v>4.16</c:v>
                </c:pt>
                <c:pt idx="196">
                  <c:v>4.18</c:v>
                </c:pt>
                <c:pt idx="197">
                  <c:v>4.2</c:v>
                </c:pt>
                <c:pt idx="198">
                  <c:v>4.22</c:v>
                </c:pt>
                <c:pt idx="199">
                  <c:v>4.25</c:v>
                </c:pt>
                <c:pt idx="200">
                  <c:v>4.2699999999999996</c:v>
                </c:pt>
                <c:pt idx="201">
                  <c:v>4.29</c:v>
                </c:pt>
                <c:pt idx="202">
                  <c:v>4.3099999999999996</c:v>
                </c:pt>
                <c:pt idx="203">
                  <c:v>4.33</c:v>
                </c:pt>
                <c:pt idx="204">
                  <c:v>4.3499999999999996</c:v>
                </c:pt>
                <c:pt idx="205">
                  <c:v>4.37</c:v>
                </c:pt>
                <c:pt idx="206">
                  <c:v>4.3899999999999997</c:v>
                </c:pt>
                <c:pt idx="207">
                  <c:v>4.42</c:v>
                </c:pt>
                <c:pt idx="208">
                  <c:v>4.4400000000000004</c:v>
                </c:pt>
                <c:pt idx="209">
                  <c:v>4.46</c:v>
                </c:pt>
                <c:pt idx="210">
                  <c:v>4.4800000000000004</c:v>
                </c:pt>
                <c:pt idx="211">
                  <c:v>4.5</c:v>
                </c:pt>
                <c:pt idx="212">
                  <c:v>4.5199999999999996</c:v>
                </c:pt>
                <c:pt idx="213">
                  <c:v>4.54</c:v>
                </c:pt>
                <c:pt idx="214">
                  <c:v>4.57</c:v>
                </c:pt>
                <c:pt idx="215">
                  <c:v>4.59</c:v>
                </c:pt>
                <c:pt idx="216">
                  <c:v>4.6100000000000003</c:v>
                </c:pt>
                <c:pt idx="217">
                  <c:v>4.63</c:v>
                </c:pt>
                <c:pt idx="218">
                  <c:v>4.6500000000000004</c:v>
                </c:pt>
                <c:pt idx="219">
                  <c:v>4.67</c:v>
                </c:pt>
                <c:pt idx="220">
                  <c:v>4.6900000000000004</c:v>
                </c:pt>
                <c:pt idx="221">
                  <c:v>4.71</c:v>
                </c:pt>
                <c:pt idx="222">
                  <c:v>4.74</c:v>
                </c:pt>
                <c:pt idx="223">
                  <c:v>4.76</c:v>
                </c:pt>
                <c:pt idx="224">
                  <c:v>4.78</c:v>
                </c:pt>
                <c:pt idx="225">
                  <c:v>4.8</c:v>
                </c:pt>
                <c:pt idx="226">
                  <c:v>4.82</c:v>
                </c:pt>
                <c:pt idx="227">
                  <c:v>4.84</c:v>
                </c:pt>
                <c:pt idx="228">
                  <c:v>4.8600000000000003</c:v>
                </c:pt>
                <c:pt idx="229">
                  <c:v>4.8899999999999997</c:v>
                </c:pt>
                <c:pt idx="230">
                  <c:v>4.91</c:v>
                </c:pt>
                <c:pt idx="231">
                  <c:v>4.93</c:v>
                </c:pt>
              </c:numCache>
            </c:numRef>
          </c:xVal>
          <c:yVal>
            <c:numRef>
              <c:f>'From speed-time curves'!$C$2:$C$275</c:f>
              <c:numCache>
                <c:formatCode>0.00</c:formatCode>
                <c:ptCount val="274"/>
                <c:pt idx="0">
                  <c:v>0.03</c:v>
                </c:pt>
                <c:pt idx="1">
                  <c:v>0.18</c:v>
                </c:pt>
                <c:pt idx="2">
                  <c:v>0.3</c:v>
                </c:pt>
                <c:pt idx="3">
                  <c:v>0.39</c:v>
                </c:pt>
                <c:pt idx="4">
                  <c:v>0.47</c:v>
                </c:pt>
                <c:pt idx="5">
                  <c:v>0.53</c:v>
                </c:pt>
                <c:pt idx="6">
                  <c:v>0.6</c:v>
                </c:pt>
                <c:pt idx="7">
                  <c:v>0.68</c:v>
                </c:pt>
                <c:pt idx="8">
                  <c:v>0.79</c:v>
                </c:pt>
                <c:pt idx="9">
                  <c:v>0.94</c:v>
                </c:pt>
                <c:pt idx="10">
                  <c:v>1.1399999999999999</c:v>
                </c:pt>
                <c:pt idx="11">
                  <c:v>1.39</c:v>
                </c:pt>
                <c:pt idx="12">
                  <c:v>1.68</c:v>
                </c:pt>
                <c:pt idx="13">
                  <c:v>1.99</c:v>
                </c:pt>
                <c:pt idx="14">
                  <c:v>2.2999999999999998</c:v>
                </c:pt>
                <c:pt idx="15">
                  <c:v>2.57</c:v>
                </c:pt>
                <c:pt idx="16">
                  <c:v>2.79</c:v>
                </c:pt>
                <c:pt idx="17">
                  <c:v>2.94</c:v>
                </c:pt>
                <c:pt idx="18">
                  <c:v>3.01</c:v>
                </c:pt>
                <c:pt idx="19">
                  <c:v>3.02</c:v>
                </c:pt>
                <c:pt idx="20">
                  <c:v>3</c:v>
                </c:pt>
                <c:pt idx="21">
                  <c:v>2.97</c:v>
                </c:pt>
                <c:pt idx="22">
                  <c:v>2.97</c:v>
                </c:pt>
                <c:pt idx="23">
                  <c:v>3.01</c:v>
                </c:pt>
                <c:pt idx="24">
                  <c:v>3.1</c:v>
                </c:pt>
                <c:pt idx="25">
                  <c:v>3.24</c:v>
                </c:pt>
                <c:pt idx="26">
                  <c:v>3.41</c:v>
                </c:pt>
                <c:pt idx="27">
                  <c:v>3.57</c:v>
                </c:pt>
                <c:pt idx="28">
                  <c:v>3.71</c:v>
                </c:pt>
                <c:pt idx="29">
                  <c:v>3.8</c:v>
                </c:pt>
                <c:pt idx="30">
                  <c:v>3.84</c:v>
                </c:pt>
                <c:pt idx="31">
                  <c:v>3.82</c:v>
                </c:pt>
                <c:pt idx="32">
                  <c:v>3.77</c:v>
                </c:pt>
                <c:pt idx="33">
                  <c:v>3.72</c:v>
                </c:pt>
                <c:pt idx="34">
                  <c:v>3.68</c:v>
                </c:pt>
                <c:pt idx="35">
                  <c:v>3.69</c:v>
                </c:pt>
                <c:pt idx="36">
                  <c:v>3.74</c:v>
                </c:pt>
                <c:pt idx="37">
                  <c:v>3.84</c:v>
                </c:pt>
                <c:pt idx="38">
                  <c:v>3.95</c:v>
                </c:pt>
                <c:pt idx="39">
                  <c:v>4.07</c:v>
                </c:pt>
                <c:pt idx="40">
                  <c:v>4.16</c:v>
                </c:pt>
                <c:pt idx="41">
                  <c:v>4.24</c:v>
                </c:pt>
                <c:pt idx="42">
                  <c:v>4.29</c:v>
                </c:pt>
                <c:pt idx="43">
                  <c:v>4.3099999999999996</c:v>
                </c:pt>
                <c:pt idx="44">
                  <c:v>4.33</c:v>
                </c:pt>
                <c:pt idx="45">
                  <c:v>4.3600000000000003</c:v>
                </c:pt>
                <c:pt idx="46">
                  <c:v>4.41</c:v>
                </c:pt>
                <c:pt idx="47">
                  <c:v>4.49</c:v>
                </c:pt>
                <c:pt idx="48">
                  <c:v>4.6100000000000003</c:v>
                </c:pt>
                <c:pt idx="49">
                  <c:v>4.75</c:v>
                </c:pt>
                <c:pt idx="50">
                  <c:v>4.92</c:v>
                </c:pt>
                <c:pt idx="51">
                  <c:v>5.08</c:v>
                </c:pt>
                <c:pt idx="52">
                  <c:v>5.21</c:v>
                </c:pt>
                <c:pt idx="53">
                  <c:v>5.31</c:v>
                </c:pt>
                <c:pt idx="54">
                  <c:v>5.36</c:v>
                </c:pt>
                <c:pt idx="55">
                  <c:v>5.39</c:v>
                </c:pt>
                <c:pt idx="56">
                  <c:v>5.4</c:v>
                </c:pt>
                <c:pt idx="57">
                  <c:v>5.44</c:v>
                </c:pt>
                <c:pt idx="58">
                  <c:v>5.51</c:v>
                </c:pt>
                <c:pt idx="59">
                  <c:v>5.61</c:v>
                </c:pt>
                <c:pt idx="60">
                  <c:v>5.72</c:v>
                </c:pt>
                <c:pt idx="61">
                  <c:v>5.83</c:v>
                </c:pt>
                <c:pt idx="62">
                  <c:v>5.91</c:v>
                </c:pt>
                <c:pt idx="63">
                  <c:v>5.94</c:v>
                </c:pt>
                <c:pt idx="64">
                  <c:v>5.93</c:v>
                </c:pt>
                <c:pt idx="65">
                  <c:v>5.88</c:v>
                </c:pt>
                <c:pt idx="66">
                  <c:v>5.83</c:v>
                </c:pt>
                <c:pt idx="67">
                  <c:v>5.8</c:v>
                </c:pt>
                <c:pt idx="68">
                  <c:v>5.82</c:v>
                </c:pt>
                <c:pt idx="69">
                  <c:v>5.92</c:v>
                </c:pt>
                <c:pt idx="70">
                  <c:v>6.08</c:v>
                </c:pt>
                <c:pt idx="71">
                  <c:v>6.28</c:v>
                </c:pt>
                <c:pt idx="72">
                  <c:v>6.48</c:v>
                </c:pt>
                <c:pt idx="73">
                  <c:v>6.65</c:v>
                </c:pt>
                <c:pt idx="74">
                  <c:v>6.76</c:v>
                </c:pt>
                <c:pt idx="75">
                  <c:v>6.81</c:v>
                </c:pt>
                <c:pt idx="76">
                  <c:v>6.81</c:v>
                </c:pt>
                <c:pt idx="77">
                  <c:v>6.8</c:v>
                </c:pt>
                <c:pt idx="78">
                  <c:v>6.8</c:v>
                </c:pt>
                <c:pt idx="79">
                  <c:v>6.83</c:v>
                </c:pt>
                <c:pt idx="80">
                  <c:v>6.9</c:v>
                </c:pt>
                <c:pt idx="81">
                  <c:v>6.99</c:v>
                </c:pt>
                <c:pt idx="82">
                  <c:v>7.08</c:v>
                </c:pt>
                <c:pt idx="83">
                  <c:v>7.15</c:v>
                </c:pt>
                <c:pt idx="84">
                  <c:v>7.19</c:v>
                </c:pt>
                <c:pt idx="85">
                  <c:v>7.19</c:v>
                </c:pt>
                <c:pt idx="86">
                  <c:v>7.15</c:v>
                </c:pt>
                <c:pt idx="87">
                  <c:v>7.08</c:v>
                </c:pt>
                <c:pt idx="88">
                  <c:v>6.98</c:v>
                </c:pt>
                <c:pt idx="89">
                  <c:v>6.9</c:v>
                </c:pt>
                <c:pt idx="90">
                  <c:v>6.84</c:v>
                </c:pt>
                <c:pt idx="91">
                  <c:v>6.81</c:v>
                </c:pt>
                <c:pt idx="92">
                  <c:v>6.84</c:v>
                </c:pt>
                <c:pt idx="93">
                  <c:v>6.89</c:v>
                </c:pt>
                <c:pt idx="94">
                  <c:v>6.98</c:v>
                </c:pt>
                <c:pt idx="95">
                  <c:v>7.08</c:v>
                </c:pt>
                <c:pt idx="96">
                  <c:v>7.19</c:v>
                </c:pt>
                <c:pt idx="97">
                  <c:v>7.3</c:v>
                </c:pt>
                <c:pt idx="98">
                  <c:v>7.39</c:v>
                </c:pt>
                <c:pt idx="99">
                  <c:v>7.48</c:v>
                </c:pt>
                <c:pt idx="100">
                  <c:v>7.54</c:v>
                </c:pt>
                <c:pt idx="101">
                  <c:v>7.57</c:v>
                </c:pt>
                <c:pt idx="102">
                  <c:v>7.58</c:v>
                </c:pt>
                <c:pt idx="103">
                  <c:v>7.55</c:v>
                </c:pt>
                <c:pt idx="104">
                  <c:v>7.51</c:v>
                </c:pt>
                <c:pt idx="105">
                  <c:v>7.45</c:v>
                </c:pt>
                <c:pt idx="106">
                  <c:v>7.4</c:v>
                </c:pt>
                <c:pt idx="107">
                  <c:v>7.36</c:v>
                </c:pt>
                <c:pt idx="108">
                  <c:v>7.34</c:v>
                </c:pt>
                <c:pt idx="109">
                  <c:v>7.33</c:v>
                </c:pt>
                <c:pt idx="110">
                  <c:v>7.34</c:v>
                </c:pt>
                <c:pt idx="111">
                  <c:v>7.36</c:v>
                </c:pt>
                <c:pt idx="112">
                  <c:v>7.39</c:v>
                </c:pt>
                <c:pt idx="113">
                  <c:v>7.43</c:v>
                </c:pt>
                <c:pt idx="114">
                  <c:v>7.47</c:v>
                </c:pt>
                <c:pt idx="115">
                  <c:v>7.51</c:v>
                </c:pt>
                <c:pt idx="116">
                  <c:v>7.53</c:v>
                </c:pt>
                <c:pt idx="117">
                  <c:v>7.56</c:v>
                </c:pt>
                <c:pt idx="118">
                  <c:v>7.59</c:v>
                </c:pt>
                <c:pt idx="119">
                  <c:v>7.65</c:v>
                </c:pt>
                <c:pt idx="120">
                  <c:v>7.74</c:v>
                </c:pt>
                <c:pt idx="121">
                  <c:v>7.86</c:v>
                </c:pt>
                <c:pt idx="122">
                  <c:v>8.01</c:v>
                </c:pt>
                <c:pt idx="123">
                  <c:v>8.15</c:v>
                </c:pt>
                <c:pt idx="124">
                  <c:v>8.27</c:v>
                </c:pt>
                <c:pt idx="125">
                  <c:v>8.33</c:v>
                </c:pt>
                <c:pt idx="126">
                  <c:v>8.33</c:v>
                </c:pt>
                <c:pt idx="127">
                  <c:v>8.2899999999999991</c:v>
                </c:pt>
                <c:pt idx="128">
                  <c:v>8.23</c:v>
                </c:pt>
                <c:pt idx="129">
                  <c:v>8.18</c:v>
                </c:pt>
                <c:pt idx="130">
                  <c:v>8.15</c:v>
                </c:pt>
                <c:pt idx="131">
                  <c:v>8.1300000000000008</c:v>
                </c:pt>
                <c:pt idx="132">
                  <c:v>8.1300000000000008</c:v>
                </c:pt>
                <c:pt idx="133">
                  <c:v>8.14</c:v>
                </c:pt>
                <c:pt idx="134">
                  <c:v>8.16</c:v>
                </c:pt>
                <c:pt idx="135">
                  <c:v>8.18</c:v>
                </c:pt>
                <c:pt idx="136">
                  <c:v>8.2200000000000006</c:v>
                </c:pt>
                <c:pt idx="137">
                  <c:v>8.27</c:v>
                </c:pt>
                <c:pt idx="138">
                  <c:v>8.34</c:v>
                </c:pt>
                <c:pt idx="139">
                  <c:v>8.42</c:v>
                </c:pt>
                <c:pt idx="140">
                  <c:v>8.49</c:v>
                </c:pt>
                <c:pt idx="141">
                  <c:v>8.5500000000000007</c:v>
                </c:pt>
                <c:pt idx="142">
                  <c:v>8.59</c:v>
                </c:pt>
                <c:pt idx="143">
                  <c:v>8.6</c:v>
                </c:pt>
                <c:pt idx="144">
                  <c:v>8.58</c:v>
                </c:pt>
                <c:pt idx="145">
                  <c:v>8.5399999999999991</c:v>
                </c:pt>
                <c:pt idx="146">
                  <c:v>8.49</c:v>
                </c:pt>
                <c:pt idx="147">
                  <c:v>8.4499999999999993</c:v>
                </c:pt>
                <c:pt idx="148">
                  <c:v>8.43</c:v>
                </c:pt>
                <c:pt idx="149">
                  <c:v>8.43</c:v>
                </c:pt>
                <c:pt idx="150">
                  <c:v>8.4600000000000009</c:v>
                </c:pt>
                <c:pt idx="151">
                  <c:v>8.49</c:v>
                </c:pt>
                <c:pt idx="152">
                  <c:v>8.52</c:v>
                </c:pt>
                <c:pt idx="153">
                  <c:v>8.5500000000000007</c:v>
                </c:pt>
                <c:pt idx="154">
                  <c:v>8.56</c:v>
                </c:pt>
                <c:pt idx="155">
                  <c:v>8.56</c:v>
                </c:pt>
                <c:pt idx="156">
                  <c:v>8.5500000000000007</c:v>
                </c:pt>
                <c:pt idx="157">
                  <c:v>8.5500000000000007</c:v>
                </c:pt>
                <c:pt idx="158">
                  <c:v>8.5500000000000007</c:v>
                </c:pt>
                <c:pt idx="159">
                  <c:v>8.5399999999999991</c:v>
                </c:pt>
                <c:pt idx="160">
                  <c:v>8.52</c:v>
                </c:pt>
                <c:pt idx="161">
                  <c:v>8.49</c:v>
                </c:pt>
                <c:pt idx="162">
                  <c:v>8.43</c:v>
                </c:pt>
                <c:pt idx="163">
                  <c:v>8.3800000000000008</c:v>
                </c:pt>
                <c:pt idx="164">
                  <c:v>8.33</c:v>
                </c:pt>
                <c:pt idx="165">
                  <c:v>8.32</c:v>
                </c:pt>
                <c:pt idx="166">
                  <c:v>8.33</c:v>
                </c:pt>
                <c:pt idx="167">
                  <c:v>8.3800000000000008</c:v>
                </c:pt>
                <c:pt idx="168">
                  <c:v>8.4600000000000009</c:v>
                </c:pt>
                <c:pt idx="169">
                  <c:v>8.5500000000000007</c:v>
                </c:pt>
                <c:pt idx="170">
                  <c:v>8.64</c:v>
                </c:pt>
                <c:pt idx="171">
                  <c:v>8.7100000000000009</c:v>
                </c:pt>
                <c:pt idx="172">
                  <c:v>8.76</c:v>
                </c:pt>
                <c:pt idx="173">
                  <c:v>8.75</c:v>
                </c:pt>
                <c:pt idx="174">
                  <c:v>8.7100000000000009</c:v>
                </c:pt>
                <c:pt idx="175">
                  <c:v>8.65</c:v>
                </c:pt>
                <c:pt idx="176">
                  <c:v>8.58</c:v>
                </c:pt>
                <c:pt idx="177">
                  <c:v>8.5500000000000007</c:v>
                </c:pt>
                <c:pt idx="178">
                  <c:v>8.5399999999999991</c:v>
                </c:pt>
                <c:pt idx="179">
                  <c:v>8.56</c:v>
                </c:pt>
                <c:pt idx="180">
                  <c:v>8.59</c:v>
                </c:pt>
                <c:pt idx="181">
                  <c:v>8.61</c:v>
                </c:pt>
                <c:pt idx="182">
                  <c:v>8.6</c:v>
                </c:pt>
                <c:pt idx="183">
                  <c:v>8.59</c:v>
                </c:pt>
                <c:pt idx="184">
                  <c:v>8.57</c:v>
                </c:pt>
                <c:pt idx="185">
                  <c:v>8.56</c:v>
                </c:pt>
                <c:pt idx="186">
                  <c:v>8.56</c:v>
                </c:pt>
                <c:pt idx="187">
                  <c:v>8.58</c:v>
                </c:pt>
                <c:pt idx="188">
                  <c:v>8.64</c:v>
                </c:pt>
                <c:pt idx="189">
                  <c:v>8.7200000000000006</c:v>
                </c:pt>
                <c:pt idx="190">
                  <c:v>8.82</c:v>
                </c:pt>
                <c:pt idx="191">
                  <c:v>8.91</c:v>
                </c:pt>
                <c:pt idx="192">
                  <c:v>9</c:v>
                </c:pt>
                <c:pt idx="193">
                  <c:v>9.06</c:v>
                </c:pt>
                <c:pt idx="194">
                  <c:v>9.09</c:v>
                </c:pt>
                <c:pt idx="195">
                  <c:v>9.08</c:v>
                </c:pt>
                <c:pt idx="196">
                  <c:v>9.0500000000000007</c:v>
                </c:pt>
                <c:pt idx="197">
                  <c:v>9.02</c:v>
                </c:pt>
                <c:pt idx="198">
                  <c:v>8.99</c:v>
                </c:pt>
                <c:pt idx="199">
                  <c:v>8.9700000000000006</c:v>
                </c:pt>
                <c:pt idx="200">
                  <c:v>8.9499999999999993</c:v>
                </c:pt>
                <c:pt idx="201">
                  <c:v>8.93</c:v>
                </c:pt>
                <c:pt idx="202">
                  <c:v>8.91</c:v>
                </c:pt>
                <c:pt idx="203">
                  <c:v>8.8699999999999992</c:v>
                </c:pt>
                <c:pt idx="204">
                  <c:v>8.83</c:v>
                </c:pt>
                <c:pt idx="205">
                  <c:v>8.7799999999999994</c:v>
                </c:pt>
                <c:pt idx="206">
                  <c:v>8.75</c:v>
                </c:pt>
                <c:pt idx="207">
                  <c:v>8.7200000000000006</c:v>
                </c:pt>
                <c:pt idx="208">
                  <c:v>8.6999999999999993</c:v>
                </c:pt>
                <c:pt idx="209">
                  <c:v>8.68</c:v>
                </c:pt>
                <c:pt idx="210">
                  <c:v>8.67</c:v>
                </c:pt>
                <c:pt idx="211">
                  <c:v>8.67</c:v>
                </c:pt>
                <c:pt idx="212">
                  <c:v>8.69</c:v>
                </c:pt>
                <c:pt idx="213">
                  <c:v>8.7200000000000006</c:v>
                </c:pt>
                <c:pt idx="214">
                  <c:v>8.7799999999999994</c:v>
                </c:pt>
                <c:pt idx="215">
                  <c:v>8.85</c:v>
                </c:pt>
                <c:pt idx="216">
                  <c:v>8.91</c:v>
                </c:pt>
                <c:pt idx="217">
                  <c:v>8.9700000000000006</c:v>
                </c:pt>
                <c:pt idx="218">
                  <c:v>9.01</c:v>
                </c:pt>
                <c:pt idx="219">
                  <c:v>9.02</c:v>
                </c:pt>
                <c:pt idx="220">
                  <c:v>9.02</c:v>
                </c:pt>
                <c:pt idx="221">
                  <c:v>9.01</c:v>
                </c:pt>
                <c:pt idx="222">
                  <c:v>8.99</c:v>
                </c:pt>
                <c:pt idx="223">
                  <c:v>8.9499999999999993</c:v>
                </c:pt>
                <c:pt idx="224">
                  <c:v>8.92</c:v>
                </c:pt>
                <c:pt idx="225">
                  <c:v>8.89</c:v>
                </c:pt>
                <c:pt idx="226">
                  <c:v>8.8800000000000008</c:v>
                </c:pt>
                <c:pt idx="227">
                  <c:v>8.8699999999999992</c:v>
                </c:pt>
                <c:pt idx="228">
                  <c:v>8.8699999999999992</c:v>
                </c:pt>
                <c:pt idx="229">
                  <c:v>8.8800000000000008</c:v>
                </c:pt>
                <c:pt idx="230">
                  <c:v>8.9</c:v>
                </c:pt>
                <c:pt idx="231">
                  <c:v>8.92</c:v>
                </c:pt>
              </c:numCache>
            </c:numRef>
          </c:yVal>
          <c:smooth val="1"/>
          <c:extLst>
            <c:ext xmlns:c16="http://schemas.microsoft.com/office/drawing/2014/chart" uri="{C3380CC4-5D6E-409C-BE32-E72D297353CC}">
              <c16:uniqueId val="{00000002-243E-4C4C-82CA-06D5916BC3D9}"/>
            </c:ext>
          </c:extLst>
        </c:ser>
        <c:dLbls>
          <c:showLegendKey val="0"/>
          <c:showVal val="0"/>
          <c:showCatName val="0"/>
          <c:showSerName val="0"/>
          <c:showPercent val="0"/>
          <c:showBubbleSize val="0"/>
        </c:dLbls>
        <c:axId val="2120196544"/>
        <c:axId val="2119950464"/>
      </c:scatterChart>
      <c:valAx>
        <c:axId val="2120196544"/>
        <c:scaling>
          <c:orientation val="minMax"/>
        </c:scaling>
        <c:delete val="0"/>
        <c:axPos val="b"/>
        <c:title>
          <c:tx>
            <c:rich>
              <a:bodyPr/>
              <a:lstStyle/>
              <a:p>
                <a:pPr>
                  <a:defRPr sz="1400"/>
                </a:pPr>
                <a:r>
                  <a:rPr lang="fr-FR" sz="1400"/>
                  <a:t>Time</a:t>
                </a:r>
                <a:r>
                  <a:rPr lang="fr-FR" sz="1400" baseline="0"/>
                  <a:t> (s)</a:t>
                </a:r>
                <a:endParaRPr lang="fr-FR" sz="1400"/>
              </a:p>
            </c:rich>
          </c:tx>
          <c:layout>
            <c:manualLayout>
              <c:xMode val="edge"/>
              <c:yMode val="edge"/>
              <c:x val="0.88142829645599996"/>
              <c:y val="0.94284033823562796"/>
            </c:manualLayout>
          </c:layout>
          <c:overlay val="0"/>
        </c:title>
        <c:numFmt formatCode="General" sourceLinked="1"/>
        <c:majorTickMark val="out"/>
        <c:minorTickMark val="none"/>
        <c:tickLblPos val="nextTo"/>
        <c:txPr>
          <a:bodyPr/>
          <a:lstStyle/>
          <a:p>
            <a:pPr>
              <a:defRPr sz="1400"/>
            </a:pPr>
            <a:endParaRPr lang="it-IT"/>
          </a:p>
        </c:txPr>
        <c:crossAx val="2119950464"/>
        <c:crosses val="autoZero"/>
        <c:crossBetween val="midCat"/>
      </c:valAx>
      <c:valAx>
        <c:axId val="2119950464"/>
        <c:scaling>
          <c:orientation val="minMax"/>
        </c:scaling>
        <c:delete val="0"/>
        <c:axPos val="l"/>
        <c:majorGridlines>
          <c:spPr>
            <a:ln>
              <a:prstDash val="sysDot"/>
            </a:ln>
          </c:spPr>
        </c:majorGridlines>
        <c:title>
          <c:tx>
            <c:rich>
              <a:bodyPr rot="-5400000" vert="horz"/>
              <a:lstStyle/>
              <a:p>
                <a:pPr>
                  <a:defRPr sz="1400"/>
                </a:pPr>
                <a:r>
                  <a:rPr lang="fr-FR" sz="1400"/>
                  <a:t>Speed (m/s) and acceleration (m/s</a:t>
                </a:r>
                <a:r>
                  <a:rPr lang="fr-FR" sz="1400" baseline="30000"/>
                  <a:t>2</a:t>
                </a:r>
                <a:r>
                  <a:rPr lang="fr-FR" sz="1400"/>
                  <a:t>)</a:t>
                </a:r>
              </a:p>
            </c:rich>
          </c:tx>
          <c:layout>
            <c:manualLayout>
              <c:xMode val="edge"/>
              <c:yMode val="edge"/>
              <c:x val="1.13309947525994E-2"/>
              <c:y val="0.12982475560222601"/>
            </c:manualLayout>
          </c:layout>
          <c:overlay val="0"/>
        </c:title>
        <c:numFmt formatCode="0" sourceLinked="0"/>
        <c:majorTickMark val="out"/>
        <c:minorTickMark val="none"/>
        <c:tickLblPos val="nextTo"/>
        <c:txPr>
          <a:bodyPr/>
          <a:lstStyle/>
          <a:p>
            <a:pPr>
              <a:defRPr sz="1400"/>
            </a:pPr>
            <a:endParaRPr lang="it-IT"/>
          </a:p>
        </c:txPr>
        <c:crossAx val="2120196544"/>
        <c:crosses val="autoZero"/>
        <c:crossBetween val="midCat"/>
      </c:valAx>
    </c:plotArea>
    <c:legend>
      <c:legendPos val="r"/>
      <c:layout>
        <c:manualLayout>
          <c:xMode val="edge"/>
          <c:yMode val="edge"/>
          <c:x val="0.65006104560078104"/>
          <c:y val="0.37943186260343298"/>
          <c:w val="0.22266029165031001"/>
          <c:h val="0.16700481700612599"/>
        </c:manualLayout>
      </c:layout>
      <c:overlay val="0"/>
      <c:txPr>
        <a:bodyPr/>
        <a:lstStyle/>
        <a:p>
          <a:pPr>
            <a:defRPr sz="1600" b="1"/>
          </a:pPr>
          <a:endParaRPr lang="it-IT"/>
        </a:p>
      </c:txPr>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0036714691405808"/>
          <c:y val="2.0948053646625601E-2"/>
          <c:w val="0.81338396329377671"/>
          <c:h val="0.82900884738847003"/>
        </c:manualLayout>
      </c:layout>
      <c:scatterChart>
        <c:scatterStyle val="smoothMarker"/>
        <c:varyColors val="0"/>
        <c:ser>
          <c:idx val="1"/>
          <c:order val="1"/>
          <c:tx>
            <c:v>Force-Velocity</c:v>
          </c:tx>
          <c:marker>
            <c:symbol val="none"/>
          </c:marker>
          <c:xVal>
            <c:numRef>
              <c:f>'From speed-time curves'!$D$2:$D$275</c:f>
              <c:numCache>
                <c:formatCode>0.00</c:formatCode>
                <c:ptCount val="274"/>
                <c:pt idx="0">
                  <c:v>7.8396696713941755E-2</c:v>
                </c:pt>
                <c:pt idx="1">
                  <c:v>0.21452706437694521</c:v>
                </c:pt>
                <c:pt idx="2">
                  <c:v>0.34862730649210849</c:v>
                </c:pt>
                <c:pt idx="3">
                  <c:v>0.48072769852118424</c:v>
                </c:pt>
                <c:pt idx="4">
                  <c:v>0.6751936857694788</c:v>
                </c:pt>
                <c:pt idx="5">
                  <c:v>0.80242396129906557</c:v>
                </c:pt>
                <c:pt idx="6">
                  <c:v>0.9277568392292348</c:v>
                </c:pt>
                <c:pt idx="7">
                  <c:v>1.0512206156368076</c:v>
                </c:pt>
                <c:pt idx="8">
                  <c:v>1.1728431646164306</c:v>
                </c:pt>
                <c:pt idx="9">
                  <c:v>1.2926519445736369</c:v>
                </c:pt>
                <c:pt idx="10">
                  <c:v>1.4106740044240642</c:v>
                </c:pt>
                <c:pt idx="11">
                  <c:v>1.5269359897002097</c:v>
                </c:pt>
                <c:pt idx="12">
                  <c:v>1.6980861384537094</c:v>
                </c:pt>
                <c:pt idx="13">
                  <c:v>1.8100619183366706</c:v>
                </c:pt>
                <c:pt idx="14">
                  <c:v>1.9203677924125551</c:v>
                </c:pt>
                <c:pt idx="15">
                  <c:v>2.0290286641507325</c:v>
                </c:pt>
                <c:pt idx="16">
                  <c:v>2.1360690656326877</c:v>
                </c:pt>
                <c:pt idx="17">
                  <c:v>2.2415131630905658</c:v>
                </c:pt>
                <c:pt idx="18">
                  <c:v>2.3453847623631123</c:v>
                </c:pt>
                <c:pt idx="19">
                  <c:v>2.4982949300721455</c:v>
                </c:pt>
                <c:pt idx="20">
                  <c:v>2.5983371176247467</c:v>
                </c:pt>
                <c:pt idx="21">
                  <c:v>2.6968873662051758</c:v>
                </c:pt>
                <c:pt idx="22">
                  <c:v>2.7939679252459086</c:v>
                </c:pt>
                <c:pt idx="23">
                  <c:v>2.8896007123714482</c:v>
                </c:pt>
                <c:pt idx="24">
                  <c:v>2.9838073183466123</c:v>
                </c:pt>
                <c:pt idx="25">
                  <c:v>3.0766090119510174</c:v>
                </c:pt>
                <c:pt idx="26">
                  <c:v>3.1680267447808816</c:v>
                </c:pt>
                <c:pt idx="27">
                  <c:v>3.302603481410455</c:v>
                </c:pt>
                <c:pt idx="28">
                  <c:v>3.3906509365131905</c:v>
                </c:pt>
                <c:pt idx="29">
                  <c:v>3.4773853312672673</c:v>
                </c:pt>
                <c:pt idx="30">
                  <c:v>3.5628262474706753</c:v>
                </c:pt>
                <c:pt idx="31">
                  <c:v>3.6469929748961247</c:v>
                </c:pt>
                <c:pt idx="32">
                  <c:v>3.729904515646052</c:v>
                </c:pt>
                <c:pt idx="33">
                  <c:v>3.8115795884426693</c:v>
                </c:pt>
                <c:pt idx="34">
                  <c:v>3.9318140814748674</c:v>
                </c:pt>
                <c:pt idx="35">
                  <c:v>4.0104780570785552</c:v>
                </c:pt>
                <c:pt idx="36">
                  <c:v>4.0879689090852853</c:v>
                </c:pt>
                <c:pt idx="37">
                  <c:v>4.1643041324025214</c:v>
                </c:pt>
                <c:pt idx="38">
                  <c:v>4.239500961034449</c:v>
                </c:pt>
                <c:pt idx="39">
                  <c:v>4.3135763719728581</c:v>
                </c:pt>
                <c:pt idx="40">
                  <c:v>4.3865470890299934</c:v>
                </c:pt>
                <c:pt idx="41">
                  <c:v>4.458429586614244</c:v>
                </c:pt>
                <c:pt idx="42">
                  <c:v>4.5642483555359696</c:v>
                </c:pt>
                <c:pt idx="43">
                  <c:v>4.6334807766735677</c:v>
                </c:pt>
                <c:pt idx="44">
                  <c:v>4.7016807279126178</c:v>
                </c:pt>
                <c:pt idx="45">
                  <c:v>4.7688636065781571</c:v>
                </c:pt>
                <c:pt idx="46">
                  <c:v>4.8350445803734026</c:v>
                </c:pt>
                <c:pt idx="47">
                  <c:v>4.9002385908041228</c:v>
                </c:pt>
                <c:pt idx="48">
                  <c:v>4.9644603565519434</c:v>
                </c:pt>
                <c:pt idx="49">
                  <c:v>5.0590017041372652</c:v>
                </c:pt>
                <c:pt idx="50">
                  <c:v>5.1208558199773844</c:v>
                </c:pt>
                <c:pt idx="51">
                  <c:v>5.1817874993107784</c:v>
                </c:pt>
                <c:pt idx="52">
                  <c:v>5.2418104985237042</c:v>
                </c:pt>
                <c:pt idx="53">
                  <c:v>5.3009383688520728</c:v>
                </c:pt>
                <c:pt idx="54">
                  <c:v>5.3591844594408897</c:v>
                </c:pt>
                <c:pt idx="55">
                  <c:v>5.4165619203580446</c:v>
                </c:pt>
                <c:pt idx="56">
                  <c:v>5.4730837055631758</c:v>
                </c:pt>
                <c:pt idx="57">
                  <c:v>5.5562898534944578</c:v>
                </c:pt>
                <c:pt idx="58">
                  <c:v>5.6107278623043788</c:v>
                </c:pt>
                <c:pt idx="59">
                  <c:v>5.6643540317403538</c:v>
                </c:pt>
                <c:pt idx="60">
                  <c:v>5.7171804688427281</c:v>
                </c:pt>
                <c:pt idx="61">
                  <c:v>5.7692191000983692</c:v>
                </c:pt>
                <c:pt idx="62">
                  <c:v>5.8204816741332701</c:v>
                </c:pt>
                <c:pt idx="63">
                  <c:v>5.8709797643650132</c:v>
                </c:pt>
                <c:pt idx="64">
                  <c:v>5.9453183853201104</c:v>
                </c:pt>
                <c:pt idx="65">
                  <c:v>5.9939547734126482</c:v>
                </c:pt>
                <c:pt idx="66">
                  <c:v>6.0418658422710099</c:v>
                </c:pt>
                <c:pt idx="67">
                  <c:v>6.0890624086521976</c:v>
                </c:pt>
                <c:pt idx="68">
                  <c:v>6.1355551280018554</c:v>
                </c:pt>
                <c:pt idx="69">
                  <c:v>6.1813544968599148</c:v>
                </c:pt>
                <c:pt idx="70">
                  <c:v>6.2264708552303833</c:v>
                </c:pt>
                <c:pt idx="71">
                  <c:v>6.270914388915763</c:v>
                </c:pt>
                <c:pt idx="72">
                  <c:v>6.3363400513394454</c:v>
                </c:pt>
                <c:pt idx="73">
                  <c:v>6.3791450949085435</c:v>
                </c:pt>
                <c:pt idx="74">
                  <c:v>6.4213117826572761</c:v>
                </c:pt>
                <c:pt idx="75">
                  <c:v>6.4628496344487107</c:v>
                </c:pt>
                <c:pt idx="76">
                  <c:v>6.5037680281752639</c:v>
                </c:pt>
                <c:pt idx="77">
                  <c:v>6.5440762018759191</c:v>
                </c:pt>
                <c:pt idx="78">
                  <c:v>6.5837832558218752</c:v>
                </c:pt>
                <c:pt idx="79">
                  <c:v>6.6422363105608948</c:v>
                </c:pt>
                <c:pt idx="80">
                  <c:v>6.6804794931617479</c:v>
                </c:pt>
                <c:pt idx="81">
                  <c:v>6.7181523514230603</c:v>
                </c:pt>
                <c:pt idx="82">
                  <c:v>6.755263390647742</c:v>
                </c:pt>
                <c:pt idx="83">
                  <c:v>6.7918209892982873</c:v>
                </c:pt>
                <c:pt idx="84">
                  <c:v>6.8278334008883519</c:v>
                </c:pt>
                <c:pt idx="85">
                  <c:v>6.8633087558461341</c:v>
                </c:pt>
                <c:pt idx="86">
                  <c:v>6.898255063349958</c:v>
                </c:pt>
                <c:pt idx="87">
                  <c:v>6.9496997872075372</c:v>
                </c:pt>
                <c:pt idx="88">
                  <c:v>6.9833577367727031</c:v>
                </c:pt>
                <c:pt idx="89">
                  <c:v>7.0165137420290904</c:v>
                </c:pt>
                <c:pt idx="90">
                  <c:v>7.0491752885214938</c:v>
                </c:pt>
                <c:pt idx="91">
                  <c:v>7.0813497501620413</c:v>
                </c:pt>
                <c:pt idx="92">
                  <c:v>7.1130443908949861</c:v>
                </c:pt>
                <c:pt idx="93">
                  <c:v>7.1442663663366623</c:v>
                </c:pt>
                <c:pt idx="94">
                  <c:v>7.1902284727683474</c:v>
                </c:pt>
                <c:pt idx="95">
                  <c:v>7.2202993944136695</c:v>
                </c:pt>
                <c:pt idx="96">
                  <c:v>7.2499218654500099</c:v>
                </c:pt>
                <c:pt idx="97">
                  <c:v>7.2791025736653605</c:v>
                </c:pt>
                <c:pt idx="98">
                  <c:v>7.3078481071120756</c:v>
                </c:pt>
                <c:pt idx="99">
                  <c:v>7.336164955594235</c:v>
                </c:pt>
                <c:pt idx="100">
                  <c:v>7.3640595121328349</c:v>
                </c:pt>
                <c:pt idx="101">
                  <c:v>7.3915380744091177</c:v>
                </c:pt>
                <c:pt idx="102">
                  <c:v>7.4319894739783567</c:v>
                </c:pt>
                <c:pt idx="103">
                  <c:v>7.4584549900594821</c:v>
                </c:pt>
                <c:pt idx="104">
                  <c:v>7.4845258232990384</c:v>
                </c:pt>
                <c:pt idx="105">
                  <c:v>7.5102078596410182</c:v>
                </c:pt>
                <c:pt idx="106">
                  <c:v>7.5355068972517572</c:v>
                </c:pt>
                <c:pt idx="107">
                  <c:v>7.5604286478289611</c:v>
                </c:pt>
                <c:pt idx="108">
                  <c:v>7.5849787378912339</c:v>
                </c:pt>
                <c:pt idx="109">
                  <c:v>7.6211191113425354</c:v>
                </c:pt>
                <c:pt idx="110">
                  <c:v>7.6447641185595581</c:v>
                </c:pt>
                <c:pt idx="111">
                  <c:v>7.6680565054608181</c:v>
                </c:pt>
                <c:pt idx="112">
                  <c:v>7.6910015307077293</c:v>
                </c:pt>
                <c:pt idx="113">
                  <c:v>7.7136043745387717</c:v>
                </c:pt>
                <c:pt idx="114">
                  <c:v>7.7358701399390215</c:v>
                </c:pt>
                <c:pt idx="115">
                  <c:v>7.7578038537922325</c:v>
                </c:pt>
                <c:pt idx="116">
                  <c:v>7.779410468015751</c:v>
                </c:pt>
                <c:pt idx="117">
                  <c:v>7.8112177283995425</c:v>
                </c:pt>
                <c:pt idx="118">
                  <c:v>7.8320277762630992</c:v>
                </c:pt>
                <c:pt idx="119">
                  <c:v>7.8525274818382691</c:v>
                </c:pt>
                <c:pt idx="120">
                  <c:v>7.8727214732900883</c:v>
                </c:pt>
                <c:pt idx="121">
                  <c:v>7.8926143097633172</c:v>
                </c:pt>
                <c:pt idx="122">
                  <c:v>7.9122104824117372</c:v>
                </c:pt>
                <c:pt idx="123">
                  <c:v>7.9315144154121171</c:v>
                </c:pt>
                <c:pt idx="124">
                  <c:v>7.9599318813335467</c:v>
                </c:pt>
                <c:pt idx="125">
                  <c:v>7.9785241404231524</c:v>
                </c:pt>
                <c:pt idx="126">
                  <c:v>7.9968391313262552</c:v>
                </c:pt>
                <c:pt idx="127">
                  <c:v>8.0148809889705621</c:v>
                </c:pt>
                <c:pt idx="128">
                  <c:v>8.0326537866191963</c:v>
                </c:pt>
                <c:pt idx="129">
                  <c:v>8.0501615367903092</c:v>
                </c:pt>
                <c:pt idx="130">
                  <c:v>8.0674081921629739</c:v>
                </c:pt>
                <c:pt idx="131">
                  <c:v>8.0843976464695739</c:v>
                </c:pt>
                <c:pt idx="132">
                  <c:v>8.1094079507827921</c:v>
                </c:pt>
                <c:pt idx="133">
                  <c:v>8.1257710585625951</c:v>
                </c:pt>
                <c:pt idx="134">
                  <c:v>8.1418901417083926</c:v>
                </c:pt>
                <c:pt idx="135">
                  <c:v>8.1577688393835288</c:v>
                </c:pt>
                <c:pt idx="136">
                  <c:v>8.1734107364801449</c:v>
                </c:pt>
                <c:pt idx="137">
                  <c:v>8.1888193644285341</c:v>
                </c:pt>
                <c:pt idx="138">
                  <c:v>8.2039982019944233</c:v>
                </c:pt>
                <c:pt idx="139">
                  <c:v>8.2263430836953226</c:v>
                </c:pt>
                <c:pt idx="140">
                  <c:v>8.2409623263490595</c:v>
                </c:pt>
                <c:pt idx="141">
                  <c:v>8.2553635508007517</c:v>
                </c:pt>
                <c:pt idx="142">
                  <c:v>8.2695500083772693</c:v>
                </c:pt>
                <c:pt idx="143">
                  <c:v>8.2835249019181187</c:v>
                </c:pt>
                <c:pt idx="144">
                  <c:v>8.2972913864985554</c:v>
                </c:pt>
                <c:pt idx="145">
                  <c:v>8.3108525701418774</c:v>
                </c:pt>
                <c:pt idx="146">
                  <c:v>8.3242115145211333</c:v>
                </c:pt>
                <c:pt idx="147">
                  <c:v>8.3438773176834395</c:v>
                </c:pt>
                <c:pt idx="148">
                  <c:v>8.356743760757908</c:v>
                </c:pt>
                <c:pt idx="149">
                  <c:v>8.3694183253026715</c:v>
                </c:pt>
                <c:pt idx="150">
                  <c:v>8.3819038728210966</c:v>
                </c:pt>
                <c:pt idx="151">
                  <c:v>8.3942032221426697</c:v>
                </c:pt>
                <c:pt idx="152">
                  <c:v>8.4063191500593906</c:v>
                </c:pt>
                <c:pt idx="153">
                  <c:v>8.41825439195269</c:v>
                </c:pt>
                <c:pt idx="154">
                  <c:v>8.4358243519064615</c:v>
                </c:pt>
                <c:pt idx="155">
                  <c:v>8.4473195798257166</c:v>
                </c:pt>
                <c:pt idx="156">
                  <c:v>8.4586433782815984</c:v>
                </c:pt>
                <c:pt idx="157">
                  <c:v>8.4697983038185392</c:v>
                </c:pt>
                <c:pt idx="158">
                  <c:v>8.4807868748549691</c:v>
                </c:pt>
                <c:pt idx="159">
                  <c:v>8.4916115722518999</c:v>
                </c:pt>
                <c:pt idx="160">
                  <c:v>8.5022748398730172</c:v>
                </c:pt>
                <c:pt idx="161">
                  <c:v>8.5127790851364296</c:v>
                </c:pt>
                <c:pt idx="162">
                  <c:v>8.5282424641171524</c:v>
                </c:pt>
                <c:pt idx="163">
                  <c:v>8.5383594516488781</c:v>
                </c:pt>
                <c:pt idx="164">
                  <c:v>8.5483255635515452</c:v>
                </c:pt>
                <c:pt idx="165">
                  <c:v>8.5581430498482298</c:v>
                </c:pt>
                <c:pt idx="166">
                  <c:v>8.5678141270071997</c:v>
                </c:pt>
                <c:pt idx="167">
                  <c:v>8.577340978442308</c:v>
                </c:pt>
                <c:pt idx="168">
                  <c:v>8.586725755005947</c:v>
                </c:pt>
                <c:pt idx="169">
                  <c:v>8.600541155638151</c:v>
                </c:pt>
                <c:pt idx="170">
                  <c:v>8.6095799456798368</c:v>
                </c:pt>
                <c:pt idx="171">
                  <c:v>8.6184839393575672</c:v>
                </c:pt>
                <c:pt idx="172">
                  <c:v>8.6272551469027583</c:v>
                </c:pt>
                <c:pt idx="173">
                  <c:v>8.6358955485680529</c:v>
                </c:pt>
                <c:pt idx="174">
                  <c:v>8.6444070950743868</c:v>
                </c:pt>
                <c:pt idx="175">
                  <c:v>8.6527917080514083</c:v>
                </c:pt>
                <c:pt idx="176">
                  <c:v>8.6610512804713125</c:v>
                </c:pt>
                <c:pt idx="177">
                  <c:v>8.6732102595645131</c:v>
                </c:pt>
                <c:pt idx="178">
                  <c:v>8.6811653281195671</c:v>
                </c:pt>
                <c:pt idx="179">
                  <c:v>8.6890017619556694</c:v>
                </c:pt>
                <c:pt idx="180">
                  <c:v>8.6967213302840403</c:v>
                </c:pt>
                <c:pt idx="181">
                  <c:v>8.704325775931478</c:v>
                </c:pt>
                <c:pt idx="182">
                  <c:v>8.7118168157338349</c:v>
                </c:pt>
                <c:pt idx="183">
                  <c:v>8.7191961409236214</c:v>
                </c:pt>
                <c:pt idx="184">
                  <c:v>8.7300593014049461</c:v>
                </c:pt>
                <c:pt idx="185">
                  <c:v>8.7371665746135836</c:v>
                </c:pt>
                <c:pt idx="186">
                  <c:v>8.744167856358569</c:v>
                </c:pt>
                <c:pt idx="187">
                  <c:v>8.75106472730101</c:v>
                </c:pt>
                <c:pt idx="188">
                  <c:v>8.7578587445294644</c:v>
                </c:pt>
                <c:pt idx="189">
                  <c:v>8.7645514419114754</c:v>
                </c:pt>
                <c:pt idx="190">
                  <c:v>8.7711443304398689</c:v>
                </c:pt>
                <c:pt idx="191">
                  <c:v>8.7776388985738816</c:v>
                </c:pt>
                <c:pt idx="192">
                  <c:v>8.7871996014948408</c:v>
                </c:pt>
                <c:pt idx="193">
                  <c:v>8.7934547357941728</c:v>
                </c:pt>
                <c:pt idx="194">
                  <c:v>8.7996165866611271</c:v>
                </c:pt>
                <c:pt idx="195">
                  <c:v>8.8056865452406985</c:v>
                </c:pt>
                <c:pt idx="196">
                  <c:v>8.8116659819315952</c:v>
                </c:pt>
                <c:pt idx="197">
                  <c:v>8.8175562466956379</c:v>
                </c:pt>
                <c:pt idx="198">
                  <c:v>8.8233586693625341</c:v>
                </c:pt>
                <c:pt idx="199">
                  <c:v>8.8319004597010604</c:v>
                </c:pt>
                <c:pt idx="200">
                  <c:v>8.8374889657100777</c:v>
                </c:pt>
                <c:pt idx="201">
                  <c:v>8.8429941297799104</c:v>
                </c:pt>
                <c:pt idx="202">
                  <c:v>8.8484171947970847</c:v>
                </c:pt>
                <c:pt idx="203">
                  <c:v>8.853759385112836</c:v>
                </c:pt>
                <c:pt idx="204">
                  <c:v>8.8590219068195371</c:v>
                </c:pt>
                <c:pt idx="205">
                  <c:v>8.8642059480229811</c:v>
                </c:pt>
                <c:pt idx="206">
                  <c:v>8.8693126791106209</c:v>
                </c:pt>
                <c:pt idx="207">
                  <c:v>8.8768303366081955</c:v>
                </c:pt>
                <c:pt idx="208">
                  <c:v>8.8817487989485127</c:v>
                </c:pt>
                <c:pt idx="209">
                  <c:v>8.886593911776707</c:v>
                </c:pt>
                <c:pt idx="210">
                  <c:v>8.8913667689612588</c:v>
                </c:pt>
                <c:pt idx="211">
                  <c:v>8.8960684480576813</c:v>
                </c:pt>
                <c:pt idx="212">
                  <c:v>8.9007000105517964</c:v>
                </c:pt>
                <c:pt idx="213">
                  <c:v>8.9052625020993847</c:v>
                </c:pt>
                <c:pt idx="214">
                  <c:v>8.9119789804495646</c:v>
                </c:pt>
                <c:pt idx="215">
                  <c:v>8.9163732676109024</c:v>
                </c:pt>
                <c:pt idx="216">
                  <c:v>8.9207020223360622</c:v>
                </c:pt>
                <c:pt idx="217">
                  <c:v>8.9249662219167014</c:v>
                </c:pt>
                <c:pt idx="218">
                  <c:v>8.9291668290700361</c:v>
                </c:pt>
                <c:pt idx="219">
                  <c:v>8.9333047921561786</c:v>
                </c:pt>
                <c:pt idx="220">
                  <c:v>8.9373810453922644</c:v>
                </c:pt>
                <c:pt idx="221">
                  <c:v>8.9413965090633436</c:v>
                </c:pt>
                <c:pt idx="222">
                  <c:v>8.9473077035349267</c:v>
                </c:pt>
                <c:pt idx="223">
                  <c:v>8.9511751299778233</c:v>
                </c:pt>
                <c:pt idx="224">
                  <c:v>8.9549848811102031</c:v>
                </c:pt>
                <c:pt idx="225">
                  <c:v>8.9587378170496343</c:v>
                </c:pt>
                <c:pt idx="226">
                  <c:v>8.962434785086673</c:v>
                </c:pt>
                <c:pt idx="227">
                  <c:v>8.9660766198761461</c:v>
                </c:pt>
                <c:pt idx="228">
                  <c:v>8.9696641436255913</c:v>
                </c:pt>
                <c:pt idx="229">
                  <c:v>8.9749453644985717</c:v>
                </c:pt>
                <c:pt idx="230">
                  <c:v>8.978400627788103</c:v>
                </c:pt>
                <c:pt idx="231">
                  <c:v>8.9818043623967174</c:v>
                </c:pt>
              </c:numCache>
            </c:numRef>
          </c:xVal>
          <c:yVal>
            <c:numRef>
              <c:f>'From speed-time curves'!$L$2:$L$275</c:f>
              <c:numCache>
                <c:formatCode>0.00</c:formatCode>
                <c:ptCount val="274"/>
                <c:pt idx="0">
                  <c:v>6.8577984930106481</c:v>
                </c:pt>
                <c:pt idx="1">
                  <c:v>6.7556358629219933</c:v>
                </c:pt>
                <c:pt idx="2">
                  <c:v>6.6550950723514095</c:v>
                </c:pt>
                <c:pt idx="3">
                  <c:v>6.5561490252396863</c:v>
                </c:pt>
                <c:pt idx="4">
                  <c:v>6.4106620298869332</c:v>
                </c:pt>
                <c:pt idx="5">
                  <c:v>6.3155874889928176</c:v>
                </c:pt>
                <c:pt idx="6">
                  <c:v>6.2220166516362889</c:v>
                </c:pt>
                <c:pt idx="7">
                  <c:v>6.1299245515248559</c:v>
                </c:pt>
                <c:pt idx="8">
                  <c:v>6.0392866699263017</c:v>
                </c:pt>
                <c:pt idx="9">
                  <c:v>5.9500789267669152</c:v>
                </c:pt>
                <c:pt idx="10">
                  <c:v>5.862277671928406</c:v>
                </c:pt>
                <c:pt idx="11">
                  <c:v>5.7758596767386088</c:v>
                </c:pt>
                <c:pt idx="12">
                  <c:v>5.6487764977457511</c:v>
                </c:pt>
                <c:pt idx="13">
                  <c:v>5.5657177173972938</c:v>
                </c:pt>
                <c:pt idx="14">
                  <c:v>5.4839640967596788</c:v>
                </c:pt>
                <c:pt idx="15">
                  <c:v>5.4034942033251046</c:v>
                </c:pt>
                <c:pt idx="16">
                  <c:v>5.3242869824869024</c:v>
                </c:pt>
                <c:pt idx="17">
                  <c:v>5.2463217501786765</c:v>
                </c:pt>
                <c:pt idx="18">
                  <c:v>5.1695781856742773</c:v>
                </c:pt>
                <c:pt idx="19">
                  <c:v>5.0567098895877773</c:v>
                </c:pt>
                <c:pt idx="20">
                  <c:v>4.9829339126972156</c:v>
                </c:pt>
                <c:pt idx="21">
                  <c:v>4.9103112420605237</c:v>
                </c:pt>
                <c:pt idx="22">
                  <c:v>4.8388231070020282</c:v>
                </c:pt>
                <c:pt idx="23">
                  <c:v>4.7684510632916108</c:v>
                </c:pt>
                <c:pt idx="24">
                  <c:v>4.6991769868993334</c:v>
                </c:pt>
                <c:pt idx="25">
                  <c:v>4.6309830678839488</c:v>
                </c:pt>
                <c:pt idx="26">
                  <c:v>4.563851804412133</c:v>
                </c:pt>
                <c:pt idx="27">
                  <c:v>4.4651098455058751</c:v>
                </c:pt>
                <c:pt idx="28">
                  <c:v>4.4005606198508849</c:v>
                </c:pt>
                <c:pt idx="29">
                  <c:v>4.3370151362829263</c:v>
                </c:pt>
                <c:pt idx="30">
                  <c:v>4.2744572087925405</c:v>
                </c:pt>
                <c:pt idx="31">
                  <c:v>4.2128709287847528</c:v>
                </c:pt>
                <c:pt idx="32">
                  <c:v>4.1522406598753063</c:v>
                </c:pt>
                <c:pt idx="33">
                  <c:v>4.0925510327960835</c:v>
                </c:pt>
                <c:pt idx="34">
                  <c:v>4.0047473192119822</c:v>
                </c:pt>
                <c:pt idx="35">
                  <c:v>3.9473437643826883</c:v>
                </c:pt>
                <c:pt idx="36">
                  <c:v>3.8908290914040378</c:v>
                </c:pt>
                <c:pt idx="37">
                  <c:v>3.8351890727859552</c:v>
                </c:pt>
                <c:pt idx="38">
                  <c:v>3.7804097219746424</c:v>
                </c:pt>
                <c:pt idx="39">
                  <c:v>3.7264772889080522</c:v>
                </c:pt>
                <c:pt idx="40">
                  <c:v>3.6733782556628563</c:v>
                </c:pt>
                <c:pt idx="41">
                  <c:v>3.6210993321907838</c:v>
                </c:pt>
                <c:pt idx="42">
                  <c:v>3.544190130326776</c:v>
                </c:pt>
                <c:pt idx="43">
                  <c:v>3.4939047953019977</c:v>
                </c:pt>
                <c:pt idx="44">
                  <c:v>3.4443947898661609</c:v>
                </c:pt>
                <c:pt idx="45">
                  <c:v>3.3956477989408009</c:v>
                </c:pt>
                <c:pt idx="46">
                  <c:v>3.3476517133806434</c:v>
                </c:pt>
                <c:pt idx="47">
                  <c:v>3.3003946262430133</c:v>
                </c:pt>
                <c:pt idx="48">
                  <c:v>3.253864829132401</c:v>
                </c:pt>
                <c:pt idx="49">
                  <c:v>3.1854086690838295</c:v>
                </c:pt>
                <c:pt idx="50">
                  <c:v>3.1406471436484513</c:v>
                </c:pt>
                <c:pt idx="51">
                  <c:v>3.0965734413435126</c:v>
                </c:pt>
                <c:pt idx="52">
                  <c:v>3.0531767039309945</c:v>
                </c:pt>
                <c:pt idx="53">
                  <c:v>3.0104462528847917</c:v>
                </c:pt>
                <c:pt idx="54">
                  <c:v>2.9683715861842264</c:v>
                </c:pt>
                <c:pt idx="55">
                  <c:v>2.9269423751709858</c:v>
                </c:pt>
                <c:pt idx="56">
                  <c:v>2.8861484614680415</c:v>
                </c:pt>
                <c:pt idx="57">
                  <c:v>2.8261269628092136</c:v>
                </c:pt>
                <c:pt idx="58">
                  <c:v>2.786877939858762</c:v>
                </c:pt>
                <c:pt idx="59">
                  <c:v>2.7482299577877574</c:v>
                </c:pt>
                <c:pt idx="60">
                  <c:v>2.7101735879510702</c:v>
                </c:pt>
                <c:pt idx="61">
                  <c:v>2.6726995560874505</c:v>
                </c:pt>
                <c:pt idx="62">
                  <c:v>2.6357987396094265</c:v>
                </c:pt>
                <c:pt idx="63">
                  <c:v>2.5994621649457073</c:v>
                </c:pt>
                <c:pt idx="64">
                  <c:v>2.545995986340384</c:v>
                </c:pt>
                <c:pt idx="65">
                  <c:v>2.511031711375038</c:v>
                </c:pt>
                <c:pt idx="66">
                  <c:v>2.4766014070493858</c:v>
                </c:pt>
                <c:pt idx="67">
                  <c:v>2.4426967388280274</c:v>
                </c:pt>
                <c:pt idx="68">
                  <c:v>2.4093095074635285</c:v>
                </c:pt>
                <c:pt idx="69">
                  <c:v>2.3764316466533897</c:v>
                </c:pt>
                <c:pt idx="70">
                  <c:v>2.3440552207415881</c:v>
                </c:pt>
                <c:pt idx="71">
                  <c:v>2.3121724224637488</c:v>
                </c:pt>
                <c:pt idx="72">
                  <c:v>2.2652570084548103</c:v>
                </c:pt>
                <c:pt idx="73">
                  <c:v>2.2345749452023522</c:v>
                </c:pt>
                <c:pt idx="74">
                  <c:v>2.2043601636798908</c:v>
                </c:pt>
                <c:pt idx="75">
                  <c:v>2.1746054076058448</c:v>
                </c:pt>
                <c:pt idx="76">
                  <c:v>2.1453035374282003</c:v>
                </c:pt>
                <c:pt idx="77">
                  <c:v>2.116447528331602</c:v>
                </c:pt>
                <c:pt idx="78">
                  <c:v>2.0880304682816351</c:v>
                </c:pt>
                <c:pt idx="79">
                  <c:v>2.046213059953105</c:v>
                </c:pt>
                <c:pt idx="80">
                  <c:v>2.0188638552716367</c:v>
                </c:pt>
                <c:pt idx="81">
                  <c:v>1.9919302682758975</c:v>
                </c:pt>
                <c:pt idx="82">
                  <c:v>1.9654058712023093</c:v>
                </c:pt>
                <c:pt idx="83">
                  <c:v>1.9392843389426735</c:v>
                </c:pt>
                <c:pt idx="84">
                  <c:v>1.9135594473120325</c:v>
                </c:pt>
                <c:pt idx="85">
                  <c:v>1.8882250713483131</c:v>
                </c:pt>
                <c:pt idx="86">
                  <c:v>1.8632751836431138</c:v>
                </c:pt>
                <c:pt idx="87">
                  <c:v>1.8265583182583545</c:v>
                </c:pt>
                <c:pt idx="88">
                  <c:v>1.8025439067776052</c:v>
                </c:pt>
                <c:pt idx="89">
                  <c:v>1.7788936324702282</c:v>
                </c:pt>
                <c:pt idx="90">
                  <c:v>1.7556018870662657</c:v>
                </c:pt>
                <c:pt idx="91">
                  <c:v>1.7326631511976707</c:v>
                </c:pt>
                <c:pt idx="92">
                  <c:v>1.7100719929166286</c:v>
                </c:pt>
                <c:pt idx="93">
                  <c:v>1.6878230662406006</c:v>
                </c:pt>
                <c:pt idx="94">
                  <c:v>1.6550798738423382</c:v>
                </c:pt>
                <c:pt idx="95">
                  <c:v>1.6336636888290843</c:v>
                </c:pt>
                <c:pt idx="96">
                  <c:v>1.6125716810604522</c:v>
                </c:pt>
                <c:pt idx="97">
                  <c:v>1.5917988740821669</c:v>
                </c:pt>
                <c:pt idx="98">
                  <c:v>1.5713403698570716</c:v>
                </c:pt>
                <c:pt idx="99">
                  <c:v>1.5511913474712684</c:v>
                </c:pt>
                <c:pt idx="100">
                  <c:v>1.5313470618632374</c:v>
                </c:pt>
                <c:pt idx="101">
                  <c:v>1.511802842575481</c:v>
                </c:pt>
                <c:pt idx="102">
                  <c:v>1.4830391016497677</c:v>
                </c:pt>
                <c:pt idx="103">
                  <c:v>1.4642250934934073</c:v>
                </c:pt>
                <c:pt idx="104">
                  <c:v>1.4456953750527473</c:v>
                </c:pt>
                <c:pt idx="105">
                  <c:v>1.4274455967221422</c:v>
                </c:pt>
                <c:pt idx="106">
                  <c:v>1.4094714770174321</c:v>
                </c:pt>
                <c:pt idx="107">
                  <c:v>1.3917688014636636</c:v>
                </c:pt>
                <c:pt idx="108">
                  <c:v>1.3743334215022611</c:v>
                </c:pt>
                <c:pt idx="109">
                  <c:v>1.348672615137537</c:v>
                </c:pt>
                <c:pt idx="110">
                  <c:v>1.3318877471509505</c:v>
                </c:pt>
                <c:pt idx="111">
                  <c:v>1.3153561585584117</c:v>
                </c:pt>
                <c:pt idx="112">
                  <c:v>1.2990739844039214</c:v>
                </c:pt>
                <c:pt idx="113">
                  <c:v>1.2830374199684371</c:v>
                </c:pt>
                <c:pt idx="114">
                  <c:v>1.2672427197946292</c:v>
                </c:pt>
                <c:pt idx="115">
                  <c:v>1.2516861967284543</c:v>
                </c:pt>
                <c:pt idx="116">
                  <c:v>1.2363642209772399</c:v>
                </c:pt>
                <c:pt idx="117">
                  <c:v>1.2138132320548469</c:v>
                </c:pt>
                <c:pt idx="118">
                  <c:v>1.1990621123717389</c:v>
                </c:pt>
                <c:pt idx="119">
                  <c:v>1.1845332742273318</c:v>
                </c:pt>
                <c:pt idx="120">
                  <c:v>1.1702233347258921</c:v>
                </c:pt>
                <c:pt idx="121">
                  <c:v>1.1561289634338829</c:v>
                </c:pt>
                <c:pt idx="122">
                  <c:v>1.1422468815380074</c:v>
                </c:pt>
                <c:pt idx="123">
                  <c:v>1.12857386101757</c:v>
                </c:pt>
                <c:pt idx="124">
                  <c:v>1.108449381818722</c:v>
                </c:pt>
                <c:pt idx="125">
                  <c:v>1.0952852181687349</c:v>
                </c:pt>
                <c:pt idx="126">
                  <c:v>1.0823192061911409</c:v>
                </c:pt>
                <c:pt idx="127">
                  <c:v>1.0695483365607101</c:v>
                </c:pt>
                <c:pt idx="128">
                  <c:v>1.0569696464371696</c:v>
                </c:pt>
                <c:pt idx="129">
                  <c:v>1.0445802187244071</c:v>
                </c:pt>
                <c:pt idx="130">
                  <c:v>1.0323771813421314</c:v>
                </c:pt>
                <c:pt idx="131">
                  <c:v>1.0203577065097595</c:v>
                </c:pt>
                <c:pt idx="132">
                  <c:v>1.0026665953876805</c:v>
                </c:pt>
                <c:pt idx="133">
                  <c:v>0.9910939397852444</c:v>
                </c:pt>
                <c:pt idx="134">
                  <c:v>0.97969528830110897</c:v>
                </c:pt>
                <c:pt idx="135">
                  <c:v>0.96846800395831101</c:v>
                </c:pt>
                <c:pt idx="136">
                  <c:v>0.95740949034982148</c:v>
                </c:pt>
                <c:pt idx="137">
                  <c:v>0.94651719099668397</c:v>
                </c:pt>
                <c:pt idx="138">
                  <c:v>0.93578858871681159</c:v>
                </c:pt>
                <c:pt idx="139">
                  <c:v>0.91999720600269508</c:v>
                </c:pt>
                <c:pt idx="140">
                  <c:v>0.90966708604676016</c:v>
                </c:pt>
                <c:pt idx="141">
                  <c:v>0.89949215362016888</c:v>
                </c:pt>
                <c:pt idx="142">
                  <c:v>0.88947006084205404</c:v>
                </c:pt>
                <c:pt idx="143">
                  <c:v>0.87959849583905436</c:v>
                </c:pt>
                <c:pt idx="144">
                  <c:v>0.86987518217892201</c:v>
                </c:pt>
                <c:pt idx="145">
                  <c:v>0.86029787831344984</c:v>
                </c:pt>
                <c:pt idx="146">
                  <c:v>0.85086437703055251</c:v>
                </c:pt>
                <c:pt idx="147">
                  <c:v>0.83697900971424533</c:v>
                </c:pt>
                <c:pt idx="148">
                  <c:v>0.82789557882659215</c:v>
                </c:pt>
                <c:pt idx="149">
                  <c:v>0.8189484879746638</c:v>
                </c:pt>
                <c:pt idx="150">
                  <c:v>0.81013567791580166</c:v>
                </c:pt>
                <c:pt idx="151">
                  <c:v>0.80145512088644633</c:v>
                </c:pt>
                <c:pt idx="152">
                  <c:v>0.79290482010991092</c:v>
                </c:pt>
                <c:pt idx="153">
                  <c:v>0.78448280931216563</c:v>
                </c:pt>
                <c:pt idx="154">
                  <c:v>0.77208610937876121</c:v>
                </c:pt>
                <c:pt idx="155">
                  <c:v>0.76397641697551866</c:v>
                </c:pt>
                <c:pt idx="156">
                  <c:v>0.75598836599273267</c:v>
                </c:pt>
                <c:pt idx="157">
                  <c:v>0.7481201216341743</c:v>
                </c:pt>
                <c:pt idx="158">
                  <c:v>0.74036987708026525</c:v>
                </c:pt>
                <c:pt idx="159">
                  <c:v>0.73273585305267797</c:v>
                </c:pt>
                <c:pt idx="160">
                  <c:v>0.72521629738596594</c:v>
                </c:pt>
                <c:pt idx="161">
                  <c:v>0.71780948460610694</c:v>
                </c:pt>
                <c:pt idx="162">
                  <c:v>0.70690694843966639</c:v>
                </c:pt>
                <c:pt idx="163">
                  <c:v>0.69977461536689956</c:v>
                </c:pt>
                <c:pt idx="164">
                  <c:v>0.6927491902900661</c:v>
                </c:pt>
                <c:pt idx="165">
                  <c:v>0.68582906281042155</c:v>
                </c:pt>
                <c:pt idx="166">
                  <c:v>0.6790126470209682</c:v>
                </c:pt>
                <c:pt idx="167">
                  <c:v>0.67229838112712414</c:v>
                </c:pt>
                <c:pt idx="168">
                  <c:v>0.66568472707346749</c:v>
                </c:pt>
                <c:pt idx="169">
                  <c:v>0.65594958612475618</c:v>
                </c:pt>
                <c:pt idx="170">
                  <c:v>0.64958088516901547</c:v>
                </c:pt>
                <c:pt idx="171">
                  <c:v>0.64330759455537423</c:v>
                </c:pt>
                <c:pt idx="172">
                  <c:v>0.63712827859332311</c:v>
                </c:pt>
                <c:pt idx="173">
                  <c:v>0.63104152338266506</c:v>
                </c:pt>
                <c:pt idx="174">
                  <c:v>0.62504593647731377</c:v>
                </c:pt>
                <c:pt idx="175">
                  <c:v>0.61914014655443839</c:v>
                </c:pt>
                <c:pt idx="176">
                  <c:v>0.61332280308886367</c:v>
                </c:pt>
                <c:pt idx="177">
                  <c:v>0.60475972103958797</c:v>
                </c:pt>
                <c:pt idx="178">
                  <c:v>0.59915771877660828</c:v>
                </c:pt>
                <c:pt idx="179">
                  <c:v>0.59363959533379329</c:v>
                </c:pt>
                <c:pt idx="180">
                  <c:v>0.58820408988272632</c:v>
                </c:pt>
                <c:pt idx="181">
                  <c:v>0.58284996069197215</c:v>
                </c:pt>
                <c:pt idx="182">
                  <c:v>0.57757598483357464</c:v>
                </c:pt>
                <c:pt idx="183">
                  <c:v>0.57238095789418975</c:v>
                </c:pt>
                <c:pt idx="184">
                  <c:v>0.5647338568487501</c:v>
                </c:pt>
                <c:pt idx="185">
                  <c:v>0.5597310518473233</c:v>
                </c:pt>
                <c:pt idx="186">
                  <c:v>0.55480312205630178</c:v>
                </c:pt>
                <c:pt idx="187">
                  <c:v>0.54994894292381746</c:v>
                </c:pt>
                <c:pt idx="188">
                  <c:v>0.54516740690332788</c:v>
                </c:pt>
                <c:pt idx="189">
                  <c:v>0.54045742319306389</c:v>
                </c:pt>
                <c:pt idx="190">
                  <c:v>0.53581791747956864</c:v>
                </c:pt>
                <c:pt idx="191">
                  <c:v>0.53124783168526013</c:v>
                </c:pt>
                <c:pt idx="192">
                  <c:v>0.5245205900812806</c:v>
                </c:pt>
                <c:pt idx="193">
                  <c:v>0.52011952931185301</c:v>
                </c:pt>
                <c:pt idx="194">
                  <c:v>0.51578430949515608</c:v>
                </c:pt>
                <c:pt idx="195">
                  <c:v>0.51151394259577276</c:v>
                </c:pt>
                <c:pt idx="196">
                  <c:v>0.50730745549480716</c:v>
                </c:pt>
                <c:pt idx="197">
                  <c:v>0.50316388976204796</c:v>
                </c:pt>
                <c:pt idx="198">
                  <c:v>0.49908230143169097</c:v>
                </c:pt>
                <c:pt idx="199">
                  <c:v>0.49307409663958757</c:v>
                </c:pt>
                <c:pt idx="200">
                  <c:v>0.4891434149046392</c:v>
                </c:pt>
                <c:pt idx="201">
                  <c:v>0.4852715174424066</c:v>
                </c:pt>
                <c:pt idx="202">
                  <c:v>0.48145752269398429</c:v>
                </c:pt>
                <c:pt idx="203">
                  <c:v>0.47770056239239611</c:v>
                </c:pt>
                <c:pt idx="204">
                  <c:v>0.47399978136007576</c:v>
                </c:pt>
                <c:pt idx="205">
                  <c:v>0.47035433730949167</c:v>
                </c:pt>
                <c:pt idx="206">
                  <c:v>0.46676340064687144</c:v>
                </c:pt>
                <c:pt idx="207">
                  <c:v>0.46147741298513884</c:v>
                </c:pt>
                <c:pt idx="208">
                  <c:v>0.45801919688696818</c:v>
                </c:pt>
                <c:pt idx="209">
                  <c:v>0.45461268179906933</c:v>
                </c:pt>
                <c:pt idx="210">
                  <c:v>0.45125709290121113</c:v>
                </c:pt>
                <c:pt idx="211">
                  <c:v>0.44795166704056916</c:v>
                </c:pt>
                <c:pt idx="212">
                  <c:v>0.4446956525543973</c:v>
                </c:pt>
                <c:pt idx="213">
                  <c:v>0.44148830909544645</c:v>
                </c:pt>
                <c:pt idx="214">
                  <c:v>0.43676695995548798</c:v>
                </c:pt>
                <c:pt idx="215">
                  <c:v>0.43367812775952252</c:v>
                </c:pt>
                <c:pt idx="216">
                  <c:v>0.43063546202722752</c:v>
                </c:pt>
                <c:pt idx="217">
                  <c:v>0.42763827124199844</c:v>
                </c:pt>
                <c:pt idx="218">
                  <c:v>0.42468587428963239</c:v>
                </c:pt>
                <c:pt idx="219">
                  <c:v>0.42177760030053962</c:v>
                </c:pt>
                <c:pt idx="220">
                  <c:v>0.4189127884943859</c:v>
                </c:pt>
                <c:pt idx="221">
                  <c:v>0.41609078802712929</c:v>
                </c:pt>
                <c:pt idx="222">
                  <c:v>0.41193665891074788</c:v>
                </c:pt>
                <c:pt idx="223">
                  <c:v>0.40921890320222248</c:v>
                </c:pt>
                <c:pt idx="224">
                  <c:v>0.40654175697314826</c:v>
                </c:pt>
                <c:pt idx="225">
                  <c:v>0.40390461226214952</c:v>
                </c:pt>
                <c:pt idx="226">
                  <c:v>0.40130687024395378</c:v>
                </c:pt>
                <c:pt idx="227">
                  <c:v>0.39874794109108785</c:v>
                </c:pt>
                <c:pt idx="228">
                  <c:v>0.39622724383769409</c:v>
                </c:pt>
                <c:pt idx="229">
                  <c:v>0.39251663335165865</c:v>
                </c:pt>
                <c:pt idx="230">
                  <c:v>0.39008903107126686</c:v>
                </c:pt>
                <c:pt idx="231">
                  <c:v>0.38769769517759584</c:v>
                </c:pt>
              </c:numCache>
            </c:numRef>
          </c:yVal>
          <c:smooth val="1"/>
          <c:extLst>
            <c:ext xmlns:c16="http://schemas.microsoft.com/office/drawing/2014/chart" uri="{C3380CC4-5D6E-409C-BE32-E72D297353CC}">
              <c16:uniqueId val="{00000000-8CCD-5D47-B0CA-B3AAEF9015A6}"/>
            </c:ext>
          </c:extLst>
        </c:ser>
        <c:dLbls>
          <c:showLegendKey val="0"/>
          <c:showVal val="0"/>
          <c:showCatName val="0"/>
          <c:showSerName val="0"/>
          <c:showPercent val="0"/>
          <c:showBubbleSize val="0"/>
        </c:dLbls>
        <c:axId val="2118986000"/>
        <c:axId val="-2139584176"/>
      </c:scatterChart>
      <c:scatterChart>
        <c:scatterStyle val="smoothMarker"/>
        <c:varyColors val="0"/>
        <c:ser>
          <c:idx val="0"/>
          <c:order val="0"/>
          <c:tx>
            <c:v>Power-Velocity</c:v>
          </c:tx>
          <c:spPr>
            <a:ln>
              <a:solidFill>
                <a:schemeClr val="accent3"/>
              </a:solidFill>
            </a:ln>
          </c:spPr>
          <c:marker>
            <c:symbol val="none"/>
          </c:marker>
          <c:xVal>
            <c:numRef>
              <c:f>'From speed-time curves'!$D$2:$D$275</c:f>
              <c:numCache>
                <c:formatCode>0.00</c:formatCode>
                <c:ptCount val="274"/>
                <c:pt idx="0">
                  <c:v>7.8396696713941755E-2</c:v>
                </c:pt>
                <c:pt idx="1">
                  <c:v>0.21452706437694521</c:v>
                </c:pt>
                <c:pt idx="2">
                  <c:v>0.34862730649210849</c:v>
                </c:pt>
                <c:pt idx="3">
                  <c:v>0.48072769852118424</c:v>
                </c:pt>
                <c:pt idx="4">
                  <c:v>0.6751936857694788</c:v>
                </c:pt>
                <c:pt idx="5">
                  <c:v>0.80242396129906557</c:v>
                </c:pt>
                <c:pt idx="6">
                  <c:v>0.9277568392292348</c:v>
                </c:pt>
                <c:pt idx="7">
                  <c:v>1.0512206156368076</c:v>
                </c:pt>
                <c:pt idx="8">
                  <c:v>1.1728431646164306</c:v>
                </c:pt>
                <c:pt idx="9">
                  <c:v>1.2926519445736369</c:v>
                </c:pt>
                <c:pt idx="10">
                  <c:v>1.4106740044240642</c:v>
                </c:pt>
                <c:pt idx="11">
                  <c:v>1.5269359897002097</c:v>
                </c:pt>
                <c:pt idx="12">
                  <c:v>1.6980861384537094</c:v>
                </c:pt>
                <c:pt idx="13">
                  <c:v>1.8100619183366706</c:v>
                </c:pt>
                <c:pt idx="14">
                  <c:v>1.9203677924125551</c:v>
                </c:pt>
                <c:pt idx="15">
                  <c:v>2.0290286641507325</c:v>
                </c:pt>
                <c:pt idx="16">
                  <c:v>2.1360690656326877</c:v>
                </c:pt>
                <c:pt idx="17">
                  <c:v>2.2415131630905658</c:v>
                </c:pt>
                <c:pt idx="18">
                  <c:v>2.3453847623631123</c:v>
                </c:pt>
                <c:pt idx="19">
                  <c:v>2.4982949300721455</c:v>
                </c:pt>
                <c:pt idx="20">
                  <c:v>2.5983371176247467</c:v>
                </c:pt>
                <c:pt idx="21">
                  <c:v>2.6968873662051758</c:v>
                </c:pt>
                <c:pt idx="22">
                  <c:v>2.7939679252459086</c:v>
                </c:pt>
                <c:pt idx="23">
                  <c:v>2.8896007123714482</c:v>
                </c:pt>
                <c:pt idx="24">
                  <c:v>2.9838073183466123</c:v>
                </c:pt>
                <c:pt idx="25">
                  <c:v>3.0766090119510174</c:v>
                </c:pt>
                <c:pt idx="26">
                  <c:v>3.1680267447808816</c:v>
                </c:pt>
                <c:pt idx="27">
                  <c:v>3.302603481410455</c:v>
                </c:pt>
                <c:pt idx="28">
                  <c:v>3.3906509365131905</c:v>
                </c:pt>
                <c:pt idx="29">
                  <c:v>3.4773853312672673</c:v>
                </c:pt>
                <c:pt idx="30">
                  <c:v>3.5628262474706753</c:v>
                </c:pt>
                <c:pt idx="31">
                  <c:v>3.6469929748961247</c:v>
                </c:pt>
                <c:pt idx="32">
                  <c:v>3.729904515646052</c:v>
                </c:pt>
                <c:pt idx="33">
                  <c:v>3.8115795884426693</c:v>
                </c:pt>
                <c:pt idx="34">
                  <c:v>3.9318140814748674</c:v>
                </c:pt>
                <c:pt idx="35">
                  <c:v>4.0104780570785552</c:v>
                </c:pt>
                <c:pt idx="36">
                  <c:v>4.0879689090852853</c:v>
                </c:pt>
                <c:pt idx="37">
                  <c:v>4.1643041324025214</c:v>
                </c:pt>
                <c:pt idx="38">
                  <c:v>4.239500961034449</c:v>
                </c:pt>
                <c:pt idx="39">
                  <c:v>4.3135763719728581</c:v>
                </c:pt>
                <c:pt idx="40">
                  <c:v>4.3865470890299934</c:v>
                </c:pt>
                <c:pt idx="41">
                  <c:v>4.458429586614244</c:v>
                </c:pt>
                <c:pt idx="42">
                  <c:v>4.5642483555359696</c:v>
                </c:pt>
                <c:pt idx="43">
                  <c:v>4.6334807766735677</c:v>
                </c:pt>
                <c:pt idx="44">
                  <c:v>4.7016807279126178</c:v>
                </c:pt>
                <c:pt idx="45">
                  <c:v>4.7688636065781571</c:v>
                </c:pt>
                <c:pt idx="46">
                  <c:v>4.8350445803734026</c:v>
                </c:pt>
                <c:pt idx="47">
                  <c:v>4.9002385908041228</c:v>
                </c:pt>
                <c:pt idx="48">
                  <c:v>4.9644603565519434</c:v>
                </c:pt>
                <c:pt idx="49">
                  <c:v>5.0590017041372652</c:v>
                </c:pt>
                <c:pt idx="50">
                  <c:v>5.1208558199773844</c:v>
                </c:pt>
                <c:pt idx="51">
                  <c:v>5.1817874993107784</c:v>
                </c:pt>
                <c:pt idx="52">
                  <c:v>5.2418104985237042</c:v>
                </c:pt>
                <c:pt idx="53">
                  <c:v>5.3009383688520728</c:v>
                </c:pt>
                <c:pt idx="54">
                  <c:v>5.3591844594408897</c:v>
                </c:pt>
                <c:pt idx="55">
                  <c:v>5.4165619203580446</c:v>
                </c:pt>
                <c:pt idx="56">
                  <c:v>5.4730837055631758</c:v>
                </c:pt>
                <c:pt idx="57">
                  <c:v>5.5562898534944578</c:v>
                </c:pt>
                <c:pt idx="58">
                  <c:v>5.6107278623043788</c:v>
                </c:pt>
                <c:pt idx="59">
                  <c:v>5.6643540317403538</c:v>
                </c:pt>
                <c:pt idx="60">
                  <c:v>5.7171804688427281</c:v>
                </c:pt>
                <c:pt idx="61">
                  <c:v>5.7692191000983692</c:v>
                </c:pt>
                <c:pt idx="62">
                  <c:v>5.8204816741332701</c:v>
                </c:pt>
                <c:pt idx="63">
                  <c:v>5.8709797643650132</c:v>
                </c:pt>
                <c:pt idx="64">
                  <c:v>5.9453183853201104</c:v>
                </c:pt>
                <c:pt idx="65">
                  <c:v>5.9939547734126482</c:v>
                </c:pt>
                <c:pt idx="66">
                  <c:v>6.0418658422710099</c:v>
                </c:pt>
                <c:pt idx="67">
                  <c:v>6.0890624086521976</c:v>
                </c:pt>
                <c:pt idx="68">
                  <c:v>6.1355551280018554</c:v>
                </c:pt>
                <c:pt idx="69">
                  <c:v>6.1813544968599148</c:v>
                </c:pt>
                <c:pt idx="70">
                  <c:v>6.2264708552303833</c:v>
                </c:pt>
                <c:pt idx="71">
                  <c:v>6.270914388915763</c:v>
                </c:pt>
                <c:pt idx="72">
                  <c:v>6.3363400513394454</c:v>
                </c:pt>
                <c:pt idx="73">
                  <c:v>6.3791450949085435</c:v>
                </c:pt>
                <c:pt idx="74">
                  <c:v>6.4213117826572761</c:v>
                </c:pt>
                <c:pt idx="75">
                  <c:v>6.4628496344487107</c:v>
                </c:pt>
                <c:pt idx="76">
                  <c:v>6.5037680281752639</c:v>
                </c:pt>
                <c:pt idx="77">
                  <c:v>6.5440762018759191</c:v>
                </c:pt>
                <c:pt idx="78">
                  <c:v>6.5837832558218752</c:v>
                </c:pt>
                <c:pt idx="79">
                  <c:v>6.6422363105608948</c:v>
                </c:pt>
                <c:pt idx="80">
                  <c:v>6.6804794931617479</c:v>
                </c:pt>
                <c:pt idx="81">
                  <c:v>6.7181523514230603</c:v>
                </c:pt>
                <c:pt idx="82">
                  <c:v>6.755263390647742</c:v>
                </c:pt>
                <c:pt idx="83">
                  <c:v>6.7918209892982873</c:v>
                </c:pt>
                <c:pt idx="84">
                  <c:v>6.8278334008883519</c:v>
                </c:pt>
                <c:pt idx="85">
                  <c:v>6.8633087558461341</c:v>
                </c:pt>
                <c:pt idx="86">
                  <c:v>6.898255063349958</c:v>
                </c:pt>
                <c:pt idx="87">
                  <c:v>6.9496997872075372</c:v>
                </c:pt>
                <c:pt idx="88">
                  <c:v>6.9833577367727031</c:v>
                </c:pt>
                <c:pt idx="89">
                  <c:v>7.0165137420290904</c:v>
                </c:pt>
                <c:pt idx="90">
                  <c:v>7.0491752885214938</c:v>
                </c:pt>
                <c:pt idx="91">
                  <c:v>7.0813497501620413</c:v>
                </c:pt>
                <c:pt idx="92">
                  <c:v>7.1130443908949861</c:v>
                </c:pt>
                <c:pt idx="93">
                  <c:v>7.1442663663366623</c:v>
                </c:pt>
                <c:pt idx="94">
                  <c:v>7.1902284727683474</c:v>
                </c:pt>
                <c:pt idx="95">
                  <c:v>7.2202993944136695</c:v>
                </c:pt>
                <c:pt idx="96">
                  <c:v>7.2499218654500099</c:v>
                </c:pt>
                <c:pt idx="97">
                  <c:v>7.2791025736653605</c:v>
                </c:pt>
                <c:pt idx="98">
                  <c:v>7.3078481071120756</c:v>
                </c:pt>
                <c:pt idx="99">
                  <c:v>7.336164955594235</c:v>
                </c:pt>
                <c:pt idx="100">
                  <c:v>7.3640595121328349</c:v>
                </c:pt>
                <c:pt idx="101">
                  <c:v>7.3915380744091177</c:v>
                </c:pt>
                <c:pt idx="102">
                  <c:v>7.4319894739783567</c:v>
                </c:pt>
                <c:pt idx="103">
                  <c:v>7.4584549900594821</c:v>
                </c:pt>
                <c:pt idx="104">
                  <c:v>7.4845258232990384</c:v>
                </c:pt>
                <c:pt idx="105">
                  <c:v>7.5102078596410182</c:v>
                </c:pt>
                <c:pt idx="106">
                  <c:v>7.5355068972517572</c:v>
                </c:pt>
                <c:pt idx="107">
                  <c:v>7.5604286478289611</c:v>
                </c:pt>
                <c:pt idx="108">
                  <c:v>7.5849787378912339</c:v>
                </c:pt>
                <c:pt idx="109">
                  <c:v>7.6211191113425354</c:v>
                </c:pt>
                <c:pt idx="110">
                  <c:v>7.6447641185595581</c:v>
                </c:pt>
                <c:pt idx="111">
                  <c:v>7.6680565054608181</c:v>
                </c:pt>
                <c:pt idx="112">
                  <c:v>7.6910015307077293</c:v>
                </c:pt>
                <c:pt idx="113">
                  <c:v>7.7136043745387717</c:v>
                </c:pt>
                <c:pt idx="114">
                  <c:v>7.7358701399390215</c:v>
                </c:pt>
                <c:pt idx="115">
                  <c:v>7.7578038537922325</c:v>
                </c:pt>
                <c:pt idx="116">
                  <c:v>7.779410468015751</c:v>
                </c:pt>
                <c:pt idx="117">
                  <c:v>7.8112177283995425</c:v>
                </c:pt>
                <c:pt idx="118">
                  <c:v>7.8320277762630992</c:v>
                </c:pt>
                <c:pt idx="119">
                  <c:v>7.8525274818382691</c:v>
                </c:pt>
                <c:pt idx="120">
                  <c:v>7.8727214732900883</c:v>
                </c:pt>
                <c:pt idx="121">
                  <c:v>7.8926143097633172</c:v>
                </c:pt>
                <c:pt idx="122">
                  <c:v>7.9122104824117372</c:v>
                </c:pt>
                <c:pt idx="123">
                  <c:v>7.9315144154121171</c:v>
                </c:pt>
                <c:pt idx="124">
                  <c:v>7.9599318813335467</c:v>
                </c:pt>
                <c:pt idx="125">
                  <c:v>7.9785241404231524</c:v>
                </c:pt>
                <c:pt idx="126">
                  <c:v>7.9968391313262552</c:v>
                </c:pt>
                <c:pt idx="127">
                  <c:v>8.0148809889705621</c:v>
                </c:pt>
                <c:pt idx="128">
                  <c:v>8.0326537866191963</c:v>
                </c:pt>
                <c:pt idx="129">
                  <c:v>8.0501615367903092</c:v>
                </c:pt>
                <c:pt idx="130">
                  <c:v>8.0674081921629739</c:v>
                </c:pt>
                <c:pt idx="131">
                  <c:v>8.0843976464695739</c:v>
                </c:pt>
                <c:pt idx="132">
                  <c:v>8.1094079507827921</c:v>
                </c:pt>
                <c:pt idx="133">
                  <c:v>8.1257710585625951</c:v>
                </c:pt>
                <c:pt idx="134">
                  <c:v>8.1418901417083926</c:v>
                </c:pt>
                <c:pt idx="135">
                  <c:v>8.1577688393835288</c:v>
                </c:pt>
                <c:pt idx="136">
                  <c:v>8.1734107364801449</c:v>
                </c:pt>
                <c:pt idx="137">
                  <c:v>8.1888193644285341</c:v>
                </c:pt>
                <c:pt idx="138">
                  <c:v>8.2039982019944233</c:v>
                </c:pt>
                <c:pt idx="139">
                  <c:v>8.2263430836953226</c:v>
                </c:pt>
                <c:pt idx="140">
                  <c:v>8.2409623263490595</c:v>
                </c:pt>
                <c:pt idx="141">
                  <c:v>8.2553635508007517</c:v>
                </c:pt>
                <c:pt idx="142">
                  <c:v>8.2695500083772693</c:v>
                </c:pt>
                <c:pt idx="143">
                  <c:v>8.2835249019181187</c:v>
                </c:pt>
                <c:pt idx="144">
                  <c:v>8.2972913864985554</c:v>
                </c:pt>
                <c:pt idx="145">
                  <c:v>8.3108525701418774</c:v>
                </c:pt>
                <c:pt idx="146">
                  <c:v>8.3242115145211333</c:v>
                </c:pt>
                <c:pt idx="147">
                  <c:v>8.3438773176834395</c:v>
                </c:pt>
                <c:pt idx="148">
                  <c:v>8.356743760757908</c:v>
                </c:pt>
                <c:pt idx="149">
                  <c:v>8.3694183253026715</c:v>
                </c:pt>
                <c:pt idx="150">
                  <c:v>8.3819038728210966</c:v>
                </c:pt>
                <c:pt idx="151">
                  <c:v>8.3942032221426697</c:v>
                </c:pt>
                <c:pt idx="152">
                  <c:v>8.4063191500593906</c:v>
                </c:pt>
                <c:pt idx="153">
                  <c:v>8.41825439195269</c:v>
                </c:pt>
                <c:pt idx="154">
                  <c:v>8.4358243519064615</c:v>
                </c:pt>
                <c:pt idx="155">
                  <c:v>8.4473195798257166</c:v>
                </c:pt>
                <c:pt idx="156">
                  <c:v>8.4586433782815984</c:v>
                </c:pt>
                <c:pt idx="157">
                  <c:v>8.4697983038185392</c:v>
                </c:pt>
                <c:pt idx="158">
                  <c:v>8.4807868748549691</c:v>
                </c:pt>
                <c:pt idx="159">
                  <c:v>8.4916115722518999</c:v>
                </c:pt>
                <c:pt idx="160">
                  <c:v>8.5022748398730172</c:v>
                </c:pt>
                <c:pt idx="161">
                  <c:v>8.5127790851364296</c:v>
                </c:pt>
                <c:pt idx="162">
                  <c:v>8.5282424641171524</c:v>
                </c:pt>
                <c:pt idx="163">
                  <c:v>8.5383594516488781</c:v>
                </c:pt>
                <c:pt idx="164">
                  <c:v>8.5483255635515452</c:v>
                </c:pt>
                <c:pt idx="165">
                  <c:v>8.5581430498482298</c:v>
                </c:pt>
                <c:pt idx="166">
                  <c:v>8.5678141270071997</c:v>
                </c:pt>
                <c:pt idx="167">
                  <c:v>8.577340978442308</c:v>
                </c:pt>
                <c:pt idx="168">
                  <c:v>8.586725755005947</c:v>
                </c:pt>
                <c:pt idx="169">
                  <c:v>8.600541155638151</c:v>
                </c:pt>
                <c:pt idx="170">
                  <c:v>8.6095799456798368</c:v>
                </c:pt>
                <c:pt idx="171">
                  <c:v>8.6184839393575672</c:v>
                </c:pt>
                <c:pt idx="172">
                  <c:v>8.6272551469027583</c:v>
                </c:pt>
                <c:pt idx="173">
                  <c:v>8.6358955485680529</c:v>
                </c:pt>
                <c:pt idx="174">
                  <c:v>8.6444070950743868</c:v>
                </c:pt>
                <c:pt idx="175">
                  <c:v>8.6527917080514083</c:v>
                </c:pt>
                <c:pt idx="176">
                  <c:v>8.6610512804713125</c:v>
                </c:pt>
                <c:pt idx="177">
                  <c:v>8.6732102595645131</c:v>
                </c:pt>
                <c:pt idx="178">
                  <c:v>8.6811653281195671</c:v>
                </c:pt>
                <c:pt idx="179">
                  <c:v>8.6890017619556694</c:v>
                </c:pt>
                <c:pt idx="180">
                  <c:v>8.6967213302840403</c:v>
                </c:pt>
                <c:pt idx="181">
                  <c:v>8.704325775931478</c:v>
                </c:pt>
                <c:pt idx="182">
                  <c:v>8.7118168157338349</c:v>
                </c:pt>
                <c:pt idx="183">
                  <c:v>8.7191961409236214</c:v>
                </c:pt>
                <c:pt idx="184">
                  <c:v>8.7300593014049461</c:v>
                </c:pt>
                <c:pt idx="185">
                  <c:v>8.7371665746135836</c:v>
                </c:pt>
                <c:pt idx="186">
                  <c:v>8.744167856358569</c:v>
                </c:pt>
                <c:pt idx="187">
                  <c:v>8.75106472730101</c:v>
                </c:pt>
                <c:pt idx="188">
                  <c:v>8.7578587445294644</c:v>
                </c:pt>
                <c:pt idx="189">
                  <c:v>8.7645514419114754</c:v>
                </c:pt>
                <c:pt idx="190">
                  <c:v>8.7711443304398689</c:v>
                </c:pt>
                <c:pt idx="191">
                  <c:v>8.7776388985738816</c:v>
                </c:pt>
                <c:pt idx="192">
                  <c:v>8.7871996014948408</c:v>
                </c:pt>
                <c:pt idx="193">
                  <c:v>8.7934547357941728</c:v>
                </c:pt>
                <c:pt idx="194">
                  <c:v>8.7996165866611271</c:v>
                </c:pt>
                <c:pt idx="195">
                  <c:v>8.8056865452406985</c:v>
                </c:pt>
                <c:pt idx="196">
                  <c:v>8.8116659819315952</c:v>
                </c:pt>
                <c:pt idx="197">
                  <c:v>8.8175562466956379</c:v>
                </c:pt>
                <c:pt idx="198">
                  <c:v>8.8233586693625341</c:v>
                </c:pt>
                <c:pt idx="199">
                  <c:v>8.8319004597010604</c:v>
                </c:pt>
                <c:pt idx="200">
                  <c:v>8.8374889657100777</c:v>
                </c:pt>
                <c:pt idx="201">
                  <c:v>8.8429941297799104</c:v>
                </c:pt>
                <c:pt idx="202">
                  <c:v>8.8484171947970847</c:v>
                </c:pt>
                <c:pt idx="203">
                  <c:v>8.853759385112836</c:v>
                </c:pt>
                <c:pt idx="204">
                  <c:v>8.8590219068195371</c:v>
                </c:pt>
                <c:pt idx="205">
                  <c:v>8.8642059480229811</c:v>
                </c:pt>
                <c:pt idx="206">
                  <c:v>8.8693126791106209</c:v>
                </c:pt>
                <c:pt idx="207">
                  <c:v>8.8768303366081955</c:v>
                </c:pt>
                <c:pt idx="208">
                  <c:v>8.8817487989485127</c:v>
                </c:pt>
                <c:pt idx="209">
                  <c:v>8.886593911776707</c:v>
                </c:pt>
                <c:pt idx="210">
                  <c:v>8.8913667689612588</c:v>
                </c:pt>
                <c:pt idx="211">
                  <c:v>8.8960684480576813</c:v>
                </c:pt>
                <c:pt idx="212">
                  <c:v>8.9007000105517964</c:v>
                </c:pt>
                <c:pt idx="213">
                  <c:v>8.9052625020993847</c:v>
                </c:pt>
                <c:pt idx="214">
                  <c:v>8.9119789804495646</c:v>
                </c:pt>
                <c:pt idx="215">
                  <c:v>8.9163732676109024</c:v>
                </c:pt>
                <c:pt idx="216">
                  <c:v>8.9207020223360622</c:v>
                </c:pt>
                <c:pt idx="217">
                  <c:v>8.9249662219167014</c:v>
                </c:pt>
                <c:pt idx="218">
                  <c:v>8.9291668290700361</c:v>
                </c:pt>
                <c:pt idx="219">
                  <c:v>8.9333047921561786</c:v>
                </c:pt>
                <c:pt idx="220">
                  <c:v>8.9373810453922644</c:v>
                </c:pt>
                <c:pt idx="221">
                  <c:v>8.9413965090633436</c:v>
                </c:pt>
                <c:pt idx="222">
                  <c:v>8.9473077035349267</c:v>
                </c:pt>
                <c:pt idx="223">
                  <c:v>8.9511751299778233</c:v>
                </c:pt>
                <c:pt idx="224">
                  <c:v>8.9549848811102031</c:v>
                </c:pt>
                <c:pt idx="225">
                  <c:v>8.9587378170496343</c:v>
                </c:pt>
                <c:pt idx="226">
                  <c:v>8.962434785086673</c:v>
                </c:pt>
                <c:pt idx="227">
                  <c:v>8.9660766198761461</c:v>
                </c:pt>
                <c:pt idx="228">
                  <c:v>8.9696641436255913</c:v>
                </c:pt>
                <c:pt idx="229">
                  <c:v>8.9749453644985717</c:v>
                </c:pt>
                <c:pt idx="230">
                  <c:v>8.978400627788103</c:v>
                </c:pt>
                <c:pt idx="231">
                  <c:v>8.9818043623967174</c:v>
                </c:pt>
              </c:numCache>
            </c:numRef>
          </c:xVal>
          <c:yVal>
            <c:numRef>
              <c:f>'From speed-time curves'!$M$2:$M$275</c:f>
              <c:numCache>
                <c:formatCode>0.00</c:formatCode>
                <c:ptCount val="274"/>
                <c:pt idx="0">
                  <c:v>0.53762874858188259</c:v>
                </c:pt>
                <c:pt idx="1">
                  <c:v>1.4492667296722663</c:v>
                </c:pt>
                <c:pt idx="2">
                  <c:v>2.320147869522776</c:v>
                </c:pt>
                <c:pt idx="3">
                  <c:v>3.1517224320653798</c:v>
                </c:pt>
                <c:pt idx="4">
                  <c:v>4.3284385241818075</c:v>
                </c:pt>
                <c:pt idx="5">
                  <c:v>5.0677787308484357</c:v>
                </c:pt>
                <c:pt idx="6">
                  <c:v>5.7725185023537504</c:v>
                </c:pt>
                <c:pt idx="7">
                  <c:v>6.4439030608611407</c:v>
                </c:pt>
                <c:pt idx="8">
                  <c:v>7.0831360899821885</c:v>
                </c:pt>
                <c:pt idx="9">
                  <c:v>7.6913810950518711</c:v>
                </c:pt>
                <c:pt idx="10">
                  <c:v>8.2697627185050244</c:v>
                </c:pt>
                <c:pt idx="11">
                  <c:v>8.8193680118704005</c:v>
                </c:pt>
                <c:pt idx="12">
                  <c:v>9.5921090700451508</c:v>
                </c:pt>
                <c:pt idx="13">
                  <c:v>10.074293688472542</c:v>
                </c:pt>
                <c:pt idx="14">
                  <c:v>10.531228026164095</c:v>
                </c:pt>
                <c:pt idx="15">
                  <c:v>10.963844625118963</c:v>
                </c:pt>
                <c:pt idx="16">
                  <c:v>11.373044719841079</c:v>
                </c:pt>
                <c:pt idx="17">
                  <c:v>11.759699260833838</c:v>
                </c:pt>
                <c:pt idx="18">
                  <c:v>12.124649904525194</c:v>
                </c:pt>
                <c:pt idx="19">
                  <c:v>12.633152680002823</c:v>
                </c:pt>
                <c:pt idx="20">
                  <c:v>12.947342140032285</c:v>
                </c:pt>
                <c:pt idx="21">
                  <c:v>13.242556352848272</c:v>
                </c:pt>
                <c:pt idx="22">
                  <c:v>13.519516556902419</c:v>
                </c:pt>
                <c:pt idx="23">
                  <c:v>13.778919589395828</c:v>
                </c:pt>
                <c:pt idx="24">
                  <c:v>14.021438683716214</c:v>
                </c:pt>
                <c:pt idx="25">
                  <c:v>14.247724240844327</c:v>
                </c:pt>
                <c:pt idx="26">
                  <c:v>14.458404575594123</c:v>
                </c:pt>
                <c:pt idx="27">
                  <c:v>14.746487320647802</c:v>
                </c:pt>
                <c:pt idx="28">
                  <c:v>14.920764986880469</c:v>
                </c:pt>
                <c:pt idx="29">
                  <c:v>15.081472816394356</c:v>
                </c:pt>
                <c:pt idx="30">
                  <c:v>15.229148337176305</c:v>
                </c:pt>
                <c:pt idx="31">
                  <c:v>15.364310681422106</c:v>
                </c:pt>
                <c:pt idx="32">
                  <c:v>15.487461187318047</c:v>
                </c:pt>
                <c:pt idx="33">
                  <c:v>15.599083981265517</c:v>
                </c:pt>
                <c:pt idx="34">
                  <c:v>15.745921902426398</c:v>
                </c:pt>
                <c:pt idx="35">
                  <c:v>15.830735550802634</c:v>
                </c:pt>
                <c:pt idx="36">
                  <c:v>15.905588356224255</c:v>
                </c:pt>
                <c:pt idx="37">
                  <c:v>15.970893704347548</c:v>
                </c:pt>
                <c:pt idx="38">
                  <c:v>16.027050649415472</c:v>
                </c:pt>
                <c:pt idx="39">
                  <c:v>16.074444384127247</c:v>
                </c:pt>
                <c:pt idx="40">
                  <c:v>16.113446694283976</c:v>
                </c:pt>
                <c:pt idx="41">
                  <c:v>16.144416398708472</c:v>
                </c:pt>
                <c:pt idx="42">
                  <c:v>16.176563974050801</c:v>
                </c:pt>
                <c:pt idx="43">
                  <c:v>16.188940704559403</c:v>
                </c:pt>
                <c:pt idx="44">
                  <c:v>16.194444602836359</c:v>
                </c:pt>
                <c:pt idx="45">
                  <c:v>16.193381209126009</c:v>
                </c:pt>
                <c:pt idx="46">
                  <c:v>16.186045273758815</c:v>
                </c:pt>
                <c:pt idx="47">
                  <c:v>16.172721112398563</c:v>
                </c:pt>
                <c:pt idx="48">
                  <c:v>16.15368294980647</c:v>
                </c:pt>
                <c:pt idx="49">
                  <c:v>16.114987885268711</c:v>
                </c:pt>
                <c:pt idx="50">
                  <c:v>16.08280120404752</c:v>
                </c:pt>
                <c:pt idx="51">
                  <c:v>16.045785549051573</c:v>
                </c:pt>
                <c:pt idx="52">
                  <c:v>16.004173700513487</c:v>
                </c:pt>
                <c:pt idx="53">
                  <c:v>15.958190049283942</c:v>
                </c:pt>
                <c:pt idx="54">
                  <c:v>15.90805087452441</c:v>
                </c:pt>
                <c:pt idx="55">
                  <c:v>15.85396461243349</c:v>
                </c:pt>
                <c:pt idx="56">
                  <c:v>15.796132116296967</c:v>
                </c:pt>
                <c:pt idx="57">
                  <c:v>15.702780568143943</c:v>
                </c:pt>
                <c:pt idx="58">
                  <c:v>15.636413706006982</c:v>
                </c:pt>
                <c:pt idx="59">
                  <c:v>15.566947441544706</c:v>
                </c:pt>
                <c:pt idx="60">
                  <c:v>15.494551504207278</c:v>
                </c:pt>
                <c:pt idx="61">
                  <c:v>15.419389327804153</c:v>
                </c:pt>
                <c:pt idx="62">
                  <c:v>15.341618260600237</c:v>
                </c:pt>
                <c:pt idx="63">
                  <c:v>15.261389768628716</c:v>
                </c:pt>
                <c:pt idx="64">
                  <c:v>15.136756746540694</c:v>
                </c:pt>
                <c:pt idx="65">
                  <c:v>15.05101051258694</c:v>
                </c:pt>
                <c:pt idx="66">
                  <c:v>14.963293446172006</c:v>
                </c:pt>
                <c:pt idx="67">
                  <c:v>14.873732888135057</c:v>
                </c:pt>
                <c:pt idx="68">
                  <c:v>14.782451303461476</c:v>
                </c:pt>
                <c:pt idx="69">
                  <c:v>14.689566445521143</c:v>
                </c:pt>
                <c:pt idx="70">
                  <c:v>14.59519151499812</c:v>
                </c:pt>
                <c:pt idx="71">
                  <c:v>14.499435313682138</c:v>
                </c:pt>
                <c:pt idx="72">
                  <c:v>14.353438709249591</c:v>
                </c:pt>
                <c:pt idx="73">
                  <c:v>14.254677800893113</c:v>
                </c:pt>
                <c:pt idx="74">
                  <c:v>14.154883892258004</c:v>
                </c:pt>
                <c:pt idx="75">
                  <c:v>14.054147763615623</c:v>
                </c:pt>
                <c:pt idx="76">
                  <c:v>13.952556557456825</c:v>
                </c:pt>
                <c:pt idx="77">
                  <c:v>13.850193902673947</c:v>
                </c:pt>
                <c:pt idx="78">
                  <c:v>13.747140034718537</c:v>
                </c:pt>
                <c:pt idx="79">
                  <c:v>13.591430685964431</c:v>
                </c:pt>
                <c:pt idx="80">
                  <c:v>13.486978584627636</c:v>
                </c:pt>
                <c:pt idx="81">
                  <c:v>13.382091015688488</c:v>
                </c:pt>
                <c:pt idx="82">
                  <c:v>13.27683432949709</c:v>
                </c:pt>
                <c:pt idx="83">
                  <c:v>13.171272077448304</c:v>
                </c:pt>
                <c:pt idx="84">
                  <c:v>13.065465108942551</c:v>
                </c:pt>
                <c:pt idx="85">
                  <c:v>12.959471665193069</c:v>
                </c:pt>
                <c:pt idx="86">
                  <c:v>12.853347469980433</c:v>
                </c:pt>
                <c:pt idx="87">
                  <c:v>12.694031955722243</c:v>
                </c:pt>
                <c:pt idx="88">
                  <c:v>12.587808937267884</c:v>
                </c:pt>
                <c:pt idx="89">
                  <c:v>12.481631617835403</c:v>
                </c:pt>
                <c:pt idx="90">
                  <c:v>12.375545438789223</c:v>
                </c:pt>
                <c:pt idx="91">
                  <c:v>12.2695937728486</c:v>
                </c:pt>
                <c:pt idx="92">
                  <c:v>12.163817997242235</c:v>
                </c:pt>
                <c:pt idx="93">
                  <c:v>12.05825756446994</c:v>
                </c:pt>
                <c:pt idx="94">
                  <c:v>11.900402433607026</c:v>
                </c:pt>
                <c:pt idx="95">
                  <c:v>11.795540943128239</c:v>
                </c:pt>
                <c:pt idx="96">
                  <c:v>11.691018690125652</c:v>
                </c:pt>
                <c:pt idx="97">
                  <c:v>11.586867281089125</c:v>
                </c:pt>
                <c:pt idx="98">
                  <c:v>11.48311674748879</c:v>
                </c:pt>
                <c:pt idx="99">
                  <c:v>11.379795602739719</c:v>
                </c:pt>
                <c:pt idx="100">
                  <c:v>11.276930897290642</c:v>
                </c:pt>
                <c:pt idx="101">
                  <c:v>11.174548271896601</c:v>
                </c:pt>
                <c:pt idx="102">
                  <c:v>11.021930992959392</c:v>
                </c:pt>
                <c:pt idx="103">
                  <c:v>10.920856955136216</c:v>
                </c:pt>
                <c:pt idx="104">
                  <c:v>10.820344367206275</c:v>
                </c:pt>
                <c:pt idx="105">
                  <c:v>10.720413139712596</c:v>
                </c:pt>
                <c:pt idx="106">
                  <c:v>10.621082036544481</c:v>
                </c:pt>
                <c:pt idx="107">
                  <c:v>10.522368717740459</c:v>
                </c:pt>
                <c:pt idx="108">
                  <c:v>10.424289780867962</c:v>
                </c:pt>
                <c:pt idx="109">
                  <c:v>10.278394642168999</c:v>
                </c:pt>
                <c:pt idx="110">
                  <c:v>10.181967659368711</c:v>
                </c:pt>
                <c:pt idx="111">
                  <c:v>10.08622534863178</c:v>
                </c:pt>
                <c:pt idx="112">
                  <c:v>9.9911800025531488</c:v>
                </c:pt>
                <c:pt idx="113">
                  <c:v>9.8968430553654763</c:v>
                </c:pt>
                <c:pt idx="114">
                  <c:v>9.8032251161143851</c:v>
                </c:pt>
                <c:pt idx="115">
                  <c:v>9.7103360007185451</c:v>
                </c:pt>
                <c:pt idx="116">
                  <c:v>9.6181847629504791</c:v>
                </c:pt>
                <c:pt idx="117">
                  <c:v>9.4813594371927685</c:v>
                </c:pt>
                <c:pt idx="118">
                  <c:v>9.3910877695601638</c:v>
                </c:pt>
                <c:pt idx="119">
                  <c:v>9.3015800890219893</c:v>
                </c:pt>
                <c:pt idx="120">
                  <c:v>9.2128423758416655</c:v>
                </c:pt>
                <c:pt idx="121">
                  <c:v>9.1248800007300961</c:v>
                </c:pt>
                <c:pt idx="122">
                  <c:v>9.0376977496071405</c:v>
                </c:pt>
                <c:pt idx="123">
                  <c:v>8.9512998475181664</c:v>
                </c:pt>
                <c:pt idx="124">
                  <c:v>8.823181573183307</c:v>
                </c:pt>
                <c:pt idx="125">
                  <c:v>8.7387595538078902</c:v>
                </c:pt>
                <c:pt idx="126">
                  <c:v>8.6551325806552857</c:v>
                </c:pt>
                <c:pt idx="127">
                  <c:v>8.5723026294855238</c:v>
                </c:pt>
                <c:pt idx="128">
                  <c:v>8.4902712327950844</c:v>
                </c:pt>
                <c:pt idx="129">
                  <c:v>8.4090394988672301</c:v>
                </c:pt>
                <c:pt idx="130">
                  <c:v>8.3286081301616317</c:v>
                </c:pt>
                <c:pt idx="131">
                  <c:v>8.2489774410645929</c:v>
                </c:pt>
                <c:pt idx="132">
                  <c:v>8.131032460621169</c:v>
                </c:pt>
                <c:pt idx="133">
                  <c:v>8.0534024522237182</c:v>
                </c:pt>
                <c:pt idx="134">
                  <c:v>7.9765714096969607</c:v>
                </c:pt>
                <c:pt idx="135">
                  <c:v>7.9005381046310736</c:v>
                </c:pt>
                <c:pt idx="136">
                  <c:v>7.8253010076332146</c:v>
                </c:pt>
                <c:pt idx="137">
                  <c:v>7.7508583023981474</c:v>
                </c:pt>
                <c:pt idx="138">
                  <c:v>7.6772078992796216</c:v>
                </c:pt>
                <c:pt idx="139">
                  <c:v>7.5682126526192919</c:v>
                </c:pt>
                <c:pt idx="140">
                  <c:v>7.4965321856310787</c:v>
                </c:pt>
                <c:pt idx="141">
                  <c:v>7.4256347392272124</c:v>
                </c:pt>
                <c:pt idx="142">
                  <c:v>7.3555171490877385</c:v>
                </c:pt>
                <c:pt idx="143">
                  <c:v>7.2861760439725272</c:v>
                </c:pt>
                <c:pt idx="144">
                  <c:v>7.2176078564220312</c:v>
                </c:pt>
                <c:pt idx="145">
                  <c:v>7.1498088330689384</c:v>
                </c:pt>
                <c:pt idx="146">
                  <c:v>7.0827750445735758</c:v>
                </c:pt>
                <c:pt idx="147">
                  <c:v>6.9836501745318387</c:v>
                </c:pt>
                <c:pt idx="148">
                  <c:v>6.9185112129181805</c:v>
                </c:pt>
                <c:pt idx="149">
                  <c:v>6.8541224827340654</c:v>
                </c:pt>
                <c:pt idx="150">
                  <c:v>6.7904793762330025</c:v>
                </c:pt>
                <c:pt idx="151">
                  <c:v>6.7275771581477501</c:v>
                </c:pt>
                <c:pt idx="152">
                  <c:v>6.6654109734643407</c:v>
                </c:pt>
                <c:pt idx="153">
                  <c:v>6.6039758549035232</c:v>
                </c:pt>
                <c:pt idx="154">
                  <c:v>6.5131828032660692</c:v>
                </c:pt>
                <c:pt idx="155">
                  <c:v>6.4535529456423948</c:v>
                </c:pt>
                <c:pt idx="156">
                  <c:v>6.3946359860623536</c:v>
                </c:pt>
                <c:pt idx="157">
                  <c:v>6.3364265372696487</c:v>
                </c:pt>
                <c:pt idx="158">
                  <c:v>6.2789191360803001</c:v>
                </c:pt>
                <c:pt idx="159">
                  <c:v>6.2221082491859878</c:v>
                </c:pt>
                <c:pt idx="160">
                  <c:v>6.1659882787305662</c:v>
                </c:pt>
                <c:pt idx="161">
                  <c:v>6.1105535676674272</c:v>
                </c:pt>
                <c:pt idx="162">
                  <c:v>6.0286738558626372</c:v>
                </c:pt>
                <c:pt idx="163">
                  <c:v>5.9749272011419254</c:v>
                </c:pt>
                <c:pt idx="164">
                  <c:v>5.921845612486206</c:v>
                </c:pt>
                <c:pt idx="165">
                  <c:v>5.8694232272749343</c:v>
                </c:pt>
                <c:pt idx="166">
                  <c:v>5.817654149562804</c:v>
                </c:pt>
                <c:pt idx="167">
                  <c:v>5.7665324541821068</c:v>
                </c:pt>
                <c:pt idx="168">
                  <c:v>5.7160521906758479</c:v>
                </c:pt>
                <c:pt idx="169">
                  <c:v>5.6415214114897774</c:v>
                </c:pt>
                <c:pt idx="170">
                  <c:v>5.5926185620481128</c:v>
                </c:pt>
                <c:pt idx="171">
                  <c:v>5.5443361717422421</c:v>
                </c:pt>
                <c:pt idx="172">
                  <c:v>5.4966682207315412</c:v>
                </c:pt>
                <c:pt idx="173">
                  <c:v>5.4496086827419603</c:v>
                </c:pt>
                <c:pt idx="174">
                  <c:v>5.4031515280319056</c:v>
                </c:pt>
                <c:pt idx="175">
                  <c:v>5.3572907262279781</c:v>
                </c:pt>
                <c:pt idx="176">
                  <c:v>5.312020249035057</c:v>
                </c:pt>
                <c:pt idx="177">
                  <c:v>5.2452082170919274</c:v>
                </c:pt>
                <c:pt idx="178">
                  <c:v>5.2013872143187063</c:v>
                </c:pt>
                <c:pt idx="179">
                  <c:v>5.1581354898219809</c:v>
                </c:pt>
                <c:pt idx="180">
                  <c:v>5.1154470550434166</c:v>
                </c:pt>
                <c:pt idx="181">
                  <c:v>5.0733159363517819</c:v>
                </c:pt>
                <c:pt idx="182">
                  <c:v>5.0317361770371658</c:v>
                </c:pt>
                <c:pt idx="183">
                  <c:v>4.9907018392091853</c:v>
                </c:pt>
                <c:pt idx="184">
                  <c:v>4.9301600598007198</c:v>
                </c:pt>
                <c:pt idx="185">
                  <c:v>4.8904634369737359</c:v>
                </c:pt>
                <c:pt idx="186">
                  <c:v>4.8512916264920936</c:v>
                </c:pt>
                <c:pt idx="187">
                  <c:v>4.8126387962370956</c:v>
                </c:pt>
                <c:pt idx="188">
                  <c:v>4.7744991417807627</c:v>
                </c:pt>
                <c:pt idx="189">
                  <c:v>4.7368668877385289</c:v>
                </c:pt>
                <c:pt idx="190">
                  <c:v>4.6997362890490164</c:v>
                </c:pt>
                <c:pt idx="191">
                  <c:v>4.6631016321835697</c:v>
                </c:pt>
                <c:pt idx="192">
                  <c:v>4.609067120138068</c:v>
                </c:pt>
                <c:pt idx="193">
                  <c:v>4.5736475382063499</c:v>
                </c:pt>
                <c:pt idx="194">
                  <c:v>4.5387041649731321</c:v>
                </c:pt>
                <c:pt idx="195">
                  <c:v>4.5042314420186189</c:v>
                </c:pt>
                <c:pt idx="196">
                  <c:v>4.4702238479638687</c:v>
                </c:pt>
                <c:pt idx="197">
                  <c:v>4.4366758992830215</c:v>
                </c:pt>
                <c:pt idx="198">
                  <c:v>4.4035821510627162</c:v>
                </c:pt>
                <c:pt idx="199">
                  <c:v>4.3547813407778584</c:v>
                </c:pt>
                <c:pt idx="200">
                  <c:v>4.3227995318694949</c:v>
                </c:pt>
                <c:pt idx="201">
                  <c:v>4.2912531800925908</c:v>
                </c:pt>
                <c:pt idx="202">
                  <c:v>4.2601370223698583</c:v>
                </c:pt>
                <c:pt idx="203">
                  <c:v>4.2294458375553567</c:v>
                </c:pt>
                <c:pt idx="204">
                  <c:v>4.1991744468965821</c:v>
                </c:pt>
                <c:pt idx="205">
                  <c:v>4.169317714457204</c:v>
                </c:pt>
                <c:pt idx="206">
                  <c:v>4.1398705475020874</c:v>
                </c:pt>
                <c:pt idx="207">
                  <c:v>4.096456699245949</c:v>
                </c:pt>
                <c:pt idx="208">
                  <c:v>4.0680114518461918</c:v>
                </c:pt>
                <c:pt idx="209">
                  <c:v>4.0399582902920912</c:v>
                </c:pt>
                <c:pt idx="210">
                  <c:v>4.0122923200798919</c:v>
                </c:pt>
                <c:pt idx="211">
                  <c:v>3.9850086914144471</c:v>
                </c:pt>
                <c:pt idx="212">
                  <c:v>3.9581025993832619</c:v>
                </c:pt>
                <c:pt idx="213">
                  <c:v>3.9315692841029422</c:v>
                </c:pt>
                <c:pt idx="214">
                  <c:v>3.8924579664781653</c:v>
                </c:pt>
                <c:pt idx="215">
                  <c:v>3.8668360651025524</c:v>
                </c:pt>
                <c:pt idx="216">
                  <c:v>3.8415706369959133</c:v>
                </c:pt>
                <c:pt idx="217">
                  <c:v>3.8166571260336886</c:v>
                </c:pt>
                <c:pt idx="218">
                  <c:v>3.792091021481593</c:v>
                </c:pt>
                <c:pt idx="219">
                  <c:v>3.7678678579889437</c:v>
                </c:pt>
                <c:pt idx="220">
                  <c:v>3.7439832155621433</c:v>
                </c:pt>
                <c:pt idx="221">
                  <c:v>3.7204327195191893</c:v>
                </c:pt>
                <c:pt idx="222">
                  <c:v>3.6857240416405741</c:v>
                </c:pt>
                <c:pt idx="223">
                  <c:v>3.6629900690605361</c:v>
                </c:pt>
                <c:pt idx="224">
                  <c:v>3.6405752872345212</c:v>
                </c:pt>
                <c:pt idx="225">
                  <c:v>3.6184755243536886</c:v>
                </c:pt>
                <c:pt idx="226">
                  <c:v>3.5966866533686752</c:v>
                </c:pt>
                <c:pt idx="227">
                  <c:v>3.5752045918405537</c:v>
                </c:pt>
                <c:pt idx="228">
                  <c:v>3.5540253017785588</c:v>
                </c:pt>
                <c:pt idx="229">
                  <c:v>3.5228153389880541</c:v>
                </c:pt>
                <c:pt idx="230">
                  <c:v>3.5023756014635152</c:v>
                </c:pt>
                <c:pt idx="231">
                  <c:v>3.4822248498372832</c:v>
                </c:pt>
              </c:numCache>
            </c:numRef>
          </c:yVal>
          <c:smooth val="1"/>
          <c:extLst>
            <c:ext xmlns:c16="http://schemas.microsoft.com/office/drawing/2014/chart" uri="{C3380CC4-5D6E-409C-BE32-E72D297353CC}">
              <c16:uniqueId val="{00000001-8CCD-5D47-B0CA-B3AAEF9015A6}"/>
            </c:ext>
          </c:extLst>
        </c:ser>
        <c:dLbls>
          <c:showLegendKey val="0"/>
          <c:showVal val="0"/>
          <c:showCatName val="0"/>
          <c:showSerName val="0"/>
          <c:showPercent val="0"/>
          <c:showBubbleSize val="0"/>
        </c:dLbls>
        <c:axId val="2119039920"/>
        <c:axId val="-2137798400"/>
      </c:scatterChart>
      <c:valAx>
        <c:axId val="2118986000"/>
        <c:scaling>
          <c:orientation val="minMax"/>
        </c:scaling>
        <c:delete val="0"/>
        <c:axPos val="b"/>
        <c:title>
          <c:tx>
            <c:rich>
              <a:bodyPr/>
              <a:lstStyle/>
              <a:p>
                <a:pPr>
                  <a:defRPr sz="1400"/>
                </a:pPr>
                <a:r>
                  <a:rPr lang="fr-FR" sz="1400"/>
                  <a:t>Speed (m/s)</a:t>
                </a:r>
              </a:p>
            </c:rich>
          </c:tx>
          <c:layout>
            <c:manualLayout>
              <c:xMode val="edge"/>
              <c:yMode val="edge"/>
              <c:x val="0.88142829645599996"/>
              <c:y val="0.94284033823562796"/>
            </c:manualLayout>
          </c:layout>
          <c:overlay val="0"/>
        </c:title>
        <c:numFmt formatCode="0" sourceLinked="0"/>
        <c:majorTickMark val="out"/>
        <c:minorTickMark val="none"/>
        <c:tickLblPos val="nextTo"/>
        <c:txPr>
          <a:bodyPr/>
          <a:lstStyle/>
          <a:p>
            <a:pPr>
              <a:defRPr sz="1400"/>
            </a:pPr>
            <a:endParaRPr lang="it-IT"/>
          </a:p>
        </c:txPr>
        <c:crossAx val="-2139584176"/>
        <c:crosses val="autoZero"/>
        <c:crossBetween val="midCat"/>
      </c:valAx>
      <c:valAx>
        <c:axId val="-2139584176"/>
        <c:scaling>
          <c:orientation val="minMax"/>
        </c:scaling>
        <c:delete val="0"/>
        <c:axPos val="l"/>
        <c:majorGridlines>
          <c:spPr>
            <a:ln>
              <a:prstDash val="sysDot"/>
            </a:ln>
          </c:spPr>
        </c:majorGridlines>
        <c:title>
          <c:tx>
            <c:rich>
              <a:bodyPr rot="-5400000" vert="horz"/>
              <a:lstStyle/>
              <a:p>
                <a:pPr>
                  <a:defRPr sz="1400"/>
                </a:pPr>
                <a:r>
                  <a:rPr lang="fr-FR" sz="1400"/>
                  <a:t>FORCE (N/kg)</a:t>
                </a:r>
              </a:p>
            </c:rich>
          </c:tx>
          <c:overlay val="0"/>
        </c:title>
        <c:numFmt formatCode="0.00" sourceLinked="1"/>
        <c:majorTickMark val="out"/>
        <c:minorTickMark val="none"/>
        <c:tickLblPos val="nextTo"/>
        <c:txPr>
          <a:bodyPr/>
          <a:lstStyle/>
          <a:p>
            <a:pPr>
              <a:defRPr sz="1400"/>
            </a:pPr>
            <a:endParaRPr lang="it-IT"/>
          </a:p>
        </c:txPr>
        <c:crossAx val="2118986000"/>
        <c:crosses val="autoZero"/>
        <c:crossBetween val="midCat"/>
      </c:valAx>
      <c:valAx>
        <c:axId val="-2137798400"/>
        <c:scaling>
          <c:orientation val="minMax"/>
        </c:scaling>
        <c:delete val="0"/>
        <c:axPos val="r"/>
        <c:title>
          <c:tx>
            <c:rich>
              <a:bodyPr rot="-5400000" vert="horz"/>
              <a:lstStyle/>
              <a:p>
                <a:pPr>
                  <a:defRPr sz="1400"/>
                </a:pPr>
                <a:r>
                  <a:rPr lang="fr-FR" sz="1400"/>
                  <a:t>Power (W/kg)</a:t>
                </a:r>
              </a:p>
            </c:rich>
          </c:tx>
          <c:overlay val="0"/>
        </c:title>
        <c:numFmt formatCode="0.00" sourceLinked="1"/>
        <c:majorTickMark val="out"/>
        <c:minorTickMark val="none"/>
        <c:tickLblPos val="nextTo"/>
        <c:crossAx val="2119039920"/>
        <c:crosses val="max"/>
        <c:crossBetween val="midCat"/>
      </c:valAx>
      <c:valAx>
        <c:axId val="2119039920"/>
        <c:scaling>
          <c:orientation val="minMax"/>
        </c:scaling>
        <c:delete val="1"/>
        <c:axPos val="b"/>
        <c:numFmt formatCode="0.00" sourceLinked="1"/>
        <c:majorTickMark val="out"/>
        <c:minorTickMark val="none"/>
        <c:tickLblPos val="nextTo"/>
        <c:crossAx val="-2137798400"/>
        <c:crosses val="autoZero"/>
        <c:crossBetween val="midCat"/>
      </c:valAx>
    </c:plotArea>
    <c:legend>
      <c:legendPos val="r"/>
      <c:layout>
        <c:manualLayout>
          <c:xMode val="edge"/>
          <c:yMode val="edge"/>
          <c:x val="0.69613165895958895"/>
          <c:y val="7.5344662988751004E-2"/>
          <c:w val="0.19637839020122499"/>
          <c:h val="0.33934487513658301"/>
        </c:manualLayout>
      </c:layout>
      <c:overlay val="0"/>
      <c:txPr>
        <a:bodyPr/>
        <a:lstStyle/>
        <a:p>
          <a:pPr>
            <a:defRPr sz="1600" b="1"/>
          </a:pPr>
          <a:endParaRPr lang="it-IT"/>
        </a:p>
      </c:txPr>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363209</xdr:colOff>
      <xdr:row>0</xdr:row>
      <xdr:rowOff>53576</xdr:rowOff>
    </xdr:from>
    <xdr:to>
      <xdr:col>23</xdr:col>
      <xdr:colOff>712260</xdr:colOff>
      <xdr:row>23</xdr:row>
      <xdr:rowOff>27379</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355600</xdr:colOff>
      <xdr:row>23</xdr:row>
      <xdr:rowOff>152400</xdr:rowOff>
    </xdr:from>
    <xdr:to>
      <xdr:col>23</xdr:col>
      <xdr:colOff>704651</xdr:colOff>
      <xdr:row>47</xdr:row>
      <xdr:rowOff>116043</xdr:rowOff>
    </xdr:to>
    <xdr:graphicFrame macro="">
      <xdr:nvGraphicFramePr>
        <xdr:cNvPr id="3" name="Graphique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365760</xdr:colOff>
      <xdr:row>48</xdr:row>
      <xdr:rowOff>7620</xdr:rowOff>
    </xdr:from>
    <xdr:to>
      <xdr:col>23</xdr:col>
      <xdr:colOff>714811</xdr:colOff>
      <xdr:row>71</xdr:row>
      <xdr:rowOff>174463</xdr:rowOff>
    </xdr:to>
    <xdr:graphicFrame macro="">
      <xdr:nvGraphicFramePr>
        <xdr:cNvPr id="4" name="Graphique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342900</xdr:colOff>
      <xdr:row>72</xdr:row>
      <xdr:rowOff>114300</xdr:rowOff>
    </xdr:from>
    <xdr:to>
      <xdr:col>23</xdr:col>
      <xdr:colOff>691951</xdr:colOff>
      <xdr:row>96</xdr:row>
      <xdr:rowOff>77943</xdr:rowOff>
    </xdr:to>
    <xdr:graphicFrame macro="">
      <xdr:nvGraphicFramePr>
        <xdr:cNvPr id="5" name="Graphique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25400</xdr:colOff>
      <xdr:row>0</xdr:row>
      <xdr:rowOff>101600</xdr:rowOff>
    </xdr:from>
    <xdr:to>
      <xdr:col>31</xdr:col>
      <xdr:colOff>374451</xdr:colOff>
      <xdr:row>22</xdr:row>
      <xdr:rowOff>90643</xdr:rowOff>
    </xdr:to>
    <xdr:graphicFrame macro="">
      <xdr:nvGraphicFramePr>
        <xdr:cNvPr id="6" name="Graphique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26737</xdr:colOff>
      <xdr:row>23</xdr:row>
      <xdr:rowOff>20053</xdr:rowOff>
    </xdr:from>
    <xdr:to>
      <xdr:col>31</xdr:col>
      <xdr:colOff>375788</xdr:colOff>
      <xdr:row>46</xdr:row>
      <xdr:rowOff>189569</xdr:rowOff>
    </xdr:to>
    <xdr:graphicFrame macro="">
      <xdr:nvGraphicFramePr>
        <xdr:cNvPr id="7" name="Graphique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15119</xdr:colOff>
      <xdr:row>32</xdr:row>
      <xdr:rowOff>45356</xdr:rowOff>
    </xdr:from>
    <xdr:to>
      <xdr:col>4</xdr:col>
      <xdr:colOff>1022214</xdr:colOff>
      <xdr:row>49</xdr:row>
      <xdr:rowOff>98273</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119" y="6607023"/>
          <a:ext cx="4280369" cy="3522739"/>
        </a:xfrm>
        <a:prstGeom prst="rect">
          <a:avLst/>
        </a:prstGeom>
        <a:ln>
          <a:solidFill>
            <a:srgbClr val="FF0000"/>
          </a:solidFill>
        </a:ln>
      </xdr:spPr>
    </xdr:pic>
    <xdr:clientData/>
  </xdr:twoCellAnchor>
  <xdr:twoCellAnchor editAs="oneCell">
    <xdr:from>
      <xdr:col>0</xdr:col>
      <xdr:colOff>1</xdr:colOff>
      <xdr:row>49</xdr:row>
      <xdr:rowOff>120954</xdr:rowOff>
    </xdr:from>
    <xdr:to>
      <xdr:col>4</xdr:col>
      <xdr:colOff>1020537</xdr:colOff>
      <xdr:row>60</xdr:row>
      <xdr:rowOff>51190</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 y="10152442"/>
          <a:ext cx="4293810" cy="2175414"/>
        </a:xfrm>
        <a:prstGeom prst="rect">
          <a:avLst/>
        </a:prstGeom>
        <a:ln>
          <a:solidFill>
            <a:srgbClr val="FF0000"/>
          </a:solidFill>
        </a:ln>
      </xdr:spPr>
    </xdr:pic>
    <xdr:clientData/>
  </xdr:twoCellAnchor>
  <xdr:oneCellAnchor>
    <xdr:from>
      <xdr:col>0</xdr:col>
      <xdr:colOff>0</xdr:colOff>
      <xdr:row>16</xdr:row>
      <xdr:rowOff>15119</xdr:rowOff>
    </xdr:from>
    <xdr:ext cx="4301369" cy="1047146"/>
    <xdr:sp macro="" textlink="">
      <xdr:nvSpPr>
        <xdr:cNvPr id="10" name="ZoneTexte 9">
          <a:extLst>
            <a:ext uri="{FF2B5EF4-FFF2-40B4-BE49-F238E27FC236}">
              <a16:creationId xmlns:a16="http://schemas.microsoft.com/office/drawing/2014/main" id="{00000000-0008-0000-0000-00000A000000}"/>
            </a:ext>
          </a:extLst>
        </xdr:cNvPr>
        <xdr:cNvSpPr txBox="1"/>
      </xdr:nvSpPr>
      <xdr:spPr>
        <a:xfrm>
          <a:off x="0" y="3779399"/>
          <a:ext cx="4301369" cy="1047146"/>
        </a:xfrm>
        <a:prstGeom prst="rect">
          <a:avLst/>
        </a:prstGeom>
        <a:solidFill>
          <a:schemeClr val="bg1"/>
        </a:solidFill>
        <a:ln>
          <a:solidFill>
            <a:srgbClr val="FF0000"/>
          </a:solid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b="1"/>
            <a:t>PROCEDURE:</a:t>
          </a:r>
        </a:p>
        <a:p>
          <a:r>
            <a:rPr lang="fr-FR" sz="1000" b="1"/>
            <a:t>1/ enter variables in yellow and</a:t>
          </a:r>
          <a:r>
            <a:rPr lang="fr-FR" sz="1000" b="1" baseline="0"/>
            <a:t> 5-m split times</a:t>
          </a:r>
        </a:p>
        <a:p>
          <a:r>
            <a:rPr lang="fr-FR" sz="1000" b="1" baseline="0"/>
            <a:t>2/ run the Excel solver: target E9 value of 0 and modifiable cells A3 and A5</a:t>
          </a:r>
        </a:p>
        <a:p>
          <a:r>
            <a:rPr lang="fr-FR" sz="1000" b="1" baseline="0"/>
            <a:t>3/ check that cell E9 close to 0 </a:t>
          </a:r>
          <a:r>
            <a:rPr lang="fr-FR" sz="1000" b="1" baseline="0">
              <a:solidFill>
                <a:srgbClr val="FF0000"/>
              </a:solidFill>
            </a:rPr>
            <a:t>(&lt;0.2) </a:t>
          </a:r>
          <a:r>
            <a:rPr lang="fr-FR" sz="1000" b="1" baseline="0"/>
            <a:t>and save for updates (or save before checking)</a:t>
          </a:r>
        </a:p>
        <a:p>
          <a:r>
            <a:rPr lang="fr-FR" sz="1000" b="1" baseline="0"/>
            <a:t>4/ graphs on the right, main profile variable in the orange table</a:t>
          </a:r>
        </a:p>
      </xdr:txBody>
    </xdr:sp>
    <xdr:clientData/>
  </xdr:oneCellAnchor>
  <xdr:oneCellAnchor>
    <xdr:from>
      <xdr:col>0</xdr:col>
      <xdr:colOff>0</xdr:colOff>
      <xdr:row>21</xdr:row>
      <xdr:rowOff>65129</xdr:rowOff>
    </xdr:from>
    <xdr:ext cx="4301369" cy="1047146"/>
    <xdr:sp macro="" textlink="">
      <xdr:nvSpPr>
        <xdr:cNvPr id="11" name="ZoneTexte 10">
          <a:extLst>
            <a:ext uri="{FF2B5EF4-FFF2-40B4-BE49-F238E27FC236}">
              <a16:creationId xmlns:a16="http://schemas.microsoft.com/office/drawing/2014/main" id="{00000000-0008-0000-0000-00000B000000}"/>
            </a:ext>
          </a:extLst>
        </xdr:cNvPr>
        <xdr:cNvSpPr txBox="1"/>
      </xdr:nvSpPr>
      <xdr:spPr>
        <a:xfrm>
          <a:off x="0" y="4993163"/>
          <a:ext cx="4301369" cy="1047146"/>
        </a:xfrm>
        <a:prstGeom prst="rect">
          <a:avLst/>
        </a:prstGeom>
        <a:solidFill>
          <a:schemeClr val="tx1"/>
        </a:solidFill>
        <a:ln>
          <a:solidFill>
            <a:srgbClr val="FF0000"/>
          </a:solid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b="1">
              <a:solidFill>
                <a:schemeClr val="bg1"/>
              </a:solidFill>
            </a:rPr>
            <a:t>IMPORTANT</a:t>
          </a:r>
          <a:r>
            <a:rPr lang="fr-FR" sz="1100" b="1" baseline="0">
              <a:solidFill>
                <a:schemeClr val="bg1"/>
              </a:solidFill>
            </a:rPr>
            <a:t> NOTE</a:t>
          </a:r>
          <a:r>
            <a:rPr lang="fr-FR" sz="1100" b="1">
              <a:solidFill>
                <a:schemeClr val="bg1"/>
              </a:solidFill>
            </a:rPr>
            <a:t>:</a:t>
          </a:r>
        </a:p>
        <a:p>
          <a:r>
            <a:rPr lang="fr-FR" sz="1000" b="1">
              <a:solidFill>
                <a:schemeClr val="bg1"/>
              </a:solidFill>
            </a:rPr>
            <a:t>These computations are valid ONLY in the case of split times triggered at the very beginning of the sprint motion,</a:t>
          </a:r>
          <a:r>
            <a:rPr lang="fr-FR" sz="1000" b="1" baseline="0">
              <a:solidFill>
                <a:schemeClr val="bg1"/>
              </a:solidFill>
            </a:rPr>
            <a:t> i.e. as soon as </a:t>
          </a:r>
          <a:r>
            <a:rPr lang="fr-FR" sz="1000" b="1" baseline="0">
              <a:solidFill>
                <a:srgbClr val="FF0000"/>
              </a:solidFill>
            </a:rPr>
            <a:t>ANY</a:t>
          </a:r>
          <a:r>
            <a:rPr lang="fr-FR" sz="1000" b="1" baseline="0">
              <a:solidFill>
                <a:schemeClr val="bg1"/>
              </a:solidFill>
            </a:rPr>
            <a:t> propulsive movement is produced by the athlete. In case of trigger by e.g. a first pair of cells or manual trigger, some major overestimations of F0 and Pmax variables will occur and overall, significantly wrong data will be generated.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19050</xdr:colOff>
      <xdr:row>4</xdr:row>
      <xdr:rowOff>9524</xdr:rowOff>
    </xdr:from>
    <xdr:to>
      <xdr:col>2</xdr:col>
      <xdr:colOff>0</xdr:colOff>
      <xdr:row>8</xdr:row>
      <xdr:rowOff>142875</xdr:rowOff>
    </xdr:to>
    <xdr:sp macro="" textlink="">
      <xdr:nvSpPr>
        <xdr:cNvPr id="2" name="TextBox 2">
          <a:extLst>
            <a:ext uri="{FF2B5EF4-FFF2-40B4-BE49-F238E27FC236}">
              <a16:creationId xmlns:a16="http://schemas.microsoft.com/office/drawing/2014/main" id="{42B9AFF9-16CC-D545-B336-484240102DF3}"/>
            </a:ext>
          </a:extLst>
        </xdr:cNvPr>
        <xdr:cNvSpPr txBox="1"/>
      </xdr:nvSpPr>
      <xdr:spPr>
        <a:xfrm>
          <a:off x="19050" y="1470024"/>
          <a:ext cx="5226050" cy="996951"/>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fi-FI" sz="1200"/>
            <a:t>Modify the number in</a:t>
          </a:r>
          <a:r>
            <a:rPr lang="fi-FI" sz="1200" baseline="0"/>
            <a:t> black according to your measurement setup. Numbers in red will change accordingly and will indicate the locations of the marks considering camera parallax. You can enter zero for the athlete's positions that are not needed. </a:t>
          </a:r>
          <a:endParaRPr lang="fi-FI" sz="1200"/>
        </a:p>
      </xdr:txBody>
    </xdr:sp>
    <xdr:clientData/>
  </xdr:twoCellAnchor>
  <xdr:twoCellAnchor>
    <xdr:from>
      <xdr:col>0</xdr:col>
      <xdr:colOff>0</xdr:colOff>
      <xdr:row>11</xdr:row>
      <xdr:rowOff>0</xdr:rowOff>
    </xdr:from>
    <xdr:to>
      <xdr:col>11</xdr:col>
      <xdr:colOff>123824</xdr:colOff>
      <xdr:row>33</xdr:row>
      <xdr:rowOff>123825</xdr:rowOff>
    </xdr:to>
    <xdr:grpSp>
      <xdr:nvGrpSpPr>
        <xdr:cNvPr id="3" name="Group 4">
          <a:extLst>
            <a:ext uri="{FF2B5EF4-FFF2-40B4-BE49-F238E27FC236}">
              <a16:creationId xmlns:a16="http://schemas.microsoft.com/office/drawing/2014/main" id="{B046A467-E23E-264C-9F29-B890DF2EE3AA}"/>
            </a:ext>
          </a:extLst>
        </xdr:cNvPr>
        <xdr:cNvGrpSpPr/>
      </xdr:nvGrpSpPr>
      <xdr:grpSpPr>
        <a:xfrm>
          <a:off x="0" y="2937481"/>
          <a:ext cx="11873748" cy="4602756"/>
          <a:chOff x="0" y="2905125"/>
          <a:chExt cx="12134849" cy="4524375"/>
        </a:xfrm>
      </xdr:grpSpPr>
      <xdr:graphicFrame macro="">
        <xdr:nvGraphicFramePr>
          <xdr:cNvPr id="4" name="Chart 1">
            <a:extLst>
              <a:ext uri="{FF2B5EF4-FFF2-40B4-BE49-F238E27FC236}">
                <a16:creationId xmlns:a16="http://schemas.microsoft.com/office/drawing/2014/main" id="{89A98B17-9C57-EB49-B5BF-D1B5B0A3822A}"/>
              </a:ext>
            </a:extLst>
          </xdr:cNvPr>
          <xdr:cNvGraphicFramePr>
            <a:graphicFrameLocks/>
          </xdr:cNvGraphicFramePr>
        </xdr:nvGraphicFramePr>
        <xdr:xfrm>
          <a:off x="0" y="2905125"/>
          <a:ext cx="12134849" cy="452437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Right Arrow 3">
            <a:extLst>
              <a:ext uri="{FF2B5EF4-FFF2-40B4-BE49-F238E27FC236}">
                <a16:creationId xmlns:a16="http://schemas.microsoft.com/office/drawing/2014/main" id="{2A64AC99-F189-864B-94B5-3BB1A4489B09}"/>
              </a:ext>
            </a:extLst>
          </xdr:cNvPr>
          <xdr:cNvSpPr/>
        </xdr:nvSpPr>
        <xdr:spPr>
          <a:xfrm>
            <a:off x="581025" y="3314700"/>
            <a:ext cx="10734675" cy="476250"/>
          </a:xfrm>
          <a:prstGeom prst="rightArrow">
            <a:avLst/>
          </a:prstGeom>
          <a:solidFill>
            <a:schemeClr val="accent6">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i-FI"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112184</xdr:colOff>
      <xdr:row>0</xdr:row>
      <xdr:rowOff>76200</xdr:rowOff>
    </xdr:from>
    <xdr:to>
      <xdr:col>27</xdr:col>
      <xdr:colOff>342900</xdr:colOff>
      <xdr:row>19</xdr:row>
      <xdr:rowOff>112184</xdr:rowOff>
    </xdr:to>
    <xdr:graphicFrame macro="">
      <xdr:nvGraphicFramePr>
        <xdr:cNvPr id="2" name="Graphique 1">
          <a:extLst>
            <a:ext uri="{FF2B5EF4-FFF2-40B4-BE49-F238E27FC236}">
              <a16:creationId xmlns:a16="http://schemas.microsoft.com/office/drawing/2014/main" id="{53B281CB-2F69-F44D-867C-87DEE0B10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152400</xdr:colOff>
      <xdr:row>41</xdr:row>
      <xdr:rowOff>76200</xdr:rowOff>
    </xdr:from>
    <xdr:to>
      <xdr:col>27</xdr:col>
      <xdr:colOff>671286</xdr:colOff>
      <xdr:row>61</xdr:row>
      <xdr:rowOff>150284</xdr:rowOff>
    </xdr:to>
    <xdr:graphicFrame macro="">
      <xdr:nvGraphicFramePr>
        <xdr:cNvPr id="3" name="Graphique 2">
          <a:extLst>
            <a:ext uri="{FF2B5EF4-FFF2-40B4-BE49-F238E27FC236}">
              <a16:creationId xmlns:a16="http://schemas.microsoft.com/office/drawing/2014/main" id="{4558C7FE-95A8-9144-B1C9-218FF27A4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127000</xdr:colOff>
      <xdr:row>20</xdr:row>
      <xdr:rowOff>38100</xdr:rowOff>
    </xdr:from>
    <xdr:to>
      <xdr:col>27</xdr:col>
      <xdr:colOff>707572</xdr:colOff>
      <xdr:row>40</xdr:row>
      <xdr:rowOff>124884</xdr:rowOff>
    </xdr:to>
    <xdr:graphicFrame macro="">
      <xdr:nvGraphicFramePr>
        <xdr:cNvPr id="4" name="Graphique 3">
          <a:extLst>
            <a:ext uri="{FF2B5EF4-FFF2-40B4-BE49-F238E27FC236}">
              <a16:creationId xmlns:a16="http://schemas.microsoft.com/office/drawing/2014/main" id="{A292A533-0A3A-164F-BC08-7879D3ED2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152400</xdr:colOff>
      <xdr:row>62</xdr:row>
      <xdr:rowOff>76200</xdr:rowOff>
    </xdr:from>
    <xdr:to>
      <xdr:col>27</xdr:col>
      <xdr:colOff>383116</xdr:colOff>
      <xdr:row>82</xdr:row>
      <xdr:rowOff>150284</xdr:rowOff>
    </xdr:to>
    <xdr:graphicFrame macro="">
      <xdr:nvGraphicFramePr>
        <xdr:cNvPr id="5" name="Graphique 4">
          <a:extLst>
            <a:ext uri="{FF2B5EF4-FFF2-40B4-BE49-F238E27FC236}">
              <a16:creationId xmlns:a16="http://schemas.microsoft.com/office/drawing/2014/main" id="{6B212BF0-8842-014F-B330-635B8BCF2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289560</xdr:colOff>
      <xdr:row>6</xdr:row>
      <xdr:rowOff>68580</xdr:rowOff>
    </xdr:from>
    <xdr:to>
      <xdr:col>6</xdr:col>
      <xdr:colOff>449580</xdr:colOff>
      <xdr:row>18</xdr:row>
      <xdr:rowOff>38100</xdr:rowOff>
    </xdr:to>
    <xdr:sp macro="" textlink="">
      <xdr:nvSpPr>
        <xdr:cNvPr id="6" name="Rectangle à coins arrondis 1">
          <a:extLst>
            <a:ext uri="{FF2B5EF4-FFF2-40B4-BE49-F238E27FC236}">
              <a16:creationId xmlns:a16="http://schemas.microsoft.com/office/drawing/2014/main" id="{50514458-B824-A847-B4C3-ED660C403708}"/>
            </a:ext>
          </a:extLst>
        </xdr:cNvPr>
        <xdr:cNvSpPr/>
      </xdr:nvSpPr>
      <xdr:spPr>
        <a:xfrm>
          <a:off x="1965960" y="1592580"/>
          <a:ext cx="3182620" cy="2598420"/>
        </a:xfrm>
        <a:prstGeom prst="wedgeRoundRectCallout">
          <a:avLst>
            <a:gd name="adj1" fmla="val -72339"/>
            <a:gd name="adj2" fmla="val -181390"/>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fr-FR" sz="1400" b="1" u="sng"/>
            <a:t>STEP 1:</a:t>
          </a:r>
        </a:p>
        <a:p>
          <a:pPr algn="l"/>
          <a:r>
            <a:rPr lang="fr-FR" sz="1100"/>
            <a:t>Import the time and instantaneous</a:t>
          </a:r>
          <a:r>
            <a:rPr lang="fr-FR" sz="1100" baseline="0"/>
            <a:t> velocity data (from radar or laser gun) here in columns A and B</a:t>
          </a:r>
        </a:p>
        <a:p>
          <a:pPr algn="l"/>
          <a:r>
            <a:rPr lang="fr-FR" sz="1100" baseline="0"/>
            <a:t>NB1: </a:t>
          </a:r>
          <a:r>
            <a:rPr lang="en-GB" sz="1100">
              <a:solidFill>
                <a:schemeClr val="lt1"/>
              </a:solidFill>
              <a:effectLst/>
              <a:latin typeface="+mn-lt"/>
              <a:ea typeface="+mn-ea"/>
              <a:cs typeface="+mn-cs"/>
            </a:rPr>
            <a:t>all velocity values measured before the actual sprint start and after the maximal velocity plateau have to be deleted. </a:t>
          </a:r>
        </a:p>
        <a:p>
          <a:pPr algn="l"/>
          <a:r>
            <a:rPr lang="en-GB" sz="1100">
              <a:solidFill>
                <a:schemeClr val="lt1"/>
              </a:solidFill>
              <a:effectLst/>
              <a:latin typeface="+mn-lt"/>
              <a:ea typeface="+mn-ea"/>
              <a:cs typeface="+mn-cs"/>
            </a:rPr>
            <a:t>NB2: At sprint start, delete all the values for which there is a doubt between actual signal and noise, the</a:t>
          </a:r>
          <a:r>
            <a:rPr lang="en-GB" sz="1100" baseline="0">
              <a:solidFill>
                <a:schemeClr val="lt1"/>
              </a:solidFill>
              <a:effectLst/>
              <a:latin typeface="+mn-lt"/>
              <a:ea typeface="+mn-ea"/>
              <a:cs typeface="+mn-cs"/>
            </a:rPr>
            <a:t> following analysis will extrapolate these values.</a:t>
          </a:r>
          <a:endParaRPr lang="fr-FR" sz="1100" baseline="0"/>
        </a:p>
      </xdr:txBody>
    </xdr:sp>
    <xdr:clientData/>
  </xdr:twoCellAnchor>
  <xdr:twoCellAnchor>
    <xdr:from>
      <xdr:col>18</xdr:col>
      <xdr:colOff>22860</xdr:colOff>
      <xdr:row>0</xdr:row>
      <xdr:rowOff>53340</xdr:rowOff>
    </xdr:from>
    <xdr:to>
      <xdr:col>21</xdr:col>
      <xdr:colOff>830580</xdr:colOff>
      <xdr:row>4</xdr:row>
      <xdr:rowOff>137160</xdr:rowOff>
    </xdr:to>
    <xdr:sp macro="" textlink="">
      <xdr:nvSpPr>
        <xdr:cNvPr id="7" name="Rectangle à coins arrondis 6">
          <a:extLst>
            <a:ext uri="{FF2B5EF4-FFF2-40B4-BE49-F238E27FC236}">
              <a16:creationId xmlns:a16="http://schemas.microsoft.com/office/drawing/2014/main" id="{DF50A67F-1150-564E-BC4A-027B128F0978}"/>
            </a:ext>
          </a:extLst>
        </xdr:cNvPr>
        <xdr:cNvSpPr/>
      </xdr:nvSpPr>
      <xdr:spPr>
        <a:xfrm>
          <a:off x="17155160" y="53340"/>
          <a:ext cx="3322320" cy="1201420"/>
        </a:xfrm>
        <a:prstGeom prst="wedgeRoundRectCallout">
          <a:avLst>
            <a:gd name="adj1" fmla="val -70751"/>
            <a:gd name="adj2" fmla="val -16416"/>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fr-FR" sz="1100" b="1" u="sng">
              <a:solidFill>
                <a:schemeClr val="lt1"/>
              </a:solidFill>
              <a:effectLst/>
              <a:latin typeface="+mn-lt"/>
              <a:ea typeface="+mn-ea"/>
              <a:cs typeface="+mn-cs"/>
            </a:rPr>
            <a:t>STEP 2:</a:t>
          </a:r>
          <a:endParaRPr lang="fr-FR">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fr-FR" sz="1100" b="1" baseline="0">
              <a:solidFill>
                <a:schemeClr val="lt1"/>
              </a:solidFill>
              <a:effectLst/>
              <a:latin typeface="+mn-lt"/>
              <a:ea typeface="+mn-ea"/>
              <a:cs typeface="+mn-cs"/>
            </a:rPr>
            <a:t>Run the Excel solver: target Q8 value of 0 and modifiable cells Q1, Q6 an Q7.</a:t>
          </a:r>
        </a:p>
        <a:p>
          <a:pPr marL="0" marR="0" indent="0" algn="l" defTabSz="914400" eaLnBrk="1" fontAlgn="auto" latinLnBrk="0" hangingPunct="1">
            <a:lnSpc>
              <a:spcPct val="100000"/>
            </a:lnSpc>
            <a:spcBef>
              <a:spcPts val="0"/>
            </a:spcBef>
            <a:spcAft>
              <a:spcPts val="0"/>
            </a:spcAft>
            <a:buClrTx/>
            <a:buSzTx/>
            <a:buFontTx/>
            <a:buNone/>
            <a:tabLst/>
            <a:defRPr/>
          </a:pPr>
          <a:r>
            <a:rPr lang="fr-FR" sz="1100" b="1" baseline="0">
              <a:solidFill>
                <a:schemeClr val="lt1"/>
              </a:solidFill>
              <a:effectLst/>
              <a:latin typeface="+mn-lt"/>
              <a:ea typeface="+mn-ea"/>
              <a:cs typeface="+mn-cs"/>
            </a:rPr>
            <a:t>Check on the speed-time figure that the modeled speed regression well fits the experimental speed signal.</a:t>
          </a:r>
          <a:endParaRPr lang="fr-FR">
            <a:effectLst/>
          </a:endParaRPr>
        </a:p>
        <a:p>
          <a:pPr algn="l"/>
          <a:endParaRPr lang="fr-FR" sz="1100"/>
        </a:p>
      </xdr:txBody>
    </xdr:sp>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searchgate.net/publication/277020032_A_simple_method_for_measuring_power_force_velocity_properties_and_mechanical_effectiveness_in_sprint_running_Simple_method_to_compute_sprint_mechanics" TargetMode="External"/><Relationship Id="rId1" Type="http://schemas.openxmlformats.org/officeDocument/2006/relationships/hyperlink" Target="https://www.researchgate.net/publication/287995954_Interpreting_Power-Force-Velocity_Profiles_for_Individualized_and_Specific_Train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49"/>
  <sheetViews>
    <sheetView tabSelected="1" zoomScale="150" workbookViewId="0">
      <selection activeCell="G606" sqref="G606"/>
    </sheetView>
  </sheetViews>
  <sheetFormatPr baseColWidth="10" defaultRowHeight="16" x14ac:dyDescent="0.2"/>
  <cols>
    <col min="1" max="1" width="10.83203125" style="14"/>
    <col min="2" max="2" width="10.6640625" style="14" customWidth="1"/>
    <col min="3" max="3" width="8.6640625" style="14" customWidth="1"/>
    <col min="4" max="4" width="12.83203125" style="14" customWidth="1"/>
    <col min="5" max="5" width="13.6640625" style="14" customWidth="1"/>
    <col min="6" max="6" width="7.83203125" style="10" customWidth="1"/>
    <col min="7" max="7" width="10" style="10" customWidth="1"/>
    <col min="8" max="8" width="10.83203125" style="10"/>
    <col min="9" max="9" width="15.5" style="10" customWidth="1"/>
    <col min="10" max="15" width="10.83203125" style="10"/>
    <col min="16" max="16" width="10.83203125" style="18"/>
  </cols>
  <sheetData>
    <row r="1" spans="1:16" s="5" customFormat="1" ht="60" customHeight="1" x14ac:dyDescent="0.3">
      <c r="A1" s="1"/>
      <c r="B1" s="20" t="s">
        <v>0</v>
      </c>
      <c r="C1" s="20" t="s">
        <v>13</v>
      </c>
      <c r="D1" s="2" t="s">
        <v>14</v>
      </c>
      <c r="E1" s="2" t="s">
        <v>15</v>
      </c>
      <c r="F1" s="3" t="s">
        <v>13</v>
      </c>
      <c r="G1" s="3" t="s">
        <v>10</v>
      </c>
      <c r="H1" s="3" t="s">
        <v>9</v>
      </c>
      <c r="I1" s="3" t="s">
        <v>22</v>
      </c>
      <c r="J1" s="3" t="s">
        <v>23</v>
      </c>
      <c r="K1" s="3" t="s">
        <v>24</v>
      </c>
      <c r="L1" s="3" t="s">
        <v>25</v>
      </c>
      <c r="M1" s="3" t="s">
        <v>26</v>
      </c>
      <c r="N1" s="3" t="s">
        <v>27</v>
      </c>
      <c r="O1" s="3" t="s">
        <v>28</v>
      </c>
      <c r="P1" s="4" t="s">
        <v>29</v>
      </c>
    </row>
    <row r="2" spans="1:16" x14ac:dyDescent="0.2">
      <c r="A2" s="6" t="s">
        <v>1</v>
      </c>
      <c r="B2" s="21">
        <v>5</v>
      </c>
      <c r="C2" s="22">
        <v>1.3640000000000001</v>
      </c>
      <c r="D2" s="9">
        <f t="shared" ref="D2" si="0">$A$3*(C2+$A$5*EXP(-C2/$A$5))-$A$3*$A$5</f>
        <v>4.9637543707884983</v>
      </c>
      <c r="E2" s="9">
        <f t="shared" ref="E2" si="1">(D2-B2)^2</f>
        <v>1.3137456369376617E-3</v>
      </c>
      <c r="F2" s="10">
        <v>0.01</v>
      </c>
      <c r="G2" s="11">
        <v>0</v>
      </c>
      <c r="H2" s="11">
        <f>$A$3*(1-EXP(-F2/$A$5))</f>
        <v>7.3024847563143938E-2</v>
      </c>
      <c r="I2" s="11">
        <f>($A$3/$A$5)*EXP(-F2/$A$5)</f>
        <v>7.2747315497236444</v>
      </c>
      <c r="J2" s="11">
        <f>(0.5*(1.293*($A$13/760*273/(273+$A$11)))*((0.2025*$A$7^0.725*$A$9^0.425)*0.266)*0.9)*H2^2</f>
        <v>1.6149829913716472E-3</v>
      </c>
      <c r="K2" s="12">
        <f>J2+$A$9*I2</f>
        <v>472.85916571502827</v>
      </c>
      <c r="L2" s="11">
        <f>K2/$A$9</f>
        <v>7.2747563956158192</v>
      </c>
      <c r="M2" s="12">
        <f>K2*H2</f>
        <v>34.530468495175356</v>
      </c>
      <c r="N2" s="11">
        <f>L2*H2</f>
        <v>0.53123797684885166</v>
      </c>
      <c r="O2" s="36"/>
      <c r="P2" s="13"/>
    </row>
    <row r="3" spans="1:16" x14ac:dyDescent="0.2">
      <c r="A3" s="14">
        <v>9.631601731918753</v>
      </c>
      <c r="B3" s="21">
        <v>10</v>
      </c>
      <c r="C3" s="22">
        <v>2.0790000000000002</v>
      </c>
      <c r="D3" s="9">
        <f t="shared" ref="D3:D7" si="2">$A$3*(C3+$A$5*EXP(-C3/$A$5))-$A$3*$A$5</f>
        <v>9.9695345641714379</v>
      </c>
      <c r="E3" s="9">
        <f t="shared" ref="E3:E7" si="3">(D3-B3)^2</f>
        <v>9.281427802242349E-4</v>
      </c>
      <c r="F3" s="10">
        <v>0.02</v>
      </c>
      <c r="G3" s="11">
        <f>G2+H3*0.01</f>
        <v>1.4549603556788364E-3</v>
      </c>
      <c r="H3" s="11">
        <f t="shared" ref="H3:H65" si="4">$A$3*(1-EXP(-F3/$A$5))</f>
        <v>0.14549603556788362</v>
      </c>
      <c r="I3" s="11">
        <f t="shared" ref="I3:I66" si="5">($A$3/$A$5)*EXP(-F3/$A$5)</f>
        <v>7.2195760130572078</v>
      </c>
      <c r="J3" s="11">
        <f t="shared" ref="J3:J66" si="6">(0.5*(1.293*($A$13/760*273/(273+$A$11)))*((0.2025*$A$7^0.725*$A$9^0.425)*0.266)*0.9)*H3^2</f>
        <v>6.411046908838358E-3</v>
      </c>
      <c r="K3" s="12">
        <f t="shared" ref="K3:K66" si="7">J3+$A$9*I3</f>
        <v>469.27885189562738</v>
      </c>
      <c r="L3" s="11">
        <f t="shared" ref="L3:L66" si="8">K3/$A$9</f>
        <v>7.2196746445481139</v>
      </c>
      <c r="M3" s="12">
        <f t="shared" ref="M3:M66" si="9">K3*H3</f>
        <v>68.27821252666179</v>
      </c>
      <c r="N3" s="11">
        <f t="shared" ref="N3:N66" si="10">L3*H3</f>
        <v>1.0504340388717199</v>
      </c>
      <c r="O3" s="36"/>
      <c r="P3" s="13"/>
    </row>
    <row r="4" spans="1:16" x14ac:dyDescent="0.2">
      <c r="A4" s="6" t="s">
        <v>2</v>
      </c>
      <c r="B4" s="21">
        <v>15</v>
      </c>
      <c r="C4" s="22">
        <v>2.702</v>
      </c>
      <c r="D4" s="9">
        <f t="shared" si="2"/>
        <v>14.98800248508485</v>
      </c>
      <c r="E4" s="9">
        <f t="shared" si="3"/>
        <v>1.4394036413923868E-4</v>
      </c>
      <c r="F4" s="10">
        <v>0.03</v>
      </c>
      <c r="G4" s="11">
        <f t="shared" ref="G4:G67" si="11">G3+H4*0.01</f>
        <v>3.6291379731639237E-3</v>
      </c>
      <c r="H4" s="11">
        <f t="shared" si="4"/>
        <v>0.21741776174850877</v>
      </c>
      <c r="I4" s="11">
        <f t="shared" si="5"/>
        <v>7.1648386544643072</v>
      </c>
      <c r="J4" s="11">
        <f t="shared" si="6"/>
        <v>1.4315834718238095E-2</v>
      </c>
      <c r="K4" s="12">
        <f t="shared" si="7"/>
        <v>465.72882837489817</v>
      </c>
      <c r="L4" s="11">
        <f t="shared" si="8"/>
        <v>7.1650588980753565</v>
      </c>
      <c r="M4" s="12">
        <f t="shared" si="9"/>
        <v>101.25771944702574</v>
      </c>
      <c r="N4" s="11">
        <f t="shared" si="10"/>
        <v>1.5578110684157807</v>
      </c>
      <c r="O4" s="36"/>
      <c r="P4" s="13"/>
    </row>
    <row r="5" spans="1:16" x14ac:dyDescent="0.2">
      <c r="A5" s="14">
        <v>1.3139422147774957</v>
      </c>
      <c r="B5" s="21">
        <v>20</v>
      </c>
      <c r="C5" s="22">
        <v>3.29</v>
      </c>
      <c r="D5" s="9">
        <f t="shared" si="2"/>
        <v>20.067358148398746</v>
      </c>
      <c r="E5" s="9">
        <f t="shared" si="3"/>
        <v>4.5371201557075167E-3</v>
      </c>
      <c r="F5" s="10">
        <v>0.04</v>
      </c>
      <c r="G5" s="11">
        <f t="shared" si="11"/>
        <v>6.5170798932933215E-3</v>
      </c>
      <c r="H5" s="11">
        <f t="shared" si="4"/>
        <v>0.28879419201293977</v>
      </c>
      <c r="I5" s="11">
        <f t="shared" si="5"/>
        <v>7.1105163034037489</v>
      </c>
      <c r="J5" s="11">
        <f t="shared" si="6"/>
        <v>2.5258266681227104E-2</v>
      </c>
      <c r="K5" s="12">
        <f t="shared" si="7"/>
        <v>462.20881798792493</v>
      </c>
      <c r="L5" s="11">
        <f t="shared" si="8"/>
        <v>7.1109048921219218</v>
      </c>
      <c r="M5" s="12">
        <f t="shared" si="9"/>
        <v>133.48322213207871</v>
      </c>
      <c r="N5" s="11">
        <f t="shared" si="10"/>
        <v>2.053588032801211</v>
      </c>
      <c r="O5" s="36"/>
      <c r="P5" s="13"/>
    </row>
    <row r="6" spans="1:16" x14ac:dyDescent="0.2">
      <c r="A6" s="19" t="s">
        <v>11</v>
      </c>
      <c r="B6" s="21">
        <v>25</v>
      </c>
      <c r="C6" s="22">
        <v>3.843</v>
      </c>
      <c r="D6" s="9">
        <f t="shared" si="2"/>
        <v>25.038169021711177</v>
      </c>
      <c r="E6" s="9">
        <f t="shared" si="3"/>
        <v>1.4568742183882824E-3</v>
      </c>
      <c r="F6" s="10">
        <v>0.05</v>
      </c>
      <c r="G6" s="11">
        <f t="shared" si="11"/>
        <v>1.0113374500133641E-2</v>
      </c>
      <c r="H6" s="11">
        <f t="shared" si="4"/>
        <v>0.35962946068403184</v>
      </c>
      <c r="I6" s="11">
        <f t="shared" si="5"/>
        <v>7.0566058133727338</v>
      </c>
      <c r="J6" s="11">
        <f t="shared" si="6"/>
        <v>3.9168519663268425E-2</v>
      </c>
      <c r="K6" s="12">
        <f t="shared" si="7"/>
        <v>458.71854638889101</v>
      </c>
      <c r="L6" s="11">
        <f t="shared" si="8"/>
        <v>7.057208405982939</v>
      </c>
      <c r="M6" s="12">
        <f t="shared" si="9"/>
        <v>164.96870344359991</v>
      </c>
      <c r="N6" s="11">
        <f t="shared" si="10"/>
        <v>2.5379800529784604</v>
      </c>
      <c r="O6" s="36"/>
      <c r="P6" s="13"/>
    </row>
    <row r="7" spans="1:16" x14ac:dyDescent="0.2">
      <c r="A7" s="14">
        <v>1.71</v>
      </c>
      <c r="B7" s="21">
        <v>30</v>
      </c>
      <c r="C7" s="22">
        <v>4.3760000000000003</v>
      </c>
      <c r="D7" s="9">
        <f t="shared" si="2"/>
        <v>29.945298690302714</v>
      </c>
      <c r="E7" s="9">
        <f t="shared" si="3"/>
        <v>2.9922332825984116E-3</v>
      </c>
      <c r="F7" s="10">
        <v>0.06</v>
      </c>
      <c r="G7" s="11">
        <f t="shared" si="11"/>
        <v>1.4412651207524049E-2</v>
      </c>
      <c r="H7" s="11">
        <f t="shared" si="4"/>
        <v>0.42992767073904065</v>
      </c>
      <c r="I7" s="11">
        <f t="shared" si="5"/>
        <v>7.0031040617246116</v>
      </c>
      <c r="J7" s="11">
        <f t="shared" si="6"/>
        <v>5.5978006764786696E-2</v>
      </c>
      <c r="K7" s="12">
        <f t="shared" si="7"/>
        <v>455.25774201886458</v>
      </c>
      <c r="L7" s="11">
        <f t="shared" si="8"/>
        <v>7.0039652618286858</v>
      </c>
      <c r="M7" s="12">
        <f t="shared" si="9"/>
        <v>195.72790061208551</v>
      </c>
      <c r="N7" s="11">
        <f t="shared" si="10"/>
        <v>3.0111984709551618</v>
      </c>
      <c r="O7" s="36"/>
      <c r="P7" s="13"/>
    </row>
    <row r="8" spans="1:16" ht="17" thickBot="1" x14ac:dyDescent="0.25">
      <c r="A8" s="19" t="s">
        <v>12</v>
      </c>
      <c r="B8" s="7"/>
      <c r="C8" s="8"/>
      <c r="D8" s="8"/>
      <c r="E8" s="15" t="s">
        <v>16</v>
      </c>
      <c r="F8" s="10">
        <v>7.0000000000000007E-2</v>
      </c>
      <c r="G8" s="11">
        <f t="shared" si="11"/>
        <v>1.9409580147996899E-2</v>
      </c>
      <c r="H8" s="11">
        <f t="shared" si="4"/>
        <v>0.49969289404728512</v>
      </c>
      <c r="I8" s="11">
        <f t="shared" si="5"/>
        <v>6.9500079494880032</v>
      </c>
      <c r="J8" s="11">
        <f t="shared" si="6"/>
        <v>7.5619357270531179E-2</v>
      </c>
      <c r="K8" s="12">
        <f t="shared" si="7"/>
        <v>451.82613607399071</v>
      </c>
      <c r="L8" s="11">
        <f t="shared" si="8"/>
        <v>6.9511713242152418</v>
      </c>
      <c r="M8" s="12">
        <f t="shared" si="9"/>
        <v>225.77430954101487</v>
      </c>
      <c r="N8" s="11">
        <f t="shared" si="10"/>
        <v>3.4734509160156133</v>
      </c>
      <c r="O8" s="36"/>
      <c r="P8" s="13"/>
    </row>
    <row r="9" spans="1:16" ht="17" thickBot="1" x14ac:dyDescent="0.25">
      <c r="A9" s="14">
        <v>65</v>
      </c>
      <c r="B9" s="7"/>
      <c r="C9" s="7"/>
      <c r="D9" s="7"/>
      <c r="E9" s="23">
        <f>SUM(E2:E7)</f>
        <v>1.1372056437995347E-2</v>
      </c>
      <c r="F9" s="10">
        <v>0.08</v>
      </c>
      <c r="G9" s="11">
        <f t="shared" si="11"/>
        <v>2.5098871864056856E-2</v>
      </c>
      <c r="H9" s="11">
        <f t="shared" si="4"/>
        <v>0.56892917160599554</v>
      </c>
      <c r="I9" s="11">
        <f t="shared" si="5"/>
        <v>6.8973144011873</v>
      </c>
      <c r="J9" s="11">
        <f t="shared" si="6"/>
        <v>9.802639691225519E-2</v>
      </c>
      <c r="K9" s="12">
        <f t="shared" si="7"/>
        <v>448.42346247408676</v>
      </c>
      <c r="L9" s="11">
        <f t="shared" si="8"/>
        <v>6.8988224996013345</v>
      </c>
      <c r="M9" s="12">
        <f t="shared" si="9"/>
        <v>255.1211890340744</v>
      </c>
      <c r="N9" s="11">
        <f t="shared" si="10"/>
        <v>3.9249413697549906</v>
      </c>
      <c r="O9" s="36"/>
      <c r="P9" s="13"/>
    </row>
    <row r="10" spans="1:16" x14ac:dyDescent="0.2">
      <c r="A10" s="19" t="s">
        <v>3</v>
      </c>
      <c r="B10" s="16"/>
      <c r="C10" s="16"/>
      <c r="D10" s="16"/>
      <c r="E10" s="16"/>
      <c r="F10" s="10">
        <v>0.09</v>
      </c>
      <c r="G10" s="11">
        <f t="shared" si="11"/>
        <v>3.1475277001800715E-2</v>
      </c>
      <c r="H10" s="11">
        <f t="shared" si="4"/>
        <v>0.63764051377438613</v>
      </c>
      <c r="I10" s="11">
        <f t="shared" si="5"/>
        <v>6.8450203646645251</v>
      </c>
      <c r="J10" s="11">
        <f t="shared" si="6"/>
        <v>0.12313412843990615</v>
      </c>
      <c r="K10" s="12">
        <f t="shared" si="7"/>
        <v>445.04945783163407</v>
      </c>
      <c r="L10" s="11">
        <f t="shared" si="8"/>
        <v>6.8469147358712936</v>
      </c>
      <c r="M10" s="12">
        <f t="shared" si="9"/>
        <v>283.78156494677512</v>
      </c>
      <c r="N10" s="11">
        <f t="shared" si="10"/>
        <v>4.3658702299503869</v>
      </c>
      <c r="O10" s="36"/>
      <c r="P10" s="13"/>
    </row>
    <row r="11" spans="1:16" ht="17" thickBot="1" x14ac:dyDescent="0.25">
      <c r="A11" s="14">
        <v>18</v>
      </c>
      <c r="B11" s="17"/>
      <c r="C11" s="17"/>
      <c r="D11" s="17"/>
      <c r="E11" s="17"/>
      <c r="F11" s="10">
        <v>0.1</v>
      </c>
      <c r="G11" s="11">
        <f t="shared" si="11"/>
        <v>3.8533586006860084E-2</v>
      </c>
      <c r="H11" s="11">
        <f t="shared" si="4"/>
        <v>0.705830900505937</v>
      </c>
      <c r="I11" s="11">
        <f t="shared" si="5"/>
        <v>6.7931228109025446</v>
      </c>
      <c r="J11" s="11">
        <f t="shared" si="6"/>
        <v>0.15087871249657864</v>
      </c>
      <c r="K11" s="12">
        <f t="shared" si="7"/>
        <v>441.703861421162</v>
      </c>
      <c r="L11" s="11">
        <f t="shared" si="8"/>
        <v>6.7954440218640304</v>
      </c>
      <c r="M11" s="12">
        <f t="shared" si="9"/>
        <v>311.7682342638484</v>
      </c>
      <c r="N11" s="11">
        <f t="shared" si="10"/>
        <v>4.7964343732899746</v>
      </c>
      <c r="O11" s="36"/>
      <c r="P11" s="13"/>
    </row>
    <row r="12" spans="1:16" x14ac:dyDescent="0.2">
      <c r="A12" s="19" t="s">
        <v>32</v>
      </c>
      <c r="B12" s="26" t="s">
        <v>4</v>
      </c>
      <c r="C12" s="27" t="s">
        <v>5</v>
      </c>
      <c r="D12" s="27" t="s">
        <v>6</v>
      </c>
      <c r="E12" s="28" t="s">
        <v>17</v>
      </c>
      <c r="F12" s="10">
        <v>0.11</v>
      </c>
      <c r="G12" s="11">
        <f t="shared" si="11"/>
        <v>4.6268628822649427E-2</v>
      </c>
      <c r="H12" s="11">
        <f t="shared" si="4"/>
        <v>0.77350428157893458</v>
      </c>
      <c r="I12" s="11">
        <f t="shared" si="5"/>
        <v>6.7416187338496147</v>
      </c>
      <c r="J12" s="11">
        <f t="shared" si="6"/>
        <v>0.18119744879257602</v>
      </c>
      <c r="K12" s="12">
        <f t="shared" si="7"/>
        <v>438.38641514901758</v>
      </c>
      <c r="L12" s="11">
        <f t="shared" si="8"/>
        <v>6.7444063869079631</v>
      </c>
      <c r="M12" s="12">
        <f t="shared" si="9"/>
        <v>339.09376910380541</v>
      </c>
      <c r="N12" s="11">
        <f t="shared" si="10"/>
        <v>5.2168272169816223</v>
      </c>
      <c r="O12" s="36"/>
      <c r="P12" s="13"/>
    </row>
    <row r="13" spans="1:16" x14ac:dyDescent="0.2">
      <c r="A13" s="14">
        <v>900</v>
      </c>
      <c r="B13" s="29">
        <f>INTERCEPT(L2:L601,H2:H601)</f>
        <v>7.2111205889178072</v>
      </c>
      <c r="C13" s="30">
        <f>-B13/E13</f>
        <v>10.206125366571458</v>
      </c>
      <c r="D13" s="30">
        <f>B13*C13/4</f>
        <v>18.399400190989937</v>
      </c>
      <c r="E13" s="31">
        <f>SLOPE(L2:L601,H2:H601)</f>
        <v>-0.70654830603361851</v>
      </c>
      <c r="F13" s="10">
        <v>0.12</v>
      </c>
      <c r="G13" s="11">
        <f t="shared" si="11"/>
        <v>5.4675274590901879E-2</v>
      </c>
      <c r="H13" s="11">
        <f t="shared" si="4"/>
        <v>0.84066457682524476</v>
      </c>
      <c r="I13" s="11">
        <f t="shared" si="5"/>
        <v>6.6905051502452677</v>
      </c>
      <c r="J13" s="11">
        <f t="shared" si="6"/>
        <v>0.21402875757397063</v>
      </c>
      <c r="K13" s="12">
        <f t="shared" si="7"/>
        <v>435.09686352351639</v>
      </c>
      <c r="L13" s="11">
        <f t="shared" si="8"/>
        <v>6.6937979003617905</v>
      </c>
      <c r="M13" s="12">
        <f t="shared" si="9"/>
        <v>365.77052065198819</v>
      </c>
      <c r="N13" s="11">
        <f t="shared" si="10"/>
        <v>5.6272387792613561</v>
      </c>
      <c r="O13" s="36"/>
      <c r="P13" s="13"/>
    </row>
    <row r="14" spans="1:16" x14ac:dyDescent="0.2">
      <c r="B14" s="32" t="s">
        <v>7</v>
      </c>
      <c r="C14" s="33" t="s">
        <v>8</v>
      </c>
      <c r="D14" s="33" t="s">
        <v>30</v>
      </c>
      <c r="E14" s="39" t="s">
        <v>31</v>
      </c>
      <c r="F14" s="10">
        <v>0.13</v>
      </c>
      <c r="G14" s="11">
        <f t="shared" si="11"/>
        <v>6.3748431354475554E-2</v>
      </c>
      <c r="H14" s="11">
        <f t="shared" si="4"/>
        <v>0.90731567635736743</v>
      </c>
      <c r="I14" s="11">
        <f t="shared" si="5"/>
        <v>6.6397790994475088</v>
      </c>
      <c r="J14" s="11">
        <f t="shared" si="6"/>
        <v>0.24931216138115128</v>
      </c>
      <c r="K14" s="12">
        <f t="shared" si="7"/>
        <v>431.83495362546927</v>
      </c>
      <c r="L14" s="11">
        <f t="shared" si="8"/>
        <v>6.6436146711610657</v>
      </c>
      <c r="M14" s="12">
        <f t="shared" si="9"/>
        <v>391.81062302344503</v>
      </c>
      <c r="N14" s="11">
        <f t="shared" si="10"/>
        <v>6.0278557388222316</v>
      </c>
      <c r="O14" s="36"/>
      <c r="P14" s="13"/>
    </row>
    <row r="15" spans="1:16" ht="17" thickBot="1" x14ac:dyDescent="0.25">
      <c r="B15" s="34">
        <f>MAX(P:P)</f>
        <v>0.45532538183190707</v>
      </c>
      <c r="C15" s="35">
        <f>SLOPE(P2:P601,H2:H601)</f>
        <v>-6.4875851940016452E-2</v>
      </c>
      <c r="D15" s="37">
        <f>C13/2</f>
        <v>5.1030626832857289</v>
      </c>
      <c r="E15" s="38">
        <f>VLOOKUP(B7,G2:H601,2,1)</f>
        <v>9.2854297965510408</v>
      </c>
      <c r="F15" s="10">
        <v>0.14000000000000001</v>
      </c>
      <c r="G15" s="11">
        <f t="shared" si="11"/>
        <v>7.3483045762413143E-2</v>
      </c>
      <c r="H15" s="11">
        <f t="shared" si="4"/>
        <v>0.97346144079375885</v>
      </c>
      <c r="I15" s="11">
        <f t="shared" si="5"/>
        <v>6.5894376432613306</v>
      </c>
      <c r="J15" s="11">
        <f t="shared" si="6"/>
        <v>0.28698826709288949</v>
      </c>
      <c r="K15" s="12">
        <f t="shared" si="7"/>
        <v>428.60043507907938</v>
      </c>
      <c r="L15" s="11">
        <f t="shared" si="8"/>
        <v>6.5938528473704521</v>
      </c>
      <c r="M15" s="12">
        <f t="shared" si="9"/>
        <v>417.22599705691249</v>
      </c>
      <c r="N15" s="11">
        <f t="shared" si="10"/>
        <v>6.4188614931832699</v>
      </c>
      <c r="O15" s="36"/>
      <c r="P15" s="13"/>
    </row>
    <row r="16" spans="1:16" x14ac:dyDescent="0.2">
      <c r="F16" s="10">
        <v>0.15</v>
      </c>
      <c r="G16" s="11">
        <f t="shared" si="11"/>
        <v>8.3874102777237641E-2</v>
      </c>
      <c r="H16" s="11">
        <f t="shared" si="4"/>
        <v>1.0391057014824492</v>
      </c>
      <c r="I16" s="11">
        <f t="shared" si="5"/>
        <v>6.5394778657685233</v>
      </c>
      <c r="J16" s="11">
        <f t="shared" si="6"/>
        <v>0.32699874825154268</v>
      </c>
      <c r="K16" s="12">
        <f t="shared" si="7"/>
        <v>425.39306002320552</v>
      </c>
      <c r="L16" s="11">
        <f t="shared" si="8"/>
        <v>6.5445086157416235</v>
      </c>
      <c r="M16" s="12">
        <f t="shared" si="9"/>
        <v>442.0283540411786</v>
      </c>
      <c r="N16" s="11">
        <f t="shared" si="10"/>
        <v>6.8004362160181318</v>
      </c>
      <c r="O16" s="36"/>
      <c r="P16" s="13"/>
    </row>
    <row r="17" spans="1:16" x14ac:dyDescent="0.2">
      <c r="F17" s="10">
        <v>0.16</v>
      </c>
      <c r="G17" s="11">
        <f t="shared" si="11"/>
        <v>9.4916625384467324E-2</v>
      </c>
      <c r="H17" s="11">
        <f t="shared" si="4"/>
        <v>1.1042522607229683</v>
      </c>
      <c r="I17" s="11">
        <f t="shared" si="5"/>
        <v>6.4898968731587745</v>
      </c>
      <c r="J17" s="11">
        <f t="shared" si="6"/>
        <v>0.36928632766507269</v>
      </c>
      <c r="K17" s="12">
        <f t="shared" si="7"/>
        <v>422.21258308298542</v>
      </c>
      <c r="L17" s="11">
        <f t="shared" si="8"/>
        <v>6.4955782012766985</v>
      </c>
      <c r="M17" s="12">
        <f t="shared" si="9"/>
        <v>466.22919937507072</v>
      </c>
      <c r="N17" s="11">
        <f t="shared" si="10"/>
        <v>7.172756913462627</v>
      </c>
      <c r="O17" s="36"/>
      <c r="P17" s="13"/>
    </row>
    <row r="18" spans="1:16" x14ac:dyDescent="0.2">
      <c r="F18" s="10">
        <v>0.17</v>
      </c>
      <c r="G18" s="11">
        <f t="shared" si="11"/>
        <v>0.10660567430433315</v>
      </c>
      <c r="H18" s="11">
        <f t="shared" si="4"/>
        <v>1.1689048919865825</v>
      </c>
      <c r="I18" s="11">
        <f t="shared" si="5"/>
        <v>6.4406917935620571</v>
      </c>
      <c r="J18" s="11">
        <f t="shared" si="6"/>
        <v>0.41379476028161766</v>
      </c>
      <c r="K18" s="12">
        <f t="shared" si="7"/>
        <v>419.05876134181534</v>
      </c>
      <c r="L18" s="11">
        <f t="shared" si="8"/>
        <v>6.4470578667971594</v>
      </c>
      <c r="M18" s="12">
        <f t="shared" si="9"/>
        <v>489.83983616228574</v>
      </c>
      <c r="N18" s="11">
        <f t="shared" si="10"/>
        <v>7.5359974794197813</v>
      </c>
      <c r="O18" s="36"/>
      <c r="P18" s="13"/>
    </row>
    <row r="19" spans="1:16" x14ac:dyDescent="0.2">
      <c r="F19" s="10">
        <v>0.18</v>
      </c>
      <c r="G19" s="11">
        <f t="shared" si="11"/>
        <v>0.1189363477056818</v>
      </c>
      <c r="H19" s="11">
        <f t="shared" si="4"/>
        <v>1.2330673401348646</v>
      </c>
      <c r="I19" s="11">
        <f t="shared" si="5"/>
        <v>6.3918597768822769</v>
      </c>
      <c r="J19" s="11">
        <f t="shared" si="6"/>
        <v>0.46046881633243242</v>
      </c>
      <c r="K19" s="12">
        <f t="shared" si="7"/>
        <v>415.9313543136804</v>
      </c>
      <c r="L19" s="11">
        <f t="shared" si="8"/>
        <v>6.3989439125181597</v>
      </c>
      <c r="M19" s="12">
        <f t="shared" si="9"/>
        <v>512.87136874226189</v>
      </c>
      <c r="N19" s="11">
        <f t="shared" si="10"/>
        <v>7.8903287498809513</v>
      </c>
      <c r="O19" s="36"/>
      <c r="P19" s="13"/>
    </row>
    <row r="20" spans="1:16" x14ac:dyDescent="0.2">
      <c r="F20" s="10">
        <v>0.19</v>
      </c>
      <c r="G20" s="11">
        <f t="shared" si="11"/>
        <v>0.13190378092204791</v>
      </c>
      <c r="H20" s="11">
        <f t="shared" si="4"/>
        <v>1.2967433216366102</v>
      </c>
      <c r="I20" s="11">
        <f t="shared" si="5"/>
        <v>6.3433979946321886</v>
      </c>
      <c r="J20" s="11">
        <f t="shared" si="6"/>
        <v>0.50925426473906943</v>
      </c>
      <c r="K20" s="12">
        <f t="shared" si="7"/>
        <v>412.83012391583134</v>
      </c>
      <c r="L20" s="11">
        <f t="shared" si="8"/>
        <v>6.3512326756281743</v>
      </c>
      <c r="M20" s="12">
        <f t="shared" si="9"/>
        <v>535.33470615826855</v>
      </c>
      <c r="N20" s="11">
        <f t="shared" si="10"/>
        <v>8.2359185562810548</v>
      </c>
      <c r="O20" s="36"/>
      <c r="P20" s="13"/>
    </row>
    <row r="21" spans="1:16" x14ac:dyDescent="0.2">
      <c r="F21" s="10">
        <v>0.2</v>
      </c>
      <c r="G21" s="11">
        <f t="shared" si="11"/>
        <v>0.14550314616987894</v>
      </c>
      <c r="H21" s="11">
        <f t="shared" si="4"/>
        <v>1.3599365247831023</v>
      </c>
      <c r="I21" s="11">
        <f t="shared" si="5"/>
        <v>6.2953036397695641</v>
      </c>
      <c r="J21" s="11">
        <f t="shared" si="6"/>
        <v>0.5600978567807301</v>
      </c>
      <c r="K21" s="12">
        <f t="shared" si="7"/>
        <v>409.75483444180236</v>
      </c>
      <c r="L21" s="11">
        <f t="shared" si="8"/>
        <v>6.3039205298738823</v>
      </c>
      <c r="M21" s="12">
        <f t="shared" si="9"/>
        <v>557.24056556386017</v>
      </c>
      <c r="N21" s="11">
        <f t="shared" si="10"/>
        <v>8.5729317779055414</v>
      </c>
      <c r="O21" s="36"/>
      <c r="P21" s="13"/>
    </row>
    <row r="22" spans="1:16" x14ac:dyDescent="0.2">
      <c r="F22" s="10">
        <v>0.21</v>
      </c>
      <c r="G22" s="11">
        <f t="shared" si="11"/>
        <v>0.1597296522688964</v>
      </c>
      <c r="H22" s="11">
        <f t="shared" si="4"/>
        <v>1.4226506099017473</v>
      </c>
      <c r="I22" s="11">
        <f t="shared" si="5"/>
        <v>6.2475739265345984</v>
      </c>
      <c r="J22" s="11">
        <f t="shared" si="6"/>
        <v>0.61294731001778968</v>
      </c>
      <c r="K22" s="12">
        <f t="shared" si="7"/>
        <v>406.70525253476666</v>
      </c>
      <c r="L22" s="11">
        <f t="shared" si="8"/>
        <v>6.2570038851502563</v>
      </c>
      <c r="M22" s="12">
        <f t="shared" si="9"/>
        <v>578.59947556882992</v>
      </c>
      <c r="N22" s="11">
        <f t="shared" si="10"/>
        <v>8.901530393366615</v>
      </c>
      <c r="O22" s="36"/>
      <c r="P22" s="13"/>
    </row>
    <row r="23" spans="1:16" x14ac:dyDescent="0.2">
      <c r="F23" s="10">
        <v>0.22</v>
      </c>
      <c r="G23" s="11">
        <f t="shared" si="11"/>
        <v>0.17457854436457734</v>
      </c>
      <c r="H23" s="11">
        <f t="shared" si="4"/>
        <v>1.4848892095680946</v>
      </c>
      <c r="I23" s="11">
        <f t="shared" si="5"/>
        <v>6.2002060902885532</v>
      </c>
      <c r="J23" s="11">
        <f t="shared" si="6"/>
        <v>0.66775129246755605</v>
      </c>
      <c r="K23" s="12">
        <f t="shared" si="7"/>
        <v>403.68114716122346</v>
      </c>
      <c r="L23" s="11">
        <f t="shared" si="8"/>
        <v>6.2104791870957454</v>
      </c>
      <c r="M23" s="12">
        <f t="shared" si="9"/>
        <v>599.42177952577072</v>
      </c>
      <c r="N23" s="11">
        <f t="shared" si="10"/>
        <v>9.2218735311657039</v>
      </c>
      <c r="O23" s="36"/>
      <c r="P23" s="13"/>
    </row>
    <row r="24" spans="1:16" x14ac:dyDescent="0.2">
      <c r="F24" s="10">
        <v>0.23</v>
      </c>
      <c r="G24" s="11">
        <f t="shared" si="11"/>
        <v>0.1900451036527398</v>
      </c>
      <c r="H24" s="11">
        <f t="shared" si="4"/>
        <v>1.5466559288162445</v>
      </c>
      <c r="I24" s="11">
        <f t="shared" si="5"/>
        <v>6.1531973873536145</v>
      </c>
      <c r="J24" s="11">
        <f t="shared" si="6"/>
        <v>0.72445940702837508</v>
      </c>
      <c r="K24" s="12">
        <f t="shared" si="7"/>
        <v>400.68228958501328</v>
      </c>
      <c r="L24" s="11">
        <f t="shared" si="8"/>
        <v>6.1643429166925117</v>
      </c>
      <c r="M24" s="12">
        <f t="shared" si="9"/>
        <v>619.71763875832812</v>
      </c>
      <c r="N24" s="11">
        <f t="shared" si="10"/>
        <v>9.5341175193588938</v>
      </c>
      <c r="O24" s="36"/>
      <c r="P24" s="13"/>
    </row>
    <row r="25" spans="1:16" x14ac:dyDescent="0.2">
      <c r="F25" s="10">
        <v>0.24</v>
      </c>
      <c r="G25" s="11">
        <f t="shared" si="11"/>
        <v>0.20612464710621636</v>
      </c>
      <c r="H25" s="11">
        <f t="shared" si="4"/>
        <v>1.6079543453476572</v>
      </c>
      <c r="I25" s="11">
        <f t="shared" si="5"/>
        <v>6.1065450948539839</v>
      </c>
      <c r="J25" s="11">
        <f t="shared" si="6"/>
        <v>0.78302217614825909</v>
      </c>
      <c r="K25" s="12">
        <f t="shared" si="7"/>
        <v>397.70845334165722</v>
      </c>
      <c r="L25" s="11">
        <f t="shared" si="8"/>
        <v>6.1185915898716496</v>
      </c>
      <c r="M25" s="12">
        <f t="shared" si="9"/>
        <v>639.4970357322137</v>
      </c>
      <c r="N25" s="11">
        <f t="shared" si="10"/>
        <v>9.8384159343417501</v>
      </c>
      <c r="O25" s="36"/>
      <c r="P25" s="13"/>
    </row>
    <row r="26" spans="1:16" x14ac:dyDescent="0.2">
      <c r="F26" s="10">
        <v>0.25</v>
      </c>
      <c r="G26" s="11">
        <f t="shared" si="11"/>
        <v>0.22281252720360029</v>
      </c>
      <c r="H26" s="11">
        <f t="shared" si="4"/>
        <v>1.6687880097383934</v>
      </c>
      <c r="I26" s="11">
        <f t="shared" si="5"/>
        <v>6.0602465105581453</v>
      </c>
      <c r="J26" s="11">
        <f t="shared" si="6"/>
        <v>0.84339102673429189</v>
      </c>
      <c r="K26" s="12">
        <f t="shared" si="7"/>
        <v>394.75941421301377</v>
      </c>
      <c r="L26" s="11">
        <f t="shared" si="8"/>
        <v>6.0732217571232887</v>
      </c>
      <c r="M26" s="12">
        <f t="shared" si="9"/>
        <v>658.76977717002933</v>
      </c>
      <c r="N26" s="11">
        <f t="shared" si="10"/>
        <v>10.134919648769682</v>
      </c>
      <c r="O26" s="36"/>
      <c r="P26" s="13"/>
    </row>
    <row r="27" spans="1:16" x14ac:dyDescent="0.2">
      <c r="F27" s="10">
        <v>0.26</v>
      </c>
      <c r="G27" s="11">
        <f t="shared" si="11"/>
        <v>0.2401041316600479</v>
      </c>
      <c r="H27" s="11">
        <f t="shared" si="4"/>
        <v>1.729160445644762</v>
      </c>
      <c r="I27" s="11">
        <f t="shared" si="5"/>
        <v>6.0142989527223607</v>
      </c>
      <c r="J27" s="11">
        <f t="shared" si="6"/>
        <v>0.90551827529907203</v>
      </c>
      <c r="K27" s="12">
        <f t="shared" si="7"/>
        <v>391.83495020225251</v>
      </c>
      <c r="L27" s="11">
        <f t="shared" si="8"/>
        <v>6.0282300031115774</v>
      </c>
      <c r="M27" s="12">
        <f t="shared" si="9"/>
        <v>677.54549711092011</v>
      </c>
      <c r="N27" s="11">
        <f t="shared" si="10"/>
        <v>10.423776878629541</v>
      </c>
      <c r="O27" s="36"/>
      <c r="P27" s="13"/>
    </row>
    <row r="28" spans="1:16" x14ac:dyDescent="0.2">
      <c r="F28" s="10">
        <v>0.27</v>
      </c>
      <c r="G28" s="11">
        <f t="shared" si="11"/>
        <v>0.2579948831601222</v>
      </c>
      <c r="H28" s="11">
        <f t="shared" si="4"/>
        <v>1.789075150007428</v>
      </c>
      <c r="I28" s="11">
        <f t="shared" si="5"/>
        <v>5.9686997599353226</v>
      </c>
      <c r="J28" s="11">
        <f t="shared" si="6"/>
        <v>0.96935711334057861</v>
      </c>
      <c r="K28" s="12">
        <f t="shared" si="7"/>
        <v>388.93484150913656</v>
      </c>
      <c r="L28" s="11">
        <f t="shared" si="8"/>
        <v>5.983612946294409</v>
      </c>
      <c r="M28" s="12">
        <f t="shared" si="9"/>
        <v>695.83365991607377</v>
      </c>
      <c r="N28" s="11">
        <f t="shared" si="10"/>
        <v>10.705133229478058</v>
      </c>
      <c r="O28" s="36"/>
      <c r="P28" s="13"/>
    </row>
    <row r="29" spans="1:16" x14ac:dyDescent="0.2">
      <c r="A29" s="25" t="s">
        <v>18</v>
      </c>
      <c r="F29" s="10">
        <v>0.28000000000000003</v>
      </c>
      <c r="G29" s="11">
        <f t="shared" si="11"/>
        <v>0.27648023909266184</v>
      </c>
      <c r="H29" s="11">
        <f t="shared" si="4"/>
        <v>1.8485355932539627</v>
      </c>
      <c r="I29" s="11">
        <f t="shared" si="5"/>
        <v>5.9234462909640078</v>
      </c>
      <c r="J29" s="11">
        <f t="shared" si="6"/>
        <v>1.0348615929518428</v>
      </c>
      <c r="K29" s="12">
        <f t="shared" si="7"/>
        <v>386.05887050561239</v>
      </c>
      <c r="L29" s="11">
        <f t="shared" si="8"/>
        <v>5.9393672385478826</v>
      </c>
      <c r="M29" s="12">
        <f t="shared" si="9"/>
        <v>713.64356322104697</v>
      </c>
      <c r="N29" s="11">
        <f t="shared" si="10"/>
        <v>10.979131741862259</v>
      </c>
      <c r="O29" s="36"/>
      <c r="P29" s="13"/>
    </row>
    <row r="30" spans="1:16" x14ac:dyDescent="0.2">
      <c r="A30" s="24" t="s">
        <v>21</v>
      </c>
      <c r="F30" s="10">
        <v>0.28999999999999998</v>
      </c>
      <c r="G30" s="11">
        <f t="shared" si="11"/>
        <v>0.29555569128766046</v>
      </c>
      <c r="H30" s="11">
        <f t="shared" si="4"/>
        <v>1.9075452194998601</v>
      </c>
      <c r="I30" s="11">
        <f t="shared" si="5"/>
        <v>5.8785359246006816</v>
      </c>
      <c r="J30" s="11">
        <f t="shared" si="6"/>
        <v>1.1019866126568931</v>
      </c>
      <c r="K30" s="12">
        <f t="shared" si="7"/>
        <v>383.2068217117012</v>
      </c>
      <c r="L30" s="11">
        <f t="shared" si="8"/>
        <v>5.8954895647954029</v>
      </c>
      <c r="M30" s="12">
        <f t="shared" si="9"/>
        <v>730.98434083589086</v>
      </c>
      <c r="N30" s="11">
        <f t="shared" si="10"/>
        <v>11.245912935936781</v>
      </c>
      <c r="O30" s="36"/>
      <c r="P30" s="13"/>
    </row>
    <row r="31" spans="1:16" x14ac:dyDescent="0.2">
      <c r="A31" s="25" t="s">
        <v>19</v>
      </c>
      <c r="F31" s="10">
        <v>0.3</v>
      </c>
      <c r="G31" s="11">
        <f t="shared" si="11"/>
        <v>0.31521676575514079</v>
      </c>
      <c r="H31" s="11">
        <f t="shared" si="4"/>
        <v>1.9661074467480304</v>
      </c>
      <c r="I31" s="11">
        <f t="shared" si="5"/>
        <v>5.8339660595110763</v>
      </c>
      <c r="J31" s="11">
        <f t="shared" si="6"/>
        <v>1.1706879034694875</v>
      </c>
      <c r="K31" s="12">
        <f t="shared" si="7"/>
        <v>380.37848177168945</v>
      </c>
      <c r="L31" s="11">
        <f t="shared" si="8"/>
        <v>5.8519766426413762</v>
      </c>
      <c r="M31" s="12">
        <f t="shared" si="9"/>
        <v>747.8649655940286</v>
      </c>
      <c r="N31" s="11">
        <f t="shared" si="10"/>
        <v>11.505614855292746</v>
      </c>
      <c r="O31" s="36"/>
      <c r="P31" s="13"/>
    </row>
    <row r="32" spans="1:16" x14ac:dyDescent="0.2">
      <c r="A32" s="24" t="s">
        <v>20</v>
      </c>
      <c r="F32" s="10">
        <v>0.31</v>
      </c>
      <c r="G32" s="11">
        <f t="shared" si="11"/>
        <v>0.33545902242600861</v>
      </c>
      <c r="H32" s="11">
        <f t="shared" si="4"/>
        <v>2.0242256670867804</v>
      </c>
      <c r="I32" s="11">
        <f t="shared" si="5"/>
        <v>5.7897341140837106</v>
      </c>
      <c r="J32" s="11">
        <f t="shared" si="6"/>
        <v>1.2409220151712033</v>
      </c>
      <c r="K32" s="12">
        <f t="shared" si="7"/>
        <v>377.57363943061239</v>
      </c>
      <c r="L32" s="11">
        <f t="shared" si="8"/>
        <v>5.8088252220094212</v>
      </c>
      <c r="M32" s="12">
        <f t="shared" si="9"/>
        <v>764.29425215081483</v>
      </c>
      <c r="N32" s="11">
        <f t="shared" si="10"/>
        <v>11.758373110012537</v>
      </c>
      <c r="O32" s="36"/>
      <c r="P32" s="13"/>
    </row>
    <row r="33" spans="6:16" x14ac:dyDescent="0.2">
      <c r="F33" s="10">
        <v>0.32</v>
      </c>
      <c r="G33" s="11">
        <f t="shared" si="11"/>
        <v>0.35627805489487152</v>
      </c>
      <c r="H33" s="11">
        <f t="shared" si="4"/>
        <v>2.0819032468862928</v>
      </c>
      <c r="I33" s="11">
        <f t="shared" si="5"/>
        <v>5.7458375262803578</v>
      </c>
      <c r="J33" s="11">
        <f t="shared" si="6"/>
        <v>1.3126463028055007</v>
      </c>
      <c r="K33" s="12">
        <f t="shared" si="7"/>
        <v>374.79208551102874</v>
      </c>
      <c r="L33" s="11">
        <f t="shared" si="8"/>
        <v>5.7660320847850572</v>
      </c>
      <c r="M33" s="12">
        <f t="shared" si="9"/>
        <v>780.28085973269583</v>
      </c>
      <c r="N33" s="11">
        <f t="shared" si="10"/>
        <v>12.004320918964551</v>
      </c>
      <c r="O33" s="36"/>
      <c r="P33" s="13"/>
    </row>
    <row r="34" spans="6:16" x14ac:dyDescent="0.2">
      <c r="F34" s="10">
        <v>0.33</v>
      </c>
      <c r="G34" s="11">
        <f t="shared" si="11"/>
        <v>0.37766949016480766</v>
      </c>
      <c r="H34" s="11">
        <f t="shared" si="4"/>
        <v>2.1391435269936143</v>
      </c>
      <c r="I34" s="11">
        <f t="shared" si="5"/>
        <v>5.7022737534876446</v>
      </c>
      <c r="J34" s="11">
        <f t="shared" si="6"/>
        <v>1.3858189133844308</v>
      </c>
      <c r="K34" s="12">
        <f t="shared" si="7"/>
        <v>372.03361289008132</v>
      </c>
      <c r="L34" s="11">
        <f t="shared" si="8"/>
        <v>5.7235940444627893</v>
      </c>
      <c r="M34" s="12">
        <f t="shared" si="9"/>
        <v>795.83329483786554</v>
      </c>
      <c r="N34" s="11">
        <f t="shared" si="10"/>
        <v>12.243589151351777</v>
      </c>
      <c r="O34" s="36"/>
      <c r="P34" s="13"/>
    </row>
    <row r="35" spans="6:16" x14ac:dyDescent="0.2">
      <c r="F35" s="10">
        <v>0.34</v>
      </c>
      <c r="G35" s="11">
        <f t="shared" si="11"/>
        <v>0.39962898839406935</v>
      </c>
      <c r="H35" s="11">
        <f t="shared" si="4"/>
        <v>2.1959498229261696</v>
      </c>
      <c r="I35" s="11">
        <f t="shared" si="5"/>
        <v>5.6590402723697739</v>
      </c>
      <c r="J35" s="11">
        <f t="shared" si="6"/>
        <v>1.4603987728047176</v>
      </c>
      <c r="K35" s="12">
        <f t="shared" si="7"/>
        <v>369.29801647684002</v>
      </c>
      <c r="L35" s="11">
        <f t="shared" si="8"/>
        <v>5.6815079457975388</v>
      </c>
      <c r="M35" s="12">
        <f t="shared" si="9"/>
        <v>810.95991388930247</v>
      </c>
      <c r="N35" s="11">
        <f t="shared" si="10"/>
        <v>12.47630636752773</v>
      </c>
      <c r="O35" s="36"/>
      <c r="P35" s="13"/>
    </row>
    <row r="36" spans="6:16" x14ac:dyDescent="0.2">
      <c r="F36" s="10">
        <v>0.35</v>
      </c>
      <c r="G36" s="11">
        <f t="shared" si="11"/>
        <v>0.42215224264470735</v>
      </c>
      <c r="H36" s="11">
        <f t="shared" si="4"/>
        <v>2.2523254250638018</v>
      </c>
      <c r="I36" s="11">
        <f t="shared" si="5"/>
        <v>5.616134578722372</v>
      </c>
      <c r="J36" s="11">
        <f t="shared" si="6"/>
        <v>1.5363455729699755</v>
      </c>
      <c r="K36" s="12">
        <f t="shared" si="7"/>
        <v>366.58509318992418</v>
      </c>
      <c r="L36" s="11">
        <f t="shared" si="8"/>
        <v>5.6397706644603716</v>
      </c>
      <c r="M36" s="12">
        <f t="shared" si="9"/>
        <v>825.66892584104937</v>
      </c>
      <c r="N36" s="11">
        <f t="shared" si="10"/>
        <v>12.702598859093067</v>
      </c>
      <c r="O36" s="36"/>
      <c r="P36" s="13"/>
    </row>
    <row r="37" spans="6:16" x14ac:dyDescent="0.2">
      <c r="F37" s="10">
        <v>0.36</v>
      </c>
      <c r="G37" s="11">
        <f t="shared" si="11"/>
        <v>0.44523497863310102</v>
      </c>
      <c r="H37" s="11">
        <f t="shared" si="4"/>
        <v>2.3082735988393654</v>
      </c>
      <c r="I37" s="11">
        <f t="shared" si="5"/>
        <v>5.5735541873274297</v>
      </c>
      <c r="J37" s="11">
        <f t="shared" si="6"/>
        <v>1.6136197591158998</v>
      </c>
      <c r="K37" s="12">
        <f t="shared" si="7"/>
        <v>363.89464193539885</v>
      </c>
      <c r="L37" s="11">
        <f t="shared" si="8"/>
        <v>5.5983791066984443</v>
      </c>
      <c r="M37" s="12">
        <f t="shared" si="9"/>
        <v>839.9683947385854</v>
      </c>
      <c r="N37" s="11">
        <f t="shared" si="10"/>
        <v>12.922590688285929</v>
      </c>
      <c r="O37" s="36"/>
      <c r="P37" s="13"/>
    </row>
    <row r="38" spans="6:16" x14ac:dyDescent="0.2">
      <c r="F38" s="10">
        <v>0.37</v>
      </c>
      <c r="G38" s="11">
        <f t="shared" si="11"/>
        <v>0.46887295448237964</v>
      </c>
      <c r="H38" s="11">
        <f t="shared" si="4"/>
        <v>2.3637975849278625</v>
      </c>
      <c r="I38" s="11">
        <f t="shared" si="5"/>
        <v>5.5312966318093588</v>
      </c>
      <c r="J38" s="11">
        <f t="shared" si="6"/>
        <v>1.6921825173352727</v>
      </c>
      <c r="K38" s="12">
        <f t="shared" si="7"/>
        <v>361.22646358494359</v>
      </c>
      <c r="L38" s="11">
        <f t="shared" si="8"/>
        <v>5.5573302089991321</v>
      </c>
      <c r="M38" s="12">
        <f t="shared" si="9"/>
        <v>853.86624223412218</v>
      </c>
      <c r="N38" s="11">
        <f t="shared" si="10"/>
        <v>13.136403726678802</v>
      </c>
      <c r="O38" s="36"/>
      <c r="P38" s="13"/>
    </row>
    <row r="39" spans="6:16" x14ac:dyDescent="0.2">
      <c r="F39" s="10">
        <v>0.38</v>
      </c>
      <c r="G39" s="11">
        <f t="shared" si="11"/>
        <v>0.49306196047672124</v>
      </c>
      <c r="H39" s="11">
        <f t="shared" si="4"/>
        <v>2.4189005994341595</v>
      </c>
      <c r="I39" s="11">
        <f t="shared" si="5"/>
        <v>5.4893594644921277</v>
      </c>
      <c r="J39" s="11">
        <f t="shared" si="6"/>
        <v>1.7719957622997435</v>
      </c>
      <c r="K39" s="12">
        <f t="shared" si="7"/>
        <v>358.58036095428804</v>
      </c>
      <c r="L39" s="11">
        <f t="shared" si="8"/>
        <v>5.5166209377582778</v>
      </c>
      <c r="M39" s="12">
        <f t="shared" si="9"/>
        <v>867.37025005764463</v>
      </c>
      <c r="N39" s="11">
        <f t="shared" si="10"/>
        <v>13.344157693194534</v>
      </c>
      <c r="O39" s="36"/>
      <c r="P39" s="13"/>
    </row>
    <row r="40" spans="6:16" x14ac:dyDescent="0.2">
      <c r="F40" s="10">
        <v>0.39</v>
      </c>
      <c r="G40" s="11">
        <f t="shared" si="11"/>
        <v>0.51779781881751397</v>
      </c>
      <c r="H40" s="11">
        <f t="shared" si="4"/>
        <v>2.4735858340792674</v>
      </c>
      <c r="I40" s="11">
        <f t="shared" si="5"/>
        <v>5.4477402562574886</v>
      </c>
      <c r="J40" s="11">
        <f t="shared" si="6"/>
        <v>1.8530221251753054</v>
      </c>
      <c r="K40" s="12">
        <f t="shared" si="7"/>
        <v>355.95613878191205</v>
      </c>
      <c r="L40" s="11">
        <f t="shared" si="8"/>
        <v>5.476248288952493</v>
      </c>
      <c r="M40" s="12">
        <f t="shared" si="9"/>
        <v>880.48806244449133</v>
      </c>
      <c r="N40" s="11">
        <f t="shared" si="10"/>
        <v>13.545970191453714</v>
      </c>
      <c r="O40" s="36"/>
      <c r="P40" s="13"/>
    </row>
    <row r="41" spans="6:16" x14ac:dyDescent="0.2">
      <c r="F41" s="10">
        <v>0.4</v>
      </c>
      <c r="G41" s="11">
        <f t="shared" si="11"/>
        <v>0.5430763833813661</v>
      </c>
      <c r="H41" s="11">
        <f t="shared" si="4"/>
        <v>2.5278564563852162</v>
      </c>
      <c r="I41" s="11">
        <f t="shared" si="5"/>
        <v>5.4064365964042738</v>
      </c>
      <c r="J41" s="11">
        <f t="shared" si="6"/>
        <v>1.9352249417285061</v>
      </c>
      <c r="K41" s="12">
        <f t="shared" si="7"/>
        <v>353.35360370800629</v>
      </c>
      <c r="L41" s="11">
        <f t="shared" si="8"/>
        <v>5.4362092878154815</v>
      </c>
      <c r="M41" s="12">
        <f t="shared" si="9"/>
        <v>893.22718852026674</v>
      </c>
      <c r="N41" s="11">
        <f t="shared" si="10"/>
        <v>13.741956746465643</v>
      </c>
      <c r="O41" s="36"/>
      <c r="P41" s="13"/>
    </row>
    <row r="42" spans="6:16" x14ac:dyDescent="0.2">
      <c r="F42" s="10">
        <v>0.41</v>
      </c>
      <c r="G42" s="11">
        <f t="shared" si="11"/>
        <v>0.56889353947995136</v>
      </c>
      <c r="H42" s="11">
        <f t="shared" si="4"/>
        <v>2.581715609858529</v>
      </c>
      <c r="I42" s="11">
        <f t="shared" si="5"/>
        <v>5.3654460925087628</v>
      </c>
      <c r="J42" s="11">
        <f t="shared" si="6"/>
        <v>2.0185682406204482</v>
      </c>
      <c r="K42" s="12">
        <f t="shared" si="7"/>
        <v>350.77256425369001</v>
      </c>
      <c r="L42" s="11">
        <f t="shared" si="8"/>
        <v>5.3965009885183077</v>
      </c>
      <c r="M42" s="12">
        <f t="shared" si="9"/>
        <v>905.5950046438553</v>
      </c>
      <c r="N42" s="11">
        <f t="shared" si="10"/>
        <v>13.932230840674697</v>
      </c>
      <c r="O42" s="36"/>
      <c r="P42" s="13"/>
    </row>
    <row r="43" spans="6:16" x14ac:dyDescent="0.2">
      <c r="F43" s="10">
        <v>0.42</v>
      </c>
      <c r="G43" s="11">
        <f t="shared" si="11"/>
        <v>0.59524520362167432</v>
      </c>
      <c r="H43" s="11">
        <f t="shared" si="4"/>
        <v>2.6351664141723012</v>
      </c>
      <c r="I43" s="11">
        <f t="shared" si="5"/>
        <v>5.3247663702861052</v>
      </c>
      <c r="J43" s="11">
        <f t="shared" si="6"/>
        <v>2.1030167318856674</v>
      </c>
      <c r="K43" s="12">
        <f t="shared" si="7"/>
        <v>348.21283080048249</v>
      </c>
      <c r="L43" s="11">
        <f t="shared" si="8"/>
        <v>5.3571204738535769</v>
      </c>
      <c r="M43" s="12">
        <f t="shared" si="9"/>
        <v>917.59875670929375</v>
      </c>
      <c r="N43" s="11">
        <f t="shared" si="10"/>
        <v>14.11690394937375</v>
      </c>
      <c r="O43" s="36"/>
      <c r="P43" s="13"/>
    </row>
    <row r="44" spans="6:16" x14ac:dyDescent="0.2">
      <c r="F44" s="10">
        <v>0.43</v>
      </c>
      <c r="G44" s="11">
        <f t="shared" si="11"/>
        <v>0.62212732327514331</v>
      </c>
      <c r="H44" s="11">
        <f t="shared" si="4"/>
        <v>2.6882119653468974</v>
      </c>
      <c r="I44" s="11">
        <f t="shared" si="5"/>
        <v>5.2843950734527976</v>
      </c>
      <c r="J44" s="11">
        <f t="shared" si="6"/>
        <v>2.1885357955930398</v>
      </c>
      <c r="K44" s="12">
        <f t="shared" si="7"/>
        <v>345.6742155700249</v>
      </c>
      <c r="L44" s="11">
        <f t="shared" si="8"/>
        <v>5.3180648549234597</v>
      </c>
      <c r="M44" s="12">
        <f t="shared" si="9"/>
        <v>929.24556240724371</v>
      </c>
      <c r="N44" s="11">
        <f t="shared" si="10"/>
        <v>14.296085575496056</v>
      </c>
      <c r="O44" s="36"/>
      <c r="P44" s="13"/>
    </row>
    <row r="45" spans="6:16" x14ac:dyDescent="0.2">
      <c r="F45" s="10">
        <v>0.44</v>
      </c>
      <c r="G45" s="11">
        <f t="shared" si="11"/>
        <v>0.64953587663443624</v>
      </c>
      <c r="H45" s="11">
        <f t="shared" si="4"/>
        <v>2.7408553359292895</v>
      </c>
      <c r="I45" s="11">
        <f t="shared" si="5"/>
        <v>5.2443298635901954</v>
      </c>
      <c r="J45" s="11">
        <f t="shared" si="6"/>
        <v>2.2750914706859291</v>
      </c>
      <c r="K45" s="12">
        <f t="shared" si="7"/>
        <v>343.15653260404866</v>
      </c>
      <c r="L45" s="11">
        <f t="shared" si="8"/>
        <v>5.2793312708315181</v>
      </c>
      <c r="M45" s="12">
        <f t="shared" si="9"/>
        <v>940.54241344679997</v>
      </c>
      <c r="N45" s="11">
        <f t="shared" si="10"/>
        <v>14.469883283796923</v>
      </c>
      <c r="O45" s="36"/>
      <c r="P45" s="13"/>
    </row>
    <row r="46" spans="6:16" x14ac:dyDescent="0.2">
      <c r="F46" s="10">
        <v>0.45</v>
      </c>
      <c r="G46" s="11">
        <f t="shared" si="11"/>
        <v>0.67746687238614645</v>
      </c>
      <c r="H46" s="11">
        <f t="shared" si="4"/>
        <v>2.7930995751710181</v>
      </c>
      <c r="I46" s="11">
        <f t="shared" si="5"/>
        <v>5.2045684200090747</v>
      </c>
      <c r="J46" s="11">
        <f t="shared" si="6"/>
        <v>2.3626504439987603</v>
      </c>
      <c r="K46" s="12">
        <f t="shared" si="7"/>
        <v>340.65959774458861</v>
      </c>
      <c r="L46" s="11">
        <f t="shared" si="8"/>
        <v>5.240916888378286</v>
      </c>
      <c r="M46" s="12">
        <f t="shared" si="9"/>
        <v>951.49617773834041</v>
      </c>
      <c r="N46" s="11">
        <f t="shared" si="10"/>
        <v>14.638402734436005</v>
      </c>
      <c r="O46" s="36"/>
      <c r="P46" s="13"/>
    </row>
    <row r="47" spans="6:16" x14ac:dyDescent="0.2">
      <c r="F47" s="10">
        <v>0.46</v>
      </c>
      <c r="G47" s="11">
        <f t="shared" si="11"/>
        <v>0.7059163494781947</v>
      </c>
      <c r="H47" s="11">
        <f t="shared" si="4"/>
        <v>2.844947709204821</v>
      </c>
      <c r="I47" s="11">
        <f t="shared" si="5"/>
        <v>5.1651084396152012</v>
      </c>
      <c r="J47" s="11">
        <f t="shared" si="6"/>
        <v>2.4511800394473489</v>
      </c>
      <c r="K47" s="12">
        <f t="shared" si="7"/>
        <v>338.18322861443545</v>
      </c>
      <c r="L47" s="11">
        <f t="shared" si="8"/>
        <v>5.2028189017605451</v>
      </c>
      <c r="M47" s="12">
        <f t="shared" si="9"/>
        <v>962.11360153812836</v>
      </c>
      <c r="N47" s="11">
        <f t="shared" si="10"/>
        <v>14.801747715971205</v>
      </c>
      <c r="O47" s="36"/>
      <c r="P47" s="13"/>
    </row>
    <row r="48" spans="6:16" x14ac:dyDescent="0.2">
      <c r="F48" s="10">
        <v>0.47</v>
      </c>
      <c r="G48" s="11">
        <f t="shared" si="11"/>
        <v>0.73488037689039387</v>
      </c>
      <c r="H48" s="11">
        <f t="shared" si="4"/>
        <v>2.8964027412199123</v>
      </c>
      <c r="I48" s="11">
        <f t="shared" si="5"/>
        <v>5.1259476367759342</v>
      </c>
      <c r="J48" s="11">
        <f t="shared" si="6"/>
        <v>2.5406482073902583</v>
      </c>
      <c r="K48" s="12">
        <f t="shared" si="7"/>
        <v>335.72724459782597</v>
      </c>
      <c r="L48" s="11">
        <f t="shared" si="8"/>
        <v>5.1650345322742455</v>
      </c>
      <c r="M48" s="12">
        <f t="shared" si="9"/>
        <v>972.40131155535107</v>
      </c>
      <c r="N48" s="11">
        <f t="shared" si="10"/>
        <v>14.960020177774632</v>
      </c>
      <c r="O48" s="36"/>
      <c r="P48" s="13"/>
    </row>
    <row r="49" spans="6:16" x14ac:dyDescent="0.2">
      <c r="F49" s="10">
        <v>0.48</v>
      </c>
      <c r="G49" s="11">
        <f t="shared" si="11"/>
        <v>0.76435505340675325</v>
      </c>
      <c r="H49" s="11">
        <f t="shared" si="4"/>
        <v>2.9474676516359328</v>
      </c>
      <c r="I49" s="11">
        <f t="shared" si="5"/>
        <v>5.0870837431878373</v>
      </c>
      <c r="J49" s="11">
        <f t="shared" si="6"/>
        <v>2.6310235141585601</v>
      </c>
      <c r="K49" s="12">
        <f t="shared" si="7"/>
        <v>333.29146682136803</v>
      </c>
      <c r="L49" s="11">
        <f t="shared" si="8"/>
        <v>5.1275610280210469</v>
      </c>
      <c r="M49" s="12">
        <f t="shared" si="9"/>
        <v>982.36581702227306</v>
      </c>
      <c r="N49" s="11">
        <f t="shared" si="10"/>
        <v>15.113320261881125</v>
      </c>
      <c r="O49" s="36"/>
      <c r="P49" s="13"/>
    </row>
    <row r="50" spans="6:16" x14ac:dyDescent="0.2">
      <c r="F50" s="10">
        <v>0.49</v>
      </c>
      <c r="G50" s="11">
        <f t="shared" si="11"/>
        <v>0.79433650738950912</v>
      </c>
      <c r="H50" s="11">
        <f t="shared" si="4"/>
        <v>2.9981453982755912</v>
      </c>
      <c r="I50" s="11">
        <f t="shared" si="5"/>
        <v>5.0485145077452875</v>
      </c>
      <c r="J50" s="11">
        <f t="shared" si="6"/>
        <v>2.7222751317514082</v>
      </c>
      <c r="K50" s="12">
        <f t="shared" si="7"/>
        <v>330.87571813519509</v>
      </c>
      <c r="L50" s="11">
        <f t="shared" si="8"/>
        <v>5.090395663618386</v>
      </c>
      <c r="M50" s="12">
        <f t="shared" si="9"/>
        <v>992.01351172816669</v>
      </c>
      <c r="N50" s="11">
        <f t="shared" si="10"/>
        <v>15.261746334279488</v>
      </c>
      <c r="O50" s="36"/>
      <c r="P50" s="13"/>
    </row>
    <row r="51" spans="6:16" x14ac:dyDescent="0.2">
      <c r="F51" s="10">
        <v>0.5</v>
      </c>
      <c r="G51" s="11">
        <f t="shared" si="11"/>
        <v>0.8248208965548689</v>
      </c>
      <c r="H51" s="11">
        <f t="shared" si="4"/>
        <v>3.0484389165359813</v>
      </c>
      <c r="I51" s="11">
        <f t="shared" si="5"/>
        <v>5.0102376964100905</v>
      </c>
      <c r="J51" s="11">
        <f t="shared" si="6"/>
        <v>2.8143728276948328</v>
      </c>
      <c r="K51" s="12">
        <f t="shared" si="7"/>
        <v>328.47982309435076</v>
      </c>
      <c r="L51" s="11">
        <f t="shared" si="8"/>
        <v>5.0535357399130882</v>
      </c>
      <c r="M51" s="12">
        <f t="shared" si="9"/>
        <v>1001.3506760176734</v>
      </c>
      <c r="N51" s="11">
        <f t="shared" si="10"/>
        <v>15.405395015656513</v>
      </c>
      <c r="O51" s="36"/>
      <c r="P51" s="13"/>
    </row>
    <row r="52" spans="6:16" x14ac:dyDescent="0.2">
      <c r="F52" s="10">
        <v>0.51</v>
      </c>
      <c r="G52" s="11">
        <f t="shared" si="11"/>
        <v>0.85580440775045508</v>
      </c>
      <c r="H52" s="11">
        <f t="shared" si="4"/>
        <v>3.098351119558616</v>
      </c>
      <c r="I52" s="11">
        <f t="shared" si="5"/>
        <v>4.9722510920820708</v>
      </c>
      <c r="J52" s="11">
        <f t="shared" si="6"/>
        <v>2.9072869550612666</v>
      </c>
      <c r="K52" s="12">
        <f t="shared" si="7"/>
        <v>326.10360794039582</v>
      </c>
      <c r="L52" s="11">
        <f t="shared" si="8"/>
        <v>5.0169785836983971</v>
      </c>
      <c r="M52" s="12">
        <f t="shared" si="9"/>
        <v>1010.3834787542294</v>
      </c>
      <c r="N52" s="11">
        <f t="shared" si="10"/>
        <v>15.544361211603528</v>
      </c>
      <c r="O52" s="11">
        <f t="shared" ref="O52:O66" si="12">$A$9*9.81</f>
        <v>637.65</v>
      </c>
      <c r="P52" s="18">
        <f t="shared" ref="P52:P115" si="13">K52/(SQRT(K52^2+O52^2))</f>
        <v>0.45532538183190707</v>
      </c>
    </row>
    <row r="53" spans="6:16" x14ac:dyDescent="0.2">
      <c r="F53" s="10">
        <v>0.52</v>
      </c>
      <c r="G53" s="11">
        <f t="shared" si="11"/>
        <v>0.88728325673443664</v>
      </c>
      <c r="H53" s="11">
        <f t="shared" si="4"/>
        <v>3.1478848983981575</v>
      </c>
      <c r="I53" s="11">
        <f t="shared" si="5"/>
        <v>4.93455249447066</v>
      </c>
      <c r="J53" s="11">
        <f t="shared" si="6"/>
        <v>3.0009884426472837</v>
      </c>
      <c r="K53" s="12">
        <f t="shared" si="7"/>
        <v>323.74690058324018</v>
      </c>
      <c r="L53" s="11">
        <f t="shared" si="8"/>
        <v>4.9807215474344639</v>
      </c>
      <c r="M53" s="12">
        <f t="shared" si="9"/>
        <v>1019.1179792491914</v>
      </c>
      <c r="N53" s="11">
        <f t="shared" si="10"/>
        <v>15.678738142295252</v>
      </c>
      <c r="O53" s="11">
        <f t="shared" si="12"/>
        <v>637.65</v>
      </c>
      <c r="P53" s="18">
        <f t="shared" si="13"/>
        <v>0.45271114948837266</v>
      </c>
    </row>
    <row r="54" spans="6:16" x14ac:dyDescent="0.2">
      <c r="F54" s="10">
        <v>0.53</v>
      </c>
      <c r="G54" s="11">
        <f t="shared" si="11"/>
        <v>0.91925368795633544</v>
      </c>
      <c r="H54" s="11">
        <f t="shared" si="4"/>
        <v>3.1970431221898838</v>
      </c>
      <c r="I54" s="11">
        <f t="shared" si="5"/>
        <v>4.8971397199674449</v>
      </c>
      <c r="J54" s="11">
        <f t="shared" si="6"/>
        <v>3.0954487853071395</v>
      </c>
      <c r="K54" s="12">
        <f t="shared" si="7"/>
        <v>321.4095305831911</v>
      </c>
      <c r="L54" s="11">
        <f t="shared" si="8"/>
        <v>4.9447620089721704</v>
      </c>
      <c r="M54" s="12">
        <f t="shared" si="9"/>
        <v>1027.5601291572702</v>
      </c>
      <c r="N54" s="11">
        <f t="shared" si="10"/>
        <v>15.80861737165031</v>
      </c>
      <c r="O54" s="11">
        <f t="shared" si="12"/>
        <v>637.65</v>
      </c>
      <c r="P54" s="18">
        <f t="shared" si="13"/>
        <v>0.45010678474781968</v>
      </c>
    </row>
    <row r="55" spans="6:16" x14ac:dyDescent="0.2">
      <c r="F55" s="10">
        <v>0.54</v>
      </c>
      <c r="G55" s="11">
        <f t="shared" si="11"/>
        <v>0.95171197433949406</v>
      </c>
      <c r="H55" s="11">
        <f t="shared" si="4"/>
        <v>3.2458286383158668</v>
      </c>
      <c r="I55" s="11">
        <f t="shared" si="5"/>
        <v>4.8600106015196864</v>
      </c>
      <c r="J55" s="11">
        <f t="shared" si="6"/>
        <v>3.1906400344396602</v>
      </c>
      <c r="K55" s="12">
        <f t="shared" si="7"/>
        <v>319.09132913321923</v>
      </c>
      <c r="L55" s="11">
        <f t="shared" si="8"/>
        <v>4.9090973712802963</v>
      </c>
      <c r="M55" s="12">
        <f t="shared" si="9"/>
        <v>1035.7157743388771</v>
      </c>
      <c r="N55" s="11">
        <f t="shared" si="10"/>
        <v>15.934088835982726</v>
      </c>
      <c r="O55" s="11">
        <f t="shared" si="12"/>
        <v>637.65</v>
      </c>
      <c r="P55" s="18">
        <f t="shared" si="13"/>
        <v>0.44751238301246493</v>
      </c>
    </row>
    <row r="56" spans="6:16" x14ac:dyDescent="0.2">
      <c r="F56" s="10">
        <v>0.55000000000000004</v>
      </c>
      <c r="G56" s="11">
        <f t="shared" si="11"/>
        <v>0.98465441706519319</v>
      </c>
      <c r="H56" s="11">
        <f t="shared" si="4"/>
        <v>3.2942442725699088</v>
      </c>
      <c r="I56" s="11">
        <f t="shared" si="5"/>
        <v>4.8231629885048015</v>
      </c>
      <c r="J56" s="11">
        <f t="shared" si="6"/>
        <v>3.2865347886261587</v>
      </c>
      <c r="K56" s="12">
        <f t="shared" si="7"/>
        <v>316.79212904143827</v>
      </c>
      <c r="L56" s="11">
        <f t="shared" si="8"/>
        <v>4.8737250621759731</v>
      </c>
      <c r="M56" s="12">
        <f t="shared" si="9"/>
        <v>1043.5906566899855</v>
      </c>
      <c r="N56" s="11">
        <f t="shared" si="10"/>
        <v>16.055240872153622</v>
      </c>
      <c r="O56" s="11">
        <f t="shared" si="12"/>
        <v>637.65</v>
      </c>
      <c r="P56" s="18">
        <f t="shared" si="13"/>
        <v>0.44492803687228255</v>
      </c>
    </row>
    <row r="57" spans="6:16" x14ac:dyDescent="0.2">
      <c r="F57" s="10">
        <v>0.56000000000000005</v>
      </c>
      <c r="G57" s="11">
        <f t="shared" si="11"/>
        <v>1.0180773453584053</v>
      </c>
      <c r="H57" s="11">
        <f t="shared" si="4"/>
        <v>3.3422928293212171</v>
      </c>
      <c r="I57" s="11">
        <f t="shared" si="5"/>
        <v>4.7865947466057888</v>
      </c>
      <c r="J57" s="11">
        <f t="shared" si="6"/>
        <v>3.383106184417001</v>
      </c>
      <c r="K57" s="12">
        <f t="shared" si="7"/>
        <v>314.51176471379324</v>
      </c>
      <c r="L57" s="11">
        <f t="shared" si="8"/>
        <v>4.8386425340583576</v>
      </c>
      <c r="M57" s="12">
        <f t="shared" si="9"/>
        <v>1051.1904159400729</v>
      </c>
      <c r="N57" s="11">
        <f t="shared" si="10"/>
        <v>16.172160245231893</v>
      </c>
      <c r="O57" s="11">
        <f t="shared" si="12"/>
        <v>637.65</v>
      </c>
      <c r="P57" s="18">
        <f t="shared" si="13"/>
        <v>0.44235383612549839</v>
      </c>
    </row>
    <row r="58" spans="6:16" x14ac:dyDescent="0.2">
      <c r="F58" s="10">
        <v>0.56999999999999995</v>
      </c>
      <c r="G58" s="11">
        <f t="shared" si="11"/>
        <v>1.0519771162751737</v>
      </c>
      <c r="H58" s="11">
        <f t="shared" si="4"/>
        <v>3.389977091676843</v>
      </c>
      <c r="I58" s="11">
        <f t="shared" si="5"/>
        <v>4.7503037576876039</v>
      </c>
      <c r="J58" s="11">
        <f t="shared" si="6"/>
        <v>3.4803278872645391</v>
      </c>
      <c r="K58" s="12">
        <f t="shared" si="7"/>
        <v>312.25007213695881</v>
      </c>
      <c r="L58" s="11">
        <f t="shared" si="8"/>
        <v>4.8038472636455198</v>
      </c>
      <c r="M58" s="12">
        <f t="shared" si="9"/>
        <v>1058.520591418732</v>
      </c>
      <c r="N58" s="11">
        <f t="shared" si="10"/>
        <v>16.2849321756728</v>
      </c>
      <c r="O58" s="11">
        <f t="shared" si="12"/>
        <v>637.65</v>
      </c>
      <c r="P58" s="18">
        <f t="shared" si="13"/>
        <v>0.43978986779994822</v>
      </c>
    </row>
    <row r="59" spans="6:16" x14ac:dyDescent="0.2">
      <c r="F59" s="10">
        <v>0.57999999999999996</v>
      </c>
      <c r="G59" s="11">
        <f t="shared" si="11"/>
        <v>1.0863501144916026</v>
      </c>
      <c r="H59" s="11">
        <f t="shared" si="4"/>
        <v>3.4372998216428816</v>
      </c>
      <c r="I59" s="11">
        <f t="shared" si="5"/>
        <v>4.714287919674474</v>
      </c>
      <c r="J59" s="11">
        <f t="shared" si="6"/>
        <v>3.5781740826001327</v>
      </c>
      <c r="K59" s="12">
        <f t="shared" si="7"/>
        <v>310.00688886144093</v>
      </c>
      <c r="L59" s="11">
        <f t="shared" si="8"/>
        <v>4.7693367517144756</v>
      </c>
      <c r="M59" s="12">
        <f t="shared" si="9"/>
        <v>1065.5866237914954</v>
      </c>
      <c r="N59" s="11">
        <f t="shared" si="10"/>
        <v>16.393640366023007</v>
      </c>
      <c r="O59" s="11">
        <f t="shared" si="12"/>
        <v>637.65</v>
      </c>
      <c r="P59" s="18">
        <f t="shared" si="13"/>
        <v>0.43723621617525882</v>
      </c>
    </row>
    <row r="60" spans="6:16" x14ac:dyDescent="0.2">
      <c r="F60" s="10">
        <v>0.59</v>
      </c>
      <c r="G60" s="11">
        <f t="shared" si="11"/>
        <v>1.1211927520944471</v>
      </c>
      <c r="H60" s="11">
        <f t="shared" si="4"/>
        <v>3.4842637602844646</v>
      </c>
      <c r="I60" s="11">
        <f t="shared" si="5"/>
        <v>4.6785451464281369</v>
      </c>
      <c r="J60" s="11">
        <f t="shared" si="6"/>
        <v>3.6766194670530692</v>
      </c>
      <c r="K60" s="12">
        <f t="shared" si="7"/>
        <v>307.78205398488194</v>
      </c>
      <c r="L60" s="11">
        <f t="shared" si="8"/>
        <v>4.7351085228443379</v>
      </c>
      <c r="M60" s="12">
        <f t="shared" si="9"/>
        <v>1072.3938567654409</v>
      </c>
      <c r="N60" s="11">
        <f t="shared" si="10"/>
        <v>16.498367027160629</v>
      </c>
      <c r="O60" s="11">
        <f t="shared" si="12"/>
        <v>637.65</v>
      </c>
      <c r="P60" s="18">
        <f t="shared" si="13"/>
        <v>0.43469296280581782</v>
      </c>
    </row>
    <row r="61" spans="6:16" x14ac:dyDescent="0.2">
      <c r="F61" s="10">
        <v>0.6</v>
      </c>
      <c r="G61" s="11">
        <f t="shared" si="11"/>
        <v>1.1565014683732924</v>
      </c>
      <c r="H61" s="11">
        <f t="shared" si="4"/>
        <v>3.530871627884518</v>
      </c>
      <c r="I61" s="11">
        <f t="shared" si="5"/>
        <v>4.6430733676270073</v>
      </c>
      <c r="J61" s="11">
        <f t="shared" si="6"/>
        <v>3.7756392398091037</v>
      </c>
      <c r="K61" s="12">
        <f t="shared" si="7"/>
        <v>305.57540813556454</v>
      </c>
      <c r="L61" s="11">
        <f t="shared" si="8"/>
        <v>4.7011601251625317</v>
      </c>
      <c r="M61" s="12">
        <f t="shared" si="9"/>
        <v>1078.9475387650969</v>
      </c>
      <c r="N61" s="11">
        <f t="shared" si="10"/>
        <v>16.599192904078414</v>
      </c>
      <c r="O61" s="11">
        <f t="shared" si="12"/>
        <v>637.65</v>
      </c>
      <c r="P61" s="18">
        <f t="shared" si="13"/>
        <v>0.43216018654449539</v>
      </c>
    </row>
    <row r="62" spans="6:16" x14ac:dyDescent="0.2">
      <c r="F62" s="10">
        <v>0.61</v>
      </c>
      <c r="G62" s="11">
        <f t="shared" si="11"/>
        <v>1.1922727296143059</v>
      </c>
      <c r="H62" s="11">
        <f t="shared" si="4"/>
        <v>3.577126124101341</v>
      </c>
      <c r="I62" s="11">
        <f t="shared" si="5"/>
        <v>4.6078705286462567</v>
      </c>
      <c r="J62" s="11">
        <f t="shared" si="6"/>
        <v>3.8752090941065642</v>
      </c>
      <c r="K62" s="12">
        <f t="shared" si="7"/>
        <v>303.3867934561132</v>
      </c>
      <c r="L62" s="11">
        <f t="shared" si="8"/>
        <v>4.6674891300940491</v>
      </c>
      <c r="M62" s="12">
        <f t="shared" si="9"/>
        <v>1085.2528245792003</v>
      </c>
      <c r="N62" s="11">
        <f t="shared" si="10"/>
        <v>16.696197301218465</v>
      </c>
      <c r="O62" s="11">
        <f t="shared" si="12"/>
        <v>637.65</v>
      </c>
      <c r="P62" s="18">
        <f t="shared" si="13"/>
        <v>0.42963796356708189</v>
      </c>
    </row>
    <row r="63" spans="6:16" x14ac:dyDescent="0.2">
      <c r="F63" s="10">
        <v>0.62</v>
      </c>
      <c r="G63" s="11">
        <f t="shared" si="11"/>
        <v>1.2285030288955556</v>
      </c>
      <c r="H63" s="11">
        <f t="shared" si="4"/>
        <v>3.62302992812497</v>
      </c>
      <c r="I63" s="11">
        <f t="shared" si="5"/>
        <v>4.5729345904388046</v>
      </c>
      <c r="J63" s="11">
        <f t="shared" si="6"/>
        <v>3.9753052088677925</v>
      </c>
      <c r="K63" s="12">
        <f t="shared" si="7"/>
        <v>301.21605358739009</v>
      </c>
      <c r="L63" s="11">
        <f t="shared" si="8"/>
        <v>4.6340931321136933</v>
      </c>
      <c r="M63" s="12">
        <f t="shared" si="9"/>
        <v>1091.314776978809</v>
      </c>
      <c r="N63" s="11">
        <f t="shared" si="10"/>
        <v>16.789458107366293</v>
      </c>
      <c r="O63" s="11">
        <f t="shared" si="12"/>
        <v>637.65</v>
      </c>
      <c r="P63" s="18">
        <f t="shared" si="13"/>
        <v>0.42712636739740678</v>
      </c>
    </row>
    <row r="64" spans="6:16" x14ac:dyDescent="0.2">
      <c r="F64" s="10">
        <v>0.63</v>
      </c>
      <c r="G64" s="11">
        <f t="shared" si="11"/>
        <v>1.2651888858838793</v>
      </c>
      <c r="H64" s="11">
        <f t="shared" si="4"/>
        <v>3.6685856988323651</v>
      </c>
      <c r="I64" s="11">
        <f t="shared" si="5"/>
        <v>4.5382635294172138</v>
      </c>
      <c r="J64" s="11">
        <f t="shared" si="6"/>
        <v>4.0759042404638759</v>
      </c>
      <c r="K64" s="12">
        <f t="shared" si="7"/>
        <v>299.06303365258282</v>
      </c>
      <c r="L64" s="11">
        <f t="shared" si="8"/>
        <v>4.6009697485012744</v>
      </c>
      <c r="M64" s="12">
        <f t="shared" si="9"/>
        <v>1097.1383683072877</v>
      </c>
      <c r="N64" s="11">
        <f t="shared" si="10"/>
        <v>16.879051820112117</v>
      </c>
      <c r="O64" s="11">
        <f t="shared" si="12"/>
        <v>637.65</v>
      </c>
      <c r="P64" s="18">
        <f t="shared" si="13"/>
        <v>0.42462546893310349</v>
      </c>
    </row>
    <row r="65" spans="6:16" x14ac:dyDescent="0.2">
      <c r="F65" s="10">
        <v>0.64</v>
      </c>
      <c r="G65" s="11">
        <f t="shared" si="11"/>
        <v>1.3023268466332936</v>
      </c>
      <c r="H65" s="11">
        <f t="shared" si="4"/>
        <v>3.7137960749414249</v>
      </c>
      <c r="I65" s="11">
        <f t="shared" si="5"/>
        <v>4.5038553373364714</v>
      </c>
      <c r="J65" s="11">
        <f t="shared" si="6"/>
        <v>4.1769833146106086</v>
      </c>
      <c r="K65" s="12">
        <f t="shared" si="7"/>
        <v>296.92758024148122</v>
      </c>
      <c r="L65" s="11">
        <f t="shared" si="8"/>
        <v>4.5681166190997109</v>
      </c>
      <c r="M65" s="12">
        <f t="shared" si="9"/>
        <v>1102.728482042668</v>
      </c>
      <c r="N65" s="11">
        <f t="shared" si="10"/>
        <v>16.9650535698872</v>
      </c>
      <c r="O65" s="11">
        <f t="shared" si="12"/>
        <v>637.65</v>
      </c>
      <c r="P65" s="18">
        <f t="shared" si="13"/>
        <v>0.42213533647198548</v>
      </c>
    </row>
    <row r="66" spans="6:16" x14ac:dyDescent="0.2">
      <c r="F66" s="10">
        <v>0.65</v>
      </c>
      <c r="G66" s="11">
        <f t="shared" si="11"/>
        <v>1.3399134833849318</v>
      </c>
      <c r="H66" s="11">
        <f t="shared" ref="H66:H129" si="14">$A$3*(1-EXP(-F66/$A$5))</f>
        <v>3.758663675163822</v>
      </c>
      <c r="I66" s="11">
        <f t="shared" si="5"/>
        <v>4.4697080211776745</v>
      </c>
      <c r="J66" s="11">
        <f t="shared" si="6"/>
        <v>4.2785200183936132</v>
      </c>
      <c r="K66" s="12">
        <f t="shared" si="7"/>
        <v>294.80954139494247</v>
      </c>
      <c r="L66" s="11">
        <f t="shared" si="8"/>
        <v>4.5355314060760383</v>
      </c>
      <c r="M66" s="12">
        <f t="shared" si="9"/>
        <v>1108.0899143328754</v>
      </c>
      <c r="N66" s="11">
        <f t="shared" si="10"/>
        <v>17.047537143582698</v>
      </c>
      <c r="O66" s="11">
        <f t="shared" si="12"/>
        <v>637.65</v>
      </c>
      <c r="P66" s="18">
        <f t="shared" si="13"/>
        <v>0.4196560357390024</v>
      </c>
    </row>
    <row r="67" spans="6:16" x14ac:dyDescent="0.2">
      <c r="F67" s="10">
        <v>0.66</v>
      </c>
      <c r="G67" s="11">
        <f t="shared" si="11"/>
        <v>1.3779453943684987</v>
      </c>
      <c r="H67" s="11">
        <f t="shared" si="14"/>
        <v>3.8031910983566917</v>
      </c>
      <c r="I67" s="11">
        <f t="shared" ref="I67:I130" si="15">($A$3/$A$5)*EXP(-F67/$A$5)</f>
        <v>4.4358196030325816</v>
      </c>
      <c r="J67" s="11">
        <f t="shared" ref="J67:J130" si="16">(0.5*(1.293*($A$13/760*273/(273+$A$11)))*((0.2025*$A$7^0.725*$A$9^0.425)*0.266)*0.9)*H67^2</f>
        <v>4.380492392420658</v>
      </c>
      <c r="K67" s="12">
        <f t="shared" ref="K67:K130" si="17">J67+$A$9*I67</f>
        <v>292.70876658953847</v>
      </c>
      <c r="L67" s="11">
        <f t="shared" ref="L67:L130" si="18">K67/$A$9</f>
        <v>4.5032117936852076</v>
      </c>
      <c r="M67" s="12">
        <f t="shared" ref="M67:M130" si="19">K67*H67</f>
        <v>1113.2273755042993</v>
      </c>
      <c r="N67" s="11">
        <f t="shared" ref="N67:N130" si="20">L67*H67</f>
        <v>17.126575007758451</v>
      </c>
      <c r="O67" s="11">
        <f t="shared" ref="O67:O130" si="21">$A$9*9.81</f>
        <v>637.65</v>
      </c>
      <c r="P67" s="18">
        <f t="shared" si="13"/>
        <v>0.41718762991373787</v>
      </c>
    </row>
    <row r="68" spans="6:16" x14ac:dyDescent="0.2">
      <c r="F68" s="10">
        <v>0.67</v>
      </c>
      <c r="G68" s="11">
        <f t="shared" ref="G68:G131" si="22">G67+H68*0.01</f>
        <v>1.4164192036052303</v>
      </c>
      <c r="H68" s="11">
        <f t="shared" si="14"/>
        <v>3.8473809236731595</v>
      </c>
      <c r="I68" s="11">
        <f t="shared" si="15"/>
        <v>4.4021881199890514</v>
      </c>
      <c r="J68" s="11">
        <f t="shared" si="16"/>
        <v>4.482878923099161</v>
      </c>
      <c r="K68" s="12">
        <f t="shared" si="17"/>
        <v>290.6251067223875</v>
      </c>
      <c r="L68" s="11">
        <f t="shared" si="18"/>
        <v>4.4711554880367306</v>
      </c>
      <c r="M68" s="12">
        <f t="shared" si="19"/>
        <v>1118.1454915441898</v>
      </c>
      <c r="N68" s="11">
        <f t="shared" si="20"/>
        <v>17.202238331449074</v>
      </c>
      <c r="O68" s="11">
        <f t="shared" si="21"/>
        <v>637.65</v>
      </c>
      <c r="P68" s="18">
        <f t="shared" si="13"/>
        <v>0.41473017965842268</v>
      </c>
    </row>
    <row r="69" spans="6:16" x14ac:dyDescent="0.2">
      <c r="F69" s="10">
        <v>0.68</v>
      </c>
      <c r="G69" s="11">
        <f t="shared" si="22"/>
        <v>1.4553315607123476</v>
      </c>
      <c r="H69" s="11">
        <f t="shared" si="14"/>
        <v>3.8912357107117375</v>
      </c>
      <c r="I69" s="11">
        <f t="shared" si="15"/>
        <v>4.3688116240173436</v>
      </c>
      <c r="J69" s="11">
        <f t="shared" si="16"/>
        <v>4.5856585350369814</v>
      </c>
      <c r="K69" s="12">
        <f t="shared" si="17"/>
        <v>288.55841409616431</v>
      </c>
      <c r="L69" s="11">
        <f t="shared" si="18"/>
        <v>4.439360216864066</v>
      </c>
      <c r="M69" s="12">
        <f t="shared" si="19"/>
        <v>1122.8488055573398</v>
      </c>
      <c r="N69" s="11">
        <f t="shared" si="20"/>
        <v>17.274597008574457</v>
      </c>
      <c r="O69" s="11">
        <f t="shared" si="21"/>
        <v>637.65</v>
      </c>
      <c r="P69" s="18">
        <f t="shared" si="13"/>
        <v>0.41228374314642585</v>
      </c>
    </row>
    <row r="70" spans="6:16" x14ac:dyDescent="0.2">
      <c r="F70" s="10">
        <v>0.69</v>
      </c>
      <c r="G70" s="11">
        <f t="shared" si="22"/>
        <v>1.4946791407089934</v>
      </c>
      <c r="H70" s="11">
        <f t="shared" si="14"/>
        <v>3.9347579996645821</v>
      </c>
      <c r="I70" s="11">
        <f t="shared" si="15"/>
        <v>4.3356881818572823</v>
      </c>
      <c r="J70" s="11">
        <f t="shared" si="16"/>
        <v>4.6888105835645479</v>
      </c>
      <c r="K70" s="12">
        <f t="shared" si="17"/>
        <v>286.50854240428788</v>
      </c>
      <c r="L70" s="11">
        <f t="shared" si="18"/>
        <v>4.4078237292967364</v>
      </c>
      <c r="M70" s="12">
        <f t="shared" si="19"/>
        <v>1127.341779197511</v>
      </c>
      <c r="N70" s="11">
        <f t="shared" si="20"/>
        <v>17.343719679961705</v>
      </c>
      <c r="O70" s="11">
        <f t="shared" si="21"/>
        <v>637.65</v>
      </c>
      <c r="P70" s="18">
        <f t="shared" si="13"/>
        <v>0.40984837609119479</v>
      </c>
    </row>
    <row r="71" spans="6:16" x14ac:dyDescent="0.2">
      <c r="F71" s="10">
        <v>0.7</v>
      </c>
      <c r="G71" s="11">
        <f t="shared" si="22"/>
        <v>1.5344586438236398</v>
      </c>
      <c r="H71" s="11">
        <f t="shared" si="14"/>
        <v>3.9779503114646295</v>
      </c>
      <c r="I71" s="11">
        <f t="shared" si="15"/>
        <v>4.3028158749062788</v>
      </c>
      <c r="J71" s="11">
        <f t="shared" si="16"/>
        <v>4.7923148473764625</v>
      </c>
      <c r="K71" s="12">
        <f t="shared" si="17"/>
        <v>284.47534671628461</v>
      </c>
      <c r="L71" s="11">
        <f t="shared" si="18"/>
        <v>4.3765437956351478</v>
      </c>
      <c r="M71" s="12">
        <f t="shared" si="19"/>
        <v>1131.6287940740528</v>
      </c>
      <c r="N71" s="11">
        <f t="shared" si="20"/>
        <v>17.409673754985427</v>
      </c>
      <c r="O71" s="11">
        <f t="shared" si="21"/>
        <v>637.65</v>
      </c>
      <c r="P71" s="18">
        <f t="shared" si="13"/>
        <v>0.40742413177561421</v>
      </c>
    </row>
    <row r="72" spans="6:16" x14ac:dyDescent="0.2">
      <c r="F72" s="10">
        <v>0.71</v>
      </c>
      <c r="G72" s="11">
        <f t="shared" si="22"/>
        <v>1.5746667953029561</v>
      </c>
      <c r="H72" s="11">
        <f t="shared" si="14"/>
        <v>4.0208151479316143</v>
      </c>
      <c r="I72" s="11">
        <f t="shared" si="15"/>
        <v>4.2701927991081972</v>
      </c>
      <c r="J72" s="11">
        <f t="shared" si="16"/>
        <v>4.8961515212907134</v>
      </c>
      <c r="K72" s="12">
        <f t="shared" si="17"/>
        <v>282.45868346332355</v>
      </c>
      <c r="L72" s="11">
        <f t="shared" si="18"/>
        <v>4.3455182071280545</v>
      </c>
      <c r="M72" s="12">
        <f t="shared" si="19"/>
        <v>1135.7141531341524</v>
      </c>
      <c r="N72" s="11">
        <f t="shared" si="20"/>
        <v>17.472525432833113</v>
      </c>
      <c r="O72" s="11">
        <f t="shared" si="21"/>
        <v>637.65</v>
      </c>
      <c r="P72" s="18">
        <f t="shared" si="13"/>
        <v>0.4050110610817505</v>
      </c>
    </row>
    <row r="73" spans="6:16" x14ac:dyDescent="0.2">
      <c r="F73" s="10">
        <v>0.72</v>
      </c>
      <c r="G73" s="11">
        <f t="shared" si="22"/>
        <v>1.615300345222126</v>
      </c>
      <c r="H73" s="11">
        <f t="shared" si="14"/>
        <v>4.06335499191698</v>
      </c>
      <c r="I73" s="11">
        <f t="shared" si="15"/>
        <v>4.2378170648430729</v>
      </c>
      <c r="J73" s="11">
        <f t="shared" si="16"/>
        <v>5.0003012091236814</v>
      </c>
      <c r="K73" s="12">
        <f t="shared" si="17"/>
        <v>280.4584104239234</v>
      </c>
      <c r="L73" s="11">
        <f t="shared" si="18"/>
        <v>4.3147447757526676</v>
      </c>
      <c r="M73" s="12">
        <f t="shared" si="19"/>
        <v>1139.6020820211504</v>
      </c>
      <c r="N73" s="11">
        <f t="shared" si="20"/>
        <v>17.532339723402313</v>
      </c>
      <c r="O73" s="11">
        <f t="shared" si="21"/>
        <v>637.65</v>
      </c>
      <c r="P73" s="18">
        <f t="shared" si="13"/>
        <v>0.40260921252095666</v>
      </c>
    </row>
    <row r="74" spans="6:16" x14ac:dyDescent="0.2">
      <c r="F74" s="10">
        <v>0.73</v>
      </c>
      <c r="G74" s="11">
        <f t="shared" si="22"/>
        <v>1.656356068296603</v>
      </c>
      <c r="H74" s="11">
        <f t="shared" si="14"/>
        <v>4.1055723074476953</v>
      </c>
      <c r="I74" s="11">
        <f t="shared" si="15"/>
        <v>4.2056867968176528</v>
      </c>
      <c r="J74" s="11">
        <f t="shared" si="16"/>
        <v>5.1047449166791408</v>
      </c>
      <c r="K74" s="12">
        <f t="shared" si="17"/>
        <v>278.47438670982655</v>
      </c>
      <c r="L74" s="11">
        <f t="shared" si="18"/>
        <v>4.2842213339973316</v>
      </c>
      <c r="M74" s="12">
        <f t="shared" si="19"/>
        <v>1143.2967304093445</v>
      </c>
      <c r="N74" s="11">
        <f t="shared" si="20"/>
        <v>17.589180467836069</v>
      </c>
      <c r="O74" s="11">
        <f t="shared" si="21"/>
        <v>637.65</v>
      </c>
      <c r="P74" s="18">
        <f t="shared" si="13"/>
        <v>0.40021863226430354</v>
      </c>
    </row>
    <row r="75" spans="6:16" x14ac:dyDescent="0.2">
      <c r="F75" s="10">
        <v>0.74</v>
      </c>
      <c r="G75" s="11">
        <f t="shared" si="22"/>
        <v>1.6978307636952927</v>
      </c>
      <c r="H75" s="11">
        <f t="shared" si="14"/>
        <v>4.1474695398689789</v>
      </c>
      <c r="I75" s="11">
        <f t="shared" si="15"/>
        <v>4.1738001339567754</v>
      </c>
      <c r="J75" s="11">
        <f t="shared" si="16"/>
        <v>5.2094640448494864</v>
      </c>
      <c r="K75" s="12">
        <f t="shared" si="17"/>
        <v>276.50647275203988</v>
      </c>
      <c r="L75" s="11">
        <f t="shared" si="18"/>
        <v>4.2539457346467673</v>
      </c>
      <c r="M75" s="12">
        <f t="shared" si="19"/>
        <v>1146.8021733156972</v>
      </c>
      <c r="N75" s="11">
        <f t="shared" si="20"/>
        <v>17.643110358703034</v>
      </c>
      <c r="O75" s="11">
        <f t="shared" si="21"/>
        <v>637.65</v>
      </c>
      <c r="P75" s="18">
        <f t="shared" si="13"/>
        <v>0.39783936417331284</v>
      </c>
    </row>
    <row r="76" spans="6:16" x14ac:dyDescent="0.2">
      <c r="F76" s="10">
        <v>0.75</v>
      </c>
      <c r="G76" s="11">
        <f t="shared" si="22"/>
        <v>1.7397212548551522</v>
      </c>
      <c r="H76" s="11">
        <f t="shared" si="14"/>
        <v>4.1890491159859398</v>
      </c>
      <c r="I76" s="11">
        <f t="shared" si="15"/>
        <v>4.1421552292955752</v>
      </c>
      <c r="J76" s="11">
        <f t="shared" si="16"/>
        <v>5.314440382827426</v>
      </c>
      <c r="K76" s="12">
        <f t="shared" si="17"/>
        <v>274.55453028703977</v>
      </c>
      <c r="L76" s="11">
        <f t="shared" si="18"/>
        <v>4.2239158505698429</v>
      </c>
      <c r="M76" s="12">
        <f t="shared" si="19"/>
        <v>1150.1224123888589</v>
      </c>
      <c r="N76" s="11">
        <f t="shared" si="20"/>
        <v>17.6941909598286</v>
      </c>
      <c r="O76" s="11">
        <f t="shared" si="21"/>
        <v>637.65</v>
      </c>
      <c r="P76" s="18">
        <f t="shared" si="13"/>
        <v>0.39547144983096327</v>
      </c>
    </row>
    <row r="77" spans="6:16" x14ac:dyDescent="0.2">
      <c r="F77" s="10">
        <v>0.76</v>
      </c>
      <c r="G77" s="11">
        <f t="shared" si="22"/>
        <v>1.7820243892971936</v>
      </c>
      <c r="H77" s="11">
        <f t="shared" si="14"/>
        <v>4.2303134442041408</v>
      </c>
      <c r="I77" s="11">
        <f t="shared" si="15"/>
        <v>4.1107502498724964</v>
      </c>
      <c r="J77" s="11">
        <f t="shared" si="16"/>
        <v>5.4196561014264422</v>
      </c>
      <c r="K77" s="12">
        <f t="shared" si="17"/>
        <v>272.61842234313872</v>
      </c>
      <c r="L77" s="11">
        <f t="shared" si="18"/>
        <v>4.1941295745098266</v>
      </c>
      <c r="M77" s="12">
        <f t="shared" si="19"/>
        <v>1153.2613771759022</v>
      </c>
      <c r="N77" s="11">
        <f t="shared" si="20"/>
        <v>17.742482725783113</v>
      </c>
      <c r="O77" s="11">
        <f t="shared" si="21"/>
        <v>637.65</v>
      </c>
      <c r="P77" s="18">
        <f t="shared" si="13"/>
        <v>0.3931149285729425</v>
      </c>
    </row>
    <row r="78" spans="6:16" x14ac:dyDescent="0.2">
      <c r="F78" s="10">
        <v>0.77</v>
      </c>
      <c r="G78" s="11">
        <f t="shared" si="22"/>
        <v>1.8247370384438846</v>
      </c>
      <c r="H78" s="11">
        <f t="shared" si="14"/>
        <v>4.2712649146691035</v>
      </c>
      <c r="I78" s="11">
        <f t="shared" si="15"/>
        <v>4.0795833766231295</v>
      </c>
      <c r="J78" s="11">
        <f t="shared" si="16"/>
        <v>5.5250937465083227</v>
      </c>
      <c r="K78" s="12">
        <f t="shared" si="17"/>
        <v>270.69801322701176</v>
      </c>
      <c r="L78" s="11">
        <f t="shared" si="18"/>
        <v>4.1645848188771035</v>
      </c>
      <c r="M78" s="12">
        <f t="shared" si="19"/>
        <v>1156.2229263671682</v>
      </c>
      <c r="N78" s="11">
        <f t="shared" si="20"/>
        <v>17.788045021033355</v>
      </c>
      <c r="O78" s="11">
        <f t="shared" si="21"/>
        <v>637.65</v>
      </c>
      <c r="P78" s="18">
        <f t="shared" si="13"/>
        <v>0.39076983751911837</v>
      </c>
    </row>
    <row r="79" spans="6:16" x14ac:dyDescent="0.2">
      <c r="F79" s="10">
        <v>0.78</v>
      </c>
      <c r="G79" s="11">
        <f t="shared" si="22"/>
        <v>1.8678560974379321</v>
      </c>
      <c r="H79" s="11">
        <f t="shared" si="14"/>
        <v>4.3119058994047528</v>
      </c>
      <c r="I79" s="11">
        <f t="shared" si="15"/>
        <v>4.0486528042748384</v>
      </c>
      <c r="J79" s="11">
        <f t="shared" si="16"/>
        <v>5.6307362325161101</v>
      </c>
      <c r="K79" s="12">
        <f t="shared" si="17"/>
        <v>268.79316851038061</v>
      </c>
      <c r="L79" s="11">
        <f t="shared" si="18"/>
        <v>4.1352795155443172</v>
      </c>
      <c r="M79" s="12">
        <f t="shared" si="19"/>
        <v>1159.010849019606</v>
      </c>
      <c r="N79" s="11">
        <f t="shared" si="20"/>
        <v>17.830936138763168</v>
      </c>
      <c r="O79" s="11">
        <f t="shared" si="21"/>
        <v>637.65</v>
      </c>
      <c r="P79" s="18">
        <f t="shared" si="13"/>
        <v>0.38843621160520464</v>
      </c>
    </row>
    <row r="80" spans="6:16" x14ac:dyDescent="0.2">
      <c r="F80" s="10">
        <v>0.79</v>
      </c>
      <c r="G80" s="11">
        <f t="shared" si="22"/>
        <v>1.9113784849624402</v>
      </c>
      <c r="H80" s="11">
        <f t="shared" si="14"/>
        <v>4.3522387524508099</v>
      </c>
      <c r="I80" s="11">
        <f t="shared" si="15"/>
        <v>4.0179567412421981</v>
      </c>
      <c r="J80" s="11">
        <f t="shared" si="16"/>
        <v>5.7365668361108089</v>
      </c>
      <c r="K80" s="12">
        <f t="shared" si="17"/>
        <v>266.90375501685367</v>
      </c>
      <c r="L80" s="11">
        <f t="shared" si="18"/>
        <v>4.1062116156439021</v>
      </c>
      <c r="M80" s="12">
        <f t="shared" si="19"/>
        <v>1161.6288657589878</v>
      </c>
      <c r="N80" s="11">
        <f t="shared" si="20"/>
        <v>17.871213319369041</v>
      </c>
      <c r="O80" s="11">
        <f t="shared" si="21"/>
        <v>637.65</v>
      </c>
      <c r="P80" s="18">
        <f t="shared" si="13"/>
        <v>0.38611408361459582</v>
      </c>
    </row>
    <row r="81" spans="6:16" x14ac:dyDescent="0.2">
      <c r="F81" s="10">
        <v>0.8</v>
      </c>
      <c r="G81" s="11">
        <f t="shared" si="22"/>
        <v>1.9553011430624316</v>
      </c>
      <c r="H81" s="11">
        <f t="shared" si="14"/>
        <v>4.3922658099991443</v>
      </c>
      <c r="I81" s="11">
        <f t="shared" si="15"/>
        <v>3.9874934095232213</v>
      </c>
      <c r="J81" s="11">
        <f t="shared" si="16"/>
        <v>5.8425691899102477</v>
      </c>
      <c r="K81" s="12">
        <f t="shared" si="17"/>
        <v>265.02964080891962</v>
      </c>
      <c r="L81" s="11">
        <f t="shared" si="18"/>
        <v>4.0773790893679944</v>
      </c>
      <c r="M81" s="12">
        <f t="shared" si="19"/>
        <v>1164.0806299613716</v>
      </c>
      <c r="N81" s="11">
        <f t="shared" si="20"/>
        <v>17.908932768636486</v>
      </c>
      <c r="O81" s="11">
        <f t="shared" si="21"/>
        <v>637.65</v>
      </c>
      <c r="P81" s="18">
        <f t="shared" si="13"/>
        <v>0.38380348421034682</v>
      </c>
    </row>
    <row r="82" spans="6:16" x14ac:dyDescent="0.2">
      <c r="F82" s="10">
        <v>0.81</v>
      </c>
      <c r="G82" s="11">
        <f t="shared" si="22"/>
        <v>1.9996210369677225</v>
      </c>
      <c r="H82" s="11">
        <f t="shared" si="14"/>
        <v>4.431989390529095</v>
      </c>
      <c r="I82" s="11">
        <f t="shared" si="15"/>
        <v>3.9572610445963678</v>
      </c>
      <c r="J82" s="11">
        <f t="shared" si="16"/>
        <v>5.9487272763285235</v>
      </c>
      <c r="K82" s="12">
        <f t="shared" si="17"/>
        <v>263.17069517509242</v>
      </c>
      <c r="L82" s="11">
        <f t="shared" si="18"/>
        <v>4.0487799257706527</v>
      </c>
      <c r="M82" s="12">
        <f t="shared" si="19"/>
        <v>1166.369728914176</v>
      </c>
      <c r="N82" s="11">
        <f t="shared" si="20"/>
        <v>17.944149675602709</v>
      </c>
      <c r="O82" s="11">
        <f t="shared" si="21"/>
        <v>637.65</v>
      </c>
      <c r="P82" s="18">
        <f t="shared" si="13"/>
        <v>0.38150444196727329</v>
      </c>
    </row>
    <row r="83" spans="6:16" x14ac:dyDescent="0.2">
      <c r="F83" s="10">
        <v>0.82</v>
      </c>
      <c r="G83" s="11">
        <f t="shared" si="22"/>
        <v>2.0443351549171402</v>
      </c>
      <c r="H83" s="11">
        <f t="shared" si="14"/>
        <v>4.4714117949417593</v>
      </c>
      <c r="I83" s="11">
        <f t="shared" si="15"/>
        <v>3.9272578953183457</v>
      </c>
      <c r="J83" s="11">
        <f t="shared" si="16"/>
        <v>6.0550254215144204</v>
      </c>
      <c r="K83" s="12">
        <f t="shared" si="17"/>
        <v>261.32678861720689</v>
      </c>
      <c r="L83" s="11">
        <f t="shared" si="18"/>
        <v>4.0204121325724138</v>
      </c>
      <c r="M83" s="12">
        <f t="shared" si="19"/>
        <v>1168.4996849572308</v>
      </c>
      <c r="N83" s="11">
        <f t="shared" si="20"/>
        <v>17.976918230111242</v>
      </c>
      <c r="O83" s="11">
        <f t="shared" si="21"/>
        <v>637.65</v>
      </c>
      <c r="P83" s="18">
        <f t="shared" si="13"/>
        <v>0.379216983404152</v>
      </c>
    </row>
    <row r="84" spans="6:16" x14ac:dyDescent="0.2">
      <c r="F84" s="10">
        <v>0.83</v>
      </c>
      <c r="G84" s="11">
        <f t="shared" si="22"/>
        <v>2.0894405079840728</v>
      </c>
      <c r="H84" s="11">
        <f t="shared" si="14"/>
        <v>4.5105353066932725</v>
      </c>
      <c r="I84" s="11">
        <f t="shared" si="15"/>
        <v>3.8974822238226721</v>
      </c>
      <c r="J84" s="11">
        <f t="shared" si="16"/>
        <v>6.1614482893873239</v>
      </c>
      <c r="K84" s="12">
        <f t="shared" si="17"/>
        <v>259.49779283786103</v>
      </c>
      <c r="L84" s="11">
        <f t="shared" si="18"/>
        <v>3.9922737359670926</v>
      </c>
      <c r="M84" s="12">
        <f t="shared" si="19"/>
        <v>1170.4739566041487</v>
      </c>
      <c r="N84" s="11">
        <f t="shared" si="20"/>
        <v>18.007291640063826</v>
      </c>
      <c r="O84" s="11">
        <f t="shared" si="21"/>
        <v>637.65</v>
      </c>
      <c r="P84" s="18">
        <f t="shared" si="13"/>
        <v>0.37694113301599563</v>
      </c>
    </row>
    <row r="85" spans="6:16" x14ac:dyDescent="0.2">
      <c r="F85" s="10">
        <v>0.84</v>
      </c>
      <c r="G85" s="11">
        <f t="shared" si="22"/>
        <v>2.1349341299033435</v>
      </c>
      <c r="H85" s="11">
        <f t="shared" si="14"/>
        <v>4.5493621919270666</v>
      </c>
      <c r="I85" s="11">
        <f t="shared" si="15"/>
        <v>3.867932305419016</v>
      </c>
      <c r="J85" s="11">
        <f t="shared" si="16"/>
        <v>6.2679808757690445</v>
      </c>
      <c r="K85" s="12">
        <f t="shared" si="17"/>
        <v>257.6835807280051</v>
      </c>
      <c r="L85" s="11">
        <f t="shared" si="18"/>
        <v>3.9643627804308474</v>
      </c>
      <c r="M85" s="12">
        <f t="shared" si="19"/>
        <v>1172.2959396443725</v>
      </c>
      <c r="N85" s="11">
        <f t="shared" si="20"/>
        <v>18.035322148374959</v>
      </c>
      <c r="O85" s="11">
        <f t="shared" si="21"/>
        <v>637.65</v>
      </c>
      <c r="P85" s="18">
        <f t="shared" si="13"/>
        <v>0.37467691330638325</v>
      </c>
    </row>
    <row r="86" spans="6:16" x14ac:dyDescent="0.2">
      <c r="F86" s="10">
        <v>0.85</v>
      </c>
      <c r="G86" s="11">
        <f t="shared" si="22"/>
        <v>2.180813076899395</v>
      </c>
      <c r="H86" s="11">
        <f t="shared" si="14"/>
        <v>4.5878946996051369</v>
      </c>
      <c r="I86" s="11">
        <f t="shared" si="15"/>
        <v>3.8386064284932973</v>
      </c>
      <c r="J86" s="11">
        <f t="shared" si="16"/>
        <v>6.3746085026101289</v>
      </c>
      <c r="K86" s="12">
        <f t="shared" si="17"/>
        <v>255.88402635467446</v>
      </c>
      <c r="L86" s="11">
        <f t="shared" si="18"/>
        <v>3.9366773285334533</v>
      </c>
      <c r="M86" s="12">
        <f t="shared" si="19"/>
        <v>1173.9689682262322</v>
      </c>
      <c r="N86" s="11">
        <f t="shared" si="20"/>
        <v>18.06106104963434</v>
      </c>
      <c r="O86" s="11">
        <f t="shared" si="21"/>
        <v>637.65</v>
      </c>
      <c r="P86" s="18">
        <f t="shared" si="13"/>
        <v>0.37242434481982473</v>
      </c>
    </row>
    <row r="87" spans="6:16" x14ac:dyDescent="0.2">
      <c r="F87" s="10">
        <v>0.86</v>
      </c>
      <c r="G87" s="11">
        <f t="shared" si="22"/>
        <v>2.2270744275157779</v>
      </c>
      <c r="H87" s="11">
        <f t="shared" si="14"/>
        <v>4.6261350616383057</v>
      </c>
      <c r="I87" s="11">
        <f t="shared" si="15"/>
        <v>3.8095028944085478</v>
      </c>
      <c r="J87" s="11">
        <f t="shared" si="16"/>
        <v>6.4813168123091183</v>
      </c>
      <c r="K87" s="12">
        <f t="shared" si="17"/>
        <v>254.09900494886475</v>
      </c>
      <c r="L87" s="11">
        <f t="shared" si="18"/>
        <v>3.9092154607517653</v>
      </c>
      <c r="M87" s="12">
        <f t="shared" si="19"/>
        <v>1175.4963159213485</v>
      </c>
      <c r="N87" s="11">
        <f t="shared" si="20"/>
        <v>18.084558706482284</v>
      </c>
      <c r="O87" s="11">
        <f t="shared" si="21"/>
        <v>637.65</v>
      </c>
      <c r="P87" s="18">
        <f t="shared" si="13"/>
        <v>0.37018344617413873</v>
      </c>
    </row>
    <row r="88" spans="6:16" x14ac:dyDescent="0.2">
      <c r="F88" s="10">
        <v>0.87</v>
      </c>
      <c r="G88" s="11">
        <f t="shared" si="22"/>
        <v>2.273715282445933</v>
      </c>
      <c r="H88" s="11">
        <f t="shared" si="14"/>
        <v>4.6640854930154969</v>
      </c>
      <c r="I88" s="11">
        <f t="shared" si="15"/>
        <v>3.7806200174065197</v>
      </c>
      <c r="J88" s="11">
        <f t="shared" si="16"/>
        <v>6.588091762123347</v>
      </c>
      <c r="K88" s="12">
        <f t="shared" si="17"/>
        <v>252.32839289354715</v>
      </c>
      <c r="L88" s="11">
        <f t="shared" si="18"/>
        <v>3.8819752752853409</v>
      </c>
      <c r="M88" s="12">
        <f t="shared" si="19"/>
        <v>1176.8811967707079</v>
      </c>
      <c r="N88" s="11">
        <f t="shared" si="20"/>
        <v>18.1058645657032</v>
      </c>
      <c r="O88" s="11">
        <f t="shared" si="21"/>
        <v>637.65</v>
      </c>
      <c r="P88" s="18">
        <f t="shared" si="13"/>
        <v>0.36795423409282441</v>
      </c>
    </row>
    <row r="89" spans="6:16" x14ac:dyDescent="0.2">
      <c r="F89" s="10">
        <v>0.88</v>
      </c>
      <c r="G89" s="11">
        <f t="shared" si="22"/>
        <v>2.3207327643652533</v>
      </c>
      <c r="H89" s="11">
        <f t="shared" si="14"/>
        <v>4.7017481919320439</v>
      </c>
      <c r="I89" s="11">
        <f t="shared" si="15"/>
        <v>3.7519561245100381</v>
      </c>
      <c r="J89" s="11">
        <f t="shared" si="16"/>
        <v>6.6949196186698767</v>
      </c>
      <c r="K89" s="12">
        <f t="shared" si="17"/>
        <v>250.57206771182234</v>
      </c>
      <c r="L89" s="11">
        <f t="shared" si="18"/>
        <v>3.8549548878741899</v>
      </c>
      <c r="M89" s="12">
        <f t="shared" si="19"/>
        <v>1178.1267663127344</v>
      </c>
      <c r="N89" s="11">
        <f t="shared" si="20"/>
        <v>18.125027174042067</v>
      </c>
      <c r="O89" s="11">
        <f t="shared" si="21"/>
        <v>637.65</v>
      </c>
      <c r="P89" s="18">
        <f t="shared" si="13"/>
        <v>0.36573672343740904</v>
      </c>
    </row>
    <row r="90" spans="6:16" x14ac:dyDescent="0.2">
      <c r="F90" s="10">
        <v>0.89</v>
      </c>
      <c r="G90" s="11">
        <f t="shared" si="22"/>
        <v>2.3681240177644236</v>
      </c>
      <c r="H90" s="11">
        <f t="shared" si="14"/>
        <v>4.7391253399170079</v>
      </c>
      <c r="I90" s="11">
        <f t="shared" si="15"/>
        <v>3.7235095554261055</v>
      </c>
      <c r="J90" s="11">
        <f t="shared" si="16"/>
        <v>6.8017869525150898</v>
      </c>
      <c r="K90" s="12">
        <f t="shared" si="17"/>
        <v>248.82990805521197</v>
      </c>
      <c r="L90" s="11">
        <f t="shared" si="18"/>
        <v>3.8281524316186459</v>
      </c>
      <c r="M90" s="12">
        <f t="shared" si="19"/>
        <v>1179.2361225936743</v>
      </c>
      <c r="N90" s="11">
        <f t="shared" si="20"/>
        <v>18.142094193748836</v>
      </c>
      <c r="O90" s="11">
        <f t="shared" si="21"/>
        <v>637.65</v>
      </c>
      <c r="P90" s="18">
        <f t="shared" si="13"/>
        <v>0.36353092723975328</v>
      </c>
    </row>
    <row r="91" spans="6:16" x14ac:dyDescent="0.2">
      <c r="F91" s="10">
        <v>0.9</v>
      </c>
      <c r="G91" s="11">
        <f t="shared" si="22"/>
        <v>2.4158862087840189</v>
      </c>
      <c r="H91" s="11">
        <f t="shared" si="14"/>
        <v>4.7762191019595361</v>
      </c>
      <c r="I91" s="11">
        <f t="shared" si="15"/>
        <v>3.6952786624497276</v>
      </c>
      <c r="J91" s="11">
        <f t="shared" si="16"/>
        <v>6.9086806328516097</v>
      </c>
      <c r="K91" s="12">
        <f t="shared" si="17"/>
        <v>247.1017936920839</v>
      </c>
      <c r="L91" s="11">
        <f t="shared" si="18"/>
        <v>3.801566056801291</v>
      </c>
      <c r="M91" s="12">
        <f t="shared" si="19"/>
        <v>1180.2123071605956</v>
      </c>
      <c r="N91" s="11">
        <f t="shared" si="20"/>
        <v>18.157112417855316</v>
      </c>
      <c r="O91" s="11">
        <f t="shared" si="21"/>
        <v>637.65</v>
      </c>
      <c r="P91" s="18">
        <f t="shared" si="13"/>
        <v>0.36133685673429511</v>
      </c>
    </row>
    <row r="92" spans="6:16" x14ac:dyDescent="0.2">
      <c r="F92" s="10">
        <v>0.91</v>
      </c>
      <c r="G92" s="11">
        <f t="shared" si="22"/>
        <v>2.4640165250503618</v>
      </c>
      <c r="H92" s="11">
        <f t="shared" si="14"/>
        <v>4.8130316266342748</v>
      </c>
      <c r="I92" s="11">
        <f t="shared" si="15"/>
        <v>3.6672618103684718</v>
      </c>
      <c r="J92" s="11">
        <f t="shared" si="16"/>
        <v>7.0155878222612218</v>
      </c>
      <c r="K92" s="12">
        <f t="shared" si="17"/>
        <v>245.38760549621188</v>
      </c>
      <c r="L92" s="11">
        <f t="shared" si="18"/>
        <v>3.7751939307109521</v>
      </c>
      <c r="M92" s="12">
        <f t="shared" si="19"/>
        <v>1181.0583060373224</v>
      </c>
      <c r="N92" s="11">
        <f t="shared" si="20"/>
        <v>18.170127785189575</v>
      </c>
      <c r="O92" s="11">
        <f t="shared" si="21"/>
        <v>637.65</v>
      </c>
      <c r="P92" s="18">
        <f t="shared" si="13"/>
        <v>0.35915452139021709</v>
      </c>
    </row>
    <row r="93" spans="6:16" x14ac:dyDescent="0.2">
      <c r="F93" s="10">
        <v>0.92</v>
      </c>
      <c r="G93" s="11">
        <f t="shared" si="22"/>
        <v>2.5125121755126201</v>
      </c>
      <c r="H93" s="11">
        <f t="shared" si="14"/>
        <v>4.8495650462258082</v>
      </c>
      <c r="I93" s="11">
        <f t="shared" si="15"/>
        <v>3.6394573763677576</v>
      </c>
      <c r="J93" s="11">
        <f t="shared" si="16"/>
        <v>7.1224959715623442</v>
      </c>
      <c r="K93" s="12">
        <f t="shared" si="17"/>
        <v>243.68722543546659</v>
      </c>
      <c r="L93" s="11">
        <f t="shared" si="18"/>
        <v>3.7490342374687167</v>
      </c>
      <c r="M93" s="12">
        <f t="shared" si="19"/>
        <v>1181.7770506835875</v>
      </c>
      <c r="N93" s="11">
        <f t="shared" si="20"/>
        <v>18.181185395132115</v>
      </c>
      <c r="O93" s="11">
        <f t="shared" si="21"/>
        <v>637.65</v>
      </c>
      <c r="P93" s="18">
        <f t="shared" si="13"/>
        <v>0.35698392894352066</v>
      </c>
    </row>
    <row r="94" spans="6:16" x14ac:dyDescent="0.2">
      <c r="F94" s="10">
        <v>0.93</v>
      </c>
      <c r="G94" s="11">
        <f t="shared" si="22"/>
        <v>2.5613703902811418</v>
      </c>
      <c r="H94" s="11">
        <f t="shared" si="14"/>
        <v>4.8858214768521719</v>
      </c>
      <c r="I94" s="11">
        <f t="shared" si="15"/>
        <v>3.611863749936854</v>
      </c>
      <c r="J94" s="11">
        <f t="shared" si="16"/>
        <v>7.2293928147408417</v>
      </c>
      <c r="K94" s="12">
        <f t="shared" si="17"/>
        <v>242.00053656063633</v>
      </c>
      <c r="L94" s="11">
        <f t="shared" si="18"/>
        <v>3.7230851778559435</v>
      </c>
      <c r="M94" s="12">
        <f t="shared" si="19"/>
        <v>1182.3714189377063</v>
      </c>
      <c r="N94" s="11">
        <f t="shared" si="20"/>
        <v>18.190329522118557</v>
      </c>
      <c r="O94" s="11">
        <f t="shared" si="21"/>
        <v>637.65</v>
      </c>
      <c r="P94" s="18">
        <f t="shared" si="13"/>
        <v>0.35482508542899072</v>
      </c>
    </row>
    <row r="95" spans="6:16" x14ac:dyDescent="0.2">
      <c r="F95" s="10">
        <v>0.94</v>
      </c>
      <c r="G95" s="11">
        <f t="shared" si="22"/>
        <v>2.6105884204670162</v>
      </c>
      <c r="H95" s="11">
        <f t="shared" si="14"/>
        <v>4.9218030185874309</v>
      </c>
      <c r="I95" s="11">
        <f t="shared" si="15"/>
        <v>3.5844793327755928</v>
      </c>
      <c r="J95" s="11">
        <f t="shared" si="16"/>
        <v>7.3362663639628476</v>
      </c>
      <c r="K95" s="12">
        <f t="shared" si="17"/>
        <v>240.32742299437638</v>
      </c>
      <c r="L95" s="11">
        <f t="shared" si="18"/>
        <v>3.6973449691442521</v>
      </c>
      <c r="M95" s="12">
        <f t="shared" si="19"/>
        <v>1182.8442359430601</v>
      </c>
      <c r="N95" s="11">
        <f t="shared" si="20"/>
        <v>18.19760362989323</v>
      </c>
      <c r="O95" s="11">
        <f t="shared" si="21"/>
        <v>637.65</v>
      </c>
      <c r="P95" s="18">
        <f t="shared" si="13"/>
        <v>0.35267799521203647</v>
      </c>
    </row>
    <row r="96" spans="6:16" x14ac:dyDescent="0.2">
      <c r="F96" s="10">
        <v>0.95</v>
      </c>
      <c r="G96" s="11">
        <f t="shared" si="22"/>
        <v>2.6601635380228492</v>
      </c>
      <c r="H96" s="11">
        <f t="shared" si="14"/>
        <v>4.9575117555833064</v>
      </c>
      <c r="I96" s="11">
        <f t="shared" si="15"/>
        <v>3.5573025387017965</v>
      </c>
      <c r="J96" s="11">
        <f t="shared" si="16"/>
        <v>7.4431049046682363</v>
      </c>
      <c r="K96" s="12">
        <f t="shared" si="17"/>
        <v>238.66776992028502</v>
      </c>
      <c r="L96" s="11">
        <f t="shared" si="18"/>
        <v>3.6718118449274617</v>
      </c>
      <c r="M96" s="12">
        <f t="shared" si="19"/>
        <v>1183.1982750586649</v>
      </c>
      <c r="N96" s="11">
        <f t="shared" si="20"/>
        <v>18.203050385517919</v>
      </c>
      <c r="O96" s="11">
        <f t="shared" si="21"/>
        <v>637.65</v>
      </c>
      <c r="P96" s="18">
        <f t="shared" si="13"/>
        <v>0.3505426610203945</v>
      </c>
    </row>
    <row r="97" spans="6:16" x14ac:dyDescent="0.2">
      <c r="F97" s="10">
        <v>0.96</v>
      </c>
      <c r="G97" s="11">
        <f t="shared" si="22"/>
        <v>2.7100930355847481</v>
      </c>
      <c r="H97" s="11">
        <f t="shared" si="14"/>
        <v>4.992949756189911</v>
      </c>
      <c r="I97" s="11">
        <f t="shared" si="15"/>
        <v>3.5303317935593959</v>
      </c>
      <c r="J97" s="11">
        <f t="shared" si="16"/>
        <v>7.5498969907436377</v>
      </c>
      <c r="K97" s="12">
        <f t="shared" si="17"/>
        <v>237.02146357210435</v>
      </c>
      <c r="L97" s="11">
        <f t="shared" si="18"/>
        <v>3.6464840549554514</v>
      </c>
      <c r="M97" s="12">
        <f t="shared" si="19"/>
        <v>1183.4362587541143</v>
      </c>
      <c r="N97" s="11">
        <f t="shared" si="20"/>
        <v>18.206711673140219</v>
      </c>
      <c r="O97" s="11">
        <f t="shared" si="21"/>
        <v>637.65</v>
      </c>
      <c r="P97" s="18">
        <f t="shared" si="13"/>
        <v>0.34841908397567839</v>
      </c>
    </row>
    <row r="98" spans="6:16" x14ac:dyDescent="0.2">
      <c r="F98" s="10">
        <v>0.97</v>
      </c>
      <c r="G98" s="11">
        <f t="shared" si="22"/>
        <v>2.7603742263155038</v>
      </c>
      <c r="H98" s="11">
        <f t="shared" si="14"/>
        <v>5.0281190730755458</v>
      </c>
      <c r="I98" s="11">
        <f t="shared" si="15"/>
        <v>3.503565535127255</v>
      </c>
      <c r="J98" s="11">
        <f t="shared" si="16"/>
        <v>7.6566314397736095</v>
      </c>
      <c r="K98" s="12">
        <f t="shared" si="17"/>
        <v>235.38839122304518</v>
      </c>
      <c r="L98" s="11">
        <f t="shared" si="18"/>
        <v>3.6213598649699259</v>
      </c>
      <c r="M98" s="12">
        <f t="shared" si="19"/>
        <v>1183.5608594891619</v>
      </c>
      <c r="N98" s="11">
        <f t="shared" si="20"/>
        <v>18.208628607525569</v>
      </c>
      <c r="O98" s="11">
        <f t="shared" si="21"/>
        <v>637.65</v>
      </c>
      <c r="P98" s="18">
        <f t="shared" si="13"/>
        <v>0.34630726362476477</v>
      </c>
    </row>
    <row r="99" spans="6:16" x14ac:dyDescent="0.2">
      <c r="F99" s="10">
        <v>0.98</v>
      </c>
      <c r="G99" s="11">
        <f t="shared" si="22"/>
        <v>2.8110044437489599</v>
      </c>
      <c r="H99" s="11">
        <f t="shared" si="14"/>
        <v>5.0630217433455966</v>
      </c>
      <c r="I99" s="11">
        <f t="shared" si="15"/>
        <v>3.4770022130286797</v>
      </c>
      <c r="J99" s="11">
        <f t="shared" si="16"/>
        <v>7.7632973283688225</v>
      </c>
      <c r="K99" s="12">
        <f t="shared" si="17"/>
        <v>233.76844117523299</v>
      </c>
      <c r="L99" s="11">
        <f t="shared" si="18"/>
        <v>3.5964375565420461</v>
      </c>
      <c r="M99" s="12">
        <f t="shared" si="19"/>
        <v>1183.5747005782107</v>
      </c>
      <c r="N99" s="11">
        <f t="shared" si="20"/>
        <v>18.208841547357089</v>
      </c>
      <c r="O99" s="11">
        <f t="shared" si="21"/>
        <v>637.65</v>
      </c>
      <c r="P99" s="18">
        <f t="shared" si="13"/>
        <v>0.34420719797100002</v>
      </c>
    </row>
    <row r="100" spans="6:16" x14ac:dyDescent="0.2">
      <c r="F100" s="10">
        <v>0.99</v>
      </c>
      <c r="G100" s="11">
        <f t="shared" si="22"/>
        <v>2.8619810416355653</v>
      </c>
      <c r="H100" s="11">
        <f t="shared" si="14"/>
        <v>5.0976597886605282</v>
      </c>
      <c r="I100" s="11">
        <f t="shared" si="15"/>
        <v>3.4506402886416185</v>
      </c>
      <c r="J100" s="11">
        <f t="shared" si="16"/>
        <v>7.869883987570037</v>
      </c>
      <c r="K100" s="12">
        <f t="shared" si="17"/>
        <v>232.16150274927523</v>
      </c>
      <c r="L100" s="11">
        <f t="shared" si="18"/>
        <v>3.5717154269119264</v>
      </c>
      <c r="M100" s="12">
        <f t="shared" si="19"/>
        <v>1183.4803570399811</v>
      </c>
      <c r="N100" s="11">
        <f t="shared" si="20"/>
        <v>18.207390108307401</v>
      </c>
      <c r="O100" s="11">
        <f t="shared" si="21"/>
        <v>637.65</v>
      </c>
      <c r="P100" s="18">
        <f t="shared" si="13"/>
        <v>0.34211888350521774</v>
      </c>
    </row>
    <row r="101" spans="6:16" x14ac:dyDescent="0.2">
      <c r="F101" s="10">
        <v>1</v>
      </c>
      <c r="G101" s="11">
        <f t="shared" si="22"/>
        <v>2.9133013937890953</v>
      </c>
      <c r="H101" s="11">
        <f t="shared" si="14"/>
        <v>5.1320352153529916</v>
      </c>
      <c r="I101" s="11">
        <f t="shared" si="15"/>
        <v>3.4244782350095377</v>
      </c>
      <c r="J101" s="11">
        <f t="shared" si="16"/>
        <v>7.9763809983267109</v>
      </c>
      <c r="K101" s="12">
        <f t="shared" si="17"/>
        <v>230.56746627394665</v>
      </c>
      <c r="L101" s="11">
        <f t="shared" si="18"/>
        <v>3.5471917888299487</v>
      </c>
      <c r="M101" s="12">
        <f t="shared" si="19"/>
        <v>1183.2803564326075</v>
      </c>
      <c r="N101" s="11">
        <f t="shared" si="20"/>
        <v>18.20431317588627</v>
      </c>
      <c r="O101" s="11">
        <f t="shared" si="21"/>
        <v>637.65</v>
      </c>
      <c r="P101" s="18">
        <f t="shared" si="13"/>
        <v>0.34004231523655504</v>
      </c>
    </row>
    <row r="102" spans="6:16" x14ac:dyDescent="0.2">
      <c r="F102" s="10">
        <v>1.01</v>
      </c>
      <c r="G102" s="11">
        <f t="shared" si="22"/>
        <v>2.9649628939345356</v>
      </c>
      <c r="H102" s="11">
        <f t="shared" si="14"/>
        <v>5.1661500145440273</v>
      </c>
      <c r="I102" s="11">
        <f t="shared" si="15"/>
        <v>3.3985145367529803</v>
      </c>
      <c r="J102" s="11">
        <f t="shared" si="16"/>
        <v>8.0827781870489925</v>
      </c>
      <c r="K102" s="12">
        <f t="shared" si="17"/>
        <v>228.98622307599271</v>
      </c>
      <c r="L102" s="11">
        <f t="shared" si="18"/>
        <v>3.5228649703998878</v>
      </c>
      <c r="M102" s="12">
        <f t="shared" si="19"/>
        <v>1182.9771796744217</v>
      </c>
      <c r="N102" s="11">
        <f t="shared" si="20"/>
        <v>18.199648918068025</v>
      </c>
      <c r="O102" s="11">
        <f t="shared" si="21"/>
        <v>637.65</v>
      </c>
      <c r="P102" s="18">
        <f t="shared" si="13"/>
        <v>0.33797748672305611</v>
      </c>
    </row>
    <row r="103" spans="6:16" x14ac:dyDescent="0.2">
      <c r="F103" s="10">
        <v>1.02</v>
      </c>
      <c r="G103" s="11">
        <f t="shared" si="22"/>
        <v>3.0169629555571196</v>
      </c>
      <c r="H103" s="11">
        <f t="shared" si="14"/>
        <v>5.2000061622584033</v>
      </c>
      <c r="I103" s="11">
        <f t="shared" si="15"/>
        <v>3.3727476899817863</v>
      </c>
      <c r="J103" s="11">
        <f t="shared" si="16"/>
        <v>8.1890656212320661</v>
      </c>
      <c r="K103" s="12">
        <f t="shared" si="17"/>
        <v>227.41766547004818</v>
      </c>
      <c r="L103" s="11">
        <f t="shared" si="18"/>
        <v>3.4987333149238182</v>
      </c>
      <c r="M103" s="12">
        <f t="shared" si="19"/>
        <v>1182.5732618506706</v>
      </c>
      <c r="N103" s="11">
        <f t="shared" si="20"/>
        <v>18.193434797702626</v>
      </c>
      <c r="O103" s="11">
        <f t="shared" si="21"/>
        <v>637.65</v>
      </c>
      <c r="P103" s="18">
        <f t="shared" si="13"/>
        <v>0.3359243901020536</v>
      </c>
    </row>
    <row r="104" spans="6:16" x14ac:dyDescent="0.2">
      <c r="F104" s="10">
        <v>1.03</v>
      </c>
      <c r="G104" s="11">
        <f t="shared" si="22"/>
        <v>3.0692990117525101</v>
      </c>
      <c r="H104" s="11">
        <f t="shared" si="14"/>
        <v>5.2336056195390634</v>
      </c>
      <c r="I104" s="11">
        <f t="shared" si="15"/>
        <v>3.347176202207987</v>
      </c>
      <c r="J104" s="11">
        <f t="shared" si="16"/>
        <v>8.2952336051516067</v>
      </c>
      <c r="K104" s="12">
        <f t="shared" si="17"/>
        <v>225.86168674867073</v>
      </c>
      <c r="L104" s="11">
        <f t="shared" si="18"/>
        <v>3.4747951807487807</v>
      </c>
      <c r="M104" s="12">
        <f t="shared" si="19"/>
        <v>1182.0709930064147</v>
      </c>
      <c r="N104" s="11">
        <f t="shared" si="20"/>
        <v>18.185707584714073</v>
      </c>
      <c r="O104" s="11">
        <f t="shared" si="21"/>
        <v>637.65</v>
      </c>
      <c r="P104" s="18">
        <f t="shared" si="13"/>
        <v>0.33388301612031696</v>
      </c>
    </row>
    <row r="105" spans="6:16" x14ac:dyDescent="0.2">
      <c r="F105" s="10">
        <v>1.04</v>
      </c>
      <c r="G105" s="11">
        <f t="shared" si="22"/>
        <v>3.1219685150781173</v>
      </c>
      <c r="H105" s="11">
        <f t="shared" si="14"/>
        <v>5.2669503325607323</v>
      </c>
      <c r="I105" s="11">
        <f t="shared" si="15"/>
        <v>3.3217985922593529</v>
      </c>
      <c r="J105" s="11">
        <f t="shared" si="16"/>
        <v>8.4012726756293574</v>
      </c>
      <c r="K105" s="12">
        <f t="shared" si="17"/>
        <v>224.3181811724873</v>
      </c>
      <c r="L105" s="11">
        <f t="shared" si="18"/>
        <v>3.4510489411151895</v>
      </c>
      <c r="M105" s="12">
        <f t="shared" si="19"/>
        <v>1181.4727189258506</v>
      </c>
      <c r="N105" s="11">
        <f t="shared" si="20"/>
        <v>18.17650336809001</v>
      </c>
      <c r="O105" s="11">
        <f t="shared" si="21"/>
        <v>637.65</v>
      </c>
      <c r="P105" s="18">
        <f t="shared" si="13"/>
        <v>0.33185335416396022</v>
      </c>
    </row>
    <row r="106" spans="6:16" x14ac:dyDescent="0.2">
      <c r="F106" s="10">
        <v>1.05</v>
      </c>
      <c r="G106" s="11">
        <f t="shared" si="22"/>
        <v>3.1749689374055436</v>
      </c>
      <c r="H106" s="11">
        <f t="shared" si="14"/>
        <v>5.3000422327426229</v>
      </c>
      <c r="I106" s="11">
        <f t="shared" si="15"/>
        <v>3.2966133901936026</v>
      </c>
      <c r="J106" s="11">
        <f t="shared" si="16"/>
        <v>8.5071735978675473</v>
      </c>
      <c r="K106" s="12">
        <f t="shared" si="17"/>
        <v>222.78704396045171</v>
      </c>
      <c r="L106" s="11">
        <f t="shared" si="18"/>
        <v>3.4274929840069492</v>
      </c>
      <c r="M106" s="12">
        <f t="shared" si="19"/>
        <v>1180.7807418982813</v>
      </c>
      <c r="N106" s="11">
        <f t="shared" si="20"/>
        <v>18.165857567665867</v>
      </c>
      <c r="O106" s="11">
        <f t="shared" si="21"/>
        <v>637.65</v>
      </c>
      <c r="P106" s="18">
        <f t="shared" si="13"/>
        <v>0.32983539228809738</v>
      </c>
    </row>
    <row r="107" spans="6:16" x14ac:dyDescent="0.2">
      <c r="F107" s="10">
        <v>1.06</v>
      </c>
      <c r="G107" s="11">
        <f t="shared" si="22"/>
        <v>3.2282977697741471</v>
      </c>
      <c r="H107" s="11">
        <f t="shared" si="14"/>
        <v>5.3328832368603258</v>
      </c>
      <c r="I107" s="11">
        <f t="shared" si="15"/>
        <v>3.271619137213257</v>
      </c>
      <c r="J107" s="11">
        <f t="shared" si="16"/>
        <v>8.6129273613513018</v>
      </c>
      <c r="K107" s="12">
        <f t="shared" si="17"/>
        <v>221.26817128021301</v>
      </c>
      <c r="L107" s="11">
        <f t="shared" si="18"/>
        <v>3.4041257120032773</v>
      </c>
      <c r="M107" s="12">
        <f t="shared" si="19"/>
        <v>1179.9973214709873</v>
      </c>
      <c r="N107" s="11">
        <f t="shared" si="20"/>
        <v>18.153804945707499</v>
      </c>
      <c r="O107" s="11">
        <f t="shared" si="21"/>
        <v>637.65</v>
      </c>
      <c r="P107" s="18">
        <f t="shared" si="13"/>
        <v>0.32782911724624081</v>
      </c>
    </row>
    <row r="108" spans="6:16" x14ac:dyDescent="0.2">
      <c r="F108" s="10">
        <v>1.07</v>
      </c>
      <c r="G108" s="11">
        <f t="shared" si="22"/>
        <v>3.2819525222457155</v>
      </c>
      <c r="H108" s="11">
        <f t="shared" si="14"/>
        <v>5.3654752471568283</v>
      </c>
      <c r="I108" s="11">
        <f t="shared" si="15"/>
        <v>3.2468143855811453</v>
      </c>
      <c r="J108" s="11">
        <f t="shared" si="16"/>
        <v>8.7185251758177884</v>
      </c>
      <c r="K108" s="12">
        <f t="shared" si="17"/>
        <v>219.76146023859224</v>
      </c>
      <c r="L108" s="11">
        <f t="shared" si="18"/>
        <v>3.3809455421321881</v>
      </c>
      <c r="M108" s="12">
        <f t="shared" si="19"/>
        <v>1179.1246751892061</v>
      </c>
      <c r="N108" s="11">
        <f t="shared" si="20"/>
        <v>18.14037961829548</v>
      </c>
      <c r="O108" s="11">
        <f t="shared" si="21"/>
        <v>637.65</v>
      </c>
      <c r="P108" s="18">
        <f t="shared" si="13"/>
        <v>0.32583451451943163</v>
      </c>
    </row>
    <row r="109" spans="6:16" x14ac:dyDescent="0.2">
      <c r="F109" s="10">
        <v>1.08</v>
      </c>
      <c r="G109" s="11">
        <f t="shared" si="22"/>
        <v>3.3359307237602427</v>
      </c>
      <c r="H109" s="11">
        <f t="shared" si="14"/>
        <v>5.3978201514526969</v>
      </c>
      <c r="I109" s="11">
        <f t="shared" si="15"/>
        <v>3.2221976985365437</v>
      </c>
      <c r="J109" s="11">
        <f t="shared" si="16"/>
        <v>8.8239584672911366</v>
      </c>
      <c r="K109" s="12">
        <f t="shared" si="17"/>
        <v>218.26680887216648</v>
      </c>
      <c r="L109" s="11">
        <f t="shared" si="18"/>
        <v>3.3579509057256383</v>
      </c>
      <c r="M109" s="12">
        <f t="shared" si="19"/>
        <v>1178.1649793234544</v>
      </c>
      <c r="N109" s="11">
        <f t="shared" si="20"/>
        <v>18.125615066514687</v>
      </c>
      <c r="O109" s="11">
        <f t="shared" si="21"/>
        <v>637.65</v>
      </c>
      <c r="P109" s="18">
        <f t="shared" si="13"/>
        <v>0.32385156834509671</v>
      </c>
    </row>
    <row r="110" spans="6:16" x14ac:dyDescent="0.2">
      <c r="F110" s="10">
        <v>1.0900000000000001</v>
      </c>
      <c r="G110" s="11">
        <f t="shared" si="22"/>
        <v>3.3902299219927969</v>
      </c>
      <c r="H110" s="11">
        <f t="shared" si="14"/>
        <v>5.4299198232554255</v>
      </c>
      <c r="I110" s="11">
        <f t="shared" si="15"/>
        <v>3.1977676502119579</v>
      </c>
      <c r="J110" s="11">
        <f t="shared" si="16"/>
        <v>8.9292188741821175</v>
      </c>
      <c r="K110" s="12">
        <f t="shared" si="17"/>
        <v>216.78411613795939</v>
      </c>
      <c r="L110" s="11">
        <f t="shared" si="18"/>
        <v>3.3351402482762982</v>
      </c>
      <c r="M110" s="12">
        <f t="shared" si="19"/>
        <v>1177.1203695844122</v>
      </c>
      <c r="N110" s="11">
        <f t="shared" si="20"/>
        <v>18.109544147452493</v>
      </c>
      <c r="O110" s="11">
        <f t="shared" si="21"/>
        <v>637.65</v>
      </c>
      <c r="P110" s="18">
        <f t="shared" si="13"/>
        <v>0.32188026174562406</v>
      </c>
    </row>
    <row r="111" spans="6:16" x14ac:dyDescent="0.2">
      <c r="F111" s="10">
        <v>1.1000000000000001</v>
      </c>
      <c r="G111" s="11">
        <f t="shared" si="22"/>
        <v>3.4448476832114765</v>
      </c>
      <c r="H111" s="11">
        <f t="shared" si="14"/>
        <v>5.4617761218679552</v>
      </c>
      <c r="I111" s="11">
        <f t="shared" si="15"/>
        <v>3.173522825550529</v>
      </c>
      <c r="J111" s="11">
        <f t="shared" si="16"/>
        <v>9.0342982434515111</v>
      </c>
      <c r="K111" s="12">
        <f t="shared" si="17"/>
        <v>215.31328190423588</v>
      </c>
      <c r="L111" s="11">
        <f t="shared" si="18"/>
        <v>3.3125120292959367</v>
      </c>
      <c r="M111" s="12">
        <f t="shared" si="19"/>
        <v>1175.9929418255792</v>
      </c>
      <c r="N111" s="11">
        <f t="shared" si="20"/>
        <v>18.092199105008913</v>
      </c>
      <c r="O111" s="11">
        <f t="shared" si="21"/>
        <v>637.65</v>
      </c>
      <c r="P111" s="18">
        <f t="shared" si="13"/>
        <v>0.31992057655665146</v>
      </c>
    </row>
    <row r="112" spans="6:16" x14ac:dyDescent="0.2">
      <c r="F112" s="10">
        <v>1.1100000000000001</v>
      </c>
      <c r="G112" s="11">
        <f t="shared" si="22"/>
        <v>3.4997815921364404</v>
      </c>
      <c r="H112" s="11">
        <f t="shared" si="14"/>
        <v>5.4933908924963699</v>
      </c>
      <c r="I112" s="11">
        <f t="shared" si="15"/>
        <v>3.1494618202240745</v>
      </c>
      <c r="J112" s="11">
        <f t="shared" si="16"/>
        <v>9.1391886268362192</v>
      </c>
      <c r="K112" s="12">
        <f t="shared" si="17"/>
        <v>213.85420694140106</v>
      </c>
      <c r="L112" s="11">
        <f t="shared" si="18"/>
        <v>3.2900647221754009</v>
      </c>
      <c r="M112" s="12">
        <f t="shared" si="19"/>
        <v>1174.7847527339266</v>
      </c>
      <c r="N112" s="11">
        <f t="shared" si="20"/>
        <v>18.073611580521948</v>
      </c>
      <c r="O112" s="11">
        <f t="shared" si="21"/>
        <v>637.65</v>
      </c>
      <c r="P112" s="18">
        <f t="shared" si="13"/>
        <v>0.31797249345506146</v>
      </c>
    </row>
    <row r="113" spans="6:16" x14ac:dyDescent="0.2">
      <c r="F113" s="10">
        <v>1.1200000000000001</v>
      </c>
      <c r="G113" s="11">
        <f t="shared" si="22"/>
        <v>3.5550292518000082</v>
      </c>
      <c r="H113" s="11">
        <f t="shared" si="14"/>
        <v>5.5247659663567763</v>
      </c>
      <c r="I113" s="11">
        <f t="shared" si="15"/>
        <v>3.1255832405517414</v>
      </c>
      <c r="J113" s="11">
        <f t="shared" si="16"/>
        <v>9.2438822771371001</v>
      </c>
      <c r="K113" s="12">
        <f t="shared" si="17"/>
        <v>212.40679291300029</v>
      </c>
      <c r="L113" s="11">
        <f t="shared" si="18"/>
        <v>3.2677968140461582</v>
      </c>
      <c r="M113" s="12">
        <f t="shared" si="19"/>
        <v>1173.4978205087357</v>
      </c>
      <c r="N113" s="11">
        <f t="shared" si="20"/>
        <v>18.053812623211318</v>
      </c>
      <c r="O113" s="11">
        <f t="shared" si="21"/>
        <v>637.65</v>
      </c>
      <c r="P113" s="18">
        <f t="shared" si="13"/>
        <v>0.31603599198667665</v>
      </c>
    </row>
    <row r="114" spans="6:16" x14ac:dyDescent="0.2">
      <c r="F114" s="10">
        <v>1.1299999999999999</v>
      </c>
      <c r="G114" s="11">
        <f t="shared" si="22"/>
        <v>3.610588283407822</v>
      </c>
      <c r="H114" s="11">
        <f t="shared" si="14"/>
        <v>5.5559031607813711</v>
      </c>
      <c r="I114" s="11">
        <f t="shared" si="15"/>
        <v>3.1018857034192822</v>
      </c>
      <c r="J114" s="11">
        <f t="shared" si="16"/>
        <v>9.3483716445675675</v>
      </c>
      <c r="K114" s="12">
        <f t="shared" si="17"/>
        <v>210.97094236682091</v>
      </c>
      <c r="L114" s="11">
        <f t="shared" si="18"/>
        <v>3.2457068056433984</v>
      </c>
      <c r="M114" s="12">
        <f t="shared" si="19"/>
        <v>1172.1341255288448</v>
      </c>
      <c r="N114" s="11">
        <f t="shared" si="20"/>
        <v>18.032832700443766</v>
      </c>
      <c r="O114" s="11">
        <f t="shared" si="21"/>
        <v>637.65</v>
      </c>
      <c r="P114" s="18">
        <f t="shared" si="13"/>
        <v>0.31411105059365169</v>
      </c>
    </row>
    <row r="115" spans="6:16" x14ac:dyDescent="0.2">
      <c r="F115" s="10">
        <v>1.1399999999999999</v>
      </c>
      <c r="G115" s="11">
        <f t="shared" si="22"/>
        <v>3.6664563262010592</v>
      </c>
      <c r="H115" s="11">
        <f t="shared" si="14"/>
        <v>5.5868042793237116</v>
      </c>
      <c r="I115" s="11">
        <f t="shared" si="15"/>
        <v>3.0783678361989391</v>
      </c>
      <c r="J115" s="11">
        <f t="shared" si="16"/>
        <v>9.452649373162032</v>
      </c>
      <c r="K115" s="12">
        <f t="shared" si="17"/>
        <v>209.54655872609305</v>
      </c>
      <c r="L115" s="11">
        <f t="shared" si="18"/>
        <v>3.2237932111706624</v>
      </c>
      <c r="M115" s="12">
        <f t="shared" si="19"/>
        <v>1170.6956110084941</v>
      </c>
      <c r="N115" s="11">
        <f t="shared" si="20"/>
        <v>18.010701707822985</v>
      </c>
      <c r="O115" s="11">
        <f t="shared" si="21"/>
        <v>637.65</v>
      </c>
      <c r="P115" s="18">
        <f t="shared" si="13"/>
        <v>0.31219764664155569</v>
      </c>
    </row>
    <row r="116" spans="6:16" x14ac:dyDescent="0.2">
      <c r="F116" s="10">
        <v>1.1499999999999999</v>
      </c>
      <c r="G116" s="11">
        <f t="shared" si="22"/>
        <v>3.7226310373196911</v>
      </c>
      <c r="H116" s="11">
        <f t="shared" si="14"/>
        <v>5.6174711118631739</v>
      </c>
      <c r="I116" s="11">
        <f t="shared" si="15"/>
        <v>3.0550282766699413</v>
      </c>
      <c r="J116" s="11">
        <f t="shared" si="16"/>
        <v>9.5567082972431674</v>
      </c>
      <c r="K116" s="12">
        <f t="shared" si="17"/>
        <v>208.13354628078935</v>
      </c>
      <c r="L116" s="11">
        <f t="shared" si="18"/>
        <v>3.2020545581659898</v>
      </c>
      <c r="M116" s="12">
        <f t="shared" si="19"/>
        <v>1169.184183641971</v>
      </c>
      <c r="N116" s="11">
        <f t="shared" si="20"/>
        <v>17.987448979107246</v>
      </c>
      <c r="O116" s="11">
        <f t="shared" si="21"/>
        <v>637.65</v>
      </c>
      <c r="P116" s="18">
        <f t="shared" ref="P116:P179" si="23">K116/(SQRT(K116^2+O116^2))</f>
        <v>0.31029575644614149</v>
      </c>
    </row>
    <row r="117" spans="6:16" x14ac:dyDescent="0.2">
      <c r="F117" s="10">
        <v>1.1599999999999999</v>
      </c>
      <c r="G117" s="11">
        <f t="shared" si="22"/>
        <v>3.7791100916667775</v>
      </c>
      <c r="H117" s="11">
        <f t="shared" si="14"/>
        <v>5.6479054347086342</v>
      </c>
      <c r="I117" s="11">
        <f t="shared" si="15"/>
        <v>3.031865672939599</v>
      </c>
      <c r="J117" s="11">
        <f t="shared" si="16"/>
        <v>9.6605414379471721</v>
      </c>
      <c r="K117" s="12">
        <f t="shared" si="17"/>
        <v>206.7318101790211</v>
      </c>
      <c r="L117" s="11">
        <f t="shared" si="18"/>
        <v>3.1804893873695552</v>
      </c>
      <c r="M117" s="12">
        <f t="shared" si="19"/>
        <v>1167.6017142372471</v>
      </c>
      <c r="N117" s="11">
        <f t="shared" si="20"/>
        <v>17.963103295957644</v>
      </c>
      <c r="O117" s="11">
        <f t="shared" si="21"/>
        <v>637.65</v>
      </c>
      <c r="P117" s="18">
        <f t="shared" si="23"/>
        <v>0.30840535529979701</v>
      </c>
    </row>
    <row r="118" spans="6:16" x14ac:dyDescent="0.2">
      <c r="F118" s="10">
        <v>1.17</v>
      </c>
      <c r="G118" s="11">
        <f t="shared" si="22"/>
        <v>3.8358911817737908</v>
      </c>
      <c r="H118" s="11">
        <f t="shared" si="14"/>
        <v>5.6781090107013554</v>
      </c>
      <c r="I118" s="11">
        <f t="shared" si="15"/>
        <v>3.0088786833649959</v>
      </c>
      <c r="J118" s="11">
        <f t="shared" si="16"/>
        <v>9.7641419998060606</v>
      </c>
      <c r="K118" s="12">
        <f t="shared" si="17"/>
        <v>205.3412564185308</v>
      </c>
      <c r="L118" s="11">
        <f t="shared" si="18"/>
        <v>3.1590962525927817</v>
      </c>
      <c r="M118" s="12">
        <f t="shared" si="19"/>
        <v>1165.9500383387972</v>
      </c>
      <c r="N118" s="11">
        <f t="shared" si="20"/>
        <v>17.937692897519959</v>
      </c>
      <c r="O118" s="11">
        <f t="shared" si="21"/>
        <v>637.65</v>
      </c>
      <c r="P118" s="18">
        <f t="shared" si="23"/>
        <v>0.30652641749767584</v>
      </c>
    </row>
    <row r="119" spans="6:16" x14ac:dyDescent="0.2">
      <c r="F119" s="10">
        <v>1.18</v>
      </c>
      <c r="G119" s="11">
        <f t="shared" si="22"/>
        <v>3.892972017666962</v>
      </c>
      <c r="H119" s="11">
        <f t="shared" si="14"/>
        <v>5.7080835893170958</v>
      </c>
      <c r="I119" s="11">
        <f t="shared" si="15"/>
        <v>2.9860659764752824</v>
      </c>
      <c r="J119" s="11">
        <f t="shared" si="16"/>
        <v>9.8675033673860888</v>
      </c>
      <c r="K119" s="12">
        <f t="shared" si="17"/>
        <v>203.96179183827945</v>
      </c>
      <c r="L119" s="11">
        <f t="shared" si="18"/>
        <v>3.1378737205889147</v>
      </c>
      <c r="M119" s="12">
        <f t="shared" si="19"/>
        <v>1164.2309568397925</v>
      </c>
      <c r="N119" s="11">
        <f t="shared" si="20"/>
        <v>17.911245489842962</v>
      </c>
      <c r="O119" s="11">
        <f t="shared" si="21"/>
        <v>637.65</v>
      </c>
      <c r="P119" s="18">
        <f t="shared" si="23"/>
        <v>0.30465891636350378</v>
      </c>
    </row>
    <row r="120" spans="6:16" x14ac:dyDescent="0.2">
      <c r="F120" s="10">
        <v>1.19</v>
      </c>
      <c r="G120" s="11">
        <f t="shared" si="22"/>
        <v>3.9503503267346365</v>
      </c>
      <c r="H120" s="11">
        <f t="shared" si="14"/>
        <v>5.7378309067674449</v>
      </c>
      <c r="I120" s="11">
        <f t="shared" si="15"/>
        <v>2.963426230894548</v>
      </c>
      <c r="J120" s="11">
        <f t="shared" si="16"/>
        <v>9.9706191019814572</v>
      </c>
      <c r="K120" s="12">
        <f t="shared" si="17"/>
        <v>202.5933241101271</v>
      </c>
      <c r="L120" s="11">
        <f t="shared" si="18"/>
        <v>3.1168203709250322</v>
      </c>
      <c r="M120" s="12">
        <f t="shared" si="19"/>
        <v>1162.4462365838415</v>
      </c>
      <c r="N120" s="11">
        <f t="shared" si="20"/>
        <v>17.883788255136022</v>
      </c>
      <c r="O120" s="11">
        <f t="shared" si="21"/>
        <v>637.65</v>
      </c>
      <c r="P120" s="18">
        <f t="shared" si="23"/>
        <v>0.30280282427505695</v>
      </c>
    </row>
    <row r="121" spans="6:16" x14ac:dyDescent="0.2">
      <c r="F121" s="10">
        <v>1.2</v>
      </c>
      <c r="G121" s="11">
        <f t="shared" si="22"/>
        <v>4.0080238535956401</v>
      </c>
      <c r="H121" s="11">
        <f t="shared" si="14"/>
        <v>5.7673526861003861</v>
      </c>
      <c r="I121" s="11">
        <f t="shared" si="15"/>
        <v>2.940958135265288</v>
      </c>
      <c r="J121" s="11">
        <f t="shared" si="16"/>
        <v>10.073482938362382</v>
      </c>
      <c r="K121" s="12">
        <f t="shared" si="17"/>
        <v>201.2357617306061</v>
      </c>
      <c r="L121" s="11">
        <f t="shared" si="18"/>
        <v>3.0959347958554786</v>
      </c>
      <c r="M121" s="12">
        <f t="shared" si="19"/>
        <v>1160.5976109564683</v>
      </c>
      <c r="N121" s="11">
        <f t="shared" si="20"/>
        <v>17.855347860868743</v>
      </c>
      <c r="O121" s="11">
        <f t="shared" si="21"/>
        <v>637.65</v>
      </c>
      <c r="P121" s="18">
        <f t="shared" si="23"/>
        <v>0.30095811268931111</v>
      </c>
    </row>
    <row r="122" spans="6:16" x14ac:dyDescent="0.2">
      <c r="F122" s="10">
        <v>1.21</v>
      </c>
      <c r="G122" s="11">
        <f t="shared" si="22"/>
        <v>4.0659903599686409</v>
      </c>
      <c r="H122" s="11">
        <f t="shared" si="14"/>
        <v>5.7966506373001083</v>
      </c>
      <c r="I122" s="11">
        <f t="shared" si="15"/>
        <v>2.9186603881724431</v>
      </c>
      <c r="J122" s="11">
        <f t="shared" si="16"/>
        <v>10.17608878157675</v>
      </c>
      <c r="K122" s="12">
        <f t="shared" si="17"/>
        <v>199.88901401278554</v>
      </c>
      <c r="L122" s="11">
        <f t="shared" si="18"/>
        <v>3.0752156001967004</v>
      </c>
      <c r="M122" s="12">
        <f t="shared" si="19"/>
        <v>1158.6867804665035</v>
      </c>
      <c r="N122" s="11">
        <f t="shared" si="20"/>
        <v>17.825950468715437</v>
      </c>
      <c r="O122" s="11">
        <f t="shared" si="21"/>
        <v>637.65</v>
      </c>
      <c r="P122" s="18">
        <f t="shared" si="23"/>
        <v>0.29912475216725781</v>
      </c>
    </row>
    <row r="123" spans="6:16" x14ac:dyDescent="0.2">
      <c r="F123" s="10">
        <v>1.22</v>
      </c>
      <c r="G123" s="11">
        <f t="shared" si="22"/>
        <v>4.1242476245425017</v>
      </c>
      <c r="H123" s="11">
        <f t="shared" si="14"/>
        <v>5.8257264573860423</v>
      </c>
      <c r="I123" s="11">
        <f t="shared" si="15"/>
        <v>2.8965316980680176</v>
      </c>
      <c r="J123" s="11">
        <f t="shared" si="16"/>
        <v>10.278430703804403</v>
      </c>
      <c r="K123" s="12">
        <f t="shared" si="17"/>
        <v>198.55299107822555</v>
      </c>
      <c r="L123" s="11">
        <f t="shared" si="18"/>
        <v>3.0546614012034699</v>
      </c>
      <c r="M123" s="12">
        <f t="shared" si="19"/>
        <v>1156.7154133175534</v>
      </c>
      <c r="N123" s="11">
        <f t="shared" si="20"/>
        <v>17.795621743346974</v>
      </c>
      <c r="O123" s="11">
        <f t="shared" si="21"/>
        <v>637.65</v>
      </c>
      <c r="P123" s="18">
        <f t="shared" si="23"/>
        <v>0.29730271239838657</v>
      </c>
    </row>
    <row r="124" spans="6:16" x14ac:dyDescent="0.2">
      <c r="F124" s="10">
        <v>1.23</v>
      </c>
      <c r="G124" s="11">
        <f t="shared" si="22"/>
        <v>4.182793442847613</v>
      </c>
      <c r="H124" s="11">
        <f t="shared" si="14"/>
        <v>5.8545818305111643</v>
      </c>
      <c r="I124" s="11">
        <f t="shared" si="15"/>
        <v>2.8745707831962708</v>
      </c>
      <c r="J124" s="11">
        <f t="shared" si="16"/>
        <v>10.380502941263368</v>
      </c>
      <c r="K124" s="12">
        <f t="shared" si="17"/>
        <v>197.22760384902097</v>
      </c>
      <c r="L124" s="11">
        <f t="shared" si="18"/>
        <v>3.0342708284464766</v>
      </c>
      <c r="M124" s="12">
        <f t="shared" si="19"/>
        <v>1154.6851459697318</v>
      </c>
      <c r="N124" s="11">
        <f t="shared" si="20"/>
        <v>17.764386861072801</v>
      </c>
      <c r="O124" s="11">
        <f t="shared" si="21"/>
        <v>637.65</v>
      </c>
      <c r="P124" s="18">
        <f t="shared" si="23"/>
        <v>0.29549196222483065</v>
      </c>
    </row>
    <row r="125" spans="6:16" x14ac:dyDescent="0.2">
      <c r="F125" s="10">
        <v>1.24</v>
      </c>
      <c r="G125" s="11">
        <f t="shared" si="22"/>
        <v>4.2416256271282089</v>
      </c>
      <c r="H125" s="11">
        <f t="shared" si="14"/>
        <v>5.8832184280595463</v>
      </c>
      <c r="I125" s="11">
        <f t="shared" si="15"/>
        <v>2.8527763715194752</v>
      </c>
      <c r="J125" s="11">
        <f t="shared" si="16"/>
        <v>10.48229989116706</v>
      </c>
      <c r="K125" s="12">
        <f t="shared" si="17"/>
        <v>195.91276403993294</v>
      </c>
      <c r="L125" s="11">
        <f t="shared" si="18"/>
        <v>3.014042523691276</v>
      </c>
      <c r="M125" s="12">
        <f t="shared" si="19"/>
        <v>1152.5975836918151</v>
      </c>
      <c r="N125" s="11">
        <f t="shared" si="20"/>
        <v>17.732270518335618</v>
      </c>
      <c r="O125" s="11">
        <f t="shared" si="21"/>
        <v>637.65</v>
      </c>
      <c r="P125" s="18">
        <f t="shared" si="23"/>
        <v>0.29369246966517615</v>
      </c>
    </row>
    <row r="126" spans="6:16" x14ac:dyDescent="0.2">
      <c r="F126" s="10">
        <v>1.25</v>
      </c>
      <c r="G126" s="11">
        <f t="shared" si="22"/>
        <v>4.300742006215641</v>
      </c>
      <c r="H126" s="11">
        <f t="shared" si="14"/>
        <v>5.9116379087431632</v>
      </c>
      <c r="I126" s="11">
        <f t="shared" si="15"/>
        <v>2.8311472006442333</v>
      </c>
      <c r="J126" s="11">
        <f t="shared" si="16"/>
        <v>10.583816108731789</v>
      </c>
      <c r="K126" s="12">
        <f t="shared" si="17"/>
        <v>194.60838415060695</v>
      </c>
      <c r="L126" s="11">
        <f t="shared" si="18"/>
        <v>2.9939751407785686</v>
      </c>
      <c r="M126" s="12">
        <f t="shared" si="19"/>
        <v>1150.4543011039802</v>
      </c>
      <c r="N126" s="11">
        <f t="shared" si="20"/>
        <v>17.699296940061235</v>
      </c>
      <c r="O126" s="11">
        <f t="shared" si="21"/>
        <v>637.65</v>
      </c>
      <c r="P126" s="18">
        <f t="shared" si="23"/>
        <v>0.29190420193793171</v>
      </c>
    </row>
    <row r="127" spans="6:16" x14ac:dyDescent="0.2">
      <c r="F127" s="10">
        <v>1.26</v>
      </c>
      <c r="G127" s="11">
        <f t="shared" si="22"/>
        <v>4.360140425402621</v>
      </c>
      <c r="H127" s="11">
        <f t="shared" si="14"/>
        <v>5.9398419186979723</v>
      </c>
      <c r="I127" s="11">
        <f t="shared" si="15"/>
        <v>2.8096820177483579</v>
      </c>
      <c r="J127" s="11">
        <f t="shared" si="16"/>
        <v>10.685046304233694</v>
      </c>
      <c r="K127" s="12">
        <f t="shared" si="17"/>
        <v>193.31437745787696</v>
      </c>
      <c r="L127" s="11">
        <f t="shared" si="18"/>
        <v>2.9740673455057993</v>
      </c>
      <c r="M127" s="12">
        <f t="shared" si="19"/>
        <v>1148.2568427112999</v>
      </c>
      <c r="N127" s="11">
        <f t="shared" si="20"/>
        <v>17.665489887866151</v>
      </c>
      <c r="O127" s="11">
        <f t="shared" si="21"/>
        <v>637.65</v>
      </c>
      <c r="P127" s="18">
        <f t="shared" si="23"/>
        <v>0.29012712548465891</v>
      </c>
    </row>
    <row r="128" spans="6:16" x14ac:dyDescent="0.2">
      <c r="F128" s="10">
        <v>1.27</v>
      </c>
      <c r="G128" s="11">
        <f t="shared" si="22"/>
        <v>4.4198187463184135</v>
      </c>
      <c r="H128" s="11">
        <f t="shared" si="14"/>
        <v>5.9678320915792682</v>
      </c>
      <c r="I128" s="11">
        <f t="shared" si="15"/>
        <v>2.7883795795083053</v>
      </c>
      <c r="J128" s="11">
        <f t="shared" si="16"/>
        <v>10.785985340114372</v>
      </c>
      <c r="K128" s="12">
        <f t="shared" si="17"/>
        <v>192.03065800815421</v>
      </c>
      <c r="L128" s="11">
        <f t="shared" si="18"/>
        <v>2.9543178155100649</v>
      </c>
      <c r="M128" s="12">
        <f t="shared" si="19"/>
        <v>1146.006723428146</v>
      </c>
      <c r="N128" s="11">
        <f t="shared" si="20"/>
        <v>17.630872668125324</v>
      </c>
      <c r="O128" s="11">
        <f t="shared" si="21"/>
        <v>637.65</v>
      </c>
      <c r="P128" s="18">
        <f t="shared" si="23"/>
        <v>0.28836120599276321</v>
      </c>
    </row>
    <row r="129" spans="6:16" x14ac:dyDescent="0.2">
      <c r="F129" s="10">
        <v>1.28</v>
      </c>
      <c r="G129" s="11">
        <f t="shared" si="22"/>
        <v>4.4797748468049763</v>
      </c>
      <c r="H129" s="11">
        <f t="shared" si="14"/>
        <v>5.9956100486562969</v>
      </c>
      <c r="I129" s="11">
        <f t="shared" si="15"/>
        <v>2.7672386520271588</v>
      </c>
      <c r="J129" s="11">
        <f t="shared" si="16"/>
        <v>10.886628228134381</v>
      </c>
      <c r="K129" s="12">
        <f t="shared" si="17"/>
        <v>190.75714060989969</v>
      </c>
      <c r="L129" s="11">
        <f t="shared" si="18"/>
        <v>2.9347252401523032</v>
      </c>
      <c r="M129" s="12">
        <f t="shared" si="19"/>
        <v>1143.7054290936567</v>
      </c>
      <c r="N129" s="11">
        <f t="shared" si="20"/>
        <v>17.595468139902412</v>
      </c>
      <c r="O129" s="11">
        <f t="shared" si="21"/>
        <v>637.65</v>
      </c>
      <c r="P129" s="18">
        <f t="shared" si="23"/>
        <v>0.28660640841794333</v>
      </c>
    </row>
    <row r="130" spans="6:16" x14ac:dyDescent="0.2">
      <c r="F130" s="10">
        <v>1.29</v>
      </c>
      <c r="G130" s="11">
        <f t="shared" si="22"/>
        <v>4.5400066207940384</v>
      </c>
      <c r="H130" s="11">
        <f t="shared" ref="H130:H193" si="24">$A$3*(1-EXP(-F130/$A$5))</f>
        <v>6.0231773989061708</v>
      </c>
      <c r="I130" s="11">
        <f t="shared" si="15"/>
        <v>2.7462580107631576</v>
      </c>
      <c r="J130" s="11">
        <f t="shared" si="16"/>
        <v>10.986970126573912</v>
      </c>
      <c r="K130" s="12">
        <f t="shared" si="17"/>
        <v>189.49374082617916</v>
      </c>
      <c r="L130" s="11">
        <f t="shared" si="18"/>
        <v>2.9152883204027562</v>
      </c>
      <c r="M130" s="12">
        <f t="shared" si="19"/>
        <v>1141.3544169784259</v>
      </c>
      <c r="N130" s="11">
        <f t="shared" si="20"/>
        <v>17.559298722745012</v>
      </c>
      <c r="O130" s="11">
        <f t="shared" si="21"/>
        <v>637.65</v>
      </c>
      <c r="P130" s="18">
        <f t="shared" si="23"/>
        <v>0.28486269700630118</v>
      </c>
    </row>
    <row r="131" spans="6:16" x14ac:dyDescent="0.2">
      <c r="F131" s="10">
        <v>1.3</v>
      </c>
      <c r="G131" s="11">
        <f t="shared" si="22"/>
        <v>4.6005119781851089</v>
      </c>
      <c r="H131" s="11">
        <f t="shared" si="24"/>
        <v>6.050535739107068</v>
      </c>
      <c r="I131" s="11">
        <f t="shared" ref="I131:I194" si="25">($A$3/$A$5)*EXP(-F131/$A$5)</f>
        <v>2.7254364404587661</v>
      </c>
      <c r="J131" s="11">
        <f t="shared" ref="J131:J194" si="26">(0.5*(1.293*($A$13/760*273/(273+$A$11)))*((0.2025*$A$7^0.725*$A$9^0.425)*0.266)*0.9)*H131^2</f>
        <v>11.087006337479915</v>
      </c>
      <c r="K131" s="12">
        <f t="shared" ref="K131:K194" si="27">J131+$A$9*I131</f>
        <v>188.24037496729972</v>
      </c>
      <c r="L131" s="11">
        <f t="shared" ref="L131:L194" si="28">K131/$A$9</f>
        <v>2.8960057687276879</v>
      </c>
      <c r="M131" s="12">
        <f t="shared" ref="M131:M194" si="29">K131*H131</f>
        <v>1138.9551162825624</v>
      </c>
      <c r="N131" s="11">
        <f t="shared" ref="N131:N194" si="30">L131*H131</f>
        <v>17.522386404347113</v>
      </c>
      <c r="O131" s="11">
        <f t="shared" ref="O131:O194" si="31">$A$9*9.81</f>
        <v>637.65</v>
      </c>
      <c r="P131" s="18">
        <f t="shared" si="23"/>
        <v>0.2831300353161102</v>
      </c>
    </row>
    <row r="132" spans="6:16" x14ac:dyDescent="0.2">
      <c r="F132" s="10">
        <v>1.31</v>
      </c>
      <c r="G132" s="11">
        <f t="shared" ref="G132:G195" si="32">G131+H132*0.01</f>
        <v>4.6612888447244165</v>
      </c>
      <c r="H132" s="11">
        <f t="shared" si="24"/>
        <v>6.0776866539307157</v>
      </c>
      <c r="I132" s="11">
        <f t="shared" si="25"/>
        <v>2.7047727350702866</v>
      </c>
      <c r="J132" s="11">
        <f t="shared" si="26"/>
        <v>11.186732303958822</v>
      </c>
      <c r="K132" s="12">
        <f t="shared" si="27"/>
        <v>186.99696008352745</v>
      </c>
      <c r="L132" s="11">
        <f t="shared" si="28"/>
        <v>2.8768763089773453</v>
      </c>
      <c r="M132" s="12">
        <f t="shared" si="29"/>
        <v>1136.5089286252696</v>
      </c>
      <c r="N132" s="11">
        <f t="shared" si="30"/>
        <v>17.484752748081068</v>
      </c>
      <c r="O132" s="11">
        <f t="shared" si="31"/>
        <v>637.65</v>
      </c>
      <c r="P132" s="18">
        <f t="shared" si="23"/>
        <v>0.28140838623924447</v>
      </c>
    </row>
    <row r="133" spans="6:16" x14ac:dyDescent="0.2">
      <c r="F133" s="10">
        <v>1.32</v>
      </c>
      <c r="G133" s="11">
        <f t="shared" si="32"/>
        <v>4.7223351618847582</v>
      </c>
      <c r="H133" s="11">
        <f t="shared" si="24"/>
        <v>6.1046317160341861</v>
      </c>
      <c r="I133" s="11">
        <f t="shared" si="25"/>
        <v>2.6842656976979979</v>
      </c>
      <c r="J133" s="11">
        <f t="shared" si="26"/>
        <v>11.286143607514292</v>
      </c>
      <c r="K133" s="12">
        <f t="shared" si="27"/>
        <v>185.76341395788418</v>
      </c>
      <c r="L133" s="11">
        <f t="shared" si="28"/>
        <v>2.8578986762751413</v>
      </c>
      <c r="M133" s="12">
        <f t="shared" si="29"/>
        <v>1134.0172285260874</v>
      </c>
      <c r="N133" s="11">
        <f t="shared" si="30"/>
        <v>17.446418900401344</v>
      </c>
      <c r="O133" s="11">
        <f t="shared" si="31"/>
        <v>637.65</v>
      </c>
      <c r="P133" s="18">
        <f t="shared" si="23"/>
        <v>0.2796977120222674</v>
      </c>
    </row>
    <row r="134" spans="6:16" x14ac:dyDescent="0.2">
      <c r="F134" s="10">
        <v>1.33</v>
      </c>
      <c r="G134" s="11">
        <f t="shared" si="32"/>
        <v>4.7836488867462679</v>
      </c>
      <c r="H134" s="11">
        <f t="shared" si="24"/>
        <v>6.131372486150978</v>
      </c>
      <c r="I134" s="11">
        <f t="shared" si="25"/>
        <v>2.6639141405168312</v>
      </c>
      <c r="J134" s="11">
        <f t="shared" si="26"/>
        <v>11.385235965429143</v>
      </c>
      <c r="K134" s="12">
        <f t="shared" si="27"/>
        <v>184.53965509902315</v>
      </c>
      <c r="L134" s="11">
        <f t="shared" si="28"/>
        <v>2.8390716169080483</v>
      </c>
      <c r="M134" s="12">
        <f t="shared" si="29"/>
        <v>1131.4813638779415</v>
      </c>
      <c r="N134" s="11">
        <f t="shared" si="30"/>
        <v>17.407405598122178</v>
      </c>
      <c r="O134" s="11">
        <f t="shared" si="31"/>
        <v>637.65</v>
      </c>
      <c r="P134" s="18">
        <f t="shared" si="23"/>
        <v>0.27799797428718165</v>
      </c>
    </row>
    <row r="135" spans="6:16" x14ac:dyDescent="0.2">
      <c r="F135" s="10">
        <v>1.34</v>
      </c>
      <c r="G135" s="11">
        <f t="shared" si="32"/>
        <v>4.8452279918780823</v>
      </c>
      <c r="H135" s="11">
        <f t="shared" si="24"/>
        <v>6.1579105131814353</v>
      </c>
      <c r="I135" s="11">
        <f t="shared" si="25"/>
        <v>2.6437168847075636</v>
      </c>
      <c r="J135" s="11">
        <f t="shared" si="26"/>
        <v>11.484005228190913</v>
      </c>
      <c r="K135" s="12">
        <f t="shared" si="27"/>
        <v>183.32560273418255</v>
      </c>
      <c r="L135" s="11">
        <f t="shared" si="28"/>
        <v>2.8203938882181929</v>
      </c>
      <c r="M135" s="12">
        <f t="shared" si="29"/>
        <v>1128.9026564121461</v>
      </c>
      <c r="N135" s="11">
        <f t="shared" si="30"/>
        <v>17.367733175571477</v>
      </c>
      <c r="O135" s="11">
        <f t="shared" si="31"/>
        <v>637.65</v>
      </c>
      <c r="P135" s="18">
        <f t="shared" si="23"/>
        <v>0.27630913405184149</v>
      </c>
    </row>
    <row r="136" spans="6:16" x14ac:dyDescent="0.2">
      <c r="F136" s="10">
        <v>1.35</v>
      </c>
      <c r="G136" s="11">
        <f t="shared" si="32"/>
        <v>4.9070704652209072</v>
      </c>
      <c r="H136" s="11">
        <f t="shared" si="24"/>
        <v>6.1842473342824462</v>
      </c>
      <c r="I136" s="11">
        <f t="shared" si="25"/>
        <v>2.6236727603885419</v>
      </c>
      <c r="J136" s="11">
        <f t="shared" si="26"/>
        <v>11.582447376960184</v>
      </c>
      <c r="K136" s="12">
        <f t="shared" si="27"/>
        <v>182.12117680221539</v>
      </c>
      <c r="L136" s="11">
        <f t="shared" si="28"/>
        <v>2.8018642584956215</v>
      </c>
      <c r="M136" s="12">
        <f t="shared" si="29"/>
        <v>1126.2824021554825</v>
      </c>
      <c r="N136" s="11">
        <f t="shared" si="30"/>
        <v>17.327421571622811</v>
      </c>
      <c r="O136" s="11">
        <f t="shared" si="31"/>
        <v>637.65</v>
      </c>
      <c r="P136" s="18">
        <f t="shared" si="23"/>
        <v>0.27463115175002722</v>
      </c>
    </row>
    <row r="137" spans="6:16" x14ac:dyDescent="0.2">
      <c r="F137" s="10">
        <v>1.36</v>
      </c>
      <c r="G137" s="11">
        <f t="shared" si="32"/>
        <v>4.9691743099704722</v>
      </c>
      <c r="H137" s="11">
        <f t="shared" si="24"/>
        <v>6.2103844749564896</v>
      </c>
      <c r="I137" s="11">
        <f t="shared" si="25"/>
        <v>2.603780606547919</v>
      </c>
      <c r="J137" s="11">
        <f t="shared" si="26"/>
        <v>11.680558521081142</v>
      </c>
      <c r="K137" s="12">
        <f t="shared" si="27"/>
        <v>180.92629794669588</v>
      </c>
      <c r="L137" s="11">
        <f t="shared" si="28"/>
        <v>2.7834815068722443</v>
      </c>
      <c r="M137" s="12">
        <f t="shared" si="29"/>
        <v>1123.6218718795124</v>
      </c>
      <c r="N137" s="11">
        <f t="shared" si="30"/>
        <v>17.28649033660788</v>
      </c>
      <c r="O137" s="11">
        <f t="shared" si="31"/>
        <v>637.65</v>
      </c>
      <c r="P137" s="18">
        <f t="shared" si="23"/>
        <v>0.2729639872511847</v>
      </c>
    </row>
    <row r="138" spans="6:16" x14ac:dyDescent="0.2">
      <c r="F138" s="10">
        <v>1.37</v>
      </c>
      <c r="G138" s="11">
        <f t="shared" si="32"/>
        <v>5.0315375444618722</v>
      </c>
      <c r="H138" s="11">
        <f t="shared" si="24"/>
        <v>6.2363234491399977</v>
      </c>
      <c r="I138" s="11">
        <f t="shared" si="25"/>
        <v>2.5840392709763993</v>
      </c>
      <c r="J138" s="11">
        <f t="shared" si="26"/>
        <v>11.778334895633678</v>
      </c>
      <c r="K138" s="12">
        <f t="shared" si="27"/>
        <v>179.74088750909965</v>
      </c>
      <c r="L138" s="11">
        <f t="shared" si="28"/>
        <v>2.7652444232169175</v>
      </c>
      <c r="M138" s="12">
        <f t="shared" si="29"/>
        <v>1120.9223115422326</v>
      </c>
      <c r="N138" s="11">
        <f t="shared" si="30"/>
        <v>17.244958639111271</v>
      </c>
      <c r="O138" s="11">
        <f t="shared" si="31"/>
        <v>637.65</v>
      </c>
      <c r="P138" s="18">
        <f t="shared" si="23"/>
        <v>0.27130759987982994</v>
      </c>
    </row>
    <row r="139" spans="6:16" x14ac:dyDescent="0.2">
      <c r="F139" s="10">
        <v>1.38</v>
      </c>
      <c r="G139" s="11">
        <f t="shared" si="32"/>
        <v>5.0941582020547829</v>
      </c>
      <c r="H139" s="11">
        <f t="shared" si="24"/>
        <v>6.2620657592910387</v>
      </c>
      <c r="I139" s="11">
        <f t="shared" si="25"/>
        <v>2.56444761020051</v>
      </c>
      <c r="J139" s="11">
        <f t="shared" si="26"/>
        <v>11.875772859026254</v>
      </c>
      <c r="K139" s="12">
        <f t="shared" si="27"/>
        <v>178.56486752205942</v>
      </c>
      <c r="L139" s="11">
        <f t="shared" si="28"/>
        <v>2.7471518080316835</v>
      </c>
      <c r="M139" s="12">
        <f t="shared" si="29"/>
        <v>1118.1849427222287</v>
      </c>
      <c r="N139" s="11">
        <f t="shared" si="30"/>
        <v>17.202845272649675</v>
      </c>
      <c r="O139" s="11">
        <f t="shared" si="31"/>
        <v>637.65</v>
      </c>
      <c r="P139" s="18">
        <f t="shared" si="23"/>
        <v>0.26966194843462199</v>
      </c>
    </row>
    <row r="140" spans="6:16" x14ac:dyDescent="0.2">
      <c r="F140" s="10">
        <v>1.39</v>
      </c>
      <c r="G140" s="11">
        <f t="shared" si="32"/>
        <v>5.1570343310195463</v>
      </c>
      <c r="H140" s="11">
        <f t="shared" si="24"/>
        <v>6.2876128964763573</v>
      </c>
      <c r="I140" s="11">
        <f t="shared" si="25"/>
        <v>2.5450044894163559</v>
      </c>
      <c r="J140" s="11">
        <f t="shared" si="26"/>
        <v>11.972868890629108</v>
      </c>
      <c r="K140" s="12">
        <f t="shared" si="27"/>
        <v>177.39816070269225</v>
      </c>
      <c r="L140" s="11">
        <f t="shared" si="28"/>
        <v>2.7292024723491117</v>
      </c>
      <c r="M140" s="12">
        <f t="shared" si="29"/>
        <v>1115.4109630454332</v>
      </c>
      <c r="N140" s="11">
        <f t="shared" si="30"/>
        <v>17.160168662237435</v>
      </c>
      <c r="O140" s="11">
        <f t="shared" si="31"/>
        <v>637.65</v>
      </c>
      <c r="P140" s="18">
        <f t="shared" si="23"/>
        <v>0.26802699120710316</v>
      </c>
    </row>
    <row r="141" spans="6:16" x14ac:dyDescent="0.2">
      <c r="F141" s="10">
        <v>1.4</v>
      </c>
      <c r="G141" s="11">
        <f t="shared" si="32"/>
        <v>5.2201639944241238</v>
      </c>
      <c r="H141" s="11">
        <f t="shared" si="24"/>
        <v>6.3129663404577236</v>
      </c>
      <c r="I141" s="11">
        <f t="shared" si="25"/>
        <v>2.5257087824238993</v>
      </c>
      <c r="J141" s="11">
        <f t="shared" si="26"/>
        <v>12.069619588446878</v>
      </c>
      <c r="K141" s="12">
        <f t="shared" si="27"/>
        <v>176.24069044600031</v>
      </c>
      <c r="L141" s="11">
        <f t="shared" si="28"/>
        <v>2.7113952376307742</v>
      </c>
      <c r="M141" s="12">
        <f t="shared" si="29"/>
        <v>1112.601546604629</v>
      </c>
      <c r="N141" s="11">
        <f t="shared" si="30"/>
        <v>17.116946870840447</v>
      </c>
      <c r="O141" s="11">
        <f t="shared" si="31"/>
        <v>637.65</v>
      </c>
      <c r="P141" s="18">
        <f t="shared" si="23"/>
        <v>0.26640268600011213</v>
      </c>
    </row>
    <row r="142" spans="6:16" x14ac:dyDescent="0.2">
      <c r="F142" s="10">
        <v>1.41</v>
      </c>
      <c r="G142" s="11">
        <f t="shared" si="32"/>
        <v>5.2835452700219001</v>
      </c>
      <c r="H142" s="11">
        <f t="shared" si="24"/>
        <v>6.3381275597776607</v>
      </c>
      <c r="I142" s="11">
        <f t="shared" si="25"/>
        <v>2.5065593715617185</v>
      </c>
      <c r="J142" s="11">
        <f t="shared" si="26"/>
        <v>12.16602166683033</v>
      </c>
      <c r="K142" s="12">
        <f t="shared" si="27"/>
        <v>175.09238081834201</v>
      </c>
      <c r="L142" s="11">
        <f t="shared" si="28"/>
        <v>2.6937289356668002</v>
      </c>
      <c r="M142" s="12">
        <f t="shared" si="29"/>
        <v>1109.7578443718189</v>
      </c>
      <c r="N142" s="11">
        <f t="shared" si="30"/>
        <v>17.073197605720292</v>
      </c>
      <c r="O142" s="11">
        <f t="shared" si="31"/>
        <v>637.65</v>
      </c>
      <c r="P142" s="18">
        <f t="shared" si="23"/>
        <v>0.26478899014586843</v>
      </c>
    </row>
    <row r="143" spans="6:16" x14ac:dyDescent="0.2">
      <c r="F143" s="10">
        <v>1.42</v>
      </c>
      <c r="G143" s="11">
        <f t="shared" si="32"/>
        <v>5.347176250140345</v>
      </c>
      <c r="H143" s="11">
        <f t="shared" si="24"/>
        <v>6.3630980118444995</v>
      </c>
      <c r="I143" s="11">
        <f t="shared" si="25"/>
        <v>2.487555147642277</v>
      </c>
      <c r="J143" s="11">
        <f t="shared" si="26"/>
        <v>12.262071954226309</v>
      </c>
      <c r="K143" s="12">
        <f t="shared" si="27"/>
        <v>173.95315655097431</v>
      </c>
      <c r="L143" s="11">
        <f t="shared" si="28"/>
        <v>2.6762024084765277</v>
      </c>
      <c r="M143" s="12">
        <f t="shared" si="29"/>
        <v>1106.8809846035797</v>
      </c>
      <c r="N143" s="11">
        <f t="shared" si="30"/>
        <v>17.028938224670455</v>
      </c>
      <c r="O143" s="11">
        <f t="shared" si="31"/>
        <v>637.65</v>
      </c>
      <c r="P143" s="18">
        <f t="shared" si="23"/>
        <v>0.26318586052373283</v>
      </c>
    </row>
    <row r="144" spans="6:16" x14ac:dyDescent="0.2">
      <c r="F144" s="10">
        <v>1.43</v>
      </c>
      <c r="G144" s="11">
        <f t="shared" si="32"/>
        <v>5.4110550415705134</v>
      </c>
      <c r="H144" s="11">
        <f t="shared" si="24"/>
        <v>6.3878791430167956</v>
      </c>
      <c r="I144" s="11">
        <f t="shared" si="25"/>
        <v>2.4686950098876705</v>
      </c>
      <c r="J144" s="11">
        <f t="shared" si="26"/>
        <v>12.357767390965451</v>
      </c>
      <c r="K144" s="12">
        <f t="shared" si="27"/>
        <v>172.82294303366405</v>
      </c>
      <c r="L144" s="11">
        <f t="shared" si="28"/>
        <v>2.6588145082102161</v>
      </c>
      <c r="M144" s="12">
        <f t="shared" si="29"/>
        <v>1103.9720732395224</v>
      </c>
      <c r="N144" s="11">
        <f t="shared" si="30"/>
        <v>16.984185742146497</v>
      </c>
      <c r="O144" s="11">
        <f t="shared" si="31"/>
        <v>637.65</v>
      </c>
      <c r="P144" s="18">
        <f t="shared" si="23"/>
        <v>0.26159325357764446</v>
      </c>
    </row>
    <row r="145" spans="6:16" x14ac:dyDescent="0.2">
      <c r="F145" s="10">
        <v>1.44</v>
      </c>
      <c r="G145" s="11">
        <f t="shared" si="32"/>
        <v>5.4751797654573844</v>
      </c>
      <c r="H145" s="11">
        <f t="shared" si="24"/>
        <v>6.4124723886871093</v>
      </c>
      <c r="I145" s="11">
        <f t="shared" si="25"/>
        <v>2.4499778658658706</v>
      </c>
      <c r="J145" s="11">
        <f t="shared" si="26"/>
        <v>12.453105027087023</v>
      </c>
      <c r="K145" s="12">
        <f t="shared" si="27"/>
        <v>171.7016663083686</v>
      </c>
      <c r="L145" s="11">
        <f t="shared" si="28"/>
        <v>2.6415640970518246</v>
      </c>
      <c r="M145" s="12">
        <f t="shared" si="29"/>
        <v>1101.0321942939813</v>
      </c>
      <c r="N145" s="11">
        <f t="shared" si="30"/>
        <v>16.938956835292021</v>
      </c>
      <c r="O145" s="11">
        <f t="shared" si="31"/>
        <v>637.65</v>
      </c>
      <c r="P145" s="18">
        <f t="shared" si="23"/>
        <v>0.26001112533323811</v>
      </c>
    </row>
    <row r="146" spans="6:16" x14ac:dyDescent="0.2">
      <c r="F146" s="10">
        <v>1.45</v>
      </c>
      <c r="G146" s="11">
        <f t="shared" si="32"/>
        <v>5.5395485571910354</v>
      </c>
      <c r="H146" s="11">
        <f t="shared" si="24"/>
        <v>6.4368791733651438</v>
      </c>
      <c r="I146" s="11">
        <f t="shared" si="25"/>
        <v>2.4314026314274462</v>
      </c>
      <c r="J146" s="11">
        <f t="shared" si="26"/>
        <v>12.548082020200283</v>
      </c>
      <c r="K146" s="12">
        <f t="shared" si="27"/>
        <v>170.58925306298431</v>
      </c>
      <c r="L146" s="11">
        <f t="shared" si="28"/>
        <v>2.6244500471228354</v>
      </c>
      <c r="M146" s="12">
        <f t="shared" si="29"/>
        <v>1098.0624102410397</v>
      </c>
      <c r="N146" s="11">
        <f t="shared" si="30"/>
        <v>16.893267849862148</v>
      </c>
      <c r="O146" s="11">
        <f t="shared" si="31"/>
        <v>637.65</v>
      </c>
      <c r="P146" s="18">
        <f t="shared" si="23"/>
        <v>0.25843943141464348</v>
      </c>
    </row>
    <row r="147" spans="6:16" x14ac:dyDescent="0.2">
      <c r="F147" s="10">
        <v>1.46</v>
      </c>
      <c r="G147" s="11">
        <f t="shared" si="32"/>
        <v>5.6041595662986383</v>
      </c>
      <c r="H147" s="11">
        <f t="shared" si="24"/>
        <v>6.4611009107602628</v>
      </c>
      <c r="I147" s="11">
        <f t="shared" si="25"/>
        <v>2.4129682306427647</v>
      </c>
      <c r="J147" s="11">
        <f t="shared" si="26"/>
        <v>12.642695633381825</v>
      </c>
      <c r="K147" s="12">
        <f t="shared" si="27"/>
        <v>169.48563062516155</v>
      </c>
      <c r="L147" s="11">
        <f t="shared" si="28"/>
        <v>2.6074712403871008</v>
      </c>
      <c r="M147" s="12">
        <f t="shared" si="29"/>
        <v>1095.0637623930088</v>
      </c>
      <c r="N147" s="11">
        <f t="shared" si="30"/>
        <v>16.847134806046288</v>
      </c>
      <c r="O147" s="11">
        <f t="shared" si="31"/>
        <v>637.65</v>
      </c>
      <c r="P147" s="18">
        <f t="shared" si="23"/>
        <v>0.2568781270609688</v>
      </c>
    </row>
    <row r="148" spans="6:16" x14ac:dyDescent="0.2">
      <c r="F148" s="10">
        <v>1.47</v>
      </c>
      <c r="G148" s="11">
        <f t="shared" si="32"/>
        <v>5.6690109563372717</v>
      </c>
      <c r="H148" s="11">
        <f t="shared" si="24"/>
        <v>6.4851390038633712</v>
      </c>
      <c r="I148" s="11">
        <f t="shared" si="25"/>
        <v>2.3946735957396776</v>
      </c>
      <c r="J148" s="11">
        <f t="shared" si="26"/>
        <v>12.736943233108265</v>
      </c>
      <c r="K148" s="12">
        <f t="shared" si="27"/>
        <v>168.39072695618731</v>
      </c>
      <c r="L148" s="11">
        <f t="shared" si="28"/>
        <v>2.5906265685567278</v>
      </c>
      <c r="M148" s="12">
        <f t="shared" si="29"/>
        <v>1092.0372712724775</v>
      </c>
      <c r="N148" s="11">
        <f t="shared" si="30"/>
        <v>16.800573404191962</v>
      </c>
      <c r="O148" s="11">
        <f t="shared" si="31"/>
        <v>637.65</v>
      </c>
      <c r="P148" s="18">
        <f t="shared" si="23"/>
        <v>0.25532716714247311</v>
      </c>
    </row>
    <row r="149" spans="6:16" x14ac:dyDescent="0.2">
      <c r="F149" s="10">
        <v>1.48</v>
      </c>
      <c r="G149" s="11">
        <f t="shared" si="32"/>
        <v>5.7341009047875531</v>
      </c>
      <c r="H149" s="11">
        <f t="shared" si="24"/>
        <v>6.508994845028182</v>
      </c>
      <c r="I149" s="11">
        <f t="shared" si="25"/>
        <v>2.3765176670416643</v>
      </c>
      <c r="J149" s="11">
        <f t="shared" si="26"/>
        <v>12.830822287223794</v>
      </c>
      <c r="K149" s="12">
        <f t="shared" si="27"/>
        <v>167.30447064493197</v>
      </c>
      <c r="L149" s="11">
        <f t="shared" si="28"/>
        <v>2.5739149329989535</v>
      </c>
      <c r="M149" s="12">
        <f t="shared" si="29"/>
        <v>1088.9839369780309</v>
      </c>
      <c r="N149" s="11">
        <f t="shared" si="30"/>
        <v>16.753599030431246</v>
      </c>
      <c r="O149" s="11">
        <f t="shared" si="31"/>
        <v>637.65</v>
      </c>
      <c r="P149" s="18">
        <f t="shared" si="23"/>
        <v>0.25378650617642695</v>
      </c>
    </row>
    <row r="150" spans="6:16" x14ac:dyDescent="0.2">
      <c r="F150" s="10">
        <v>1.49</v>
      </c>
      <c r="G150" s="11">
        <f t="shared" si="32"/>
        <v>5.7994276029480716</v>
      </c>
      <c r="H150" s="11">
        <f t="shared" si="24"/>
        <v>6.5326698160518619</v>
      </c>
      <c r="I150" s="11">
        <f t="shared" si="25"/>
        <v>2.3584993929064586</v>
      </c>
      <c r="J150" s="11">
        <f t="shared" si="26"/>
        <v>12.924330362941955</v>
      </c>
      <c r="K150" s="12">
        <f t="shared" si="27"/>
        <v>166.22679090186176</v>
      </c>
      <c r="L150" s="11">
        <f t="shared" si="28"/>
        <v>2.557335244644027</v>
      </c>
      <c r="M150" s="12">
        <f t="shared" si="29"/>
        <v>1085.9047395437565</v>
      </c>
      <c r="N150" s="11">
        <f t="shared" si="30"/>
        <v>16.706226762211639</v>
      </c>
      <c r="O150" s="11">
        <f t="shared" si="31"/>
        <v>637.65</v>
      </c>
      <c r="P150" s="18">
        <f t="shared" si="23"/>
        <v>0.25225609834266749</v>
      </c>
    </row>
    <row r="151" spans="6:16" x14ac:dyDescent="0.2">
      <c r="F151" s="10">
        <v>1.5</v>
      </c>
      <c r="G151" s="11">
        <f t="shared" si="32"/>
        <v>5.864989255830622</v>
      </c>
      <c r="H151" s="11">
        <f t="shared" si="24"/>
        <v>6.5561652882550785</v>
      </c>
      <c r="I151" s="11">
        <f t="shared" si="25"/>
        <v>2.3406177296651305</v>
      </c>
      <c r="J151" s="11">
        <f t="shared" si="26"/>
        <v>13.017465124881211</v>
      </c>
      <c r="K151" s="12">
        <f t="shared" si="27"/>
        <v>165.15761755311468</v>
      </c>
      <c r="L151" s="11">
        <f t="shared" si="28"/>
        <v>2.5408864238940718</v>
      </c>
      <c r="M151" s="12">
        <f t="shared" si="29"/>
        <v>1082.8006392926382</v>
      </c>
      <c r="N151" s="11">
        <f t="shared" si="30"/>
        <v>16.658471373732894</v>
      </c>
      <c r="O151" s="11">
        <f t="shared" si="31"/>
        <v>637.65</v>
      </c>
      <c r="P151" s="18">
        <f t="shared" si="23"/>
        <v>0.25073589749884878</v>
      </c>
    </row>
    <row r="152" spans="6:16" x14ac:dyDescent="0.2">
      <c r="F152" s="10">
        <v>1.51</v>
      </c>
      <c r="G152" s="11">
        <f t="shared" si="32"/>
        <v>5.9307840820562365</v>
      </c>
      <c r="H152" s="11">
        <f t="shared" si="24"/>
        <v>6.5794826225614189</v>
      </c>
      <c r="I152" s="11">
        <f t="shared" si="25"/>
        <v>2.3228716415616377</v>
      </c>
      <c r="J152" s="11">
        <f t="shared" si="26"/>
        <v>13.110224333133624</v>
      </c>
      <c r="K152" s="12">
        <f t="shared" si="27"/>
        <v>164.09688103464009</v>
      </c>
      <c r="L152" s="11">
        <f t="shared" si="28"/>
        <v>2.5245674005329244</v>
      </c>
      <c r="M152" s="12">
        <f t="shared" si="29"/>
        <v>1079.6725771839428</v>
      </c>
      <c r="N152" s="11">
        <f t="shared" si="30"/>
        <v>16.61034734129143</v>
      </c>
      <c r="O152" s="11">
        <f t="shared" si="31"/>
        <v>637.65</v>
      </c>
      <c r="P152" s="18">
        <f t="shared" si="23"/>
        <v>0.24922585719539198</v>
      </c>
    </row>
    <row r="153" spans="6:16" x14ac:dyDescent="0.2">
      <c r="F153" s="10">
        <v>1.52</v>
      </c>
      <c r="G153" s="11">
        <f t="shared" si="32"/>
        <v>5.9968103137519986</v>
      </c>
      <c r="H153" s="11">
        <f t="shared" si="24"/>
        <v>6.6026231695762272</v>
      </c>
      <c r="I153" s="11">
        <f t="shared" si="25"/>
        <v>2.3052601006928275</v>
      </c>
      <c r="J153" s="11">
        <f t="shared" si="26"/>
        <v>13.202605841366259</v>
      </c>
      <c r="K153" s="12">
        <f t="shared" si="27"/>
        <v>163.04451238640004</v>
      </c>
      <c r="L153" s="11">
        <f t="shared" si="28"/>
        <v>2.5083771136369237</v>
      </c>
      <c r="M153" s="12">
        <f t="shared" si="29"/>
        <v>1076.521475154703</v>
      </c>
      <c r="N153" s="11">
        <f t="shared" si="30"/>
        <v>16.561868848533894</v>
      </c>
      <c r="O153" s="11">
        <f t="shared" si="31"/>
        <v>637.65</v>
      </c>
      <c r="P153" s="18">
        <f t="shared" si="23"/>
        <v>0.24772593069013568</v>
      </c>
    </row>
    <row r="154" spans="6:16" x14ac:dyDescent="0.2">
      <c r="F154" s="10">
        <v>1.53</v>
      </c>
      <c r="G154" s="11">
        <f t="shared" si="32"/>
        <v>6.0630661964486467</v>
      </c>
      <c r="H154" s="11">
        <f t="shared" si="24"/>
        <v>6.6255882696648305</v>
      </c>
      <c r="I154" s="11">
        <f t="shared" si="25"/>
        <v>2.2877820869489023</v>
      </c>
      <c r="J154" s="11">
        <f t="shared" si="26"/>
        <v>13.294607594954686</v>
      </c>
      <c r="K154" s="12">
        <f t="shared" si="27"/>
        <v>162.00044324663335</v>
      </c>
      <c r="L154" s="11">
        <f t="shared" si="28"/>
        <v>2.4923145114866672</v>
      </c>
      <c r="M154" s="12">
        <f t="shared" si="29"/>
        <v>1073.348236455397</v>
      </c>
      <c r="N154" s="11">
        <f t="shared" si="30"/>
        <v>16.513049791621494</v>
      </c>
      <c r="O154" s="11">
        <f t="shared" si="31"/>
        <v>637.65</v>
      </c>
      <c r="P154" s="18">
        <f t="shared" si="23"/>
        <v>0.24623607096269412</v>
      </c>
    </row>
    <row r="155" spans="6:16" x14ac:dyDescent="0.2">
      <c r="F155" s="10">
        <v>1.54</v>
      </c>
      <c r="G155" s="11">
        <f t="shared" si="32"/>
        <v>6.1295499889789484</v>
      </c>
      <c r="H155" s="11">
        <f t="shared" si="24"/>
        <v>6.6483792530301837</v>
      </c>
      <c r="I155" s="11">
        <f t="shared" si="25"/>
        <v>2.2704365879543276</v>
      </c>
      <c r="J155" s="11">
        <f t="shared" si="26"/>
        <v>13.386227629148161</v>
      </c>
      <c r="K155" s="12">
        <f t="shared" si="27"/>
        <v>160.96460584617944</v>
      </c>
      <c r="L155" s="11">
        <f t="shared" si="28"/>
        <v>2.4763785514796837</v>
      </c>
      <c r="M155" s="12">
        <f t="shared" si="29"/>
        <v>1070.1537459799204</v>
      </c>
      <c r="N155" s="11">
        <f t="shared" si="30"/>
        <v>16.463903784306467</v>
      </c>
      <c r="O155" s="11">
        <f t="shared" si="31"/>
        <v>637.65</v>
      </c>
      <c r="P155" s="18">
        <f t="shared" si="23"/>
        <v>0.2447562307285209</v>
      </c>
    </row>
    <row r="156" spans="6:16" x14ac:dyDescent="0.2">
      <c r="F156" s="10">
        <v>1.55</v>
      </c>
      <c r="G156" s="11">
        <f t="shared" si="32"/>
        <v>6.1962599633768471</v>
      </c>
      <c r="H156" s="11">
        <f t="shared" si="24"/>
        <v>6.670997439789903</v>
      </c>
      <c r="I156" s="11">
        <f t="shared" si="25"/>
        <v>2.253222599009197</v>
      </c>
      <c r="J156" s="11">
        <f t="shared" si="26"/>
        <v>13.477464067265828</v>
      </c>
      <c r="K156" s="12">
        <f t="shared" si="27"/>
        <v>159.93693300286364</v>
      </c>
      <c r="L156" s="11">
        <f t="shared" si="28"/>
        <v>2.4605682000440559</v>
      </c>
      <c r="M156" s="12">
        <f t="shared" si="29"/>
        <v>1066.9388705899526</v>
      </c>
      <c r="N156" s="11">
        <f t="shared" si="30"/>
        <v>16.414444162922347</v>
      </c>
      <c r="O156" s="11">
        <f t="shared" si="31"/>
        <v>637.65</v>
      </c>
      <c r="P156" s="18">
        <f t="shared" si="23"/>
        <v>0.24328636245268648</v>
      </c>
    </row>
    <row r="157" spans="6:16" x14ac:dyDescent="0.2">
      <c r="F157" s="10">
        <v>1.56</v>
      </c>
      <c r="G157" s="11">
        <f t="shared" si="32"/>
        <v>6.2631944047773747</v>
      </c>
      <c r="H157" s="11">
        <f t="shared" si="24"/>
        <v>6.6934441400527502</v>
      </c>
      <c r="I157" s="11">
        <f t="shared" si="25"/>
        <v>2.236139123031033</v>
      </c>
      <c r="J157" s="11">
        <f t="shared" si="26"/>
        <v>13.568315118923719</v>
      </c>
      <c r="K157" s="12">
        <f t="shared" si="27"/>
        <v>158.91735811594086</v>
      </c>
      <c r="L157" s="11">
        <f t="shared" si="28"/>
        <v>2.4448824325529364</v>
      </c>
      <c r="M157" s="12">
        <f t="shared" si="29"/>
        <v>1063.7044594338088</v>
      </c>
      <c r="N157" s="11">
        <f t="shared" si="30"/>
        <v>16.364683991289365</v>
      </c>
      <c r="O157" s="11">
        <f t="shared" si="31"/>
        <v>637.65</v>
      </c>
      <c r="P157" s="18">
        <f t="shared" si="23"/>
        <v>0.24182641836336885</v>
      </c>
    </row>
    <row r="158" spans="6:16" x14ac:dyDescent="0.2">
      <c r="F158" s="10">
        <v>1.57</v>
      </c>
      <c r="G158" s="11">
        <f t="shared" si="32"/>
        <v>6.3303516113173197</v>
      </c>
      <c r="H158" s="11">
        <f t="shared" si="24"/>
        <v>6.715720653994504</v>
      </c>
      <c r="I158" s="11">
        <f t="shared" si="25"/>
        <v>2.2191851704970351</v>
      </c>
      <c r="J158" s="11">
        <f t="shared" si="26"/>
        <v>13.658779078291714</v>
      </c>
      <c r="K158" s="12">
        <f t="shared" si="27"/>
        <v>157.90581516059899</v>
      </c>
      <c r="L158" s="11">
        <f t="shared" si="28"/>
        <v>2.4293202332399844</v>
      </c>
      <c r="M158" s="12">
        <f t="shared" si="29"/>
        <v>1060.4513442598732</v>
      </c>
      <c r="N158" s="11">
        <f t="shared" si="30"/>
        <v>16.314636065536508</v>
      </c>
      <c r="O158" s="11">
        <f t="shared" si="31"/>
        <v>637.65</v>
      </c>
      <c r="P158" s="18">
        <f t="shared" si="23"/>
        <v>0.24037635046506389</v>
      </c>
    </row>
    <row r="159" spans="6:16" x14ac:dyDescent="0.2">
      <c r="F159" s="10">
        <v>1.58</v>
      </c>
      <c r="G159" s="11">
        <f t="shared" si="32"/>
        <v>6.3977298940366527</v>
      </c>
      <c r="H159" s="11">
        <f t="shared" si="24"/>
        <v>6.7378282719332754</v>
      </c>
      <c r="I159" s="11">
        <f t="shared" si="25"/>
        <v>2.2023597593867636</v>
      </c>
      <c r="J159" s="11">
        <f t="shared" si="26"/>
        <v>13.748854322380298</v>
      </c>
      <c r="K159" s="12">
        <f t="shared" si="27"/>
        <v>156.90223868251994</v>
      </c>
      <c r="L159" s="11">
        <f t="shared" si="28"/>
        <v>2.4138805951156912</v>
      </c>
      <c r="M159" s="12">
        <f t="shared" si="29"/>
        <v>1057.1803397247056</v>
      </c>
      <c r="N159" s="11">
        <f t="shared" si="30"/>
        <v>16.264312918841625</v>
      </c>
      <c r="O159" s="11">
        <f t="shared" si="31"/>
        <v>637.65</v>
      </c>
      <c r="P159" s="18">
        <f t="shared" si="23"/>
        <v>0.23893611055151567</v>
      </c>
    </row>
    <row r="160" spans="6:16" x14ac:dyDescent="0.2">
      <c r="F160" s="10">
        <v>1.59</v>
      </c>
      <c r="G160" s="11">
        <f t="shared" si="32"/>
        <v>6.4653275767806955</v>
      </c>
      <c r="H160" s="11">
        <f t="shared" si="24"/>
        <v>6.7597682744042471</v>
      </c>
      <c r="I160" s="11">
        <f t="shared" si="25"/>
        <v>2.1856619151252588</v>
      </c>
      <c r="J160" s="11">
        <f t="shared" si="26"/>
        <v>13.838539309356433</v>
      </c>
      <c r="K160" s="12">
        <f t="shared" si="27"/>
        <v>155.90656379249825</v>
      </c>
      <c r="L160" s="11">
        <f t="shared" si="28"/>
        <v>2.3985625198845884</v>
      </c>
      <c r="M160" s="12">
        <f t="shared" si="29"/>
        <v>1053.8922436959115</v>
      </c>
      <c r="N160" s="11">
        <f t="shared" si="30"/>
        <v>16.213726826090948</v>
      </c>
      <c r="O160" s="11">
        <f t="shared" si="31"/>
        <v>637.65</v>
      </c>
      <c r="P160" s="18">
        <f t="shared" si="23"/>
        <v>0.23750565021837294</v>
      </c>
    </row>
    <row r="161" spans="6:16" x14ac:dyDescent="0.2">
      <c r="F161" s="10">
        <v>1.6</v>
      </c>
      <c r="G161" s="11">
        <f t="shared" si="32"/>
        <v>6.5331429961030336</v>
      </c>
      <c r="H161" s="11">
        <f t="shared" si="24"/>
        <v>6.7815419322338428</v>
      </c>
      <c r="I161" s="11">
        <f t="shared" si="25"/>
        <v>2.1690906705265895</v>
      </c>
      <c r="J161" s="11">
        <f t="shared" si="26"/>
        <v>13.927832576888171</v>
      </c>
      <c r="K161" s="12">
        <f t="shared" si="27"/>
        <v>154.9187261611165</v>
      </c>
      <c r="L161" s="11">
        <f t="shared" si="28"/>
        <v>2.3833650178633308</v>
      </c>
      <c r="M161" s="12">
        <f t="shared" si="29"/>
        <v>1050.5878375498635</v>
      </c>
      <c r="N161" s="11">
        <f t="shared" si="30"/>
        <v>16.16288980845944</v>
      </c>
      <c r="O161" s="11">
        <f t="shared" si="31"/>
        <v>637.65</v>
      </c>
      <c r="P161" s="18">
        <f t="shared" si="23"/>
        <v>0.23608492087557342</v>
      </c>
    </row>
    <row r="162" spans="6:16" x14ac:dyDescent="0.2">
      <c r="F162" s="10">
        <v>1.61</v>
      </c>
      <c r="G162" s="11">
        <f t="shared" si="32"/>
        <v>6.6011745011691669</v>
      </c>
      <c r="H162" s="11">
        <f t="shared" si="24"/>
        <v>6.8031505066133375</v>
      </c>
      <c r="I162" s="11">
        <f t="shared" si="25"/>
        <v>2.1526450657378327</v>
      </c>
      <c r="J162" s="11">
        <f t="shared" si="26"/>
        <v>14.016732740517524</v>
      </c>
      <c r="K162" s="12">
        <f t="shared" si="27"/>
        <v>153.93866201347663</v>
      </c>
      <c r="L162" s="11">
        <f t="shared" si="28"/>
        <v>2.3682871078996404</v>
      </c>
      <c r="M162" s="12">
        <f t="shared" si="29"/>
        <v>1047.2678864643628</v>
      </c>
      <c r="N162" s="11">
        <f t="shared" si="30"/>
        <v>16.111813637913276</v>
      </c>
      <c r="O162" s="11">
        <f t="shared" si="31"/>
        <v>637.65</v>
      </c>
      <c r="P162" s="18">
        <f t="shared" si="23"/>
        <v>0.23467387375945989</v>
      </c>
    </row>
    <row r="163" spans="6:16" x14ac:dyDescent="0.2">
      <c r="F163" s="10">
        <v>1.62</v>
      </c>
      <c r="G163" s="11">
        <f t="shared" si="32"/>
        <v>6.6694204536608863</v>
      </c>
      <c r="H163" s="11">
        <f t="shared" si="24"/>
        <v>6.824595249171912</v>
      </c>
      <c r="I163" s="11">
        <f t="shared" si="25"/>
        <v>2.1363241481834745</v>
      </c>
      <c r="J163" s="11">
        <f t="shared" si="26"/>
        <v>14.105238492061169</v>
      </c>
      <c r="K163" s="12">
        <f t="shared" si="27"/>
        <v>152.96630812398701</v>
      </c>
      <c r="L163" s="11">
        <f t="shared" si="28"/>
        <v>2.3533278172921079</v>
      </c>
      <c r="M163" s="12">
        <f t="shared" si="29"/>
        <v>1043.9331397063286</v>
      </c>
      <c r="N163" s="11">
        <f t="shared" si="30"/>
        <v>16.060509841635824</v>
      </c>
      <c r="O163" s="11">
        <f t="shared" si="31"/>
        <v>637.65</v>
      </c>
      <c r="P163" s="18">
        <f t="shared" si="23"/>
        <v>0.23327245994463167</v>
      </c>
    </row>
    <row r="164" spans="6:16" x14ac:dyDescent="0.2">
      <c r="F164" s="10">
        <v>1.63</v>
      </c>
      <c r="G164" s="11">
        <f t="shared" si="32"/>
        <v>6.7378792276813781</v>
      </c>
      <c r="H164" s="11">
        <f t="shared" si="24"/>
        <v>6.8458774020491475</v>
      </c>
      <c r="I164" s="11">
        <f t="shared" si="25"/>
        <v>2.1201269725102359</v>
      </c>
      <c r="J164" s="11">
        <f t="shared" si="26"/>
        <v>14.193348598038472</v>
      </c>
      <c r="K164" s="12">
        <f t="shared" si="27"/>
        <v>152.00160181120381</v>
      </c>
      <c r="L164" s="11">
        <f t="shared" si="28"/>
        <v>2.3384861817108278</v>
      </c>
      <c r="M164" s="12">
        <f t="shared" si="29"/>
        <v>1040.584330914593</v>
      </c>
      <c r="N164" s="11">
        <f t="shared" si="30"/>
        <v>16.008989706378351</v>
      </c>
      <c r="O164" s="11">
        <f t="shared" si="31"/>
        <v>637.65</v>
      </c>
      <c r="P164" s="18">
        <f t="shared" si="23"/>
        <v>0.23188063035553469</v>
      </c>
    </row>
    <row r="165" spans="6:16" x14ac:dyDescent="0.2">
      <c r="F165" s="10">
        <v>1.64</v>
      </c>
      <c r="G165" s="11">
        <f t="shared" si="32"/>
        <v>6.806549209661048</v>
      </c>
      <c r="H165" s="11">
        <f t="shared" si="24"/>
        <v>6.8669981979669776</v>
      </c>
      <c r="I165" s="11">
        <f t="shared" si="25"/>
        <v>2.1040526005323126</v>
      </c>
      <c r="J165" s="11">
        <f t="shared" si="26"/>
        <v>14.281061898126508</v>
      </c>
      <c r="K165" s="12">
        <f t="shared" si="27"/>
        <v>151.0444809327268</v>
      </c>
      <c r="L165" s="11">
        <f t="shared" si="28"/>
        <v>2.3237612451188738</v>
      </c>
      <c r="M165" s="12">
        <f t="shared" si="29"/>
        <v>1037.2221783778925</v>
      </c>
      <c r="N165" s="11">
        <f t="shared" si="30"/>
        <v>15.957264282736807</v>
      </c>
      <c r="O165" s="11">
        <f t="shared" si="31"/>
        <v>637.65</v>
      </c>
      <c r="P165" s="18">
        <f t="shared" si="23"/>
        <v>0.23049833577779408</v>
      </c>
    </row>
    <row r="166" spans="6:16" x14ac:dyDescent="0.2">
      <c r="F166" s="10">
        <v>1.65</v>
      </c>
      <c r="G166" s="11">
        <f t="shared" si="32"/>
        <v>6.8754287982640587</v>
      </c>
      <c r="H166" s="11">
        <f t="shared" si="24"/>
        <v>6.8879588603010848</v>
      </c>
      <c r="I166" s="11">
        <f t="shared" si="25"/>
        <v>2.0881001011770368</v>
      </c>
      <c r="J166" s="11">
        <f t="shared" si="26"/>
        <v>14.368377303641481</v>
      </c>
      <c r="K166" s="12">
        <f t="shared" si="27"/>
        <v>150.09488388014887</v>
      </c>
      <c r="L166" s="11">
        <f t="shared" si="28"/>
        <v>2.3091520596945978</v>
      </c>
      <c r="M166" s="12">
        <f t="shared" si="29"/>
        <v>1033.8473853081339</v>
      </c>
      <c r="N166" s="11">
        <f t="shared" si="30"/>
        <v>15.905344389355905</v>
      </c>
      <c r="O166" s="11">
        <f t="shared" si="31"/>
        <v>637.65</v>
      </c>
      <c r="P166" s="18">
        <f t="shared" si="23"/>
        <v>0.22912552686929272</v>
      </c>
    </row>
    <row r="167" spans="6:16" x14ac:dyDescent="0.2">
      <c r="F167" s="10">
        <v>1.66</v>
      </c>
      <c r="G167" s="11">
        <f t="shared" si="32"/>
        <v>6.9445164042955767</v>
      </c>
      <c r="H167" s="11">
        <f t="shared" si="24"/>
        <v>6.9087606031517703</v>
      </c>
      <c r="I167" s="11">
        <f t="shared" si="25"/>
        <v>2.0722685504309424</v>
      </c>
      <c r="J167" s="11">
        <f t="shared" si="26"/>
        <v>14.455293796046341</v>
      </c>
      <c r="K167" s="12">
        <f t="shared" si="27"/>
        <v>149.15274957405759</v>
      </c>
      <c r="L167" s="11">
        <f t="shared" si="28"/>
        <v>2.2946576857547321</v>
      </c>
      <c r="M167" s="12">
        <f t="shared" si="29"/>
        <v>1030.4606401090111</v>
      </c>
      <c r="N167" s="11">
        <f t="shared" si="30"/>
        <v>15.853240617061708</v>
      </c>
      <c r="O167" s="11">
        <f t="shared" si="31"/>
        <v>637.65</v>
      </c>
      <c r="P167" s="18">
        <f t="shared" si="23"/>
        <v>0.22776215417099824</v>
      </c>
    </row>
    <row r="168" spans="6:16" x14ac:dyDescent="0.2">
      <c r="F168" s="10">
        <v>1.67</v>
      </c>
      <c r="G168" s="11">
        <f t="shared" si="32"/>
        <v>7.0138104506097196</v>
      </c>
      <c r="H168" s="11">
        <f t="shared" si="24"/>
        <v>6.9294046314142692</v>
      </c>
      <c r="I168" s="11">
        <f t="shared" si="25"/>
        <v>2.0565570312862476</v>
      </c>
      <c r="J168" s="11">
        <f t="shared" si="26"/>
        <v>14.541810425483931</v>
      </c>
      <c r="K168" s="12">
        <f t="shared" si="27"/>
        <v>148.21801745909002</v>
      </c>
      <c r="L168" s="11">
        <f t="shared" si="28"/>
        <v>2.2802771916783082</v>
      </c>
      <c r="M168" s="12">
        <f t="shared" si="29"/>
        <v>1027.0626166400593</v>
      </c>
      <c r="N168" s="11">
        <f t="shared" si="30"/>
        <v>15.800963332923992</v>
      </c>
      <c r="O168" s="11">
        <f t="shared" si="31"/>
        <v>637.65</v>
      </c>
      <c r="P168" s="18">
        <f t="shared" si="23"/>
        <v>0.22640816811754441</v>
      </c>
    </row>
    <row r="169" spans="6:16" x14ac:dyDescent="0.2">
      <c r="F169" s="10">
        <v>1.68</v>
      </c>
      <c r="G169" s="11">
        <f t="shared" si="32"/>
        <v>7.0833093720182054</v>
      </c>
      <c r="H169" s="11">
        <f t="shared" si="24"/>
        <v>6.9498921408485499</v>
      </c>
      <c r="I169" s="11">
        <f t="shared" si="25"/>
        <v>2.0409646336877358</v>
      </c>
      <c r="J169" s="11">
        <f t="shared" si="26"/>
        <v>14.627926309335487</v>
      </c>
      <c r="K169" s="12">
        <f t="shared" si="27"/>
        <v>147.29062749903832</v>
      </c>
      <c r="L169" s="11">
        <f t="shared" si="28"/>
        <v>2.2660096538313588</v>
      </c>
      <c r="M169" s="12">
        <f t="shared" si="29"/>
        <v>1023.6539744762177</v>
      </c>
      <c r="N169" s="11">
        <f t="shared" si="30"/>
        <v>15.748522684249503</v>
      </c>
      <c r="O169" s="11">
        <f t="shared" si="31"/>
        <v>637.65</v>
      </c>
      <c r="P169" s="18">
        <f t="shared" si="23"/>
        <v>0.2250635190475675</v>
      </c>
    </row>
    <row r="170" spans="6:16" x14ac:dyDescent="0.2">
      <c r="F170" s="10">
        <v>1.69</v>
      </c>
      <c r="G170" s="11">
        <f t="shared" si="32"/>
        <v>7.1530116151996914</v>
      </c>
      <c r="H170" s="11">
        <f t="shared" si="24"/>
        <v>6.9702243181485652</v>
      </c>
      <c r="I170" s="11">
        <f t="shared" si="25"/>
        <v>2.0254904544800456</v>
      </c>
      <c r="J170" s="11">
        <f t="shared" si="26"/>
        <v>14.713640630803878</v>
      </c>
      <c r="K170" s="12">
        <f t="shared" si="27"/>
        <v>146.37052017200682</v>
      </c>
      <c r="L170" s="11">
        <f t="shared" si="28"/>
        <v>2.2518541564924126</v>
      </c>
      <c r="M170" s="12">
        <f t="shared" si="29"/>
        <v>1020.235359162977</v>
      </c>
      <c r="N170" s="11">
        <f t="shared" si="30"/>
        <v>15.695928602507339</v>
      </c>
      <c r="O170" s="11">
        <f t="shared" si="31"/>
        <v>637.65</v>
      </c>
      <c r="P170" s="18">
        <f t="shared" si="23"/>
        <v>0.2237281572138034</v>
      </c>
    </row>
    <row r="171" spans="6:16" x14ac:dyDescent="0.2">
      <c r="F171" s="10">
        <v>1.7</v>
      </c>
      <c r="G171" s="11">
        <f t="shared" si="32"/>
        <v>7.2229156386098019</v>
      </c>
      <c r="H171" s="11">
        <f t="shared" si="24"/>
        <v>6.9904023410110057</v>
      </c>
      <c r="I171" s="11">
        <f t="shared" si="25"/>
        <v>2.0101335973553538</v>
      </c>
      <c r="J171" s="11">
        <f t="shared" si="26"/>
        <v>14.798952637521403</v>
      </c>
      <c r="K171" s="12">
        <f t="shared" si="27"/>
        <v>145.4576364656194</v>
      </c>
      <c r="L171" s="11">
        <f t="shared" si="28"/>
        <v>2.2378097917787598</v>
      </c>
      <c r="M171" s="12">
        <f t="shared" si="29"/>
        <v>1016.8074024671937</v>
      </c>
      <c r="N171" s="11">
        <f t="shared" si="30"/>
        <v>15.643190807187594</v>
      </c>
      <c r="O171" s="11">
        <f t="shared" si="31"/>
        <v>637.65</v>
      </c>
      <c r="P171" s="18">
        <f t="shared" si="23"/>
        <v>0.22240203279294846</v>
      </c>
    </row>
    <row r="172" spans="6:16" x14ac:dyDescent="0.2">
      <c r="F172" s="10">
        <v>1.71</v>
      </c>
      <c r="G172" s="11">
        <f t="shared" si="32"/>
        <v>7.2930199123918369</v>
      </c>
      <c r="H172" s="11">
        <f t="shared" si="24"/>
        <v>7.0104273782034925</v>
      </c>
      <c r="I172" s="11">
        <f t="shared" si="25"/>
        <v>1.9948931728014634</v>
      </c>
      <c r="J172" s="11">
        <f t="shared" si="26"/>
        <v>14.883861640181491</v>
      </c>
      <c r="K172" s="12">
        <f t="shared" si="27"/>
        <v>144.55191787227662</v>
      </c>
      <c r="L172" s="11">
        <f t="shared" si="28"/>
        <v>2.2238756595734865</v>
      </c>
      <c r="M172" s="12">
        <f t="shared" si="29"/>
        <v>1013.3707226236307</v>
      </c>
      <c r="N172" s="11">
        <f t="shared" si="30"/>
        <v>15.59031880959432</v>
      </c>
      <c r="O172" s="11">
        <f t="shared" si="31"/>
        <v>637.65</v>
      </c>
      <c r="P172" s="18">
        <f t="shared" si="23"/>
        <v>0.22108509589528669</v>
      </c>
    </row>
    <row r="173" spans="6:16" x14ac:dyDescent="0.2">
      <c r="F173" s="10">
        <v>1.72</v>
      </c>
      <c r="G173" s="11">
        <f t="shared" si="32"/>
        <v>7.3633229182881603</v>
      </c>
      <c r="H173" s="11">
        <f t="shared" si="24"/>
        <v>7.030300589632299</v>
      </c>
      <c r="I173" s="11">
        <f t="shared" si="25"/>
        <v>1.9797682980502767</v>
      </c>
      <c r="J173" s="11">
        <f t="shared" si="26"/>
        <v>14.968367011194232</v>
      </c>
      <c r="K173" s="12">
        <f t="shared" si="27"/>
        <v>143.65330638446221</v>
      </c>
      <c r="L173" s="11">
        <f t="shared" si="28"/>
        <v>2.2100508674532646</v>
      </c>
      <c r="M173" s="12">
        <f t="shared" si="29"/>
        <v>1009.9259245773139</v>
      </c>
      <c r="N173" s="11">
        <f t="shared" si="30"/>
        <v>15.53732191657406</v>
      </c>
      <c r="O173" s="11">
        <f t="shared" si="31"/>
        <v>637.65</v>
      </c>
      <c r="P173" s="18">
        <f t="shared" si="23"/>
        <v>0.21977729657408834</v>
      </c>
    </row>
    <row r="174" spans="6:16" x14ac:dyDescent="0.2">
      <c r="F174" s="10">
        <v>1.73</v>
      </c>
      <c r="G174" s="11">
        <f t="shared" si="32"/>
        <v>7.4338231495522553</v>
      </c>
      <c r="H174" s="11">
        <f t="shared" si="24"/>
        <v>7.0500231264095188</v>
      </c>
      <c r="I174" s="11">
        <f t="shared" si="25"/>
        <v>1.9647580970266654</v>
      </c>
      <c r="J174" s="11">
        <f t="shared" si="26"/>
        <v>15.052468183365029</v>
      </c>
      <c r="K174" s="12">
        <f t="shared" si="27"/>
        <v>142.76174449009827</v>
      </c>
      <c r="L174" s="11">
        <f t="shared" si="28"/>
        <v>2.1963345306168964</v>
      </c>
      <c r="M174" s="12">
        <f t="shared" si="29"/>
        <v>1006.4736002217595</v>
      </c>
      <c r="N174" s="11">
        <f t="shared" si="30"/>
        <v>15.484209234180915</v>
      </c>
      <c r="O174" s="11">
        <f t="shared" si="31"/>
        <v>637.65</v>
      </c>
      <c r="P174" s="18">
        <f t="shared" si="23"/>
        <v>0.21847858483478225</v>
      </c>
    </row>
    <row r="175" spans="6:16" x14ac:dyDescent="0.2">
      <c r="F175" s="10">
        <v>1.74</v>
      </c>
      <c r="G175" s="11">
        <f t="shared" si="32"/>
        <v>7.5045191108614526</v>
      </c>
      <c r="H175" s="11">
        <f t="shared" si="24"/>
        <v>7.0695961309197495</v>
      </c>
      <c r="I175" s="11">
        <f t="shared" si="25"/>
        <v>1.949861700297723</v>
      </c>
      <c r="J175" s="11">
        <f t="shared" si="26"/>
        <v>15.136164648596276</v>
      </c>
      <c r="K175" s="12">
        <f t="shared" si="27"/>
        <v>141.87717516794825</v>
      </c>
      <c r="L175" s="11">
        <f t="shared" si="28"/>
        <v>2.1827257718145887</v>
      </c>
      <c r="M175" s="12">
        <f t="shared" si="29"/>
        <v>1003.0143286331505</v>
      </c>
      <c r="N175" s="11">
        <f t="shared" si="30"/>
        <v>15.43098967127924</v>
      </c>
      <c r="O175" s="11">
        <f t="shared" si="31"/>
        <v>637.65</v>
      </c>
      <c r="P175" s="18">
        <f t="shared" si="23"/>
        <v>0.21718891064390569</v>
      </c>
    </row>
    <row r="176" spans="6:16" x14ac:dyDescent="0.2">
      <c r="F176" s="10">
        <v>1.75</v>
      </c>
      <c r="G176" s="11">
        <f t="shared" si="32"/>
        <v>7.5754093182303155</v>
      </c>
      <c r="H176" s="11">
        <f t="shared" si="24"/>
        <v>7.0890207368862583</v>
      </c>
      <c r="I176" s="11">
        <f t="shared" si="25"/>
        <v>1.93507824502241</v>
      </c>
      <c r="J176" s="11">
        <f t="shared" si="26"/>
        <v>15.219455956611517</v>
      </c>
      <c r="K176" s="12">
        <f t="shared" si="27"/>
        <v>140.99954188306816</v>
      </c>
      <c r="L176" s="11">
        <f t="shared" si="28"/>
        <v>2.1692237212779717</v>
      </c>
      <c r="M176" s="12">
        <f t="shared" si="29"/>
        <v>999.54867630053275</v>
      </c>
      <c r="N176" s="11">
        <f t="shared" si="30"/>
        <v>15.377671943085119</v>
      </c>
      <c r="O176" s="11">
        <f t="shared" si="31"/>
        <v>637.65</v>
      </c>
      <c r="P176" s="18">
        <f t="shared" si="23"/>
        <v>0.21590822393783637</v>
      </c>
    </row>
    <row r="177" spans="6:16" x14ac:dyDescent="0.2">
      <c r="F177" s="10">
        <v>1.76</v>
      </c>
      <c r="G177" s="11">
        <f t="shared" si="32"/>
        <v>7.6464922989246817</v>
      </c>
      <c r="H177" s="11">
        <f t="shared" si="24"/>
        <v>7.1082980694366569</v>
      </c>
      <c r="I177" s="11">
        <f t="shared" si="25"/>
        <v>1.9204068749015684</v>
      </c>
      <c r="J177" s="11">
        <f t="shared" si="26"/>
        <v>15.302341713701804</v>
      </c>
      <c r="K177" s="12">
        <f t="shared" si="27"/>
        <v>140.12878858230374</v>
      </c>
      <c r="L177" s="11">
        <f t="shared" si="28"/>
        <v>2.1558275166508269</v>
      </c>
      <c r="M177" s="12">
        <f t="shared" si="29"/>
        <v>996.07719735208718</v>
      </c>
      <c r="N177" s="11">
        <f t="shared" si="30"/>
        <v>15.324264574647495</v>
      </c>
      <c r="O177" s="11">
        <f t="shared" si="31"/>
        <v>637.65</v>
      </c>
      <c r="P177" s="18">
        <f t="shared" si="23"/>
        <v>0.21463647463130736</v>
      </c>
    </row>
    <row r="178" spans="6:16" x14ac:dyDescent="0.2">
      <c r="F178" s="10">
        <v>1.77</v>
      </c>
      <c r="G178" s="11">
        <f t="shared" si="32"/>
        <v>7.7177665913763622</v>
      </c>
      <c r="H178" s="11">
        <f t="shared" si="24"/>
        <v>7.1274292451680665</v>
      </c>
      <c r="I178" s="11">
        <f t="shared" si="25"/>
        <v>1.905846740128329</v>
      </c>
      <c r="J178" s="11">
        <f t="shared" si="26"/>
        <v>15.384821581493874</v>
      </c>
      <c r="K178" s="12">
        <f t="shared" si="27"/>
        <v>139.26485968983525</v>
      </c>
      <c r="L178" s="11">
        <f t="shared" si="28"/>
        <v>2.1425363029205422</v>
      </c>
      <c r="M178" s="12">
        <f t="shared" si="29"/>
        <v>992.60043377755915</v>
      </c>
      <c r="N178" s="11">
        <f t="shared" si="30"/>
        <v>15.27077590427014</v>
      </c>
      <c r="O178" s="11">
        <f t="shared" si="31"/>
        <v>637.65</v>
      </c>
      <c r="P178" s="18">
        <f t="shared" si="23"/>
        <v>0.21337361262571239</v>
      </c>
    </row>
    <row r="179" spans="6:16" x14ac:dyDescent="0.2">
      <c r="F179" s="10">
        <v>1.78</v>
      </c>
      <c r="G179" s="11">
        <f t="shared" si="32"/>
        <v>7.7892307450984806</v>
      </c>
      <c r="H179" s="11">
        <f t="shared" si="24"/>
        <v>7.1464153722117922</v>
      </c>
      <c r="I179" s="11">
        <f t="shared" si="25"/>
        <v>1.8913969973388856</v>
      </c>
      <c r="J179" s="11">
        <f t="shared" si="26"/>
        <v>15.466895275739764</v>
      </c>
      <c r="K179" s="12">
        <f t="shared" si="27"/>
        <v>138.40770010276734</v>
      </c>
      <c r="L179" s="11">
        <f t="shared" si="28"/>
        <v>2.1293492323502665</v>
      </c>
      <c r="M179" s="12">
        <f t="shared" si="29"/>
        <v>989.1189156468962</v>
      </c>
      <c r="N179" s="11">
        <f t="shared" si="30"/>
        <v>15.217214086875323</v>
      </c>
      <c r="O179" s="11">
        <f t="shared" si="31"/>
        <v>637.65</v>
      </c>
      <c r="P179" s="18">
        <f t="shared" si="23"/>
        <v>0.21211958781720106</v>
      </c>
    </row>
    <row r="180" spans="6:16" x14ac:dyDescent="0.2">
      <c r="F180" s="10">
        <v>1.79</v>
      </c>
      <c r="G180" s="11">
        <f t="shared" si="32"/>
        <v>7.8608833206014559</v>
      </c>
      <c r="H180" s="11">
        <f t="shared" si="24"/>
        <v>7.1652575502975191</v>
      </c>
      <c r="I180" s="11">
        <f t="shared" si="25"/>
        <v>1.8770568095636433</v>
      </c>
      <c r="J180" s="11">
        <f t="shared" si="26"/>
        <v>15.548562565127618</v>
      </c>
      <c r="K180" s="12">
        <f t="shared" si="27"/>
        <v>137.55725518676442</v>
      </c>
      <c r="L180" s="11">
        <f t="shared" si="28"/>
        <v>2.1162654644117604</v>
      </c>
      <c r="M180" s="12">
        <f t="shared" si="29"/>
        <v>985.63316132516638</v>
      </c>
      <c r="N180" s="11">
        <f t="shared" si="30"/>
        <v>15.163587097310252</v>
      </c>
      <c r="O180" s="11">
        <f t="shared" si="31"/>
        <v>637.65</v>
      </c>
      <c r="P180" s="18">
        <f t="shared" ref="P180:P243" si="33">K180/(SQRT(K180^2+O180^2))</f>
        <v>0.2108743501045697</v>
      </c>
    </row>
    <row r="181" spans="6:16" x14ac:dyDescent="0.2">
      <c r="F181" s="10">
        <v>1.8</v>
      </c>
      <c r="G181" s="11">
        <f t="shared" si="32"/>
        <v>7.932722889309626</v>
      </c>
      <c r="H181" s="11">
        <f t="shared" si="24"/>
        <v>7.1839568708170001</v>
      </c>
      <c r="I181" s="11">
        <f t="shared" si="25"/>
        <v>1.862825346178743</v>
      </c>
      <c r="J181" s="11">
        <f t="shared" si="26"/>
        <v>15.629823270113196</v>
      </c>
      <c r="K181" s="12">
        <f t="shared" si="27"/>
        <v>136.71347077173149</v>
      </c>
      <c r="L181" s="11">
        <f t="shared" si="28"/>
        <v>2.1032841657189461</v>
      </c>
      <c r="M181" s="12">
        <f t="shared" si="29"/>
        <v>982.14367768381953</v>
      </c>
      <c r="N181" s="11">
        <f t="shared" si="30"/>
        <v>15.109902733597224</v>
      </c>
      <c r="O181" s="11">
        <f t="shared" si="31"/>
        <v>637.65</v>
      </c>
      <c r="P181" s="18">
        <f t="shared" si="33"/>
        <v>0.20963784939695151</v>
      </c>
    </row>
    <row r="182" spans="6:16" x14ac:dyDescent="0.2">
      <c r="F182" s="10">
        <v>1.81</v>
      </c>
      <c r="G182" s="11">
        <f t="shared" si="32"/>
        <v>8.0047480334784993</v>
      </c>
      <c r="H182" s="11">
        <f t="shared" si="24"/>
        <v>7.202514416887281</v>
      </c>
      <c r="I182" s="11">
        <f t="shared" si="25"/>
        <v>1.8487017828579444</v>
      </c>
      <c r="J182" s="11">
        <f t="shared" si="26"/>
        <v>15.710677261771888</v>
      </c>
      <c r="K182" s="12">
        <f t="shared" si="27"/>
        <v>135.87629314753826</v>
      </c>
      <c r="L182" s="11">
        <f t="shared" si="28"/>
        <v>2.0904045099621271</v>
      </c>
      <c r="M182" s="12">
        <f t="shared" si="29"/>
        <v>978.65096030834684</v>
      </c>
      <c r="N182" s="11">
        <f t="shared" si="30"/>
        <v>15.056168620128412</v>
      </c>
      <c r="O182" s="11">
        <f t="shared" si="31"/>
        <v>637.65</v>
      </c>
      <c r="P182" s="18">
        <f t="shared" si="33"/>
        <v>0.20841003562130694</v>
      </c>
    </row>
    <row r="183" spans="6:16" x14ac:dyDescent="0.2">
      <c r="F183" s="10">
        <v>1.82</v>
      </c>
      <c r="G183" s="11">
        <f t="shared" si="32"/>
        <v>8.0769573461126338</v>
      </c>
      <c r="H183" s="11">
        <f t="shared" si="24"/>
        <v>7.2209312634134282</v>
      </c>
      <c r="I183" s="11">
        <f t="shared" si="25"/>
        <v>1.8346853015248843</v>
      </c>
      <c r="J183" s="11">
        <f t="shared" si="26"/>
        <v>15.791124460670799</v>
      </c>
      <c r="K183" s="12">
        <f t="shared" si="27"/>
        <v>135.04566905978828</v>
      </c>
      <c r="L183" s="11">
        <f t="shared" si="28"/>
        <v>2.0776256778428968</v>
      </c>
      <c r="M183" s="12">
        <f t="shared" si="29"/>
        <v>975.15549370240865</v>
      </c>
      <c r="N183" s="11">
        <f t="shared" si="30"/>
        <v>15.002392210806288</v>
      </c>
      <c r="O183" s="11">
        <f t="shared" si="31"/>
        <v>637.65</v>
      </c>
      <c r="P183" s="18">
        <f t="shared" si="33"/>
        <v>0.20719085872972126</v>
      </c>
    </row>
    <row r="184" spans="6:16" x14ac:dyDescent="0.2">
      <c r="F184" s="10">
        <v>1.83</v>
      </c>
      <c r="G184" s="11">
        <f t="shared" si="32"/>
        <v>8.1493494308841417</v>
      </c>
      <c r="H184" s="11">
        <f t="shared" si="24"/>
        <v>7.2392084771508074</v>
      </c>
      <c r="I184" s="11">
        <f t="shared" si="25"/>
        <v>1.8207750903056847</v>
      </c>
      <c r="J184" s="11">
        <f t="shared" si="26"/>
        <v>15.871164835760716</v>
      </c>
      <c r="K184" s="12">
        <f t="shared" si="27"/>
        <v>134.22154570563023</v>
      </c>
      <c r="L184" s="11">
        <f t="shared" si="28"/>
        <v>2.064946857009696</v>
      </c>
      <c r="M184" s="12">
        <f t="shared" si="29"/>
        <v>971.65775148848297</v>
      </c>
      <c r="N184" s="11">
        <f t="shared" si="30"/>
        <v>14.948580792130508</v>
      </c>
      <c r="O184" s="11">
        <f t="shared" si="31"/>
        <v>637.65</v>
      </c>
      <c r="P184" s="18">
        <f t="shared" si="33"/>
        <v>0.20598026870650912</v>
      </c>
    </row>
    <row r="185" spans="6:16" x14ac:dyDescent="0.2">
      <c r="F185" s="10">
        <v>1.84</v>
      </c>
      <c r="G185" s="11">
        <f t="shared" si="32"/>
        <v>8.2219229020518103</v>
      </c>
      <c r="H185" s="11">
        <f t="shared" si="24"/>
        <v>7.2573471167668488</v>
      </c>
      <c r="I185" s="11">
        <f t="shared" si="25"/>
        <v>1.8069703434819337</v>
      </c>
      <c r="J185" s="11">
        <f t="shared" si="26"/>
        <v>15.950798403287378</v>
      </c>
      <c r="K185" s="12">
        <f t="shared" si="27"/>
        <v>133.40387072961306</v>
      </c>
      <c r="L185" s="11">
        <f t="shared" si="28"/>
        <v>2.0523672419940473</v>
      </c>
      <c r="M185" s="12">
        <f t="shared" si="29"/>
        <v>968.15819660509476</v>
      </c>
      <c r="N185" s="11">
        <f t="shared" si="30"/>
        <v>14.894741486232229</v>
      </c>
      <c r="O185" s="11">
        <f t="shared" si="31"/>
        <v>637.65</v>
      </c>
      <c r="P185" s="18">
        <f t="shared" si="33"/>
        <v>0.20477821557513251</v>
      </c>
    </row>
    <row r="186" spans="6:16" x14ac:dyDescent="0.2">
      <c r="F186" s="10">
        <v>1.85</v>
      </c>
      <c r="G186" s="11">
        <f t="shared" si="32"/>
        <v>8.2946763843808338</v>
      </c>
      <c r="H186" s="11">
        <f t="shared" si="24"/>
        <v>7.2753482329023909</v>
      </c>
      <c r="I186" s="11">
        <f t="shared" si="25"/>
        <v>1.7932702614440104</v>
      </c>
      <c r="J186" s="11">
        <f t="shared" si="26"/>
        <v>16.030025225722106</v>
      </c>
      <c r="K186" s="12">
        <f t="shared" si="27"/>
        <v>132.59259221958277</v>
      </c>
      <c r="L186" s="11">
        <f t="shared" si="28"/>
        <v>2.0398860341474272</v>
      </c>
      <c r="M186" s="12">
        <f t="shared" si="29"/>
        <v>964.65728150068878</v>
      </c>
      <c r="N186" s="11">
        <f t="shared" si="30"/>
        <v>14.84088125385675</v>
      </c>
      <c r="O186" s="11">
        <f t="shared" si="31"/>
        <v>637.65</v>
      </c>
      <c r="P186" s="18">
        <f t="shared" si="33"/>
        <v>0.20358464940493304</v>
      </c>
    </row>
    <row r="187" spans="6:16" x14ac:dyDescent="0.2">
      <c r="F187" s="10">
        <v>1.86</v>
      </c>
      <c r="G187" s="11">
        <f t="shared" si="32"/>
        <v>8.3676085130631588</v>
      </c>
      <c r="H187" s="11">
        <f t="shared" si="24"/>
        <v>7.2932128682325228</v>
      </c>
      <c r="I187" s="11">
        <f t="shared" si="25"/>
        <v>1.779674050644773</v>
      </c>
      <c r="J187" s="11">
        <f t="shared" si="26"/>
        <v>16.108845410711126</v>
      </c>
      <c r="K187" s="12">
        <f t="shared" si="27"/>
        <v>131.78765870262137</v>
      </c>
      <c r="L187" s="11">
        <f t="shared" si="28"/>
        <v>2.0275024415787901</v>
      </c>
      <c r="M187" s="12">
        <f t="shared" si="29"/>
        <v>961.15544832419403</v>
      </c>
      <c r="N187" s="11">
        <f t="shared" si="30"/>
        <v>14.78700689729529</v>
      </c>
      <c r="O187" s="11">
        <f t="shared" si="31"/>
        <v>637.65</v>
      </c>
      <c r="P187" s="18">
        <f t="shared" si="33"/>
        <v>0.2023995203176831</v>
      </c>
    </row>
    <row r="188" spans="6:16" x14ac:dyDescent="0.2">
      <c r="F188" s="10">
        <v>1.87</v>
      </c>
      <c r="G188" s="11">
        <f t="shared" si="32"/>
        <v>8.4407179336384281</v>
      </c>
      <c r="H188" s="11">
        <f t="shared" si="24"/>
        <v>7.3109420575269839</v>
      </c>
      <c r="I188" s="11">
        <f t="shared" si="25"/>
        <v>1.7661809235535917</v>
      </c>
      <c r="J188" s="11">
        <f t="shared" si="26"/>
        <v>16.187259110043506</v>
      </c>
      <c r="K188" s="12">
        <f t="shared" si="27"/>
        <v>130.98901914102697</v>
      </c>
      <c r="L188" s="11">
        <f t="shared" si="28"/>
        <v>2.0152156790927225</v>
      </c>
      <c r="M188" s="12">
        <f t="shared" si="29"/>
        <v>957.65312911234116</v>
      </c>
      <c r="N188" s="11">
        <f t="shared" si="30"/>
        <v>14.733125063266787</v>
      </c>
      <c r="O188" s="11">
        <f t="shared" si="31"/>
        <v>637.65</v>
      </c>
      <c r="P188" s="18">
        <f t="shared" si="33"/>
        <v>0.20122277849395892</v>
      </c>
    </row>
    <row r="189" spans="6:16" x14ac:dyDescent="0.2">
      <c r="F189" s="10">
        <v>1.88</v>
      </c>
      <c r="G189" s="11">
        <f t="shared" si="32"/>
        <v>8.5140033019155297</v>
      </c>
      <c r="H189" s="11">
        <f t="shared" si="24"/>
        <v>7.3285368277100975</v>
      </c>
      <c r="I189" s="11">
        <f t="shared" si="25"/>
        <v>1.7527900986107359</v>
      </c>
      <c r="J189" s="11">
        <f t="shared" si="26"/>
        <v>16.265266518637315</v>
      </c>
      <c r="K189" s="12">
        <f t="shared" si="27"/>
        <v>130.19662292833513</v>
      </c>
      <c r="L189" s="11">
        <f t="shared" si="28"/>
        <v>2.0030249681282326</v>
      </c>
      <c r="M189" s="12">
        <f t="shared" si="29"/>
        <v>954.15074597378884</v>
      </c>
      <c r="N189" s="11">
        <f t="shared" si="30"/>
        <v>14.679242245750597</v>
      </c>
      <c r="O189" s="11">
        <f t="shared" si="31"/>
        <v>637.65</v>
      </c>
      <c r="P189" s="18">
        <f t="shared" si="33"/>
        <v>0.20005437417933883</v>
      </c>
    </row>
    <row r="190" spans="6:16" x14ac:dyDescent="0.2">
      <c r="F190" s="10">
        <v>1.89</v>
      </c>
      <c r="G190" s="11">
        <f t="shared" si="32"/>
        <v>8.5874632838947331</v>
      </c>
      <c r="H190" s="11">
        <f t="shared" si="24"/>
        <v>7.3459981979202578</v>
      </c>
      <c r="I190" s="11">
        <f t="shared" si="25"/>
        <v>1.7395008001821</v>
      </c>
      <c r="J190" s="11">
        <f t="shared" si="26"/>
        <v>16.342867873543735</v>
      </c>
      <c r="K190" s="12">
        <f t="shared" si="27"/>
        <v>129.41041988538024</v>
      </c>
      <c r="L190" s="11">
        <f t="shared" si="28"/>
        <v>1.9909295366981574</v>
      </c>
      <c r="M190" s="12">
        <f t="shared" si="29"/>
        <v>950.64871127010713</v>
      </c>
      <c r="N190" s="11">
        <f t="shared" si="30"/>
        <v>14.625364788770877</v>
      </c>
      <c r="O190" s="11">
        <f t="shared" si="31"/>
        <v>637.65</v>
      </c>
      <c r="P190" s="18">
        <f t="shared" si="33"/>
        <v>0.19889425769042898</v>
      </c>
    </row>
    <row r="191" spans="6:16" x14ac:dyDescent="0.2">
      <c r="F191" s="10">
        <v>1.9</v>
      </c>
      <c r="G191" s="11">
        <f t="shared" si="32"/>
        <v>8.6610965556904222</v>
      </c>
      <c r="H191" s="11">
        <f t="shared" si="24"/>
        <v>7.3633271795689597</v>
      </c>
      <c r="I191" s="11">
        <f t="shared" si="25"/>
        <v>1.7263122585142792</v>
      </c>
      <c r="J191" s="11">
        <f t="shared" si="26"/>
        <v>16.420063452968829</v>
      </c>
      <c r="K191" s="12">
        <f t="shared" si="27"/>
        <v>128.63036025639698</v>
      </c>
      <c r="L191" s="11">
        <f t="shared" si="28"/>
        <v>1.9789286193291844</v>
      </c>
      <c r="M191" s="12">
        <f t="shared" si="29"/>
        <v>947.14742779367475</v>
      </c>
      <c r="N191" s="11">
        <f t="shared" si="30"/>
        <v>14.571498889133458</v>
      </c>
      <c r="O191" s="11">
        <f t="shared" si="31"/>
        <v>637.65</v>
      </c>
      <c r="P191" s="18">
        <f t="shared" si="33"/>
        <v>0.19774237942072145</v>
      </c>
    </row>
    <row r="192" spans="6:16" x14ac:dyDescent="0.2">
      <c r="F192" s="10">
        <v>1.91</v>
      </c>
      <c r="G192" s="11">
        <f t="shared" si="32"/>
        <v>8.7349018034544166</v>
      </c>
      <c r="H192" s="11">
        <f t="shared" si="24"/>
        <v>7.3805247763993798</v>
      </c>
      <c r="I192" s="11">
        <f t="shared" si="25"/>
        <v>1.7132237096899832</v>
      </c>
      <c r="J192" s="11">
        <f t="shared" si="26"/>
        <v>16.49685357531267</v>
      </c>
      <c r="K192" s="12">
        <f t="shared" si="27"/>
        <v>127.85639470516158</v>
      </c>
      <c r="L192" s="11">
        <f t="shared" si="28"/>
        <v>1.9670214570024858</v>
      </c>
      <c r="M192" s="12">
        <f t="shared" si="29"/>
        <v>943.64728894254347</v>
      </c>
      <c r="N192" s="11">
        <f t="shared" si="30"/>
        <v>14.517650599116054</v>
      </c>
      <c r="O192" s="11">
        <f t="shared" si="31"/>
        <v>637.65</v>
      </c>
      <c r="P192" s="18">
        <f t="shared" si="33"/>
        <v>0.19659868984628617</v>
      </c>
    </row>
    <row r="193" spans="6:16" x14ac:dyDescent="0.2">
      <c r="F193" s="10">
        <v>1.92</v>
      </c>
      <c r="G193" s="11">
        <f t="shared" si="32"/>
        <v>8.8088777232998616</v>
      </c>
      <c r="H193" s="11">
        <f t="shared" si="24"/>
        <v>7.3975919845445155</v>
      </c>
      <c r="I193" s="11">
        <f t="shared" si="25"/>
        <v>1.7002343955837869</v>
      </c>
      <c r="J193" s="11">
        <f t="shared" si="26"/>
        <v>16.573238598225533</v>
      </c>
      <c r="K193" s="12">
        <f t="shared" si="27"/>
        <v>127.08847431117168</v>
      </c>
      <c r="L193" s="11">
        <f t="shared" si="28"/>
        <v>1.955207297094949</v>
      </c>
      <c r="M193" s="12">
        <f t="shared" si="29"/>
        <v>940.14867889231516</v>
      </c>
      <c r="N193" s="11">
        <f t="shared" si="30"/>
        <v>14.463825829112542</v>
      </c>
      <c r="O193" s="11">
        <f t="shared" si="31"/>
        <v>637.65</v>
      </c>
      <c r="P193" s="18">
        <f t="shared" si="33"/>
        <v>0.19546313953130065</v>
      </c>
    </row>
    <row r="194" spans="6:16" x14ac:dyDescent="0.2">
      <c r="F194" s="10">
        <v>1.93</v>
      </c>
      <c r="G194" s="11">
        <f t="shared" si="32"/>
        <v>8.8830230212257106</v>
      </c>
      <c r="H194" s="11">
        <f t="shared" ref="H194:H257" si="34">$A$3*(1-EXP(-F194/$A$5))</f>
        <v>7.4145297925848901</v>
      </c>
      <c r="I194" s="11">
        <f t="shared" si="25"/>
        <v>1.687343563818219</v>
      </c>
      <c r="J194" s="11">
        <f t="shared" si="26"/>
        <v>16.649218917680969</v>
      </c>
      <c r="K194" s="12">
        <f t="shared" si="27"/>
        <v>126.3265505658652</v>
      </c>
      <c r="L194" s="11">
        <f t="shared" si="28"/>
        <v>1.9434853933210032</v>
      </c>
      <c r="M194" s="12">
        <f t="shared" si="29"/>
        <v>936.65197276508911</v>
      </c>
      <c r="N194" s="11">
        <f t="shared" si="30"/>
        <v>14.410030350232141</v>
      </c>
      <c r="O194" s="11">
        <f t="shared" si="31"/>
        <v>637.65</v>
      </c>
      <c r="P194" s="18">
        <f t="shared" si="33"/>
        <v>0.19433567913342048</v>
      </c>
    </row>
    <row r="195" spans="6:16" x14ac:dyDescent="0.2">
      <c r="F195" s="10">
        <v>1.94</v>
      </c>
      <c r="G195" s="11">
        <f t="shared" si="32"/>
        <v>8.9573364130417694</v>
      </c>
      <c r="H195" s="11">
        <f t="shared" si="34"/>
        <v>7.431339181605809</v>
      </c>
      <c r="I195" s="11">
        <f t="shared" ref="I195:I258" si="35">($A$3/$A$5)*EXP(-F195/$A$5)</f>
        <v>1.6745504677201795</v>
      </c>
      <c r="J195" s="11">
        <f t="shared" ref="J195:J258" si="36">(0.5*(1.293*($A$13/760*273/(273+$A$11)))*((0.2025*$A$7^0.725*$A$9^0.425)*0.266)*0.9)*H195^2</f>
        <v>16.724794967065346</v>
      </c>
      <c r="K195" s="12">
        <f t="shared" ref="K195:K258" si="37">J195+$A$9*I195</f>
        <v>125.57057536887702</v>
      </c>
      <c r="L195" s="11">
        <f t="shared" ref="L195:L258" si="38">K195/$A$9</f>
        <v>1.931855005675031</v>
      </c>
      <c r="M195" s="12">
        <f t="shared" ref="M195:M258" si="39">K195*H195</f>
        <v>933.15753679552108</v>
      </c>
      <c r="N195" s="11">
        <f t="shared" ref="N195:N258" si="40">L195*H195</f>
        <v>14.356269796854169</v>
      </c>
      <c r="O195" s="11">
        <f t="shared" ref="O195:O258" si="41">$A$9*9.81</f>
        <v>637.65</v>
      </c>
      <c r="P195" s="18">
        <f t="shared" si="33"/>
        <v>0.19321625940899309</v>
      </c>
    </row>
    <row r="196" spans="6:16" x14ac:dyDescent="0.2">
      <c r="F196" s="10">
        <v>1.95</v>
      </c>
      <c r="G196" s="11">
        <f t="shared" ref="G196:G259" si="42">G195+H196*0.01</f>
        <v>9.0318166242943114</v>
      </c>
      <c r="H196" s="11">
        <f t="shared" si="34"/>
        <v>7.4480211252541881</v>
      </c>
      <c r="I196" s="11">
        <f t="shared" si="35"/>
        <v>1.6618543662776946</v>
      </c>
      <c r="J196" s="11">
        <f t="shared" si="36"/>
        <v>16.799967216283672</v>
      </c>
      <c r="K196" s="12">
        <f t="shared" si="37"/>
        <v>124.82050102433382</v>
      </c>
      <c r="L196" s="11">
        <f t="shared" si="38"/>
        <v>1.9203154003743665</v>
      </c>
      <c r="M196" s="12">
        <f t="shared" si="39"/>
        <v>929.66572849405031</v>
      </c>
      <c r="N196" s="11">
        <f t="shared" si="40"/>
        <v>14.302549669139236</v>
      </c>
      <c r="O196" s="11">
        <f t="shared" si="41"/>
        <v>637.65</v>
      </c>
      <c r="P196" s="18">
        <f t="shared" si="33"/>
        <v>0.19210483121811886</v>
      </c>
    </row>
    <row r="197" spans="6:16" x14ac:dyDescent="0.2">
      <c r="F197" s="10">
        <v>1.96</v>
      </c>
      <c r="G197" s="11">
        <f t="shared" si="42"/>
        <v>9.1064623901922612</v>
      </c>
      <c r="H197" s="11">
        <f t="shared" si="34"/>
        <v>7.464576589794949</v>
      </c>
      <c r="I197" s="11">
        <f t="shared" si="35"/>
        <v>1.64925452409699</v>
      </c>
      <c r="J197" s="11">
        <f t="shared" si="36"/>
        <v>16.87473617088143</v>
      </c>
      <c r="K197" s="12">
        <f t="shared" si="37"/>
        <v>124.07628023718578</v>
      </c>
      <c r="L197" s="11">
        <f t="shared" si="38"/>
        <v>1.9088658498028581</v>
      </c>
      <c r="M197" s="12">
        <f t="shared" si="39"/>
        <v>926.17689680733474</v>
      </c>
      <c r="N197" s="11">
        <f t="shared" si="40"/>
        <v>14.248875335497456</v>
      </c>
      <c r="O197" s="11">
        <f t="shared" si="41"/>
        <v>637.65</v>
      </c>
      <c r="P197" s="18">
        <f t="shared" si="33"/>
        <v>0.19100134552956105</v>
      </c>
    </row>
    <row r="198" spans="6:16" x14ac:dyDescent="0.2">
      <c r="F198" s="10">
        <v>1.97</v>
      </c>
      <c r="G198" s="11">
        <f t="shared" si="42"/>
        <v>9.1812724555339305</v>
      </c>
      <c r="H198" s="11">
        <f t="shared" si="34"/>
        <v>7.4810065341669914</v>
      </c>
      <c r="I198" s="11">
        <f t="shared" si="35"/>
        <v>1.6367502113599002</v>
      </c>
      <c r="J198" s="11">
        <f t="shared" si="36"/>
        <v>16.949102371182171</v>
      </c>
      <c r="K198" s="12">
        <f t="shared" si="37"/>
        <v>123.33786610957569</v>
      </c>
      <c r="L198" s="11">
        <f t="shared" si="38"/>
        <v>1.8975056324550106</v>
      </c>
      <c r="M198" s="12">
        <f t="shared" si="39"/>
        <v>922.69138227594919</v>
      </c>
      <c r="N198" s="11">
        <f t="shared" si="40"/>
        <v>14.195252035014605</v>
      </c>
      <c r="O198" s="11">
        <f t="shared" si="41"/>
        <v>637.65</v>
      </c>
      <c r="P198" s="18">
        <f t="shared" si="33"/>
        <v>0.18990575342550903</v>
      </c>
    </row>
    <row r="199" spans="6:16" x14ac:dyDescent="0.2">
      <c r="F199" s="10">
        <v>1.98</v>
      </c>
      <c r="G199" s="11">
        <f t="shared" si="42"/>
        <v>9.2562455746343186</v>
      </c>
      <c r="H199" s="11">
        <f t="shared" si="34"/>
        <v>7.4973119100387322</v>
      </c>
      <c r="I199" s="11">
        <f t="shared" si="35"/>
        <v>1.6243407037815911</v>
      </c>
      <c r="J199" s="11">
        <f t="shared" si="36"/>
        <v>17.02306639144054</v>
      </c>
      <c r="K199" s="12">
        <f t="shared" si="37"/>
        <v>122.60521213724395</v>
      </c>
      <c r="L199" s="11">
        <f t="shared" si="38"/>
        <v>1.8862340328806761</v>
      </c>
      <c r="M199" s="12">
        <f t="shared" si="39"/>
        <v>919.20951718938443</v>
      </c>
      <c r="N199" s="11">
        <f t="shared" si="40"/>
        <v>14.141684879836683</v>
      </c>
      <c r="O199" s="11">
        <f t="shared" si="41"/>
        <v>637.65</v>
      </c>
      <c r="P199" s="18">
        <f t="shared" si="33"/>
        <v>0.18881800610619623</v>
      </c>
    </row>
    <row r="200" spans="6:16" x14ac:dyDescent="0.2">
      <c r="F200" s="10">
        <v>1.99</v>
      </c>
      <c r="G200" s="11">
        <f t="shared" si="42"/>
        <v>9.3313805112529504</v>
      </c>
      <c r="H200" s="11">
        <f t="shared" si="34"/>
        <v>7.5134936618632366</v>
      </c>
      <c r="I200" s="11">
        <f t="shared" si="35"/>
        <v>1.6120252825686094</v>
      </c>
      <c r="J200" s="11">
        <f t="shared" si="36"/>
        <v>17.096628839010609</v>
      </c>
      <c r="K200" s="12">
        <f t="shared" si="37"/>
        <v>121.87827220597022</v>
      </c>
      <c r="L200" s="11">
        <f t="shared" si="38"/>
        <v>1.875050341630311</v>
      </c>
      <c r="M200" s="12">
        <f t="shared" si="39"/>
        <v>915.73162573839954</v>
      </c>
      <c r="N200" s="11">
        <f t="shared" si="40"/>
        <v>14.088178857513839</v>
      </c>
      <c r="O200" s="11">
        <f t="shared" si="41"/>
        <v>637.65</v>
      </c>
      <c r="P200" s="18">
        <f t="shared" si="33"/>
        <v>0.18773805489437706</v>
      </c>
    </row>
    <row r="201" spans="6:16" x14ac:dyDescent="0.2">
      <c r="F201" s="10">
        <v>2</v>
      </c>
      <c r="G201" s="11">
        <f t="shared" si="42"/>
        <v>9.4066760385222796</v>
      </c>
      <c r="H201" s="11">
        <f t="shared" si="34"/>
        <v>7.5295527269329101</v>
      </c>
      <c r="I201" s="11">
        <f t="shared" si="35"/>
        <v>1.5998032343772488</v>
      </c>
      <c r="J201" s="11">
        <f t="shared" si="36"/>
        <v>17.169790353529077</v>
      </c>
      <c r="K201" s="12">
        <f t="shared" si="37"/>
        <v>121.15700058805025</v>
      </c>
      <c r="L201" s="11">
        <f t="shared" si="38"/>
        <v>1.8639538552007731</v>
      </c>
      <c r="M201" s="12">
        <f t="shared" si="39"/>
        <v>912.25802416476597</v>
      </c>
      <c r="N201" s="11">
        <f t="shared" si="40"/>
        <v>14.034738833304091</v>
      </c>
      <c r="O201" s="11">
        <f t="shared" si="41"/>
        <v>637.65</v>
      </c>
      <c r="P201" s="18">
        <f t="shared" si="33"/>
        <v>0.18666585123966431</v>
      </c>
    </row>
    <row r="202" spans="6:16" x14ac:dyDescent="0.2">
      <c r="F202" s="10">
        <v>2.0099999999999998</v>
      </c>
      <c r="G202" s="11">
        <f t="shared" si="42"/>
        <v>9.4821309388766171</v>
      </c>
      <c r="H202" s="11">
        <f t="shared" si="34"/>
        <v>7.5454900354338053</v>
      </c>
      <c r="I202" s="11">
        <f t="shared" si="35"/>
        <v>1.5876738512722284</v>
      </c>
      <c r="J202" s="11">
        <f t="shared" si="36"/>
        <v>17.24255160611337</v>
      </c>
      <c r="K202" s="12">
        <f t="shared" si="37"/>
        <v>120.44135193880821</v>
      </c>
      <c r="L202" s="11">
        <f t="shared" si="38"/>
        <v>1.8529438759816648</v>
      </c>
      <c r="M202" s="12">
        <f t="shared" si="39"/>
        <v>908.78902090845338</v>
      </c>
      <c r="N202" s="11">
        <f t="shared" si="40"/>
        <v>13.981369552437744</v>
      </c>
      <c r="O202" s="11">
        <f t="shared" si="41"/>
        <v>637.65</v>
      </c>
      <c r="P202" s="18">
        <f t="shared" si="33"/>
        <v>0.18560134672273065</v>
      </c>
    </row>
    <row r="203" spans="6:16" x14ac:dyDescent="0.2">
      <c r="F203" s="10">
        <v>2.02</v>
      </c>
      <c r="G203" s="11">
        <f t="shared" si="42"/>
        <v>9.5577440039816128</v>
      </c>
      <c r="H203" s="11">
        <f t="shared" si="34"/>
        <v>7.5613065104994908</v>
      </c>
      <c r="I203" s="11">
        <f t="shared" si="35"/>
        <v>1.5756364306856891</v>
      </c>
      <c r="J203" s="11">
        <f t="shared" si="36"/>
        <v>17.314913298574101</v>
      </c>
      <c r="K203" s="12">
        <f t="shared" si="37"/>
        <v>119.73128129314389</v>
      </c>
      <c r="L203" s="11">
        <f t="shared" si="38"/>
        <v>1.8420197122022137</v>
      </c>
      <c r="M203" s="12">
        <f t="shared" si="39"/>
        <v>905.32491675229483</v>
      </c>
      <c r="N203" s="11">
        <f t="shared" si="40"/>
        <v>13.928075642342996</v>
      </c>
      <c r="O203" s="11">
        <f t="shared" si="41"/>
        <v>637.65</v>
      </c>
      <c r="P203" s="18">
        <f t="shared" si="33"/>
        <v>0.18454449305937692</v>
      </c>
    </row>
    <row r="204" spans="6:16" x14ac:dyDescent="0.2">
      <c r="F204" s="10">
        <v>2.0299999999999998</v>
      </c>
      <c r="G204" s="11">
        <f t="shared" si="42"/>
        <v>9.6335140346642589</v>
      </c>
      <c r="H204" s="11">
        <f t="shared" si="34"/>
        <v>7.5770030682645224</v>
      </c>
      <c r="I204" s="11">
        <f t="shared" si="35"/>
        <v>1.5636902753764998</v>
      </c>
      <c r="J204" s="11">
        <f t="shared" si="36"/>
        <v>17.386876162641848</v>
      </c>
      <c r="K204" s="12">
        <f t="shared" si="37"/>
        <v>119.02674406211435</v>
      </c>
      <c r="L204" s="11">
        <f t="shared" si="38"/>
        <v>1.8311806778786823</v>
      </c>
      <c r="M204" s="12">
        <f t="shared" si="39"/>
        <v>901.86600496417645</v>
      </c>
      <c r="N204" s="11">
        <f t="shared" si="40"/>
        <v>13.874861614833485</v>
      </c>
      <c r="O204" s="11">
        <f t="shared" si="41"/>
        <v>637.65</v>
      </c>
      <c r="P204" s="18">
        <f t="shared" si="33"/>
        <v>0.18349524210446952</v>
      </c>
    </row>
    <row r="205" spans="6:16" x14ac:dyDescent="0.2">
      <c r="F205" s="10">
        <v>2.04</v>
      </c>
      <c r="G205" s="11">
        <f t="shared" si="42"/>
        <v>9.7094398408434337</v>
      </c>
      <c r="H205" s="11">
        <f t="shared" si="34"/>
        <v>7.5925806179175126</v>
      </c>
      <c r="I205" s="11">
        <f t="shared" si="35"/>
        <v>1.5518346933898688</v>
      </c>
      <c r="J205" s="11">
        <f t="shared" si="36"/>
        <v>17.458440959207959</v>
      </c>
      <c r="K205" s="12">
        <f t="shared" si="37"/>
        <v>118.32769602954943</v>
      </c>
      <c r="L205" s="11">
        <f t="shared" si="38"/>
        <v>1.8204260927622988</v>
      </c>
      <c r="M205" s="12">
        <f t="shared" si="39"/>
        <v>898.41257143679195</v>
      </c>
      <c r="N205" s="11">
        <f t="shared" si="40"/>
        <v>13.821731868258338</v>
      </c>
      <c r="O205" s="11">
        <f t="shared" si="41"/>
        <v>637.65</v>
      </c>
      <c r="P205" s="18">
        <f t="shared" si="33"/>
        <v>0.18245354585574963</v>
      </c>
    </row>
    <row r="206" spans="6:16" x14ac:dyDescent="0.2">
      <c r="F206" s="10">
        <v>2.0499999999999998</v>
      </c>
      <c r="G206" s="11">
        <f t="shared" si="42"/>
        <v>9.7855202414609721</v>
      </c>
      <c r="H206" s="11">
        <f t="shared" si="34"/>
        <v>7.6080400617537878</v>
      </c>
      <c r="I206" s="11">
        <f t="shared" si="35"/>
        <v>1.5400689980172657</v>
      </c>
      <c r="J206" s="11">
        <f t="shared" si="36"/>
        <v>17.529608477579149</v>
      </c>
      <c r="K206" s="12">
        <f t="shared" si="37"/>
        <v>117.63409334870141</v>
      </c>
      <c r="L206" s="11">
        <f t="shared" si="38"/>
        <v>1.8097552822877141</v>
      </c>
      <c r="M206" s="12">
        <f t="shared" si="39"/>
        <v>894.9648948250051</v>
      </c>
      <c r="N206" s="11">
        <f t="shared" si="40"/>
        <v>13.768690689615465</v>
      </c>
      <c r="O206" s="11">
        <f t="shared" si="41"/>
        <v>637.65</v>
      </c>
      <c r="P206" s="18">
        <f t="shared" si="33"/>
        <v>0.18141935645751739</v>
      </c>
    </row>
    <row r="207" spans="6:16" x14ac:dyDescent="0.2">
      <c r="F207" s="10">
        <v>2.06</v>
      </c>
      <c r="G207" s="11">
        <f t="shared" si="42"/>
        <v>9.8617540644132493</v>
      </c>
      <c r="H207" s="11">
        <f t="shared" si="34"/>
        <v>7.6233822952276578</v>
      </c>
      <c r="I207" s="11">
        <f t="shared" si="35"/>
        <v>1.528392507756644</v>
      </c>
      <c r="J207" s="11">
        <f t="shared" si="36"/>
        <v>17.600379534745667</v>
      </c>
      <c r="K207" s="12">
        <f t="shared" si="37"/>
        <v>116.94589253892754</v>
      </c>
      <c r="L207" s="11">
        <f t="shared" si="38"/>
        <v>1.7991675775219622</v>
      </c>
      <c r="M207" s="12">
        <f t="shared" si="39"/>
        <v>891.52324668085646</v>
      </c>
      <c r="N207" s="11">
        <f t="shared" si="40"/>
        <v>13.715742256628561</v>
      </c>
      <c r="O207" s="11">
        <f t="shared" si="41"/>
        <v>637.65</v>
      </c>
      <c r="P207" s="18">
        <f t="shared" si="33"/>
        <v>0.18039262620419297</v>
      </c>
    </row>
    <row r="208" spans="6:16" x14ac:dyDescent="0.2">
      <c r="F208" s="10">
        <v>2.0699999999999998</v>
      </c>
      <c r="G208" s="11">
        <f t="shared" si="42"/>
        <v>9.9381401464832919</v>
      </c>
      <c r="H208" s="11">
        <f t="shared" si="34"/>
        <v>7.6386082070042747</v>
      </c>
      <c r="I208" s="11">
        <f t="shared" si="35"/>
        <v>1.5168045462729682</v>
      </c>
      <c r="J208" s="11">
        <f t="shared" si="36"/>
        <v>17.670754974662803</v>
      </c>
      <c r="K208" s="12">
        <f t="shared" si="37"/>
        <v>116.26305048240573</v>
      </c>
      <c r="L208" s="11">
        <f t="shared" si="38"/>
        <v>1.7886623151139343</v>
      </c>
      <c r="M208" s="12">
        <f t="shared" si="39"/>
        <v>888.08789158625666</v>
      </c>
      <c r="N208" s="11">
        <f t="shared" si="40"/>
        <v>13.662890639788564</v>
      </c>
      <c r="O208" s="11">
        <f t="shared" si="41"/>
        <v>637.65</v>
      </c>
      <c r="P208" s="18">
        <f t="shared" si="33"/>
        <v>0.17937330754375752</v>
      </c>
    </row>
    <row r="209" spans="6:16" x14ac:dyDescent="0.2">
      <c r="F209" s="10">
        <v>2.08</v>
      </c>
      <c r="G209" s="11">
        <f t="shared" si="42"/>
        <v>10.014677333273402</v>
      </c>
      <c r="H209" s="11">
        <f t="shared" si="34"/>
        <v>7.6537186790111171</v>
      </c>
      <c r="I209" s="11">
        <f t="shared" si="35"/>
        <v>1.5053044423590367</v>
      </c>
      <c r="J209" s="11">
        <f t="shared" si="36"/>
        <v>17.740735667545561</v>
      </c>
      <c r="K209" s="12">
        <f t="shared" si="37"/>
        <v>115.58552442088295</v>
      </c>
      <c r="L209" s="11">
        <f t="shared" si="38"/>
        <v>1.7782388372443529</v>
      </c>
      <c r="M209" s="12">
        <f t="shared" si="39"/>
        <v>884.65908728340742</v>
      </c>
      <c r="N209" s="11">
        <f t="shared" si="40"/>
        <v>13.610139804360115</v>
      </c>
      <c r="O209" s="11">
        <f t="shared" si="41"/>
        <v>637.65</v>
      </c>
      <c r="P209" s="18">
        <f t="shared" si="33"/>
        <v>0.1783613530810764</v>
      </c>
    </row>
    <row r="210" spans="6:16" x14ac:dyDescent="0.2">
      <c r="F210" s="10">
        <v>2.09</v>
      </c>
      <c r="G210" s="11">
        <f t="shared" si="42"/>
        <v>10.091364479138294</v>
      </c>
      <c r="H210" s="11">
        <f t="shared" si="34"/>
        <v>7.6687145864890658</v>
      </c>
      <c r="I210" s="11">
        <f t="shared" si="35"/>
        <v>1.4938915298966056</v>
      </c>
      <c r="J210" s="11">
        <f t="shared" si="36"/>
        <v>17.810322509176203</v>
      </c>
      <c r="K210" s="12">
        <f t="shared" si="37"/>
        <v>114.91327195245556</v>
      </c>
      <c r="L210" s="11">
        <f t="shared" si="38"/>
        <v>1.7678964915762394</v>
      </c>
      <c r="M210" s="12">
        <f t="shared" si="39"/>
        <v>881.2370848029808</v>
      </c>
      <c r="N210" s="11">
        <f t="shared" si="40"/>
        <v>13.55749361235355</v>
      </c>
      <c r="O210" s="11">
        <f t="shared" si="41"/>
        <v>637.65</v>
      </c>
      <c r="P210" s="18">
        <f t="shared" si="33"/>
        <v>0.17735671558110705</v>
      </c>
    </row>
    <row r="211" spans="6:16" x14ac:dyDescent="0.2">
      <c r="F211" s="10">
        <v>2.1</v>
      </c>
      <c r="G211" s="11">
        <f t="shared" si="42"/>
        <v>10.168200447118725</v>
      </c>
      <c r="H211" s="11">
        <f t="shared" si="34"/>
        <v>7.6835967980431041</v>
      </c>
      <c r="I211" s="11">
        <f t="shared" si="35"/>
        <v>1.4825651478178024</v>
      </c>
      <c r="J211" s="11">
        <f t="shared" si="36"/>
        <v>17.879516420224519</v>
      </c>
      <c r="K211" s="12">
        <f t="shared" si="37"/>
        <v>114.24625102838168</v>
      </c>
      <c r="L211" s="11">
        <f t="shared" si="38"/>
        <v>1.7576346312058719</v>
      </c>
      <c r="M211" s="12">
        <f t="shared" si="39"/>
        <v>877.82212859010212</v>
      </c>
      <c r="N211" s="11">
        <f t="shared" si="40"/>
        <v>13.50495582446311</v>
      </c>
      <c r="O211" s="11">
        <f t="shared" si="41"/>
        <v>637.65</v>
      </c>
      <c r="P211" s="18">
        <f t="shared" si="33"/>
        <v>0.17635934797199412</v>
      </c>
    </row>
    <row r="212" spans="6:16" x14ac:dyDescent="0.2">
      <c r="F212" s="10">
        <v>2.11</v>
      </c>
      <c r="G212" s="11">
        <f t="shared" si="42"/>
        <v>10.245184108875652</v>
      </c>
      <c r="H212" s="11">
        <f t="shared" si="34"/>
        <v>7.6983661756926285</v>
      </c>
      <c r="I212" s="11">
        <f t="shared" si="35"/>
        <v>1.4713246400668392</v>
      </c>
      <c r="J212" s="11">
        <f t="shared" si="36"/>
        <v>17.948318345580589</v>
      </c>
      <c r="K212" s="12">
        <f t="shared" si="37"/>
        <v>113.58441994992513</v>
      </c>
      <c r="L212" s="11">
        <f t="shared" si="38"/>
        <v>1.7474526146142328</v>
      </c>
      <c r="M212" s="12">
        <f t="shared" si="39"/>
        <v>874.41445662817068</v>
      </c>
      <c r="N212" s="11">
        <f t="shared" si="40"/>
        <v>13.452530101971856</v>
      </c>
      <c r="O212" s="11">
        <f t="shared" si="41"/>
        <v>637.65</v>
      </c>
      <c r="P212" s="18">
        <f t="shared" si="33"/>
        <v>0.17536920334805436</v>
      </c>
    </row>
    <row r="213" spans="6:16" x14ac:dyDescent="0.2">
      <c r="F213" s="10">
        <v>2.12</v>
      </c>
      <c r="G213" s="11">
        <f t="shared" si="42"/>
        <v>10.322314344624866</v>
      </c>
      <c r="H213" s="11">
        <f t="shared" si="34"/>
        <v>7.7130235749213796</v>
      </c>
      <c r="I213" s="11">
        <f t="shared" si="35"/>
        <v>1.4601693555620074</v>
      </c>
      <c r="J213" s="11">
        <f t="shared" si="36"/>
        <v>18.016729253699825</v>
      </c>
      <c r="K213" s="12">
        <f t="shared" si="37"/>
        <v>112.9277373652303</v>
      </c>
      <c r="L213" s="11">
        <f t="shared" si="38"/>
        <v>1.7373498056189276</v>
      </c>
      <c r="M213" s="12">
        <f t="shared" si="39"/>
        <v>871.01430056055131</v>
      </c>
      <c r="N213" s="11">
        <f t="shared" si="40"/>
        <v>13.400220008623865</v>
      </c>
      <c r="O213" s="11">
        <f t="shared" si="41"/>
        <v>637.65</v>
      </c>
      <c r="P213" s="18">
        <f t="shared" si="33"/>
        <v>0.17438623497265299</v>
      </c>
    </row>
    <row r="214" spans="6:16" x14ac:dyDescent="0.2">
      <c r="F214" s="10">
        <v>2.13</v>
      </c>
      <c r="G214" s="11">
        <f t="shared" si="42"/>
        <v>10.399590043072136</v>
      </c>
      <c r="H214" s="11">
        <f t="shared" si="34"/>
        <v>7.727569844726994</v>
      </c>
      <c r="I214" s="11">
        <f t="shared" si="35"/>
        <v>1.4490986481579708</v>
      </c>
      <c r="J214" s="11">
        <f t="shared" si="36"/>
        <v>18.084750135960107</v>
      </c>
      <c r="K214" s="12">
        <f t="shared" si="37"/>
        <v>112.27616226622821</v>
      </c>
      <c r="L214" s="11">
        <f t="shared" si="38"/>
        <v>1.727325573326588</v>
      </c>
      <c r="M214" s="12">
        <f t="shared" si="39"/>
        <v>867.62188581017995</v>
      </c>
      <c r="N214" s="11">
        <f t="shared" si="40"/>
        <v>13.348029012464307</v>
      </c>
      <c r="O214" s="11">
        <f t="shared" si="41"/>
        <v>637.65</v>
      </c>
      <c r="P214" s="18">
        <f t="shared" si="33"/>
        <v>0.17341039628097521</v>
      </c>
    </row>
    <row r="215" spans="6:16" x14ac:dyDescent="0.2">
      <c r="F215" s="10">
        <v>2.14</v>
      </c>
      <c r="G215" s="11">
        <f t="shared" si="42"/>
        <v>10.477010101348839</v>
      </c>
      <c r="H215" s="11">
        <f t="shared" si="34"/>
        <v>7.7420058276701811</v>
      </c>
      <c r="I215" s="11">
        <f t="shared" si="35"/>
        <v>1.4381118766083321</v>
      </c>
      <c r="J215" s="11">
        <f t="shared" si="36"/>
        <v>18.152382006030795</v>
      </c>
      <c r="K215" s="12">
        <f t="shared" si="37"/>
        <v>111.62965398557238</v>
      </c>
      <c r="L215" s="11">
        <f t="shared" si="38"/>
        <v>1.7173792920857289</v>
      </c>
      <c r="M215" s="12">
        <f t="shared" si="39"/>
        <v>864.23743169710724</v>
      </c>
      <c r="N215" s="11">
        <f t="shared" si="40"/>
        <v>13.295960487647804</v>
      </c>
      <c r="O215" s="11">
        <f t="shared" si="41"/>
        <v>637.65</v>
      </c>
      <c r="P215" s="18">
        <f t="shared" si="33"/>
        <v>0.17244164088269304</v>
      </c>
    </row>
    <row r="216" spans="6:16" x14ac:dyDescent="0.2">
      <c r="F216" s="10">
        <v>2.15</v>
      </c>
      <c r="G216" s="11">
        <f t="shared" si="42"/>
        <v>10.554573424948074</v>
      </c>
      <c r="H216" s="11">
        <f t="shared" si="34"/>
        <v>7.7563323599235243</v>
      </c>
      <c r="I216" s="11">
        <f t="shared" si="35"/>
        <v>1.4272084045284972</v>
      </c>
      <c r="J216" s="11">
        <f t="shared" si="36"/>
        <v>18.219625899253447</v>
      </c>
      <c r="K216" s="12">
        <f t="shared" si="37"/>
        <v>110.98817219360576</v>
      </c>
      <c r="L216" s="11">
        <f t="shared" si="38"/>
        <v>1.7075103414400887</v>
      </c>
      <c r="M216" s="12">
        <f t="shared" si="39"/>
        <v>860.86115155402865</v>
      </c>
      <c r="N216" s="11">
        <f t="shared" si="40"/>
        <v>13.244017716215826</v>
      </c>
      <c r="O216" s="11">
        <f t="shared" si="41"/>
        <v>637.65</v>
      </c>
      <c r="P216" s="18">
        <f t="shared" si="33"/>
        <v>0.17147992256453262</v>
      </c>
    </row>
    <row r="217" spans="6:16" x14ac:dyDescent="0.2">
      <c r="F217" s="10">
        <v>2.16</v>
      </c>
      <c r="G217" s="11">
        <f t="shared" si="42"/>
        <v>10.632278927661273</v>
      </c>
      <c r="H217" s="11">
        <f t="shared" si="34"/>
        <v>7.7705502713199195</v>
      </c>
      <c r="I217" s="11">
        <f t="shared" si="35"/>
        <v>1.4163876003588074</v>
      </c>
      <c r="J217" s="11">
        <f t="shared" si="36"/>
        <v>18.286482872034025</v>
      </c>
      <c r="K217" s="12">
        <f t="shared" si="37"/>
        <v>110.3516768953565</v>
      </c>
      <c r="L217" s="11">
        <f t="shared" si="38"/>
        <v>1.6977181060824078</v>
      </c>
      <c r="M217" s="12">
        <f t="shared" si="39"/>
        <v>857.49325283982057</v>
      </c>
      <c r="N217" s="11">
        <f t="shared" si="40"/>
        <v>13.192203889843395</v>
      </c>
      <c r="O217" s="11">
        <f t="shared" si="41"/>
        <v>637.65</v>
      </c>
      <c r="P217" s="18">
        <f t="shared" si="33"/>
        <v>0.17052519529274107</v>
      </c>
    </row>
    <row r="218" spans="6:16" x14ac:dyDescent="0.2">
      <c r="F218" s="10">
        <v>2.17</v>
      </c>
      <c r="G218" s="11">
        <f t="shared" si="42"/>
        <v>10.710125531515279</v>
      </c>
      <c r="H218" s="11">
        <f t="shared" si="34"/>
        <v>7.7846603854006347</v>
      </c>
      <c r="I218" s="11">
        <f t="shared" si="35"/>
        <v>1.4056488373279652</v>
      </c>
      <c r="J218" s="11">
        <f t="shared" si="36"/>
        <v>18.352954001246392</v>
      </c>
      <c r="K218" s="12">
        <f t="shared" si="37"/>
        <v>109.72012842756412</v>
      </c>
      <c r="L218" s="11">
        <f t="shared" si="38"/>
        <v>1.6880019758086788</v>
      </c>
      <c r="M218" s="12">
        <f t="shared" si="39"/>
        <v>854.13393725112849</v>
      </c>
      <c r="N218" s="11">
        <f t="shared" si="40"/>
        <v>13.140522111555823</v>
      </c>
      <c r="O218" s="11">
        <f t="shared" si="41"/>
        <v>637.65</v>
      </c>
      <c r="P218" s="18">
        <f t="shared" si="33"/>
        <v>0.16957741321545791</v>
      </c>
    </row>
    <row r="219" spans="6:16" x14ac:dyDescent="0.2">
      <c r="F219" s="10">
        <v>2.1800000000000002</v>
      </c>
      <c r="G219" s="11">
        <f t="shared" si="42"/>
        <v>10.78811216670991</v>
      </c>
      <c r="H219" s="11">
        <f t="shared" si="34"/>
        <v>7.7986635194630205</v>
      </c>
      <c r="I219" s="11">
        <f t="shared" si="35"/>
        <v>1.3949914934167214</v>
      </c>
      <c r="J219" s="11">
        <f t="shared" si="36"/>
        <v>18.419040383646987</v>
      </c>
      <c r="K219" s="12">
        <f t="shared" si="37"/>
        <v>109.09348745573388</v>
      </c>
      <c r="L219" s="11">
        <f t="shared" si="38"/>
        <v>1.678361345472829</v>
      </c>
      <c r="M219" s="12">
        <f t="shared" si="39"/>
        <v>850.78340083202841</v>
      </c>
      <c r="N219" s="11">
        <f t="shared" si="40"/>
        <v>13.088975397415822</v>
      </c>
      <c r="O219" s="11">
        <f t="shared" si="41"/>
        <v>637.65</v>
      </c>
      <c r="P219" s="18">
        <f t="shared" si="33"/>
        <v>0.16863653066499076</v>
      </c>
    </row>
    <row r="220" spans="6:16" x14ac:dyDescent="0.2">
      <c r="F220" s="10">
        <v>2.19</v>
      </c>
      <c r="G220" s="11">
        <f t="shared" si="42"/>
        <v>10.866237771555989</v>
      </c>
      <c r="H220" s="11">
        <f t="shared" si="34"/>
        <v>7.8125604846078378</v>
      </c>
      <c r="I220" s="11">
        <f t="shared" si="35"/>
        <v>1.384414951321854</v>
      </c>
      <c r="J220" s="11">
        <f t="shared" si="36"/>
        <v>18.484743135300324</v>
      </c>
      <c r="K220" s="12">
        <f t="shared" si="37"/>
        <v>108.47171497122083</v>
      </c>
      <c r="L220" s="11">
        <f t="shared" si="38"/>
        <v>1.668795614941859</v>
      </c>
      <c r="M220" s="12">
        <f t="shared" si="39"/>
        <v>847.44183408180425</v>
      </c>
      <c r="N220" s="11">
        <f t="shared" si="40"/>
        <v>13.037566678181605</v>
      </c>
      <c r="O220" s="11">
        <f t="shared" si="41"/>
        <v>637.65</v>
      </c>
      <c r="P220" s="18">
        <f t="shared" si="33"/>
        <v>0.1677025021599996</v>
      </c>
    </row>
    <row r="221" spans="6:16" x14ac:dyDescent="0.2">
      <c r="F221" s="10">
        <v>2.2000000000000002</v>
      </c>
      <c r="G221" s="11">
        <f t="shared" si="42"/>
        <v>10.944501292413852</v>
      </c>
      <c r="H221" s="11">
        <f t="shared" si="34"/>
        <v>7.8263520857862519</v>
      </c>
      <c r="I221" s="11">
        <f t="shared" si="35"/>
        <v>1.3739185984204061</v>
      </c>
      <c r="J221" s="11">
        <f t="shared" si="36"/>
        <v>18.550063391015392</v>
      </c>
      <c r="K221" s="12">
        <f t="shared" si="37"/>
        <v>107.85477228834179</v>
      </c>
      <c r="L221" s="11">
        <f t="shared" si="38"/>
        <v>1.6593041890514122</v>
      </c>
      <c r="M221" s="12">
        <f t="shared" si="39"/>
        <v>844.10942206086497</v>
      </c>
      <c r="N221" s="11">
        <f t="shared" si="40"/>
        <v>12.986298800936385</v>
      </c>
      <c r="O221" s="11">
        <f t="shared" si="41"/>
        <v>637.65</v>
      </c>
      <c r="P221" s="18">
        <f t="shared" si="33"/>
        <v>0.1667752824075899</v>
      </c>
    </row>
    <row r="222" spans="6:16" x14ac:dyDescent="0.2">
      <c r="F222" s="10">
        <v>2.21</v>
      </c>
      <c r="G222" s="11">
        <f t="shared" si="42"/>
        <v>11.022901683632316</v>
      </c>
      <c r="H222" s="11">
        <f t="shared" si="34"/>
        <v>7.8400391218464511</v>
      </c>
      <c r="I222" s="11">
        <f t="shared" si="35"/>
        <v>1.3635018267342047</v>
      </c>
      <c r="J222" s="11">
        <f t="shared" si="36"/>
        <v>18.615002303792537</v>
      </c>
      <c r="K222" s="12">
        <f t="shared" si="37"/>
        <v>107.24262104151585</v>
      </c>
      <c r="L222" s="11">
        <f t="shared" si="38"/>
        <v>1.6498864775617823</v>
      </c>
      <c r="M222" s="12">
        <f t="shared" si="39"/>
        <v>840.78634449483764</v>
      </c>
      <c r="N222" s="11">
        <f t="shared" si="40"/>
        <v>12.93517453068981</v>
      </c>
      <c r="O222" s="11">
        <f t="shared" si="41"/>
        <v>637.65</v>
      </c>
      <c r="P222" s="18">
        <f t="shared" si="33"/>
        <v>0.16585482630531795</v>
      </c>
    </row>
    <row r="223" spans="6:16" x14ac:dyDescent="0.2">
      <c r="F223" s="10">
        <v>2.2200000000000002</v>
      </c>
      <c r="G223" s="11">
        <f t="shared" si="42"/>
        <v>11.101437907488116</v>
      </c>
      <c r="H223" s="11">
        <f t="shared" si="34"/>
        <v>7.853622385579917</v>
      </c>
      <c r="I223" s="11">
        <f t="shared" si="35"/>
        <v>1.3531640328946437</v>
      </c>
      <c r="J223" s="11">
        <f t="shared" si="36"/>
        <v>18.679561044280725</v>
      </c>
      <c r="K223" s="12">
        <f t="shared" si="37"/>
        <v>106.63522318243255</v>
      </c>
      <c r="L223" s="11">
        <f t="shared" si="38"/>
        <v>1.6405418951143469</v>
      </c>
      <c r="M223" s="12">
        <f t="shared" si="39"/>
        <v>837.47277587686278</v>
      </c>
      <c r="N223" s="11">
        <f t="shared" si="40"/>
        <v>12.884196551951735</v>
      </c>
      <c r="O223" s="11">
        <f t="shared" si="41"/>
        <v>637.65</v>
      </c>
      <c r="P223" s="18">
        <f t="shared" si="33"/>
        <v>0.16494108894310949</v>
      </c>
    </row>
    <row r="224" spans="6:16" x14ac:dyDescent="0.2">
      <c r="F224" s="10">
        <v>2.23</v>
      </c>
      <c r="G224" s="11">
        <f t="shared" si="42"/>
        <v>11.180108934125789</v>
      </c>
      <c r="H224" s="11">
        <f t="shared" si="34"/>
        <v>7.8671026637673478</v>
      </c>
      <c r="I224" s="11">
        <f t="shared" si="35"/>
        <v>1.3429046181077353</v>
      </c>
      <c r="J224" s="11">
        <f t="shared" si="36"/>
        <v>18.743740800245135</v>
      </c>
      <c r="K224" s="12">
        <f t="shared" si="37"/>
        <v>106.03254097724793</v>
      </c>
      <c r="L224" s="11">
        <f t="shared" si="38"/>
        <v>1.6312698611884298</v>
      </c>
      <c r="M224" s="12">
        <f t="shared" si="39"/>
        <v>834.16888556812762</v>
      </c>
      <c r="N224" s="11">
        <f t="shared" si="40"/>
        <v>12.833367470278887</v>
      </c>
      <c r="O224" s="11">
        <f t="shared" si="41"/>
        <v>637.65</v>
      </c>
      <c r="P224" s="18">
        <f t="shared" si="33"/>
        <v>0.1640340256050945</v>
      </c>
    </row>
    <row r="225" spans="6:16" x14ac:dyDescent="0.2">
      <c r="F225" s="10">
        <v>2.2400000000000002</v>
      </c>
      <c r="G225" s="11">
        <f t="shared" si="42"/>
        <v>11.258913741498031</v>
      </c>
      <c r="H225" s="11">
        <f t="shared" si="34"/>
        <v>7.8804807372242331</v>
      </c>
      <c r="I225" s="11">
        <f t="shared" si="35"/>
        <v>1.3327229881194256</v>
      </c>
      <c r="J225" s="11">
        <f t="shared" si="36"/>
        <v>18.807542776044723</v>
      </c>
      <c r="K225" s="12">
        <f t="shared" si="37"/>
        <v>105.43453700380739</v>
      </c>
      <c r="L225" s="11">
        <f t="shared" si="38"/>
        <v>1.6220698000585754</v>
      </c>
      <c r="M225" s="12">
        <f t="shared" si="39"/>
        <v>830.87483789665976</v>
      </c>
      <c r="N225" s="11">
        <f t="shared" si="40"/>
        <v>12.782689813794766</v>
      </c>
      <c r="O225" s="11">
        <f t="shared" si="41"/>
        <v>637.65</v>
      </c>
      <c r="P225" s="18">
        <f t="shared" si="33"/>
        <v>0.16313359177135892</v>
      </c>
    </row>
    <row r="226" spans="6:16" x14ac:dyDescent="0.2">
      <c r="F226" s="10">
        <v>2.25</v>
      </c>
      <c r="G226" s="11">
        <f t="shared" si="42"/>
        <v>11.337851315306491</v>
      </c>
      <c r="H226" s="11">
        <f t="shared" si="34"/>
        <v>7.8937573808460737</v>
      </c>
      <c r="I226" s="11">
        <f t="shared" si="35"/>
        <v>1.3226185531811747</v>
      </c>
      <c r="J226" s="11">
        <f t="shared" si="36"/>
        <v>18.870968192119701</v>
      </c>
      <c r="K226" s="12">
        <f t="shared" si="37"/>
        <v>104.84117414889606</v>
      </c>
      <c r="L226" s="11">
        <f t="shared" si="38"/>
        <v>1.6129411407522471</v>
      </c>
      <c r="M226" s="12">
        <f t="shared" si="39"/>
        <v>827.5907922544169</v>
      </c>
      <c r="N226" s="11">
        <f t="shared" si="40"/>
        <v>12.732166034683337</v>
      </c>
      <c r="O226" s="11">
        <f t="shared" si="41"/>
        <v>637.65</v>
      </c>
      <c r="P226" s="18">
        <f t="shared" si="33"/>
        <v>0.16223974311961656</v>
      </c>
    </row>
    <row r="227" spans="6:16" x14ac:dyDescent="0.2">
      <c r="F227" s="10">
        <v>2.2599999999999998</v>
      </c>
      <c r="G227" s="11">
        <f t="shared" si="42"/>
        <v>11.416920648943023</v>
      </c>
      <c r="H227" s="11">
        <f t="shared" si="34"/>
        <v>7.9069333636532724</v>
      </c>
      <c r="I227" s="11">
        <f t="shared" si="35"/>
        <v>1.312590728015796</v>
      </c>
      <c r="J227" s="11">
        <f t="shared" si="36"/>
        <v>18.934018284488765</v>
      </c>
      <c r="K227" s="12">
        <f t="shared" si="37"/>
        <v>104.25241560551549</v>
      </c>
      <c r="L227" s="11">
        <f t="shared" si="38"/>
        <v>1.6038833170079307</v>
      </c>
      <c r="M227" s="12">
        <f t="shared" si="39"/>
        <v>824.31690319269751</v>
      </c>
      <c r="N227" s="11">
        <f t="shared" si="40"/>
        <v>12.681798510656886</v>
      </c>
      <c r="O227" s="11">
        <f t="shared" si="41"/>
        <v>637.65</v>
      </c>
      <c r="P227" s="18">
        <f t="shared" si="33"/>
        <v>0.16135243552680203</v>
      </c>
    </row>
    <row r="228" spans="6:16" x14ac:dyDescent="0.2">
      <c r="F228" s="10">
        <v>2.27</v>
      </c>
      <c r="G228" s="11">
        <f t="shared" si="42"/>
        <v>11.49612074343138</v>
      </c>
      <c r="H228" s="11">
        <f t="shared" si="34"/>
        <v>7.9200094488356774</v>
      </c>
      <c r="I228" s="11">
        <f t="shared" si="35"/>
        <v>1.3026389317835556</v>
      </c>
      <c r="J228" s="11">
        <f t="shared" si="36"/>
        <v>18.996694304255875</v>
      </c>
      <c r="K228" s="12">
        <f t="shared" si="37"/>
        <v>103.668224870187</v>
      </c>
      <c r="L228" s="11">
        <f t="shared" si="38"/>
        <v>1.5948957672336461</v>
      </c>
      <c r="M228" s="12">
        <f t="shared" si="39"/>
        <v>821.05332051590278</v>
      </c>
      <c r="N228" s="11">
        <f t="shared" si="40"/>
        <v>12.631589546398505</v>
      </c>
      <c r="O228" s="11">
        <f t="shared" si="41"/>
        <v>637.65</v>
      </c>
      <c r="P228" s="18">
        <f t="shared" si="33"/>
        <v>0.16047162507058718</v>
      </c>
    </row>
    <row r="229" spans="6:16" x14ac:dyDescent="0.2">
      <c r="F229" s="10">
        <v>2.2799999999999998</v>
      </c>
      <c r="G229" s="11">
        <f t="shared" si="42"/>
        <v>11.575450607369348</v>
      </c>
      <c r="H229" s="11">
        <f t="shared" si="34"/>
        <v>7.9329863937967824</v>
      </c>
      <c r="I229" s="11">
        <f t="shared" si="35"/>
        <v>1.2927625880485285</v>
      </c>
      <c r="J229" s="11">
        <f t="shared" si="36"/>
        <v>19.058997517126421</v>
      </c>
      <c r="K229" s="12">
        <f t="shared" si="37"/>
        <v>103.08856574028079</v>
      </c>
      <c r="L229" s="11">
        <f t="shared" si="38"/>
        <v>1.5859779344658582</v>
      </c>
      <c r="M229" s="12">
        <f t="shared" si="39"/>
        <v>817.80018937367254</v>
      </c>
      <c r="N229" s="11">
        <f t="shared" si="40"/>
        <v>12.581541374979578</v>
      </c>
      <c r="O229" s="11">
        <f t="shared" si="41"/>
        <v>637.65</v>
      </c>
      <c r="P229" s="18">
        <f t="shared" si="33"/>
        <v>0.15959726803082216</v>
      </c>
    </row>
    <row r="230" spans="6:16" x14ac:dyDescent="0.2">
      <c r="F230" s="10">
        <v>2.29</v>
      </c>
      <c r="G230" s="11">
        <f t="shared" si="42"/>
        <v>11.654909256871324</v>
      </c>
      <c r="H230" s="11">
        <f t="shared" si="34"/>
        <v>7.9458649501976053</v>
      </c>
      <c r="I230" s="11">
        <f t="shared" si="35"/>
        <v>1.2829611247452102</v>
      </c>
      <c r="J230" s="11">
        <f t="shared" si="36"/>
        <v>19.120929202932679</v>
      </c>
      <c r="K230" s="12">
        <f t="shared" si="37"/>
        <v>102.51340231137135</v>
      </c>
      <c r="L230" s="11">
        <f t="shared" si="38"/>
        <v>1.5771292663287899</v>
      </c>
      <c r="M230" s="12">
        <f t="shared" si="39"/>
        <v>814.55765035143179</v>
      </c>
      <c r="N230" s="11">
        <f t="shared" si="40"/>
        <v>12.531656159252796</v>
      </c>
      <c r="O230" s="11">
        <f t="shared" si="41"/>
        <v>637.65</v>
      </c>
      <c r="P230" s="18">
        <f t="shared" si="33"/>
        <v>0.158729320890904</v>
      </c>
    </row>
    <row r="231" spans="6:16" x14ac:dyDescent="0.2">
      <c r="F231" s="10">
        <v>2.2999999999999998</v>
      </c>
      <c r="G231" s="11">
        <f t="shared" si="42"/>
        <v>11.734495715511326</v>
      </c>
      <c r="H231" s="11">
        <f t="shared" si="34"/>
        <v>7.9586458640002196</v>
      </c>
      <c r="I231" s="11">
        <f t="shared" si="35"/>
        <v>1.2732339741453802</v>
      </c>
      <c r="J231" s="11">
        <f t="shared" si="36"/>
        <v>19.182490655168301</v>
      </c>
      <c r="K231" s="12">
        <f t="shared" si="37"/>
        <v>101.94269897461803</v>
      </c>
      <c r="L231" s="11">
        <f t="shared" si="38"/>
        <v>1.5683492149941234</v>
      </c>
      <c r="M231" s="12">
        <f t="shared" si="39"/>
        <v>811.3258395593632</v>
      </c>
      <c r="N231" s="11">
        <f t="shared" si="40"/>
        <v>12.48193599322097</v>
      </c>
      <c r="O231" s="11">
        <f t="shared" si="41"/>
        <v>637.65</v>
      </c>
      <c r="P231" s="18">
        <f t="shared" si="33"/>
        <v>0.157867740339073</v>
      </c>
    </row>
    <row r="232" spans="6:16" x14ac:dyDescent="0.2">
      <c r="F232" s="10">
        <v>2.31</v>
      </c>
      <c r="G232" s="11">
        <f t="shared" si="42"/>
        <v>11.814209014266435</v>
      </c>
      <c r="H232" s="11">
        <f t="shared" si="34"/>
        <v>7.9713298755109703</v>
      </c>
      <c r="I232" s="11">
        <f t="shared" si="35"/>
        <v>1.2635805728252176</v>
      </c>
      <c r="J232" s="11">
        <f t="shared" si="36"/>
        <v>19.243683180531857</v>
      </c>
      <c r="K232" s="12">
        <f t="shared" si="37"/>
        <v>101.37642041417101</v>
      </c>
      <c r="L232" s="11">
        <f t="shared" si="38"/>
        <v>1.5596372371410925</v>
      </c>
      <c r="M232" s="12">
        <f t="shared" si="39"/>
        <v>808.1048887198416</v>
      </c>
      <c r="N232" s="11">
        <f t="shared" si="40"/>
        <v>12.432382903382178</v>
      </c>
      <c r="O232" s="11">
        <f t="shared" si="41"/>
        <v>637.65</v>
      </c>
      <c r="P232" s="18">
        <f t="shared" si="33"/>
        <v>0.15701248326964021</v>
      </c>
    </row>
    <row r="233" spans="6:16" x14ac:dyDescent="0.2">
      <c r="F233" s="10">
        <v>2.3199999999999998</v>
      </c>
      <c r="G233" s="11">
        <f t="shared" si="42"/>
        <v>11.894048191460669</v>
      </c>
      <c r="H233" s="11">
        <f t="shared" si="34"/>
        <v>7.9839177194233448</v>
      </c>
      <c r="I233" s="11">
        <f t="shared" si="35"/>
        <v>1.2540003616326678</v>
      </c>
      <c r="J233" s="11">
        <f t="shared" si="36"/>
        <v>19.304508098478998</v>
      </c>
      <c r="K233" s="12">
        <f t="shared" si="37"/>
        <v>100.81453160460239</v>
      </c>
      <c r="L233" s="11">
        <f t="shared" si="38"/>
        <v>1.5509927939169599</v>
      </c>
      <c r="M233" s="12">
        <f t="shared" si="39"/>
        <v>804.89492525334981</v>
      </c>
      <c r="N233" s="11">
        <f t="shared" si="40"/>
        <v>12.382998850051536</v>
      </c>
      <c r="O233" s="11">
        <f t="shared" si="41"/>
        <v>637.65</v>
      </c>
      <c r="P233" s="18">
        <f t="shared" si="33"/>
        <v>0.15616350678414623</v>
      </c>
    </row>
    <row r="234" spans="6:16" x14ac:dyDescent="0.2">
      <c r="F234" s="10">
        <v>2.33</v>
      </c>
      <c r="G234" s="11">
        <f t="shared" si="42"/>
        <v>11.974012292709274</v>
      </c>
      <c r="H234" s="11">
        <f t="shared" si="34"/>
        <v>7.9964101248605388</v>
      </c>
      <c r="I234" s="11">
        <f t="shared" si="35"/>
        <v>1.2444927856550518</v>
      </c>
      <c r="J234" s="11">
        <f t="shared" si="36"/>
        <v>19.364966740783469</v>
      </c>
      <c r="K234" s="12">
        <f t="shared" si="37"/>
        <v>100.25699780836185</v>
      </c>
      <c r="L234" s="11">
        <f t="shared" si="38"/>
        <v>1.5424153508978746</v>
      </c>
      <c r="M234" s="12">
        <f t="shared" si="39"/>
        <v>801.69607236290551</v>
      </c>
      <c r="N234" s="11">
        <f t="shared" si="40"/>
        <v>12.333785728660086</v>
      </c>
      <c r="O234" s="11">
        <f t="shared" si="41"/>
        <v>637.65</v>
      </c>
      <c r="P234" s="18">
        <f t="shared" si="33"/>
        <v>0.15532076819245402</v>
      </c>
    </row>
    <row r="235" spans="6:16" x14ac:dyDescent="0.2">
      <c r="F235" s="10">
        <v>2.34</v>
      </c>
      <c r="G235" s="11">
        <f t="shared" si="42"/>
        <v>12.05410037086345</v>
      </c>
      <c r="H235" s="11">
        <f t="shared" si="34"/>
        <v>8.0088078154176809</v>
      </c>
      <c r="I235" s="11">
        <f t="shared" si="35"/>
        <v>1.2350572941869273</v>
      </c>
      <c r="J235" s="11">
        <f t="shared" si="36"/>
        <v>19.42506045110644</v>
      </c>
      <c r="K235" s="12">
        <f t="shared" si="37"/>
        <v>99.703784573256712</v>
      </c>
      <c r="L235" s="11">
        <f t="shared" si="38"/>
        <v>1.5339043780501032</v>
      </c>
      <c r="M235" s="12">
        <f t="shared" si="39"/>
        <v>798.50844911701915</v>
      </c>
      <c r="N235" s="11">
        <f t="shared" si="40"/>
        <v>12.284745371031063</v>
      </c>
      <c r="O235" s="11">
        <f t="shared" si="41"/>
        <v>637.65</v>
      </c>
      <c r="P235" s="18">
        <f t="shared" si="33"/>
        <v>0.15448422501377695</v>
      </c>
    </row>
    <row r="236" spans="6:16" x14ac:dyDescent="0.2">
      <c r="F236" s="10">
        <v>2.35</v>
      </c>
      <c r="G236" s="11">
        <f t="shared" si="42"/>
        <v>12.134311485955488</v>
      </c>
      <c r="H236" s="11">
        <f t="shared" si="34"/>
        <v>8.0211115092037488</v>
      </c>
      <c r="I236" s="11">
        <f t="shared" si="35"/>
        <v>1.225693340698188</v>
      </c>
      <c r="J236" s="11">
        <f t="shared" si="36"/>
        <v>19.484790584574313</v>
      </c>
      <c r="K236" s="12">
        <f t="shared" si="37"/>
        <v>99.154857729956532</v>
      </c>
      <c r="L236" s="11">
        <f t="shared" si="38"/>
        <v>1.5254593496916389</v>
      </c>
      <c r="M236" s="12">
        <f t="shared" si="39"/>
        <v>795.33217053121462</v>
      </c>
      <c r="N236" s="11">
        <f t="shared" si="40"/>
        <v>12.23587954663407</v>
      </c>
      <c r="O236" s="11">
        <f t="shared" si="41"/>
        <v>637.65</v>
      </c>
      <c r="P236" s="18">
        <f t="shared" si="33"/>
        <v>0.15365383497764351</v>
      </c>
    </row>
    <row r="237" spans="6:16" x14ac:dyDescent="0.2">
      <c r="F237" s="10">
        <v>2.36</v>
      </c>
      <c r="G237" s="11">
        <f t="shared" si="42"/>
        <v>12.21464470514432</v>
      </c>
      <c r="H237" s="11">
        <f t="shared" si="34"/>
        <v>8.0333219188831642</v>
      </c>
      <c r="I237" s="11">
        <f t="shared" si="35"/>
        <v>1.2164003828024077</v>
      </c>
      <c r="J237" s="11">
        <f t="shared" si="36"/>
        <v>19.544158507364692</v>
      </c>
      <c r="K237" s="12">
        <f t="shared" si="37"/>
        <v>98.610183389521183</v>
      </c>
      <c r="L237" s="11">
        <f t="shared" si="38"/>
        <v>1.5170797444541719</v>
      </c>
      <c r="M237" s="12">
        <f t="shared" si="39"/>
        <v>792.16734764812907</v>
      </c>
      <c r="N237" s="11">
        <f t="shared" si="40"/>
        <v>12.187189963817369</v>
      </c>
      <c r="O237" s="11">
        <f t="shared" si="41"/>
        <v>637.65</v>
      </c>
      <c r="P237" s="18">
        <f t="shared" si="33"/>
        <v>0.15282955602480053</v>
      </c>
    </row>
    <row r="238" spans="6:16" x14ac:dyDescent="0.2">
      <c r="F238" s="10">
        <v>2.37</v>
      </c>
      <c r="G238" s="11">
        <f t="shared" si="42"/>
        <v>12.29509910266149</v>
      </c>
      <c r="H238" s="11">
        <f t="shared" si="34"/>
        <v>8.0454397517170726</v>
      </c>
      <c r="I238" s="11">
        <f t="shared" si="35"/>
        <v>1.2071778822254242</v>
      </c>
      <c r="J238" s="11">
        <f t="shared" si="36"/>
        <v>19.603165596300475</v>
      </c>
      <c r="K238" s="12">
        <f t="shared" si="37"/>
        <v>98.069727940953044</v>
      </c>
      <c r="L238" s="11">
        <f t="shared" si="38"/>
        <v>1.5087650452454315</v>
      </c>
      <c r="M238" s="12">
        <f t="shared" si="39"/>
        <v>789.01408761622213</v>
      </c>
      <c r="N238" s="11">
        <f t="shared" si="40"/>
        <v>12.138678271018803</v>
      </c>
      <c r="O238" s="11">
        <f t="shared" si="41"/>
        <v>637.65</v>
      </c>
      <c r="P238" s="18">
        <f t="shared" si="33"/>
        <v>0.15201134630805663</v>
      </c>
    </row>
    <row r="239" spans="6:16" x14ac:dyDescent="0.2">
      <c r="F239" s="10">
        <v>2.38</v>
      </c>
      <c r="G239" s="11">
        <f t="shared" si="42"/>
        <v>12.375673759757534</v>
      </c>
      <c r="H239" s="11">
        <f t="shared" si="34"/>
        <v>8.0574657096043083</v>
      </c>
      <c r="I239" s="11">
        <f t="shared" si="35"/>
        <v>1.1980253047741607</v>
      </c>
      <c r="J239" s="11">
        <f t="shared" si="36"/>
        <v>19.661813238451838</v>
      </c>
      <c r="K239" s="12">
        <f t="shared" si="37"/>
        <v>97.533458048772289</v>
      </c>
      <c r="L239" s="11">
        <f t="shared" si="38"/>
        <v>1.5005147392118814</v>
      </c>
      <c r="M239" s="12">
        <f t="shared" si="39"/>
        <v>785.87249376711304</v>
      </c>
      <c r="N239" s="11">
        <f t="shared" si="40"/>
        <v>12.090346057955585</v>
      </c>
      <c r="O239" s="11">
        <f t="shared" si="41"/>
        <v>637.65</v>
      </c>
      <c r="P239" s="18">
        <f t="shared" si="33"/>
        <v>0.15119916419306653</v>
      </c>
    </row>
    <row r="240" spans="6:16" x14ac:dyDescent="0.2">
      <c r="F240" s="10">
        <v>2.39</v>
      </c>
      <c r="G240" s="11">
        <f t="shared" si="42"/>
        <v>12.456367764648755</v>
      </c>
      <c r="H240" s="11">
        <f t="shared" si="34"/>
        <v>8.0694004891220512</v>
      </c>
      <c r="I240" s="11">
        <f t="shared" si="35"/>
        <v>1.1889421203056834</v>
      </c>
      <c r="J240" s="11">
        <f t="shared" si="36"/>
        <v>19.720102830746054</v>
      </c>
      <c r="K240" s="12">
        <f t="shared" si="37"/>
        <v>97.001340650615475</v>
      </c>
      <c r="L240" s="11">
        <f t="shared" si="38"/>
        <v>1.4923283177017765</v>
      </c>
      <c r="M240" s="12">
        <f t="shared" si="39"/>
        <v>782.74266569157123</v>
      </c>
      <c r="N240" s="11">
        <f t="shared" si="40"/>
        <v>12.042194856793403</v>
      </c>
      <c r="O240" s="11">
        <f t="shared" si="41"/>
        <v>637.65</v>
      </c>
      <c r="P240" s="18">
        <f t="shared" si="33"/>
        <v>0.15039296825905885</v>
      </c>
    </row>
    <row r="241" spans="6:16" x14ac:dyDescent="0.2">
      <c r="F241" s="10">
        <v>2.4</v>
      </c>
      <c r="G241" s="11">
        <f t="shared" si="42"/>
        <v>12.537180212464417</v>
      </c>
      <c r="H241" s="11">
        <f t="shared" si="34"/>
        <v>8.081244781566177</v>
      </c>
      <c r="I241" s="11">
        <f t="shared" si="35"/>
        <v>1.1799278026964952</v>
      </c>
      <c r="J241" s="11">
        <f t="shared" si="36"/>
        <v>19.778035779585036</v>
      </c>
      <c r="K241" s="12">
        <f t="shared" si="37"/>
        <v>96.47334295485723</v>
      </c>
      <c r="L241" s="11">
        <f t="shared" si="38"/>
        <v>1.4842052762285727</v>
      </c>
      <c r="M241" s="12">
        <f t="shared" si="39"/>
        <v>779.62469931418411</v>
      </c>
      <c r="N241" s="11">
        <f t="shared" si="40"/>
        <v>11.994226143295139</v>
      </c>
      <c r="O241" s="11">
        <f t="shared" si="41"/>
        <v>637.65</v>
      </c>
      <c r="P241" s="18">
        <f t="shared" si="33"/>
        <v>0.14959271729950796</v>
      </c>
    </row>
    <row r="242" spans="6:16" x14ac:dyDescent="0.2">
      <c r="F242" s="10">
        <v>2.41</v>
      </c>
      <c r="G242" s="11">
        <f t="shared" si="42"/>
        <v>12.618110205194331</v>
      </c>
      <c r="H242" s="11">
        <f t="shared" si="34"/>
        <v>8.0929992729912907</v>
      </c>
      <c r="I242" s="11">
        <f t="shared" si="35"/>
        <v>1.1709818298120596</v>
      </c>
      <c r="J242" s="11">
        <f t="shared" si="36"/>
        <v>19.835613500470302</v>
      </c>
      <c r="K242" s="12">
        <f t="shared" si="37"/>
        <v>95.949432438254178</v>
      </c>
      <c r="L242" s="11">
        <f t="shared" si="38"/>
        <v>1.4761451144346796</v>
      </c>
      <c r="M242" s="12">
        <f t="shared" si="39"/>
        <v>776.51868696671806</v>
      </c>
      <c r="N242" s="11">
        <f t="shared" si="40"/>
        <v>11.946441337949507</v>
      </c>
      <c r="O242" s="11">
        <f t="shared" si="41"/>
        <v>637.65</v>
      </c>
      <c r="P242" s="18">
        <f t="shared" si="33"/>
        <v>0.14879837032275167</v>
      </c>
    </row>
    <row r="243" spans="6:16" x14ac:dyDescent="0.2">
      <c r="F243" s="10">
        <v>2.42</v>
      </c>
      <c r="G243" s="11">
        <f t="shared" si="42"/>
        <v>12.699156851636836</v>
      </c>
      <c r="H243" s="11">
        <f t="shared" si="34"/>
        <v>8.1046646442504766</v>
      </c>
      <c r="I243" s="11">
        <f t="shared" si="35"/>
        <v>1.162103683476559</v>
      </c>
      <c r="J243" s="11">
        <f t="shared" si="36"/>
        <v>19.892837417635551</v>
      </c>
      <c r="K243" s="12">
        <f t="shared" si="37"/>
        <v>95.429576843611883</v>
      </c>
      <c r="L243" s="11">
        <f t="shared" si="38"/>
        <v>1.4681473360555675</v>
      </c>
      <c r="M243" s="12">
        <f t="shared" si="39"/>
        <v>773.42471746020522</v>
      </c>
      <c r="N243" s="11">
        <f t="shared" si="40"/>
        <v>11.89884180708008</v>
      </c>
      <c r="O243" s="11">
        <f t="shared" si="41"/>
        <v>637.65</v>
      </c>
      <c r="P243" s="18">
        <f t="shared" si="33"/>
        <v>0.1480098865525562</v>
      </c>
    </row>
    <row r="244" spans="6:16" x14ac:dyDescent="0.2">
      <c r="F244" s="10">
        <v>2.4300000000000002</v>
      </c>
      <c r="G244" s="11">
        <f t="shared" si="42"/>
        <v>12.780319267347183</v>
      </c>
      <c r="H244" s="11">
        <f t="shared" si="34"/>
        <v>8.1162415710347275</v>
      </c>
      <c r="I244" s="11">
        <f t="shared" si="35"/>
        <v>1.1532928494428787</v>
      </c>
      <c r="J244" s="11">
        <f t="shared" si="36"/>
        <v>19.949708963686348</v>
      </c>
      <c r="K244" s="12">
        <f t="shared" si="37"/>
        <v>94.913744177473461</v>
      </c>
      <c r="L244" s="11">
        <f t="shared" si="38"/>
        <v>1.4602114488842071</v>
      </c>
      <c r="M244" s="12">
        <f t="shared" si="39"/>
        <v>770.34287615576545</v>
      </c>
      <c r="N244" s="11">
        <f t="shared" si="40"/>
        <v>11.851428863934853</v>
      </c>
      <c r="O244" s="11">
        <f t="shared" si="41"/>
        <v>637.65</v>
      </c>
      <c r="P244" s="18">
        <f t="shared" ref="P244:P307" si="43">K244/(SQRT(K244^2+O244^2))</f>
        <v>0.14722722542862954</v>
      </c>
    </row>
    <row r="245" spans="6:16" x14ac:dyDescent="0.2">
      <c r="F245" s="10">
        <v>2.44</v>
      </c>
      <c r="G245" s="11">
        <f t="shared" si="42"/>
        <v>12.861596574586304</v>
      </c>
      <c r="H245" s="11">
        <f t="shared" si="34"/>
        <v>8.1277307239120837</v>
      </c>
      <c r="I245" s="11">
        <f t="shared" si="35"/>
        <v>1.1445488173628218</v>
      </c>
      <c r="J245" s="11">
        <f t="shared" si="36"/>
        <v>20.006229579247091</v>
      </c>
      <c r="K245" s="12">
        <f t="shared" si="37"/>
        <v>94.401902707830502</v>
      </c>
      <c r="L245" s="11">
        <f t="shared" si="38"/>
        <v>1.4523369647358539</v>
      </c>
      <c r="M245" s="12">
        <f t="shared" si="39"/>
        <v>767.27324503419334</v>
      </c>
      <c r="N245" s="11">
        <f t="shared" si="40"/>
        <v>11.804203769756821</v>
      </c>
      <c r="O245" s="11">
        <f t="shared" si="41"/>
        <v>637.65</v>
      </c>
      <c r="P245" s="18">
        <f t="shared" si="43"/>
        <v>0.14645034660708478</v>
      </c>
    </row>
    <row r="246" spans="6:16" x14ac:dyDescent="0.2">
      <c r="F246" s="10">
        <v>2.4500000000000002</v>
      </c>
      <c r="G246" s="11">
        <f t="shared" si="42"/>
        <v>12.942987902269969</v>
      </c>
      <c r="H246" s="11">
        <f t="shared" si="34"/>
        <v>8.1391327683664727</v>
      </c>
      <c r="I246" s="11">
        <f t="shared" si="35"/>
        <v>1.1358710807575472</v>
      </c>
      <c r="J246" s="11">
        <f t="shared" si="36"/>
        <v>20.062400712615013</v>
      </c>
      <c r="K246" s="12">
        <f t="shared" si="37"/>
        <v>93.894020961855588</v>
      </c>
      <c r="L246" s="11">
        <f t="shared" si="38"/>
        <v>1.444523399413163</v>
      </c>
      <c r="M246" s="12">
        <f t="shared" si="39"/>
        <v>764.21590276432732</v>
      </c>
      <c r="N246" s="11">
        <f t="shared" si="40"/>
        <v>11.757167734835805</v>
      </c>
      <c r="O246" s="11">
        <f t="shared" si="41"/>
        <v>637.65</v>
      </c>
      <c r="P246" s="18">
        <f t="shared" si="43"/>
        <v>0.14567920996085462</v>
      </c>
    </row>
    <row r="247" spans="6:16" x14ac:dyDescent="0.2">
      <c r="F247" s="10">
        <v>2.46</v>
      </c>
      <c r="G247" s="11">
        <f t="shared" si="42"/>
        <v>13.024492385918332</v>
      </c>
      <c r="H247" s="11">
        <f t="shared" si="34"/>
        <v>8.1504483648362651</v>
      </c>
      <c r="I247" s="11">
        <f t="shared" si="35"/>
        <v>1.1272591369882341</v>
      </c>
      <c r="J247" s="11">
        <f t="shared" si="36"/>
        <v>20.118223819421104</v>
      </c>
      <c r="K247" s="12">
        <f t="shared" si="37"/>
        <v>93.390067723656315</v>
      </c>
      <c r="L247" s="11">
        <f t="shared" si="38"/>
        <v>1.4367702726716356</v>
      </c>
      <c r="M247" s="12">
        <f t="shared" si="39"/>
        <v>761.17092477022265</v>
      </c>
      <c r="N247" s="11">
        <f t="shared" si="40"/>
        <v>11.710321919541887</v>
      </c>
      <c r="O247" s="11">
        <f t="shared" si="41"/>
        <v>637.65</v>
      </c>
      <c r="P247" s="18">
        <f t="shared" si="43"/>
        <v>0.14491377558005822</v>
      </c>
    </row>
    <row r="248" spans="6:16" x14ac:dyDescent="0.2">
      <c r="F248" s="10">
        <v>2.4700000000000002</v>
      </c>
      <c r="G248" s="11">
        <f t="shared" si="42"/>
        <v>13.106109167605858</v>
      </c>
      <c r="H248" s="11">
        <f t="shared" si="34"/>
        <v>8.1616781687525108</v>
      </c>
      <c r="I248" s="11">
        <f t="shared" si="35"/>
        <v>1.1187124872269663</v>
      </c>
      <c r="J248" s="11">
        <f t="shared" si="36"/>
        <v>20.17370036229779</v>
      </c>
      <c r="K248" s="12">
        <f t="shared" si="37"/>
        <v>92.890012032050606</v>
      </c>
      <c r="L248" s="11">
        <f t="shared" si="38"/>
        <v>1.4290771081853939</v>
      </c>
      <c r="M248" s="12">
        <f t="shared" si="39"/>
        <v>758.13838329714554</v>
      </c>
      <c r="N248" s="11">
        <f t="shared" si="40"/>
        <v>11.663667435340699</v>
      </c>
      <c r="O248" s="11">
        <f t="shared" si="41"/>
        <v>637.65</v>
      </c>
      <c r="P248" s="18">
        <f t="shared" si="43"/>
        <v>0.14415400377232199</v>
      </c>
    </row>
    <row r="249" spans="6:16" x14ac:dyDescent="0.2">
      <c r="F249" s="10">
        <v>2.48</v>
      </c>
      <c r="G249" s="11">
        <f t="shared" si="42"/>
        <v>13.187837395911627</v>
      </c>
      <c r="H249" s="11">
        <f t="shared" si="34"/>
        <v>8.1728228305769264</v>
      </c>
      <c r="I249" s="11">
        <f t="shared" si="35"/>
        <v>1.1102306364278409</v>
      </c>
      <c r="J249" s="11">
        <f t="shared" si="36"/>
        <v>20.228831810553483</v>
      </c>
      <c r="K249" s="12">
        <f t="shared" si="37"/>
        <v>92.393823178363149</v>
      </c>
      <c r="L249" s="11">
        <f t="shared" si="38"/>
        <v>1.4214434335132793</v>
      </c>
      <c r="M249" s="12">
        <f t="shared" si="39"/>
        <v>755.11834747641399</v>
      </c>
      <c r="N249" s="11">
        <f t="shared" si="40"/>
        <v>11.617205345790984</v>
      </c>
      <c r="O249" s="11">
        <f t="shared" si="41"/>
        <v>637.65</v>
      </c>
      <c r="P249" s="18">
        <f t="shared" si="43"/>
        <v>0.14339985506305525</v>
      </c>
    </row>
    <row r="250" spans="6:16" x14ac:dyDescent="0.2">
      <c r="F250" s="10">
        <v>2.4900000000000002</v>
      </c>
      <c r="G250" s="11">
        <f t="shared" si="42"/>
        <v>13.269676225870022</v>
      </c>
      <c r="H250" s="11">
        <f t="shared" si="34"/>
        <v>8.1838829958395536</v>
      </c>
      <c r="I250" s="11">
        <f t="shared" si="35"/>
        <v>1.1018130932982904</v>
      </c>
      <c r="J250" s="11">
        <f t="shared" si="36"/>
        <v>20.283619639853509</v>
      </c>
      <c r="K250" s="12">
        <f t="shared" si="37"/>
        <v>91.901470704242385</v>
      </c>
      <c r="L250" s="11">
        <f t="shared" si="38"/>
        <v>1.4138687800652674</v>
      </c>
      <c r="M250" s="12">
        <f t="shared" si="39"/>
        <v>752.1108833890961</v>
      </c>
      <c r="N250" s="11">
        <f t="shared" si="40"/>
        <v>11.570936667524556</v>
      </c>
      <c r="O250" s="11">
        <f t="shared" si="41"/>
        <v>637.65</v>
      </c>
      <c r="P250" s="18">
        <f t="shared" si="43"/>
        <v>0.14265129019568165</v>
      </c>
    </row>
    <row r="251" spans="6:16" x14ac:dyDescent="0.2">
      <c r="F251" s="10">
        <v>2.5</v>
      </c>
      <c r="G251" s="11">
        <f t="shared" si="42"/>
        <v>13.351624818921783</v>
      </c>
      <c r="H251" s="11">
        <f t="shared" si="34"/>
        <v>8.1948593051761538</v>
      </c>
      <c r="I251" s="11">
        <f t="shared" si="35"/>
        <v>1.0934593702706306</v>
      </c>
      <c r="J251" s="11">
        <f t="shared" si="36"/>
        <v>20.33806533190759</v>
      </c>
      <c r="K251" s="12">
        <f t="shared" si="37"/>
        <v>91.412924399498579</v>
      </c>
      <c r="L251" s="11">
        <f t="shared" si="38"/>
        <v>1.4063526830692088</v>
      </c>
      <c r="M251" s="12">
        <f t="shared" si="39"/>
        <v>749.11605412859524</v>
      </c>
      <c r="N251" s="11">
        <f t="shared" si="40"/>
        <v>11.524862371209156</v>
      </c>
      <c r="O251" s="11">
        <f t="shared" si="41"/>
        <v>637.65</v>
      </c>
      <c r="P251" s="18">
        <f t="shared" si="43"/>
        <v>0.14190827013182897</v>
      </c>
    </row>
    <row r="252" spans="6:16" x14ac:dyDescent="0.2">
      <c r="F252" s="10">
        <v>2.5099999999999998</v>
      </c>
      <c r="G252" s="11">
        <f t="shared" si="42"/>
        <v>13.433682342865437</v>
      </c>
      <c r="H252" s="11">
        <f t="shared" si="34"/>
        <v>8.2057523943653266</v>
      </c>
      <c r="I252" s="11">
        <f t="shared" si="35"/>
        <v>1.0851689834738132</v>
      </c>
      <c r="J252" s="11">
        <f t="shared" si="36"/>
        <v>20.392170374163801</v>
      </c>
      <c r="K252" s="12">
        <f t="shared" si="37"/>
        <v>90.928154299961648</v>
      </c>
      <c r="L252" s="11">
        <f t="shared" si="38"/>
        <v>1.3988946815378716</v>
      </c>
      <c r="M252" s="12">
        <f t="shared" si="39"/>
        <v>746.13391986213014</v>
      </c>
      <c r="N252" s="11">
        <f t="shared" si="40"/>
        <v>11.478983382494311</v>
      </c>
      <c r="O252" s="11">
        <f t="shared" si="41"/>
        <v>637.65</v>
      </c>
      <c r="P252" s="18">
        <f t="shared" si="43"/>
        <v>0.14117075605147594</v>
      </c>
    </row>
    <row r="253" spans="6:16" x14ac:dyDescent="0.2">
      <c r="F253" s="10">
        <v>2.52</v>
      </c>
      <c r="G253" s="11">
        <f t="shared" si="42"/>
        <v>13.515847971809089</v>
      </c>
      <c r="H253" s="11">
        <f t="shared" si="34"/>
        <v>8.2165628943653211</v>
      </c>
      <c r="I253" s="11">
        <f t="shared" si="35"/>
        <v>1.0769414527054035</v>
      </c>
      <c r="J253" s="11">
        <f t="shared" si="36"/>
        <v>20.445936259508564</v>
      </c>
      <c r="K253" s="12">
        <f t="shared" si="37"/>
        <v>90.447130685359781</v>
      </c>
      <c r="L253" s="11">
        <f t="shared" si="38"/>
        <v>1.3914943182363044</v>
      </c>
      <c r="M253" s="12">
        <f t="shared" si="39"/>
        <v>743.16453789113825</v>
      </c>
      <c r="N253" s="11">
        <f t="shared" si="40"/>
        <v>11.433300582940589</v>
      </c>
      <c r="O253" s="11">
        <f t="shared" si="41"/>
        <v>637.65</v>
      </c>
      <c r="P253" s="18">
        <f t="shared" si="43"/>
        <v>0.14043870935306002</v>
      </c>
    </row>
    <row r="254" spans="6:16" x14ac:dyDescent="0.2">
      <c r="F254" s="10">
        <v>2.5299999999999998</v>
      </c>
      <c r="G254" s="11">
        <f t="shared" si="42"/>
        <v>13.598120886122596</v>
      </c>
      <c r="H254" s="11">
        <f t="shared" si="34"/>
        <v>8.22729143135059</v>
      </c>
      <c r="I254" s="11">
        <f t="shared" si="35"/>
        <v>1.0687763014037648</v>
      </c>
      <c r="J254" s="11">
        <f t="shared" si="36"/>
        <v>20.499364485972961</v>
      </c>
      <c r="K254" s="12">
        <f t="shared" si="37"/>
        <v>89.969824077217666</v>
      </c>
      <c r="L254" s="11">
        <f t="shared" si="38"/>
        <v>1.3841511396495025</v>
      </c>
      <c r="M254" s="12">
        <f t="shared" si="39"/>
        <v>740.20796271061295</v>
      </c>
      <c r="N254" s="11">
        <f t="shared" si="40"/>
        <v>11.387814810932506</v>
      </c>
      <c r="O254" s="11">
        <f t="shared" si="41"/>
        <v>637.65</v>
      </c>
      <c r="P254" s="18">
        <f t="shared" si="43"/>
        <v>0.13971209165354534</v>
      </c>
    </row>
    <row r="255" spans="6:16" x14ac:dyDescent="0.2">
      <c r="F255" s="10">
        <v>2.54</v>
      </c>
      <c r="G255" s="11">
        <f t="shared" si="42"/>
        <v>13.680500272390075</v>
      </c>
      <c r="H255" s="11">
        <f t="shared" si="34"/>
        <v>8.2379386267480594</v>
      </c>
      <c r="I255" s="11">
        <f t="shared" si="35"/>
        <v>1.0606730566204523</v>
      </c>
      <c r="J255" s="11">
        <f t="shared" si="36"/>
        <v>20.552456556445026</v>
      </c>
      <c r="K255" s="12">
        <f t="shared" si="37"/>
        <v>89.496205236774429</v>
      </c>
      <c r="L255" s="11">
        <f t="shared" si="38"/>
        <v>1.3768646959503759</v>
      </c>
      <c r="M255" s="12">
        <f t="shared" si="39"/>
        <v>737.26424606739602</v>
      </c>
      <c r="N255" s="11">
        <f t="shared" si="40"/>
        <v>11.342526862575324</v>
      </c>
      <c r="O255" s="11">
        <f t="shared" si="41"/>
        <v>637.65</v>
      </c>
      <c r="P255" s="18">
        <f t="shared" si="43"/>
        <v>0.13899086478845235</v>
      </c>
    </row>
    <row r="256" spans="6:16" x14ac:dyDescent="0.2">
      <c r="F256" s="10">
        <v>2.5499999999999998</v>
      </c>
      <c r="G256" s="11">
        <f t="shared" si="42"/>
        <v>13.762985323362807</v>
      </c>
      <c r="H256" s="11">
        <f t="shared" si="34"/>
        <v>8.2485050972731226</v>
      </c>
      <c r="I256" s="11">
        <f t="shared" si="35"/>
        <v>1.0526312489928222</v>
      </c>
      <c r="J256" s="11">
        <f t="shared" si="36"/>
        <v>20.605213978387969</v>
      </c>
      <c r="K256" s="12">
        <f t="shared" si="37"/>
        <v>89.026245162921413</v>
      </c>
      <c r="L256" s="11">
        <f t="shared" si="38"/>
        <v>1.3696345409680217</v>
      </c>
      <c r="M256" s="12">
        <f t="shared" si="39"/>
        <v>734.333437017444</v>
      </c>
      <c r="N256" s="11">
        <f t="shared" si="40"/>
        <v>11.29743749257606</v>
      </c>
      <c r="O256" s="11">
        <f t="shared" si="41"/>
        <v>637.65</v>
      </c>
      <c r="P256" s="18">
        <f t="shared" si="43"/>
        <v>0.1382749908118506</v>
      </c>
    </row>
    <row r="257" spans="6:16" x14ac:dyDescent="0.2">
      <c r="F257" s="10">
        <v>2.56</v>
      </c>
      <c r="G257" s="11">
        <f t="shared" si="42"/>
        <v>13.845575237912461</v>
      </c>
      <c r="H257" s="11">
        <f t="shared" si="34"/>
        <v>8.2589914549653631</v>
      </c>
      <c r="I257" s="11">
        <f t="shared" si="35"/>
        <v>1.0446504127168406</v>
      </c>
      <c r="J257" s="11">
        <f t="shared" si="36"/>
        <v>20.657638263564252</v>
      </c>
      <c r="K257" s="12">
        <f t="shared" si="37"/>
        <v>88.559915090158881</v>
      </c>
      <c r="L257" s="11">
        <f t="shared" si="38"/>
        <v>1.3624602321562904</v>
      </c>
      <c r="M257" s="12">
        <f t="shared" si="39"/>
        <v>731.41558198208031</v>
      </c>
      <c r="N257" s="11">
        <f t="shared" si="40"/>
        <v>11.252547415108927</v>
      </c>
      <c r="O257" s="11">
        <f t="shared" si="41"/>
        <v>637.65</v>
      </c>
      <c r="P257" s="18">
        <f t="shared" si="43"/>
        <v>0.13756443199631546</v>
      </c>
    </row>
    <row r="258" spans="6:16" x14ac:dyDescent="0.2">
      <c r="F258" s="10">
        <v>2.57</v>
      </c>
      <c r="G258" s="11">
        <f t="shared" si="42"/>
        <v>13.928269220984701</v>
      </c>
      <c r="H258" s="11">
        <f t="shared" ref="H258:H321" si="44">$A$3*(1-EXP(-F258/$A$5))</f>
        <v>8.2693983072239998</v>
      </c>
      <c r="I258" s="11">
        <f t="shared" si="35"/>
        <v>1.0367300855201074</v>
      </c>
      <c r="J258" s="11">
        <f t="shared" si="36"/>
        <v>20.709730927765385</v>
      </c>
      <c r="K258" s="12">
        <f t="shared" si="37"/>
        <v>88.097186486572355</v>
      </c>
      <c r="L258" s="11">
        <f t="shared" si="38"/>
        <v>1.3553413305626516</v>
      </c>
      <c r="M258" s="12">
        <f t="shared" si="39"/>
        <v>728.51072480325843</v>
      </c>
      <c r="N258" s="11">
        <f t="shared" si="40"/>
        <v>11.207857304665515</v>
      </c>
      <c r="O258" s="11">
        <f t="shared" si="41"/>
        <v>637.65</v>
      </c>
      <c r="P258" s="18">
        <f t="shared" si="43"/>
        <v>0.13685915083284975</v>
      </c>
    </row>
    <row r="259" spans="6:16" x14ac:dyDescent="0.2">
      <c r="F259" s="10">
        <v>2.58</v>
      </c>
      <c r="G259" s="11">
        <f t="shared" si="42"/>
        <v>14.011066483553131</v>
      </c>
      <c r="H259" s="11">
        <f t="shared" si="44"/>
        <v>8.2797262568430838</v>
      </c>
      <c r="I259" s="11">
        <f t="shared" ref="I259:I322" si="45">($A$3/$A$5)*EXP(-F259/$A$5)</f>
        <v>1.0288698086350754</v>
      </c>
      <c r="J259" s="11">
        <f t="shared" ref="J259:J322" si="46">(0.5*(1.293*($A$13/760*273/(273+$A$11)))*((0.2025*$A$7^0.725*$A$9^0.425)*0.266)*0.9)*H259^2</f>
        <v>20.761493490547416</v>
      </c>
      <c r="K259" s="12">
        <f t="shared" ref="K259:K322" si="47">J259+$A$9*I259</f>
        <v>87.638031051827312</v>
      </c>
      <c r="L259" s="11">
        <f t="shared" ref="L259:L322" si="48">K259/$A$9</f>
        <v>1.3482774007973433</v>
      </c>
      <c r="M259" s="12">
        <f t="shared" ref="M259:M322" si="49">K259*H259</f>
        <v>725.61890679784415</v>
      </c>
      <c r="N259" s="11">
        <f t="shared" ref="N259:N322" si="50">L259*H259</f>
        <v>11.16336779688991</v>
      </c>
      <c r="O259" s="11">
        <f t="shared" ref="O259:O322" si="51">$A$9*9.81</f>
        <v>637.65</v>
      </c>
      <c r="P259" s="18">
        <f t="shared" si="43"/>
        <v>0.13615911003077105</v>
      </c>
    </row>
    <row r="260" spans="6:16" x14ac:dyDescent="0.2">
      <c r="F260" s="10">
        <v>2.59</v>
      </c>
      <c r="G260" s="11">
        <f t="shared" ref="G260:G323" si="52">G259+H260*0.01</f>
        <v>14.093966242573595</v>
      </c>
      <c r="H260" s="11">
        <f t="shared" si="44"/>
        <v>8.2899759020463932</v>
      </c>
      <c r="I260" s="11">
        <f t="shared" si="45"/>
        <v>1.0210691267724827</v>
      </c>
      <c r="J260" s="11">
        <f t="shared" si="46"/>
        <v>20.812927474971829</v>
      </c>
      <c r="K260" s="12">
        <f t="shared" si="47"/>
        <v>87.182420715183213</v>
      </c>
      <c r="L260" s="11">
        <f t="shared" si="48"/>
        <v>1.3412680110028186</v>
      </c>
      <c r="M260" s="12">
        <f t="shared" si="49"/>
        <v>722.74016681093906</v>
      </c>
      <c r="N260" s="11">
        <f t="shared" si="50"/>
        <v>11.119079489399063</v>
      </c>
      <c r="O260" s="11">
        <f t="shared" si="51"/>
        <v>637.65</v>
      </c>
      <c r="P260" s="18">
        <f t="shared" si="43"/>
        <v>0.13546427251756671</v>
      </c>
    </row>
    <row r="261" spans="6:16" x14ac:dyDescent="0.2">
      <c r="F261" s="10">
        <v>2.6</v>
      </c>
      <c r="G261" s="11">
        <f t="shared" si="52"/>
        <v>14.176967720938816</v>
      </c>
      <c r="H261" s="11">
        <f t="shared" si="44"/>
        <v>8.300147836522104</v>
      </c>
      <c r="I261" s="11">
        <f t="shared" si="45"/>
        <v>1.0133275880949753</v>
      </c>
      <c r="J261" s="11">
        <f t="shared" si="46"/>
        <v>20.864034407352069</v>
      </c>
      <c r="K261" s="12">
        <f t="shared" si="47"/>
        <v>86.730327633525462</v>
      </c>
      <c r="L261" s="11">
        <f t="shared" si="48"/>
        <v>1.3343127328234687</v>
      </c>
      <c r="M261" s="12">
        <f t="shared" si="49"/>
        <v>719.87454126825958</v>
      </c>
      <c r="N261" s="11">
        <f t="shared" si="50"/>
        <v>11.07499294258861</v>
      </c>
      <c r="O261" s="11">
        <f t="shared" si="51"/>
        <v>637.65</v>
      </c>
      <c r="P261" s="18">
        <f t="shared" si="43"/>
        <v>0.1347746014387155</v>
      </c>
    </row>
    <row r="262" spans="6:16" x14ac:dyDescent="0.2">
      <c r="F262" s="10">
        <v>2.61</v>
      </c>
      <c r="G262" s="11">
        <f t="shared" si="52"/>
        <v>14.260070147433387</v>
      </c>
      <c r="H262" s="11">
        <f t="shared" si="44"/>
        <v>8.3102426494571606</v>
      </c>
      <c r="I262" s="11">
        <f t="shared" si="45"/>
        <v>1.0056447441909406</v>
      </c>
      <c r="J262" s="11">
        <f t="shared" si="46"/>
        <v>20.914815817005248</v>
      </c>
      <c r="K262" s="12">
        <f t="shared" si="47"/>
        <v>86.281724189416394</v>
      </c>
      <c r="L262" s="11">
        <f t="shared" si="48"/>
        <v>1.3274111413756369</v>
      </c>
      <c r="M262" s="12">
        <f t="shared" si="49"/>
        <v>717.02206422758763</v>
      </c>
      <c r="N262" s="11">
        <f t="shared" si="50"/>
        <v>11.031108680424426</v>
      </c>
      <c r="O262" s="11">
        <f t="shared" si="51"/>
        <v>637.65</v>
      </c>
      <c r="P262" s="18">
        <f t="shared" si="43"/>
        <v>0.13409006015747965</v>
      </c>
    </row>
    <row r="263" spans="6:16" x14ac:dyDescent="0.2">
      <c r="F263" s="10">
        <v>2.62</v>
      </c>
      <c r="G263" s="11">
        <f t="shared" si="52"/>
        <v>14.343272756689101</v>
      </c>
      <c r="H263" s="11">
        <f t="shared" si="44"/>
        <v>8.3202609255714179</v>
      </c>
      <c r="I263" s="11">
        <f t="shared" si="45"/>
        <v>0.99802015004852973</v>
      </c>
      <c r="J263" s="11">
        <f t="shared" si="46"/>
        <v>20.965273236009249</v>
      </c>
      <c r="K263" s="12">
        <f t="shared" si="47"/>
        <v>85.836582989163688</v>
      </c>
      <c r="L263" s="11">
        <f t="shared" si="48"/>
        <v>1.320562815217903</v>
      </c>
      <c r="M263" s="12">
        <f t="shared" si="49"/>
        <v>714.18276742930686</v>
      </c>
      <c r="N263" s="11">
        <f t="shared" si="50"/>
        <v>10.987427191220107</v>
      </c>
      <c r="O263" s="11">
        <f t="shared" si="51"/>
        <v>637.65</v>
      </c>
      <c r="P263" s="18">
        <f t="shared" si="43"/>
        <v>0.13341061225466516</v>
      </c>
    </row>
    <row r="264" spans="6:16" x14ac:dyDescent="0.2">
      <c r="F264" s="10">
        <v>2.63</v>
      </c>
      <c r="G264" s="11">
        <f t="shared" si="52"/>
        <v>14.426574789140616</v>
      </c>
      <c r="H264" s="11">
        <f t="shared" si="44"/>
        <v>8.3302032451515053</v>
      </c>
      <c r="I264" s="11">
        <f t="shared" si="45"/>
        <v>0.99045336402988504</v>
      </c>
      <c r="J264" s="11">
        <f t="shared" si="46"/>
        <v>21.015408198964909</v>
      </c>
      <c r="K264" s="12">
        <f t="shared" si="47"/>
        <v>85.394876860907431</v>
      </c>
      <c r="L264" s="11">
        <f t="shared" si="48"/>
        <v>1.3137673363216529</v>
      </c>
      <c r="M264" s="12">
        <f t="shared" si="49"/>
        <v>711.3566803460443</v>
      </c>
      <c r="N264" s="11">
        <f t="shared" si="50"/>
        <v>10.943948928400681</v>
      </c>
      <c r="O264" s="11">
        <f t="shared" si="51"/>
        <v>637.65</v>
      </c>
      <c r="P264" s="18">
        <f t="shared" si="43"/>
        <v>0.13273622152835371</v>
      </c>
    </row>
    <row r="265" spans="6:16" x14ac:dyDescent="0.2">
      <c r="F265" s="10">
        <v>2.64</v>
      </c>
      <c r="G265" s="11">
        <f t="shared" si="52"/>
        <v>14.509975490981461</v>
      </c>
      <c r="H265" s="11">
        <f t="shared" si="44"/>
        <v>8.3400701840844285</v>
      </c>
      <c r="I265" s="11">
        <f t="shared" si="45"/>
        <v>0.98294394784555539</v>
      </c>
      <c r="J265" s="11">
        <f t="shared" si="46"/>
        <v>21.065222242763269</v>
      </c>
      <c r="K265" s="12">
        <f t="shared" si="47"/>
        <v>84.956578852724363</v>
      </c>
      <c r="L265" s="11">
        <f t="shared" si="48"/>
        <v>1.3070242900419133</v>
      </c>
      <c r="M265" s="12">
        <f t="shared" si="49"/>
        <v>708.54383023142418</v>
      </c>
      <c r="N265" s="11">
        <f t="shared" si="50"/>
        <v>10.900674311252679</v>
      </c>
      <c r="O265" s="11">
        <f t="shared" si="51"/>
        <v>637.65</v>
      </c>
      <c r="P265" s="18">
        <f t="shared" si="43"/>
        <v>0.13206685199360563</v>
      </c>
    </row>
    <row r="266" spans="6:16" x14ac:dyDescent="0.2">
      <c r="F266" s="10">
        <v>2.65</v>
      </c>
      <c r="G266" s="11">
        <f t="shared" si="52"/>
        <v>14.593474114120371</v>
      </c>
      <c r="H266" s="11">
        <f t="shared" si="44"/>
        <v>8.3498623138909434</v>
      </c>
      <c r="I266" s="11">
        <f t="shared" si="45"/>
        <v>0.97549146652911334</v>
      </c>
      <c r="J266" s="11">
        <f t="shared" si="46"/>
        <v>21.114716906357934</v>
      </c>
      <c r="K266" s="12">
        <f t="shared" si="47"/>
        <v>84.521662230750309</v>
      </c>
      <c r="L266" s="11">
        <f t="shared" si="48"/>
        <v>1.3003332650884663</v>
      </c>
      <c r="M266" s="12">
        <f t="shared" si="49"/>
        <v>705.74424216796149</v>
      </c>
      <c r="N266" s="11">
        <f t="shared" si="50"/>
        <v>10.857603725660946</v>
      </c>
      <c r="O266" s="11">
        <f t="shared" si="51"/>
        <v>637.65</v>
      </c>
      <c r="P266" s="18">
        <f t="shared" si="43"/>
        <v>0.13140246788213555</v>
      </c>
    </row>
    <row r="267" spans="6:16" x14ac:dyDescent="0.2">
      <c r="F267" s="10">
        <v>2.66</v>
      </c>
      <c r="G267" s="11">
        <f t="shared" si="52"/>
        <v>14.677069916137958</v>
      </c>
      <c r="H267" s="11">
        <f t="shared" si="44"/>
        <v>8.3595802017586447</v>
      </c>
      <c r="I267" s="11">
        <f t="shared" si="45"/>
        <v>0.96809548841195703</v>
      </c>
      <c r="J267" s="11">
        <f t="shared" si="46"/>
        <v>21.163893730542178</v>
      </c>
      <c r="K267" s="12">
        <f t="shared" si="47"/>
        <v>84.090100477319382</v>
      </c>
      <c r="L267" s="11">
        <f t="shared" si="48"/>
        <v>1.2936938534972213</v>
      </c>
      <c r="M267" s="12">
        <f t="shared" si="49"/>
        <v>702.9579391140943</v>
      </c>
      <c r="N267" s="11">
        <f t="shared" si="50"/>
        <v>10.81473752483222</v>
      </c>
      <c r="O267" s="11">
        <f t="shared" si="51"/>
        <v>637.65</v>
      </c>
      <c r="P267" s="18">
        <f t="shared" si="43"/>
        <v>0.1307430336419608</v>
      </c>
    </row>
    <row r="268" spans="6:16" x14ac:dyDescent="0.2">
      <c r="F268" s="10">
        <v>2.67</v>
      </c>
      <c r="G268" s="11">
        <f t="shared" si="52"/>
        <v>14.760762160243706</v>
      </c>
      <c r="H268" s="11">
        <f t="shared" si="44"/>
        <v>8.3692244105748319</v>
      </c>
      <c r="I268" s="11">
        <f t="shared" si="45"/>
        <v>0.96075558509830894</v>
      </c>
      <c r="J268" s="11">
        <f t="shared" si="46"/>
        <v>21.212754257731007</v>
      </c>
      <c r="K268" s="12">
        <f t="shared" si="47"/>
        <v>83.661867289121091</v>
      </c>
      <c r="L268" s="11">
        <f t="shared" si="48"/>
        <v>1.287105650601863</v>
      </c>
      <c r="M268" s="12">
        <f t="shared" si="49"/>
        <v>700.18494195038431</v>
      </c>
      <c r="N268" s="11">
        <f t="shared" si="50"/>
        <v>10.772076030005913</v>
      </c>
      <c r="O268" s="11">
        <f t="shared" si="51"/>
        <v>637.65</v>
      </c>
      <c r="P268" s="18">
        <f t="shared" si="43"/>
        <v>0.13008851393702442</v>
      </c>
    </row>
    <row r="269" spans="6:16" x14ac:dyDescent="0.2">
      <c r="F269" s="10">
        <v>2.68</v>
      </c>
      <c r="G269" s="11">
        <f t="shared" si="52"/>
        <v>14.844550115233297</v>
      </c>
      <c r="H269" s="11">
        <f t="shared" si="44"/>
        <v>8.3787954989591054</v>
      </c>
      <c r="I269" s="11">
        <f t="shared" si="45"/>
        <v>0.95347133144040042</v>
      </c>
      <c r="J269" s="11">
        <f t="shared" si="46"/>
        <v>21.261300031747851</v>
      </c>
      <c r="K269" s="12">
        <f t="shared" si="47"/>
        <v>83.236936575373875</v>
      </c>
      <c r="L269" s="11">
        <f t="shared" si="48"/>
        <v>1.280568255005752</v>
      </c>
      <c r="M269" s="12">
        <f t="shared" si="49"/>
        <v>697.4252695248872</v>
      </c>
      <c r="N269" s="11">
        <f t="shared" si="50"/>
        <v>10.72961953115211</v>
      </c>
      <c r="O269" s="11">
        <f t="shared" si="51"/>
        <v>637.65</v>
      </c>
      <c r="P269" s="18">
        <f t="shared" si="43"/>
        <v>0.12943887364679235</v>
      </c>
    </row>
    <row r="270" spans="6:16" x14ac:dyDescent="0.2">
      <c r="F270" s="10">
        <v>2.69</v>
      </c>
      <c r="G270" s="11">
        <f t="shared" si="52"/>
        <v>14.928433055446254</v>
      </c>
      <c r="H270" s="11">
        <f t="shared" si="44"/>
        <v>8.3882940212957227</v>
      </c>
      <c r="I270" s="11">
        <f t="shared" si="45"/>
        <v>0.94624230551384858</v>
      </c>
      <c r="J270" s="11">
        <f t="shared" si="46"/>
        <v>21.309532597615981</v>
      </c>
      <c r="K270" s="12">
        <f t="shared" si="47"/>
        <v>82.815282456016135</v>
      </c>
      <c r="L270" s="11">
        <f t="shared" si="48"/>
        <v>1.2740812685540943</v>
      </c>
      <c r="M270" s="12">
        <f t="shared" si="49"/>
        <v>694.67893869771672</v>
      </c>
      <c r="N270" s="11">
        <f t="shared" si="50"/>
        <v>10.687368287657179</v>
      </c>
      <c r="O270" s="11">
        <f t="shared" si="51"/>
        <v>637.65</v>
      </c>
      <c r="P270" s="18">
        <f t="shared" si="43"/>
        <v>0.12879407786582706</v>
      </c>
    </row>
    <row r="271" spans="6:16" x14ac:dyDescent="0.2">
      <c r="F271" s="10">
        <v>2.7</v>
      </c>
      <c r="G271" s="11">
        <f t="shared" si="52"/>
        <v>15.012410260723911</v>
      </c>
      <c r="H271" s="11">
        <f t="shared" si="44"/>
        <v>8.397720527765717</v>
      </c>
      <c r="I271" s="11">
        <f t="shared" si="45"/>
        <v>0.93906808859321367</v>
      </c>
      <c r="J271" s="11">
        <f t="shared" si="46"/>
        <v>21.35745350135447</v>
      </c>
      <c r="K271" s="12">
        <f t="shared" si="47"/>
        <v>82.396879259913362</v>
      </c>
      <c r="L271" s="11">
        <f t="shared" si="48"/>
        <v>1.2676442963063594</v>
      </c>
      <c r="M271" s="12">
        <f t="shared" si="49"/>
        <v>691.94596438480767</v>
      </c>
      <c r="N271" s="11">
        <f t="shared" si="50"/>
        <v>10.645322528997042</v>
      </c>
      <c r="O271" s="11">
        <f t="shared" si="51"/>
        <v>637.65</v>
      </c>
      <c r="P271" s="18">
        <f t="shared" si="43"/>
        <v>0.12815409190333663</v>
      </c>
    </row>
    <row r="272" spans="6:16" x14ac:dyDescent="0.2">
      <c r="F272" s="10">
        <v>2.71</v>
      </c>
      <c r="G272" s="11">
        <f t="shared" si="52"/>
        <v>15.096481016367699</v>
      </c>
      <c r="H272" s="11">
        <f t="shared" si="44"/>
        <v>8.4070755643787543</v>
      </c>
      <c r="I272" s="11">
        <f t="shared" si="45"/>
        <v>0.93194826512774864</v>
      </c>
      <c r="J272" s="11">
        <f t="shared" si="46"/>
        <v>21.405064289778615</v>
      </c>
      <c r="K272" s="12">
        <f t="shared" si="47"/>
        <v>81.981701523082279</v>
      </c>
      <c r="L272" s="11">
        <f t="shared" si="48"/>
        <v>1.261256946508958</v>
      </c>
      <c r="M272" s="12">
        <f t="shared" si="49"/>
        <v>689.22635960089758</v>
      </c>
      <c r="N272" s="11">
        <f t="shared" si="50"/>
        <v>10.603482455398423</v>
      </c>
      <c r="O272" s="11">
        <f t="shared" si="51"/>
        <v>637.65</v>
      </c>
      <c r="P272" s="18">
        <f t="shared" si="43"/>
        <v>0.1275188812827017</v>
      </c>
    </row>
    <row r="273" spans="6:16" x14ac:dyDescent="0.2">
      <c r="F273" s="10">
        <v>2.72</v>
      </c>
      <c r="G273" s="11">
        <f t="shared" si="52"/>
        <v>15.180644613097746</v>
      </c>
      <c r="H273" s="11">
        <f t="shared" si="44"/>
        <v>8.4163596730047736</v>
      </c>
      <c r="I273" s="11">
        <f t="shared" si="45"/>
        <v>0.92488242271732579</v>
      </c>
      <c r="J273" s="11">
        <f t="shared" si="46"/>
        <v>21.452366510304866</v>
      </c>
      <c r="K273" s="12">
        <f t="shared" si="47"/>
        <v>81.569723986931038</v>
      </c>
      <c r="L273" s="11">
        <f t="shared" si="48"/>
        <v>1.2549188305681698</v>
      </c>
      <c r="M273" s="12">
        <f t="shared" si="49"/>
        <v>686.5201355017366</v>
      </c>
      <c r="N273" s="11">
        <f t="shared" si="50"/>
        <v>10.561848238488254</v>
      </c>
      <c r="O273" s="11">
        <f t="shared" si="51"/>
        <v>637.65</v>
      </c>
      <c r="P273" s="18">
        <f t="shared" si="43"/>
        <v>0.12688841174097978</v>
      </c>
    </row>
    <row r="274" spans="6:16" x14ac:dyDescent="0.2">
      <c r="F274" s="10">
        <v>2.73</v>
      </c>
      <c r="G274" s="11">
        <f t="shared" si="52"/>
        <v>15.2649003470118</v>
      </c>
      <c r="H274" s="11">
        <f t="shared" si="44"/>
        <v>8.4255733914053614</v>
      </c>
      <c r="I274" s="11">
        <f t="shared" si="45"/>
        <v>0.91787015208855405</v>
      </c>
      <c r="J274" s="11">
        <f t="shared" si="46"/>
        <v>21.499361710759963</v>
      </c>
      <c r="K274" s="12">
        <f t="shared" si="47"/>
        <v>81.160921596515976</v>
      </c>
      <c r="L274" s="11">
        <f t="shared" si="48"/>
        <v>1.2486295630233226</v>
      </c>
      <c r="M274" s="12">
        <f t="shared" si="49"/>
        <v>683.8273014255418</v>
      </c>
      <c r="N274" s="11">
        <f t="shared" si="50"/>
        <v>10.520420021931411</v>
      </c>
      <c r="O274" s="11">
        <f t="shared" si="51"/>
        <v>637.65</v>
      </c>
      <c r="P274" s="18">
        <f t="shared" si="43"/>
        <v>0.12626264922838867</v>
      </c>
    </row>
    <row r="275" spans="6:16" x14ac:dyDescent="0.2">
      <c r="F275" s="10">
        <v>2.74</v>
      </c>
      <c r="G275" s="11">
        <f t="shared" si="52"/>
        <v>15.349247519544448</v>
      </c>
      <c r="H275" s="11">
        <f t="shared" si="44"/>
        <v>8.4347172532649068</v>
      </c>
      <c r="I275" s="11">
        <f t="shared" si="45"/>
        <v>0.91091104707106718</v>
      </c>
      <c r="J275" s="11">
        <f t="shared" si="46"/>
        <v>21.546051439194439</v>
      </c>
      <c r="K275" s="12">
        <f t="shared" si="47"/>
        <v>80.755269498813803</v>
      </c>
      <c r="L275" s="11">
        <f t="shared" si="48"/>
        <v>1.2423887615202123</v>
      </c>
      <c r="M275" s="12">
        <f t="shared" si="49"/>
        <v>681.14786493370207</v>
      </c>
      <c r="N275" s="11">
        <f t="shared" si="50"/>
        <v>10.479197922056954</v>
      </c>
      <c r="O275" s="11">
        <f t="shared" si="51"/>
        <v>637.65</v>
      </c>
      <c r="P275" s="18">
        <f t="shared" si="43"/>
        <v>0.12564155990776835</v>
      </c>
    </row>
    <row r="276" spans="6:16" x14ac:dyDescent="0.2">
      <c r="F276" s="10">
        <v>2.75</v>
      </c>
      <c r="G276" s="11">
        <f t="shared" si="52"/>
        <v>15.433685437426664</v>
      </c>
      <c r="H276" s="11">
        <f t="shared" si="44"/>
        <v>8.4437917882215121</v>
      </c>
      <c r="I276" s="11">
        <f t="shared" si="45"/>
        <v>0.90400470457400306</v>
      </c>
      <c r="J276" s="11">
        <f t="shared" si="46"/>
        <v>21.592437243700264</v>
      </c>
      <c r="K276" s="12">
        <f t="shared" si="47"/>
        <v>80.352743041010456</v>
      </c>
      <c r="L276" s="11">
        <f t="shared" si="48"/>
        <v>1.2361960467847763</v>
      </c>
      <c r="M276" s="12">
        <f t="shared" si="49"/>
        <v>678.48183185075732</v>
      </c>
      <c r="N276" s="11">
        <f t="shared" si="50"/>
        <v>10.438182028473191</v>
      </c>
      <c r="O276" s="11">
        <f t="shared" si="51"/>
        <v>637.65</v>
      </c>
      <c r="P276" s="18">
        <f t="shared" si="43"/>
        <v>0.12502511015402398</v>
      </c>
    </row>
    <row r="277" spans="6:16" x14ac:dyDescent="0.2">
      <c r="F277" s="10">
        <v>2.76</v>
      </c>
      <c r="G277" s="11">
        <f t="shared" si="52"/>
        <v>15.518213412645641</v>
      </c>
      <c r="H277" s="11">
        <f t="shared" si="44"/>
        <v>8.4527975218976685</v>
      </c>
      <c r="I277" s="11">
        <f t="shared" si="45"/>
        <v>0.89715072456265088</v>
      </c>
      <c r="J277" s="11">
        <f t="shared" si="46"/>
        <v>21.638520672232573</v>
      </c>
      <c r="K277" s="12">
        <f t="shared" si="47"/>
        <v>79.95331776880488</v>
      </c>
      <c r="L277" s="11">
        <f t="shared" si="48"/>
        <v>1.2300510425969982</v>
      </c>
      <c r="M277" s="12">
        <f t="shared" si="49"/>
        <v>675.82920630365072</v>
      </c>
      <c r="N277" s="11">
        <f t="shared" si="50"/>
        <v>10.39737240467155</v>
      </c>
      <c r="O277" s="11">
        <f t="shared" si="51"/>
        <v>637.65</v>
      </c>
      <c r="P277" s="18">
        <f t="shared" si="43"/>
        <v>0.12441326655354829</v>
      </c>
    </row>
    <row r="278" spans="6:16" x14ac:dyDescent="0.2">
      <c r="F278" s="10">
        <v>2.77</v>
      </c>
      <c r="G278" s="11">
        <f t="shared" si="52"/>
        <v>15.602830762404949</v>
      </c>
      <c r="H278" s="11">
        <f t="shared" si="44"/>
        <v>8.4617349759307103</v>
      </c>
      <c r="I278" s="11">
        <f t="shared" si="45"/>
        <v>0.89034871003528071</v>
      </c>
      <c r="J278" s="11">
        <f t="shared" si="46"/>
        <v>21.684303272435521</v>
      </c>
      <c r="K278" s="12">
        <f t="shared" si="47"/>
        <v>79.556969424728777</v>
      </c>
      <c r="L278" s="11">
        <f t="shared" si="48"/>
        <v>1.223953375765058</v>
      </c>
      <c r="M278" s="12">
        <f t="shared" si="49"/>
        <v>673.18999076027762</v>
      </c>
      <c r="N278" s="11">
        <f t="shared" si="50"/>
        <v>10.356769088619656</v>
      </c>
      <c r="O278" s="11">
        <f t="shared" si="51"/>
        <v>637.65</v>
      </c>
      <c r="P278" s="18">
        <f t="shared" si="43"/>
        <v>0.12380599590362601</v>
      </c>
    </row>
    <row r="279" spans="6:16" x14ac:dyDescent="0.2">
      <c r="F279" s="10">
        <v>2.78</v>
      </c>
      <c r="G279" s="11">
        <f t="shared" si="52"/>
        <v>15.687536809084978</v>
      </c>
      <c r="H279" s="11">
        <f t="shared" si="44"/>
        <v>8.470604668003018</v>
      </c>
      <c r="I279" s="11">
        <f t="shared" si="45"/>
        <v>0.88359826700015176</v>
      </c>
      <c r="J279" s="11">
        <f t="shared" si="46"/>
        <v>21.729786591472003</v>
      </c>
      <c r="K279" s="12">
        <f t="shared" si="47"/>
        <v>79.163673946481865</v>
      </c>
      <c r="L279" s="11">
        <f t="shared" si="48"/>
        <v>1.2179026760997209</v>
      </c>
      <c r="M279" s="12">
        <f t="shared" si="49"/>
        <v>670.56418606733814</v>
      </c>
      <c r="N279" s="11">
        <f t="shared" si="50"/>
        <v>10.316372093343663</v>
      </c>
      <c r="O279" s="11">
        <f t="shared" si="51"/>
        <v>637.65</v>
      </c>
      <c r="P279" s="18">
        <f t="shared" si="43"/>
        <v>0.12320326521182023</v>
      </c>
    </row>
    <row r="280" spans="6:16" x14ac:dyDescent="0.2">
      <c r="F280" s="10">
        <v>2.79</v>
      </c>
      <c r="G280" s="11">
        <f t="shared" si="52"/>
        <v>15.772330880203699</v>
      </c>
      <c r="H280" s="11">
        <f t="shared" si="44"/>
        <v>8.4794071118720087</v>
      </c>
      <c r="I280" s="11">
        <f t="shared" si="45"/>
        <v>0.8768990044526862</v>
      </c>
      <c r="J280" s="11">
        <f t="shared" si="46"/>
        <v>21.774972175857304</v>
      </c>
      <c r="K280" s="12">
        <f t="shared" si="47"/>
        <v>78.773407465281906</v>
      </c>
      <c r="L280" s="11">
        <f t="shared" si="48"/>
        <v>1.2118985763889525</v>
      </c>
      <c r="M280" s="12">
        <f t="shared" si="49"/>
        <v>667.95179148750299</v>
      </c>
      <c r="N280" s="11">
        <f t="shared" si="50"/>
        <v>10.276181407500047</v>
      </c>
      <c r="O280" s="11">
        <f t="shared" si="51"/>
        <v>637.65</v>
      </c>
      <c r="P280" s="18">
        <f t="shared" si="43"/>
        <v>0.12260504169534092</v>
      </c>
    </row>
    <row r="281" spans="6:16" x14ac:dyDescent="0.2">
      <c r="F281" s="10">
        <v>2.8</v>
      </c>
      <c r="G281" s="11">
        <f t="shared" si="52"/>
        <v>15.857212308377697</v>
      </c>
      <c r="H281" s="11">
        <f t="shared" si="44"/>
        <v>8.4881428173999023</v>
      </c>
      <c r="I281" s="11">
        <f t="shared" si="45"/>
        <v>0.87025053435282584</v>
      </c>
      <c r="J281" s="11">
        <f t="shared" si="46"/>
        <v>21.819861571296684</v>
      </c>
      <c r="K281" s="12">
        <f t="shared" si="47"/>
        <v>78.386146304230365</v>
      </c>
      <c r="L281" s="11">
        <f t="shared" si="48"/>
        <v>1.2059407123727748</v>
      </c>
      <c r="M281" s="12">
        <f t="shared" si="49"/>
        <v>665.35280473591092</v>
      </c>
      <c r="N281" s="11">
        <f t="shared" si="50"/>
        <v>10.236196995937089</v>
      </c>
      <c r="O281" s="11">
        <f t="shared" si="51"/>
        <v>637.65</v>
      </c>
      <c r="P281" s="18">
        <f t="shared" si="43"/>
        <v>0.12201129278039698</v>
      </c>
    </row>
    <row r="282" spans="6:16" x14ac:dyDescent="0.2">
      <c r="F282" s="10">
        <v>2.81</v>
      </c>
      <c r="G282" s="11">
        <f t="shared" si="52"/>
        <v>15.94218043128353</v>
      </c>
      <c r="H282" s="11">
        <f t="shared" si="44"/>
        <v>8.4968122905832395</v>
      </c>
      <c r="I282" s="11">
        <f t="shared" si="45"/>
        <v>0.86365247160255021</v>
      </c>
      <c r="J282" s="11">
        <f t="shared" si="46"/>
        <v>21.864456322526525</v>
      </c>
      <c r="K282" s="12">
        <f t="shared" si="47"/>
        <v>78.001866976692284</v>
      </c>
      <c r="L282" s="11">
        <f t="shared" si="48"/>
        <v>1.2000287227183428</v>
      </c>
      <c r="M282" s="12">
        <f t="shared" si="49"/>
        <v>662.76722201599796</v>
      </c>
      <c r="N282" s="11">
        <f t="shared" si="50"/>
        <v>10.196418800246121</v>
      </c>
      <c r="O282" s="11">
        <f t="shared" si="51"/>
        <v>637.65</v>
      </c>
      <c r="P282" s="18">
        <f t="shared" si="43"/>
        <v>0.12142198610153145</v>
      </c>
    </row>
    <row r="283" spans="6:16" x14ac:dyDescent="0.2">
      <c r="F283" s="10">
        <v>2.82</v>
      </c>
      <c r="G283" s="11">
        <f t="shared" si="52"/>
        <v>16.027234591619351</v>
      </c>
      <c r="H283" s="11">
        <f t="shared" si="44"/>
        <v>8.5054160335822022</v>
      </c>
      <c r="I283" s="11">
        <f t="shared" si="45"/>
        <v>0.85710443402357706</v>
      </c>
      <c r="J283" s="11">
        <f t="shared" si="46"/>
        <v>21.908757973159336</v>
      </c>
      <c r="K283" s="12">
        <f t="shared" si="47"/>
        <v>77.620546184691847</v>
      </c>
      <c r="L283" s="11">
        <f t="shared" si="48"/>
        <v>1.1941622489952592</v>
      </c>
      <c r="M283" s="12">
        <f t="shared" si="49"/>
        <v>660.19503805468582</v>
      </c>
      <c r="N283" s="11">
        <f t="shared" si="50"/>
        <v>10.156846739302861</v>
      </c>
      <c r="O283" s="11">
        <f t="shared" si="51"/>
        <v>637.65</v>
      </c>
      <c r="P283" s="18">
        <f t="shared" si="43"/>
        <v>0.12083708950094209</v>
      </c>
    </row>
    <row r="284" spans="6:16" x14ac:dyDescent="0.2">
      <c r="F284" s="10">
        <v>2.83</v>
      </c>
      <c r="G284" s="11">
        <f t="shared" si="52"/>
        <v>16.112374137066848</v>
      </c>
      <c r="H284" s="11">
        <f t="shared" si="44"/>
        <v>8.5139545447496943</v>
      </c>
      <c r="I284" s="11">
        <f t="shared" si="45"/>
        <v>0.85060604233521964</v>
      </c>
      <c r="J284" s="11">
        <f t="shared" si="46"/>
        <v>21.952768065532318</v>
      </c>
      <c r="K284" s="12">
        <f t="shared" si="47"/>
        <v>77.242160817321604</v>
      </c>
      <c r="L284" s="11">
        <f t="shared" si="48"/>
        <v>1.1883409356511017</v>
      </c>
      <c r="M284" s="12">
        <f t="shared" si="49"/>
        <v>657.63624613692207</v>
      </c>
      <c r="N284" s="11">
        <f t="shared" si="50"/>
        <v>10.117480709798802</v>
      </c>
      <c r="O284" s="11">
        <f t="shared" si="51"/>
        <v>637.65</v>
      </c>
      <c r="P284" s="18">
        <f t="shared" si="43"/>
        <v>0.12025657102778554</v>
      </c>
    </row>
    <row r="285" spans="6:16" x14ac:dyDescent="0.2">
      <c r="F285" s="10">
        <v>2.84</v>
      </c>
      <c r="G285" s="11">
        <f t="shared" si="52"/>
        <v>16.197598420253449</v>
      </c>
      <c r="H285" s="11">
        <f t="shared" si="44"/>
        <v>8.5224283186602072</v>
      </c>
      <c r="I285" s="11">
        <f t="shared" si="45"/>
        <v>0.84415692013242249</v>
      </c>
      <c r="J285" s="11">
        <f t="shared" si="46"/>
        <v>21.996488140559503</v>
      </c>
      <c r="K285" s="12">
        <f t="shared" si="47"/>
        <v>76.866687949166959</v>
      </c>
      <c r="L285" s="11">
        <f t="shared" si="48"/>
        <v>1.182564429987184</v>
      </c>
      <c r="M285" s="12">
        <f t="shared" si="49"/>
        <v>655.09083813959774</v>
      </c>
      <c r="N285" s="11">
        <f t="shared" si="50"/>
        <v>10.078320586763043</v>
      </c>
      <c r="O285" s="11">
        <f t="shared" si="51"/>
        <v>637.65</v>
      </c>
      <c r="P285" s="18">
        <f t="shared" si="43"/>
        <v>0.11968039893746814</v>
      </c>
    </row>
    <row r="286" spans="6:16" x14ac:dyDescent="0.2">
      <c r="F286" s="10">
        <v>2.85</v>
      </c>
      <c r="G286" s="11">
        <f t="shared" si="52"/>
        <v>16.282906798714833</v>
      </c>
      <c r="H286" s="11">
        <f t="shared" si="44"/>
        <v>8.5308378461384748</v>
      </c>
      <c r="I286" s="11">
        <f t="shared" si="45"/>
        <v>0.83775669386395502</v>
      </c>
      <c r="J286" s="11">
        <f t="shared" si="46"/>
        <v>22.039919737587429</v>
      </c>
      <c r="K286" s="12">
        <f t="shared" si="47"/>
        <v>76.494104838744505</v>
      </c>
      <c r="L286" s="11">
        <f t="shared" si="48"/>
        <v>1.1768323821345308</v>
      </c>
      <c r="M286" s="12">
        <f t="shared" si="49"/>
        <v>652.5588045648459</v>
      </c>
      <c r="N286" s="11">
        <f t="shared" si="50"/>
        <v>10.039366224074552</v>
      </c>
      <c r="O286" s="11">
        <f t="shared" si="51"/>
        <v>637.65</v>
      </c>
      <c r="P286" s="18">
        <f t="shared" si="43"/>
        <v>0.11910854169092189</v>
      </c>
    </row>
    <row r="287" spans="6:16" x14ac:dyDescent="0.2">
      <c r="F287" s="10">
        <v>2.86</v>
      </c>
      <c r="G287" s="11">
        <f t="shared" si="52"/>
        <v>16.368298634857712</v>
      </c>
      <c r="H287" s="11">
        <f t="shared" si="44"/>
        <v>8.539183614287893</v>
      </c>
      <c r="I287" s="11">
        <f t="shared" si="45"/>
        <v>0.83140499281077718</v>
      </c>
      <c r="J287" s="11">
        <f t="shared" si="46"/>
        <v>22.083064394254158</v>
      </c>
      <c r="K287" s="12">
        <f t="shared" si="47"/>
        <v>76.12438892695468</v>
      </c>
      <c r="L287" s="11">
        <f t="shared" si="48"/>
        <v>1.1711444450300721</v>
      </c>
      <c r="M287" s="12">
        <f t="shared" si="49"/>
        <v>650.04013457273015</v>
      </c>
      <c r="N287" s="11">
        <f t="shared" si="50"/>
        <v>10.000617454965079</v>
      </c>
      <c r="O287" s="11">
        <f t="shared" si="51"/>
        <v>637.65</v>
      </c>
      <c r="P287" s="18">
        <f t="shared" si="43"/>
        <v>0.11854096795386723</v>
      </c>
    </row>
    <row r="288" spans="6:16" x14ac:dyDescent="0.2">
      <c r="F288" s="10">
        <v>2.87</v>
      </c>
      <c r="G288" s="11">
        <f t="shared" si="52"/>
        <v>16.4537732959229</v>
      </c>
      <c r="H288" s="11">
        <f t="shared" si="44"/>
        <v>8.5474661065187387</v>
      </c>
      <c r="I288" s="11">
        <f t="shared" si="45"/>
        <v>0.82510144906456462</v>
      </c>
      <c r="J288" s="11">
        <f t="shared" si="46"/>
        <v>22.125923646351787</v>
      </c>
      <c r="K288" s="12">
        <f t="shared" si="47"/>
        <v>75.757517835548484</v>
      </c>
      <c r="L288" s="11">
        <f t="shared" si="48"/>
        <v>1.1655002743930536</v>
      </c>
      <c r="M288" s="12">
        <f t="shared" si="49"/>
        <v>647.53481601333954</v>
      </c>
      <c r="N288" s="11">
        <f t="shared" si="50"/>
        <v>9.9620740925129159</v>
      </c>
      <c r="O288" s="11">
        <f t="shared" si="51"/>
        <v>637.65</v>
      </c>
      <c r="P288" s="18">
        <f t="shared" si="43"/>
        <v>0.11797764659606294</v>
      </c>
    </row>
    <row r="289" spans="6:16" x14ac:dyDescent="0.2">
      <c r="F289" s="10">
        <v>2.88</v>
      </c>
      <c r="G289" s="11">
        <f t="shared" si="52"/>
        <v>16.539330153948661</v>
      </c>
      <c r="H289" s="11">
        <f t="shared" si="44"/>
        <v>8.5556858025761695</v>
      </c>
      <c r="I289" s="11">
        <f t="shared" si="45"/>
        <v>0.81884569750640035</v>
      </c>
      <c r="J289" s="11">
        <f t="shared" si="46"/>
        <v>22.168499027692185</v>
      </c>
      <c r="K289" s="12">
        <f t="shared" si="47"/>
        <v>75.393469365608212</v>
      </c>
      <c r="L289" s="11">
        <f t="shared" si="48"/>
        <v>1.1598995287016649</v>
      </c>
      <c r="M289" s="12">
        <f t="shared" si="49"/>
        <v>645.0428354582956</v>
      </c>
      <c r="N289" s="11">
        <f t="shared" si="50"/>
        <v>9.9237359301276253</v>
      </c>
      <c r="O289" s="11">
        <f t="shared" si="51"/>
        <v>637.65</v>
      </c>
      <c r="P289" s="18">
        <f t="shared" si="43"/>
        <v>0.11741854669054362</v>
      </c>
    </row>
    <row r="290" spans="6:16" x14ac:dyDescent="0.2">
      <c r="F290" s="10">
        <v>2.89</v>
      </c>
      <c r="G290" s="11">
        <f t="shared" si="52"/>
        <v>16.62496858573434</v>
      </c>
      <c r="H290" s="11">
        <f t="shared" si="44"/>
        <v>8.5638431785680176</v>
      </c>
      <c r="I290" s="11">
        <f t="shared" si="45"/>
        <v>0.81263737578562378</v>
      </c>
      <c r="J290" s="11">
        <f t="shared" si="46"/>
        <v>22.210792069976069</v>
      </c>
      <c r="K290" s="12">
        <f t="shared" si="47"/>
        <v>75.032221496041615</v>
      </c>
      <c r="L290" s="11">
        <f t="shared" si="48"/>
        <v>1.154341869169871</v>
      </c>
      <c r="M290" s="12">
        <f t="shared" si="49"/>
        <v>642.56417823168056</v>
      </c>
      <c r="N290" s="11">
        <f t="shared" si="50"/>
        <v>9.8856027420258545</v>
      </c>
      <c r="O290" s="11">
        <f t="shared" si="51"/>
        <v>637.65</v>
      </c>
      <c r="P290" s="18">
        <f t="shared" si="43"/>
        <v>0.11686363751284466</v>
      </c>
    </row>
    <row r="291" spans="6:16" x14ac:dyDescent="0.2">
      <c r="F291" s="10">
        <v>2.9</v>
      </c>
      <c r="G291" s="11">
        <f t="shared" si="52"/>
        <v>16.710687972804262</v>
      </c>
      <c r="H291" s="11">
        <f t="shared" si="44"/>
        <v>8.5719387069923592</v>
      </c>
      <c r="I291" s="11">
        <f t="shared" si="45"/>
        <v>0.80647612429884374</v>
      </c>
      <c r="J291" s="11">
        <f t="shared" si="46"/>
        <v>22.25280430266519</v>
      </c>
      <c r="K291" s="12">
        <f t="shared" si="47"/>
        <v>74.673752382090044</v>
      </c>
      <c r="L291" s="11">
        <f t="shared" si="48"/>
        <v>1.1488269597244622</v>
      </c>
      <c r="M291" s="12">
        <f t="shared" si="49"/>
        <v>640.09882844040055</v>
      </c>
      <c r="N291" s="11">
        <f t="shared" si="50"/>
        <v>9.8476742836984705</v>
      </c>
      <c r="O291" s="11">
        <f t="shared" si="51"/>
        <v>637.65</v>
      </c>
      <c r="P291" s="18">
        <f t="shared" si="43"/>
        <v>0.11631288854021643</v>
      </c>
    </row>
    <row r="292" spans="6:16" x14ac:dyDescent="0.2">
      <c r="F292" s="10">
        <v>2.91</v>
      </c>
      <c r="G292" s="11">
        <f t="shared" si="52"/>
        <v>16.796487701371912</v>
      </c>
      <c r="H292" s="11">
        <f t="shared" si="44"/>
        <v>8.5799728567648845</v>
      </c>
      <c r="I292" s="11">
        <f t="shared" si="45"/>
        <v>0.80036158616910869</v>
      </c>
      <c r="J292" s="11">
        <f t="shared" si="46"/>
        <v>22.294537252857708</v>
      </c>
      <c r="K292" s="12">
        <f t="shared" si="47"/>
        <v>74.318040353849767</v>
      </c>
      <c r="L292" s="11">
        <f t="shared" si="48"/>
        <v>1.1433544669823041</v>
      </c>
      <c r="M292" s="12">
        <f t="shared" si="49"/>
        <v>637.64676900398831</v>
      </c>
      <c r="N292" s="11">
        <f t="shared" si="50"/>
        <v>9.8099502923690522</v>
      </c>
      <c r="O292" s="11">
        <f t="shared" si="51"/>
        <v>637.65</v>
      </c>
      <c r="P292" s="18">
        <f t="shared" si="43"/>
        <v>0.11576626945082684</v>
      </c>
    </row>
    <row r="293" spans="6:16" x14ac:dyDescent="0.2">
      <c r="F293" s="10">
        <v>2.92</v>
      </c>
      <c r="G293" s="11">
        <f t="shared" si="52"/>
        <v>16.882367162304373</v>
      </c>
      <c r="H293" s="11">
        <f t="shared" si="44"/>
        <v>8.5879460932460621</v>
      </c>
      <c r="I293" s="11">
        <f t="shared" si="45"/>
        <v>0.79429340722523623</v>
      </c>
      <c r="J293" s="11">
        <f t="shared" si="46"/>
        <v>22.335992445166667</v>
      </c>
      <c r="K293" s="12">
        <f t="shared" si="47"/>
        <v>73.965063914807018</v>
      </c>
      <c r="L293" s="11">
        <f t="shared" si="48"/>
        <v>1.1379240602278002</v>
      </c>
      <c r="M293" s="12">
        <f t="shared" si="49"/>
        <v>635.20798168386216</v>
      </c>
      <c r="N293" s="11">
        <f t="shared" si="50"/>
        <v>9.7724304874440335</v>
      </c>
      <c r="O293" s="11">
        <f t="shared" si="51"/>
        <v>637.65</v>
      </c>
      <c r="P293" s="18">
        <f t="shared" si="43"/>
        <v>0.1152237501229539</v>
      </c>
    </row>
    <row r="294" spans="6:16" x14ac:dyDescent="0.2">
      <c r="F294" s="10">
        <v>2.93</v>
      </c>
      <c r="G294" s="11">
        <f t="shared" si="52"/>
        <v>16.968325751087054</v>
      </c>
      <c r="H294" s="11">
        <f t="shared" si="44"/>
        <v>8.5958588782680927</v>
      </c>
      <c r="I294" s="11">
        <f t="shared" si="45"/>
        <v>0.78827123598129745</v>
      </c>
      <c r="J294" s="11">
        <f t="shared" si="46"/>
        <v>22.377171401601458</v>
      </c>
      <c r="K294" s="12">
        <f t="shared" si="47"/>
        <v>73.614801740385786</v>
      </c>
      <c r="L294" s="11">
        <f t="shared" si="48"/>
        <v>1.1325354113905506</v>
      </c>
      <c r="M294" s="12">
        <f t="shared" si="49"/>
        <v>632.78244711204059</v>
      </c>
      <c r="N294" s="11">
        <f t="shared" si="50"/>
        <v>9.7351145709544706</v>
      </c>
      <c r="O294" s="11">
        <f t="shared" si="51"/>
        <v>637.65</v>
      </c>
      <c r="P294" s="18">
        <f t="shared" si="43"/>
        <v>0.1146853006341675</v>
      </c>
    </row>
    <row r="295" spans="6:16" x14ac:dyDescent="0.2">
      <c r="F295" s="10">
        <v>2.94</v>
      </c>
      <c r="G295" s="11">
        <f t="shared" si="52"/>
        <v>17.054362867788672</v>
      </c>
      <c r="H295" s="11">
        <f t="shared" si="44"/>
        <v>8.6037116701616565</v>
      </c>
      <c r="I295" s="11">
        <f t="shared" si="45"/>
        <v>0.78229472361625829</v>
      </c>
      <c r="J295" s="11">
        <f t="shared" si="46"/>
        <v>22.41807564145228</v>
      </c>
      <c r="K295" s="12">
        <f t="shared" si="47"/>
        <v>73.267232676509067</v>
      </c>
      <c r="L295" s="11">
        <f t="shared" si="48"/>
        <v>1.1271881950232163</v>
      </c>
      <c r="M295" s="12">
        <f t="shared" si="49"/>
        <v>630.37014481933056</v>
      </c>
      <c r="N295" s="11">
        <f t="shared" si="50"/>
        <v>9.6980022279896989</v>
      </c>
      <c r="O295" s="11">
        <f t="shared" si="51"/>
        <v>637.65</v>
      </c>
      <c r="P295" s="18">
        <f t="shared" si="43"/>
        <v>0.11415089126050203</v>
      </c>
    </row>
    <row r="296" spans="6:16" x14ac:dyDescent="0.2">
      <c r="F296" s="10">
        <v>2.95</v>
      </c>
      <c r="G296" s="11">
        <f t="shared" si="52"/>
        <v>17.140477917026498</v>
      </c>
      <c r="H296" s="11">
        <f t="shared" si="44"/>
        <v>8.6115049237824692</v>
      </c>
      <c r="I296" s="11">
        <f t="shared" si="45"/>
        <v>0.77636352395377484</v>
      </c>
      <c r="J296" s="11">
        <f t="shared" si="46"/>
        <v>22.458706681177528</v>
      </c>
      <c r="K296" s="12">
        <f t="shared" si="47"/>
        <v>72.92233573817289</v>
      </c>
      <c r="L296" s="11">
        <f t="shared" si="48"/>
        <v>1.121882088279583</v>
      </c>
      <c r="M296" s="12">
        <f t="shared" si="49"/>
        <v>627.97105326299413</v>
      </c>
      <c r="N296" s="11">
        <f t="shared" si="50"/>
        <v>9.6610931271229887</v>
      </c>
      <c r="O296" s="11">
        <f t="shared" si="51"/>
        <v>637.65</v>
      </c>
      <c r="P296" s="18">
        <f t="shared" si="43"/>
        <v>0.11362049247561934</v>
      </c>
    </row>
    <row r="297" spans="6:16" x14ac:dyDescent="0.2">
      <c r="F297" s="10">
        <v>2.96</v>
      </c>
      <c r="G297" s="11">
        <f t="shared" si="52"/>
        <v>17.226670307931876</v>
      </c>
      <c r="H297" s="11">
        <f t="shared" si="44"/>
        <v>8.6192390905376133</v>
      </c>
      <c r="I297" s="11">
        <f t="shared" si="45"/>
        <v>0.77047729344214266</v>
      </c>
      <c r="J297" s="11">
        <f t="shared" si="46"/>
        <v>22.499066034293989</v>
      </c>
      <c r="K297" s="12">
        <f t="shared" si="47"/>
        <v>72.580090108033261</v>
      </c>
      <c r="L297" s="11">
        <f t="shared" si="48"/>
        <v>1.1166167708928194</v>
      </c>
      <c r="M297" s="12">
        <f t="shared" si="49"/>
        <v>625.58514985390264</v>
      </c>
      <c r="N297" s="11">
        <f t="shared" si="50"/>
        <v>9.6243869208292718</v>
      </c>
      <c r="O297" s="11">
        <f t="shared" si="51"/>
        <v>637.65</v>
      </c>
      <c r="P297" s="18">
        <f t="shared" si="43"/>
        <v>0.11309407494996317</v>
      </c>
    </row>
    <row r="298" spans="6:16" x14ac:dyDescent="0.2">
      <c r="F298" s="10">
        <v>2.97</v>
      </c>
      <c r="G298" s="11">
        <f t="shared" si="52"/>
        <v>17.312939454115995</v>
      </c>
      <c r="H298" s="11">
        <f t="shared" si="44"/>
        <v>8.6269146184117034</v>
      </c>
      <c r="I298" s="11">
        <f t="shared" si="45"/>
        <v>0.76463569113439589</v>
      </c>
      <c r="J298" s="11">
        <f t="shared" si="46"/>
        <v>22.539155211269961</v>
      </c>
      <c r="K298" s="12">
        <f t="shared" si="47"/>
        <v>72.240475135005696</v>
      </c>
      <c r="L298" s="11">
        <f t="shared" si="48"/>
        <v>1.1113919251539337</v>
      </c>
      <c r="M298" s="12">
        <f t="shared" si="49"/>
        <v>623.21241098318785</v>
      </c>
      <c r="N298" s="11">
        <f t="shared" si="50"/>
        <v>9.5878832458951955</v>
      </c>
      <c r="O298" s="11">
        <f t="shared" si="51"/>
        <v>637.65</v>
      </c>
      <c r="P298" s="18">
        <f t="shared" si="43"/>
        <v>0.11257160954990481</v>
      </c>
    </row>
    <row r="299" spans="6:16" x14ac:dyDescent="0.2">
      <c r="F299" s="10">
        <v>2.98</v>
      </c>
      <c r="G299" s="11">
        <f t="shared" si="52"/>
        <v>17.399284773635923</v>
      </c>
      <c r="H299" s="11">
        <f t="shared" si="44"/>
        <v>8.6345319519928214</v>
      </c>
      <c r="I299" s="11">
        <f t="shared" si="45"/>
        <v>0.75883837866855908</v>
      </c>
      <c r="J299" s="11">
        <f t="shared" si="46"/>
        <v>22.578975719421027</v>
      </c>
      <c r="K299" s="12">
        <f t="shared" si="47"/>
        <v>71.903470332877362</v>
      </c>
      <c r="L299" s="11">
        <f t="shared" si="48"/>
        <v>1.1062072358904209</v>
      </c>
      <c r="M299" s="12">
        <f t="shared" si="49"/>
        <v>620.85281204839748</v>
      </c>
      <c r="N299" s="11">
        <f t="shared" si="50"/>
        <v>9.5515817238214993</v>
      </c>
      <c r="O299" s="11">
        <f t="shared" si="51"/>
        <v>637.65</v>
      </c>
      <c r="P299" s="18">
        <f t="shared" si="43"/>
        <v>0.11205306733688078</v>
      </c>
    </row>
    <row r="300" spans="6:16" x14ac:dyDescent="0.2">
      <c r="F300" s="10">
        <v>2.99</v>
      </c>
      <c r="G300" s="11">
        <f t="shared" si="52"/>
        <v>17.485705688960905</v>
      </c>
      <c r="H300" s="11">
        <f t="shared" si="44"/>
        <v>8.6420915324982772</v>
      </c>
      <c r="I300" s="11">
        <f t="shared" si="45"/>
        <v>0.75308502024804869</v>
      </c>
      <c r="J300" s="11">
        <f t="shared" si="46"/>
        <v>22.618529062808619</v>
      </c>
      <c r="K300" s="12">
        <f t="shared" si="47"/>
        <v>71.569055378931779</v>
      </c>
      <c r="L300" s="11">
        <f t="shared" si="48"/>
        <v>1.1010623904451042</v>
      </c>
      <c r="M300" s="12">
        <f t="shared" si="49"/>
        <v>618.50632747916666</v>
      </c>
      <c r="N300" s="11">
        <f t="shared" si="50"/>
        <v>9.5154819612179473</v>
      </c>
      <c r="O300" s="11">
        <f t="shared" si="51"/>
        <v>637.65</v>
      </c>
      <c r="P300" s="18">
        <f t="shared" si="43"/>
        <v>0.11153841956652309</v>
      </c>
    </row>
    <row r="301" spans="6:16" x14ac:dyDescent="0.2">
      <c r="F301" s="10">
        <v>3</v>
      </c>
      <c r="G301" s="11">
        <f t="shared" si="52"/>
        <v>17.572201626938906</v>
      </c>
      <c r="H301" s="11">
        <f t="shared" si="44"/>
        <v>8.6495937978001525</v>
      </c>
      <c r="I301" s="11">
        <f t="shared" si="45"/>
        <v>0.74737528262222341</v>
      </c>
      <c r="J301" s="11">
        <f t="shared" si="46"/>
        <v>22.657816742141165</v>
      </c>
      <c r="K301" s="12">
        <f t="shared" si="47"/>
        <v>71.237210112585686</v>
      </c>
      <c r="L301" s="11">
        <f t="shared" si="48"/>
        <v>1.0959570786551645</v>
      </c>
      <c r="M301" s="12">
        <f t="shared" si="49"/>
        <v>616.17293076240742</v>
      </c>
      <c r="N301" s="11">
        <f t="shared" si="50"/>
        <v>9.4795835501908847</v>
      </c>
      <c r="O301" s="11">
        <f t="shared" si="51"/>
        <v>637.65</v>
      </c>
      <c r="P301" s="18">
        <f t="shared" si="43"/>
        <v>0.11102763768778175</v>
      </c>
    </row>
    <row r="302" spans="6:16" x14ac:dyDescent="0.2">
      <c r="F302" s="10">
        <v>3.01</v>
      </c>
      <c r="G302" s="11">
        <f t="shared" si="52"/>
        <v>17.658772018763411</v>
      </c>
      <c r="H302" s="11">
        <f t="shared" si="44"/>
        <v>8.6570391824506778</v>
      </c>
      <c r="I302" s="11">
        <f t="shared" si="45"/>
        <v>0.74170883506707974</v>
      </c>
      <c r="J302" s="11">
        <f t="shared" si="46"/>
        <v>22.696840254677937</v>
      </c>
      <c r="K302" s="12">
        <f t="shared" si="47"/>
        <v>70.907914534038127</v>
      </c>
      <c r="L302" s="11">
        <f t="shared" si="48"/>
        <v>1.0908909928313557</v>
      </c>
      <c r="M302" s="12">
        <f t="shared" si="49"/>
        <v>613.85259446703196</v>
      </c>
      <c r="N302" s="11">
        <f t="shared" si="50"/>
        <v>9.4438860687235682</v>
      </c>
      <c r="O302" s="11">
        <f t="shared" si="51"/>
        <v>637.65</v>
      </c>
      <c r="P302" s="18">
        <f t="shared" si="43"/>
        <v>0.11052069334204045</v>
      </c>
    </row>
    <row r="303" spans="6:16" x14ac:dyDescent="0.2">
      <c r="F303" s="10">
        <v>3.02</v>
      </c>
      <c r="G303" s="11">
        <f t="shared" si="52"/>
        <v>17.745416299940484</v>
      </c>
      <c r="H303" s="11">
        <f t="shared" si="44"/>
        <v>8.6644281177073967</v>
      </c>
      <c r="I303" s="11">
        <f t="shared" si="45"/>
        <v>0.7360853493660966</v>
      </c>
      <c r="J303" s="11">
        <f t="shared" si="46"/>
        <v>22.73560109413545</v>
      </c>
      <c r="K303" s="12">
        <f t="shared" si="47"/>
        <v>70.581148802931736</v>
      </c>
      <c r="L303" s="11">
        <f t="shared" si="48"/>
        <v>1.0858638277374113</v>
      </c>
      <c r="M303" s="12">
        <f t="shared" si="49"/>
        <v>611.54529026821149</v>
      </c>
      <c r="N303" s="11">
        <f t="shared" si="50"/>
        <v>9.4083890810494069</v>
      </c>
      <c r="O303" s="11">
        <f t="shared" si="51"/>
        <v>637.65</v>
      </c>
      <c r="P303" s="18">
        <f t="shared" si="43"/>
        <v>0.11001755836222597</v>
      </c>
    </row>
    <row r="304" spans="6:16" x14ac:dyDescent="0.2">
      <c r="F304" s="10">
        <v>3.03</v>
      </c>
      <c r="G304" s="11">
        <f t="shared" si="52"/>
        <v>17.832133910256065</v>
      </c>
      <c r="H304" s="11">
        <f t="shared" si="44"/>
        <v>8.6717610315581464</v>
      </c>
      <c r="I304" s="11">
        <f t="shared" si="45"/>
        <v>0.73050449979122389</v>
      </c>
      <c r="J304" s="11">
        <f t="shared" si="46"/>
        <v>22.774100750596304</v>
      </c>
      <c r="K304" s="12">
        <f t="shared" si="47"/>
        <v>70.256893237025849</v>
      </c>
      <c r="L304" s="11">
        <f t="shared" si="48"/>
        <v>1.0808752805696284</v>
      </c>
      <c r="M304" s="12">
        <f t="shared" si="49"/>
        <v>609.25098897118187</v>
      </c>
      <c r="N304" s="11">
        <f t="shared" si="50"/>
        <v>9.3730921380181815</v>
      </c>
      <c r="O304" s="11">
        <f t="shared" si="51"/>
        <v>637.65</v>
      </c>
      <c r="P304" s="18">
        <f t="shared" si="43"/>
        <v>0.10951820477191086</v>
      </c>
    </row>
    <row r="305" spans="6:16" x14ac:dyDescent="0.2">
      <c r="F305" s="10">
        <v>3.04</v>
      </c>
      <c r="G305" s="11">
        <f t="shared" si="52"/>
        <v>17.918924293743522</v>
      </c>
      <c r="H305" s="11">
        <f t="shared" si="44"/>
        <v>8.6790383487458431</v>
      </c>
      <c r="I305" s="11">
        <f t="shared" si="45"/>
        <v>0.72496596308401517</v>
      </c>
      <c r="J305" s="11">
        <f t="shared" si="46"/>
        <v>22.812340710420568</v>
      </c>
      <c r="K305" s="12">
        <f t="shared" si="47"/>
        <v>69.935128310881552</v>
      </c>
      <c r="L305" s="11">
        <f t="shared" si="48"/>
        <v>1.0759250509366394</v>
      </c>
      <c r="M305" s="12">
        <f t="shared" si="49"/>
        <v>606.9696605346021</v>
      </c>
      <c r="N305" s="11">
        <f t="shared" si="50"/>
        <v>9.3379947774554175</v>
      </c>
      <c r="O305" s="11">
        <f t="shared" si="51"/>
        <v>637.65</v>
      </c>
      <c r="P305" s="18">
        <f t="shared" si="43"/>
        <v>0.10902260478441052</v>
      </c>
    </row>
    <row r="306" spans="6:16" x14ac:dyDescent="0.2">
      <c r="F306" s="10">
        <v>3.05</v>
      </c>
      <c r="G306" s="11">
        <f t="shared" si="52"/>
        <v>18.005786898651454</v>
      </c>
      <c r="H306" s="11">
        <f t="shared" si="44"/>
        <v>8.6862604907930887</v>
      </c>
      <c r="I306" s="11">
        <f t="shared" si="45"/>
        <v>0.71946941843690482</v>
      </c>
      <c r="J306" s="11">
        <f t="shared" si="46"/>
        <v>22.850322456159571</v>
      </c>
      <c r="K306" s="12">
        <f t="shared" si="47"/>
        <v>69.615834654558384</v>
      </c>
      <c r="L306" s="11">
        <f t="shared" si="48"/>
        <v>1.0710128408393598</v>
      </c>
      <c r="M306" s="12">
        <f t="shared" si="49"/>
        <v>604.70127409347481</v>
      </c>
      <c r="N306" s="11">
        <f t="shared" si="50"/>
        <v>9.3030965245149968</v>
      </c>
      <c r="O306" s="11">
        <f t="shared" si="51"/>
        <v>637.65</v>
      </c>
      <c r="P306" s="18">
        <f t="shared" si="43"/>
        <v>0.10853073080187448</v>
      </c>
    </row>
    <row r="307" spans="6:16" x14ac:dyDescent="0.2">
      <c r="F307" s="10">
        <v>3.06</v>
      </c>
      <c r="G307" s="11">
        <f t="shared" si="52"/>
        <v>18.092721177411722</v>
      </c>
      <c r="H307" s="11">
        <f t="shared" si="44"/>
        <v>8.6934278760265933</v>
      </c>
      <c r="I307" s="11">
        <f t="shared" si="45"/>
        <v>0.7140145474746239</v>
      </c>
      <c r="J307" s="11">
        <f t="shared" si="46"/>
        <v>22.888047466472131</v>
      </c>
      <c r="K307" s="12">
        <f t="shared" si="47"/>
        <v>69.298993052322686</v>
      </c>
      <c r="L307" s="11">
        <f t="shared" si="48"/>
        <v>1.0661383546511183</v>
      </c>
      <c r="M307" s="12">
        <f t="shared" si="49"/>
        <v>602.44579798163522</v>
      </c>
      <c r="N307" s="11">
        <f t="shared" si="50"/>
        <v>9.2683968920251587</v>
      </c>
      <c r="O307" s="11">
        <f t="shared" si="51"/>
        <v>637.65</v>
      </c>
      <c r="P307" s="18">
        <f t="shared" si="43"/>
        <v>0.10804255541437265</v>
      </c>
    </row>
    <row r="308" spans="6:16" x14ac:dyDescent="0.2">
      <c r="F308" s="10">
        <v>3.07</v>
      </c>
      <c r="G308" s="11">
        <f t="shared" si="52"/>
        <v>18.179726586607735</v>
      </c>
      <c r="H308" s="11">
        <f t="shared" si="44"/>
        <v>8.7005409196013943</v>
      </c>
      <c r="I308" s="11">
        <f t="shared" si="45"/>
        <v>0.7086010342357606</v>
      </c>
      <c r="J308" s="11">
        <f t="shared" si="46"/>
        <v>22.925517216043005</v>
      </c>
      <c r="K308" s="12">
        <f t="shared" si="47"/>
        <v>68.984584441367446</v>
      </c>
      <c r="L308" s="11">
        <f t="shared" si="48"/>
        <v>1.0613012990979607</v>
      </c>
      <c r="M308" s="12">
        <f t="shared" si="49"/>
        <v>600.20319975381517</v>
      </c>
      <c r="N308" s="11">
        <f t="shared" si="50"/>
        <v>9.233895380827926</v>
      </c>
      <c r="O308" s="11">
        <f t="shared" si="51"/>
        <v>637.65</v>
      </c>
      <c r="P308" s="18">
        <f t="shared" ref="P308:P371" si="53">K308/(SQRT(K308^2+O308^2))</f>
        <v>0.10755805139897633</v>
      </c>
    </row>
    <row r="309" spans="6:16" x14ac:dyDescent="0.2">
      <c r="F309" s="10">
        <v>3.08</v>
      </c>
      <c r="G309" s="11">
        <f t="shared" si="52"/>
        <v>18.266802586942983</v>
      </c>
      <c r="H309" s="11">
        <f t="shared" si="44"/>
        <v>8.7076000335249049</v>
      </c>
      <c r="I309" s="11">
        <f t="shared" si="45"/>
        <v>0.70322856515445786</v>
      </c>
      <c r="J309" s="11">
        <f t="shared" si="46"/>
        <v>22.962733175503708</v>
      </c>
      <c r="K309" s="12">
        <f t="shared" si="47"/>
        <v>68.672589910543479</v>
      </c>
      <c r="L309" s="11">
        <f t="shared" si="48"/>
        <v>1.0565013832391303</v>
      </c>
      <c r="M309" s="12">
        <f t="shared" si="49"/>
        <v>597.97344620729041</v>
      </c>
      <c r="N309" s="11">
        <f t="shared" si="50"/>
        <v>9.1995914801121597</v>
      </c>
      <c r="O309" s="11">
        <f t="shared" si="51"/>
        <v>637.65</v>
      </c>
      <c r="P309" s="18">
        <f t="shared" si="53"/>
        <v>0.10707719171883463</v>
      </c>
    </row>
    <row r="310" spans="6:16" x14ac:dyDescent="0.2">
      <c r="F310" s="10">
        <v>3.09</v>
      </c>
      <c r="G310" s="11">
        <f t="shared" si="52"/>
        <v>18.35394864320979</v>
      </c>
      <c r="H310" s="11">
        <f t="shared" si="44"/>
        <v>8.7146056266807861</v>
      </c>
      <c r="I310" s="11">
        <f t="shared" si="45"/>
        <v>0.69789682904225236</v>
      </c>
      <c r="J310" s="11">
        <f t="shared" si="46"/>
        <v>22.999696811355605</v>
      </c>
      <c r="K310" s="12">
        <f t="shared" si="47"/>
        <v>68.362990699101999</v>
      </c>
      <c r="L310" s="11">
        <f t="shared" si="48"/>
        <v>1.0517383184477231</v>
      </c>
      <c r="M310" s="12">
        <f t="shared" si="49"/>
        <v>595.75650340312052</v>
      </c>
      <c r="N310" s="11">
        <f t="shared" si="50"/>
        <v>9.1654846677403157</v>
      </c>
      <c r="O310" s="11">
        <f t="shared" si="51"/>
        <v>637.65</v>
      </c>
      <c r="P310" s="18">
        <f t="shared" si="53"/>
        <v>0.10659994952224679</v>
      </c>
    </row>
    <row r="311" spans="6:16" x14ac:dyDescent="0.2">
      <c r="F311" s="10">
        <v>3.1</v>
      </c>
      <c r="G311" s="11">
        <f t="shared" si="52"/>
        <v>18.441164224258316</v>
      </c>
      <c r="H311" s="11">
        <f t="shared" si="44"/>
        <v>8.7215581048526225</v>
      </c>
      <c r="I311" s="11">
        <f t="shared" si="45"/>
        <v>0.69260551707004714</v>
      </c>
      <c r="J311" s="11">
        <f t="shared" si="46"/>
        <v>23.03640958589515</v>
      </c>
      <c r="K311" s="12">
        <f t="shared" si="47"/>
        <v>68.055768195448223</v>
      </c>
      <c r="L311" s="11">
        <f t="shared" si="48"/>
        <v>1.0470118183915111</v>
      </c>
      <c r="M311" s="12">
        <f t="shared" si="49"/>
        <v>593.55233668698281</v>
      </c>
      <c r="N311" s="11">
        <f t="shared" si="50"/>
        <v>9.131574410568966</v>
      </c>
      <c r="O311" s="11">
        <f t="shared" si="51"/>
        <v>637.65</v>
      </c>
      <c r="P311" s="18">
        <f t="shared" si="53"/>
        <v>0.10612629814173005</v>
      </c>
    </row>
    <row r="312" spans="6:16" x14ac:dyDescent="0.2">
      <c r="F312" s="10">
        <v>3.11</v>
      </c>
      <c r="G312" s="11">
        <f t="shared" si="52"/>
        <v>18.528448802965791</v>
      </c>
      <c r="H312" s="11">
        <f t="shared" si="44"/>
        <v>8.7284578707474356</v>
      </c>
      <c r="I312" s="11">
        <f t="shared" si="45"/>
        <v>0.68735432275022623</v>
      </c>
      <c r="J312" s="11">
        <f t="shared" si="46"/>
        <v>23.072872957141378</v>
      </c>
      <c r="K312" s="12">
        <f t="shared" si="47"/>
        <v>67.750903935906081</v>
      </c>
      <c r="L312" s="11">
        <f t="shared" si="48"/>
        <v>1.0423215990139396</v>
      </c>
      <c r="M312" s="12">
        <f t="shared" si="49"/>
        <v>591.36091070961288</v>
      </c>
      <c r="N312" s="11">
        <f t="shared" si="50"/>
        <v>9.097860164763274</v>
      </c>
      <c r="O312" s="11">
        <f t="shared" si="51"/>
        <v>637.65</v>
      </c>
      <c r="P312" s="18">
        <f t="shared" si="53"/>
        <v>0.10565621109308389</v>
      </c>
    </row>
    <row r="313" spans="6:16" x14ac:dyDescent="0.2">
      <c r="F313" s="10">
        <v>3.12</v>
      </c>
      <c r="G313" s="11">
        <f t="shared" si="52"/>
        <v>18.61580185620598</v>
      </c>
      <c r="H313" s="11">
        <f t="shared" si="44"/>
        <v>8.7353053240189986</v>
      </c>
      <c r="I313" s="11">
        <f t="shared" si="45"/>
        <v>0.68214294191889835</v>
      </c>
      <c r="J313" s="11">
        <f t="shared" si="46"/>
        <v>23.109088378765396</v>
      </c>
      <c r="K313" s="12">
        <f t="shared" si="47"/>
        <v>67.448379603493791</v>
      </c>
      <c r="L313" s="11">
        <f t="shared" si="48"/>
        <v>1.037667378515289</v>
      </c>
      <c r="M313" s="12">
        <f t="shared" si="49"/>
        <v>589.18218944685373</v>
      </c>
      <c r="N313" s="11">
        <f t="shared" si="50"/>
        <v>9.0643413761054408</v>
      </c>
      <c r="O313" s="11">
        <f t="shared" si="51"/>
        <v>637.65</v>
      </c>
      <c r="P313" s="18">
        <f t="shared" si="53"/>
        <v>0.10518966207445062</v>
      </c>
    </row>
    <row r="314" spans="6:16" x14ac:dyDescent="0.2">
      <c r="F314" s="10">
        <v>3.13</v>
      </c>
      <c r="G314" s="11">
        <f t="shared" si="52"/>
        <v>18.703222864818891</v>
      </c>
      <c r="H314" s="11">
        <f t="shared" si="44"/>
        <v>8.7421008612909947</v>
      </c>
      <c r="I314" s="11">
        <f t="shared" si="45"/>
        <v>0.67697107271828338</v>
      </c>
      <c r="J314" s="11">
        <f t="shared" si="46"/>
        <v>23.145057300022103</v>
      </c>
      <c r="K314" s="12">
        <f t="shared" si="47"/>
        <v>67.148177026710528</v>
      </c>
      <c r="L314" s="11">
        <f t="shared" si="48"/>
        <v>1.0330488773340081</v>
      </c>
      <c r="M314" s="12">
        <f t="shared" si="49"/>
        <v>587.01613621932631</v>
      </c>
      <c r="N314" s="11">
        <f t="shared" si="50"/>
        <v>9.0310174802973275</v>
      </c>
      <c r="O314" s="11">
        <f t="shared" si="51"/>
        <v>637.65</v>
      </c>
      <c r="P314" s="18">
        <f t="shared" si="53"/>
        <v>0.10472662496537312</v>
      </c>
    </row>
    <row r="315" spans="6:16" x14ac:dyDescent="0.2">
      <c r="F315" s="10">
        <v>3.14</v>
      </c>
      <c r="G315" s="11">
        <f t="shared" si="52"/>
        <v>18.79071131358069</v>
      </c>
      <c r="H315" s="11">
        <f t="shared" si="44"/>
        <v>8.7488448761799837</v>
      </c>
      <c r="I315" s="11">
        <f t="shared" si="45"/>
        <v>0.67183841557922364</v>
      </c>
      <c r="J315" s="11">
        <f t="shared" si="46"/>
        <v>23.180781165683854</v>
      </c>
      <c r="K315" s="12">
        <f t="shared" si="47"/>
        <v>66.850278178333383</v>
      </c>
      <c r="L315" s="11">
        <f t="shared" si="48"/>
        <v>1.0284658181282058</v>
      </c>
      <c r="M315" s="12">
        <f t="shared" si="49"/>
        <v>584.86271371171858</v>
      </c>
      <c r="N315" s="11">
        <f t="shared" si="50"/>
        <v>8.9978879032572081</v>
      </c>
      <c r="O315" s="11">
        <f t="shared" si="51"/>
        <v>637.65</v>
      </c>
      <c r="P315" s="18">
        <f t="shared" si="53"/>
        <v>0.10426707382584878</v>
      </c>
    </row>
    <row r="316" spans="6:16" x14ac:dyDescent="0.2">
      <c r="F316" s="10">
        <v>3.15</v>
      </c>
      <c r="G316" s="11">
        <f t="shared" si="52"/>
        <v>18.878266691173874</v>
      </c>
      <c r="H316" s="11">
        <f t="shared" si="44"/>
        <v>8.7555377593182087</v>
      </c>
      <c r="I316" s="11">
        <f t="shared" si="45"/>
        <v>0.66674467320383579</v>
      </c>
      <c r="J316" s="11">
        <f t="shared" si="46"/>
        <v>23.216261415976209</v>
      </c>
      <c r="K316" s="12">
        <f t="shared" si="47"/>
        <v>66.554665174225534</v>
      </c>
      <c r="L316" s="11">
        <f t="shared" si="48"/>
        <v>1.0239179257573159</v>
      </c>
      <c r="M316" s="12">
        <f t="shared" si="49"/>
        <v>582.72188399171228</v>
      </c>
      <c r="N316" s="11">
        <f t="shared" si="50"/>
        <v>8.9649520614109566</v>
      </c>
      <c r="O316" s="11">
        <f t="shared" si="51"/>
        <v>637.65</v>
      </c>
      <c r="P316" s="18">
        <f t="shared" si="53"/>
        <v>0.1038109828953817</v>
      </c>
    </row>
    <row r="317" spans="6:16" x14ac:dyDescent="0.2">
      <c r="F317" s="10">
        <v>3.16</v>
      </c>
      <c r="G317" s="11">
        <f t="shared" si="52"/>
        <v>18.965888490157635</v>
      </c>
      <c r="H317" s="11">
        <f t="shared" si="44"/>
        <v>8.7621798983762123</v>
      </c>
      <c r="I317" s="11">
        <f t="shared" si="45"/>
        <v>0.66168955054828649</v>
      </c>
      <c r="J317" s="11">
        <f t="shared" si="46"/>
        <v>23.251499486515574</v>
      </c>
      <c r="K317" s="12">
        <f t="shared" si="47"/>
        <v>66.261320272154194</v>
      </c>
      <c r="L317" s="11">
        <f t="shared" si="48"/>
        <v>1.0194049272639107</v>
      </c>
      <c r="M317" s="12">
        <f t="shared" si="49"/>
        <v>580.59360852853774</v>
      </c>
      <c r="N317" s="11">
        <f t="shared" si="50"/>
        <v>8.9322093619775043</v>
      </c>
      <c r="O317" s="11">
        <f t="shared" si="51"/>
        <v>637.65</v>
      </c>
      <c r="P317" s="18">
        <f t="shared" si="53"/>
        <v>0.10335832659203122</v>
      </c>
    </row>
    <row r="318" spans="6:16" x14ac:dyDescent="0.2">
      <c r="F318" s="10">
        <v>3.17</v>
      </c>
      <c r="G318" s="11">
        <f t="shared" si="52"/>
        <v>19.053576206938487</v>
      </c>
      <c r="H318" s="11">
        <f t="shared" si="44"/>
        <v>8.7687716780853027</v>
      </c>
      <c r="I318" s="11">
        <f t="shared" si="45"/>
        <v>0.65667275480570686</v>
      </c>
      <c r="J318" s="11">
        <f t="shared" si="46"/>
        <v>23.286496808248859</v>
      </c>
      <c r="K318" s="12">
        <f t="shared" si="47"/>
        <v>65.970225870619799</v>
      </c>
      <c r="L318" s="11">
        <f t="shared" si="48"/>
        <v>1.0149265518556891</v>
      </c>
      <c r="M318" s="12">
        <f t="shared" si="49"/>
        <v>578.47784821118125</v>
      </c>
      <c r="N318" s="11">
        <f t="shared" si="50"/>
        <v>8.899659203248941</v>
      </c>
      <c r="O318" s="11">
        <f t="shared" si="51"/>
        <v>637.65</v>
      </c>
      <c r="P318" s="18">
        <f t="shared" si="53"/>
        <v>0.10290907951145933</v>
      </c>
    </row>
    <row r="319" spans="6:16" x14ac:dyDescent="0.2">
      <c r="F319" s="10">
        <v>3.18</v>
      </c>
      <c r="G319" s="11">
        <f t="shared" si="52"/>
        <v>19.141329341741084</v>
      </c>
      <c r="H319" s="11">
        <f t="shared" si="44"/>
        <v>8.775313480259836</v>
      </c>
      <c r="I319" s="11">
        <f t="shared" si="45"/>
        <v>0.65169399538922845</v>
      </c>
      <c r="J319" s="11">
        <f t="shared" si="46"/>
        <v>23.321254807395004</v>
      </c>
      <c r="K319" s="12">
        <f t="shared" si="47"/>
        <v>65.681364507694852</v>
      </c>
      <c r="L319" s="11">
        <f t="shared" si="48"/>
        <v>1.0104825308876131</v>
      </c>
      <c r="M319" s="12">
        <f t="shared" si="49"/>
        <v>576.37456336623461</v>
      </c>
      <c r="N319" s="11">
        <f t="shared" si="50"/>
        <v>8.867300974865147</v>
      </c>
      <c r="O319" s="11">
        <f t="shared" si="51"/>
        <v>637.65</v>
      </c>
      <c r="P319" s="18">
        <f t="shared" si="53"/>
        <v>0.10246321642597511</v>
      </c>
    </row>
    <row r="320" spans="6:16" x14ac:dyDescent="0.2">
      <c r="F320" s="10">
        <v>3.19</v>
      </c>
      <c r="G320" s="11">
        <f t="shared" si="52"/>
        <v>19.229147398579276</v>
      </c>
      <c r="H320" s="11">
        <f t="shared" si="44"/>
        <v>8.7818056838193197</v>
      </c>
      <c r="I320" s="11">
        <f t="shared" si="45"/>
        <v>0.64675298391515534</v>
      </c>
      <c r="J320" s="11">
        <f t="shared" si="46"/>
        <v>23.355774905388291</v>
      </c>
      <c r="K320" s="12">
        <f t="shared" si="47"/>
        <v>65.394718859873393</v>
      </c>
      <c r="L320" s="11">
        <f t="shared" si="48"/>
        <v>1.006072597844206</v>
      </c>
      <c r="M320" s="12">
        <f t="shared" si="49"/>
        <v>574.28371377540259</v>
      </c>
      <c r="N320" s="11">
        <f t="shared" si="50"/>
        <v>8.835134058083117</v>
      </c>
      <c r="O320" s="11">
        <f t="shared" si="51"/>
        <v>637.65</v>
      </c>
      <c r="P320" s="18">
        <f t="shared" si="53"/>
        <v>0.10202071228357795</v>
      </c>
    </row>
    <row r="321" spans="6:16" x14ac:dyDescent="0.2">
      <c r="F321" s="10">
        <v>3.2</v>
      </c>
      <c r="G321" s="11">
        <f t="shared" si="52"/>
        <v>19.317029885227381</v>
      </c>
      <c r="H321" s="11">
        <f t="shared" si="44"/>
        <v>8.7882486648103804</v>
      </c>
      <c r="I321" s="11">
        <f t="shared" si="45"/>
        <v>0.64184943418625651</v>
      </c>
      <c r="J321" s="11">
        <f t="shared" si="46"/>
        <v>23.390058518823647</v>
      </c>
      <c r="K321" s="12">
        <f t="shared" si="47"/>
        <v>65.110271740930315</v>
      </c>
      <c r="L321" s="11">
        <f t="shared" si="48"/>
        <v>1.0016964883220048</v>
      </c>
      <c r="M321" s="12">
        <f t="shared" si="49"/>
        <v>572.20525869267192</v>
      </c>
      <c r="N321" s="11">
        <f t="shared" si="50"/>
        <v>8.8031578260411045</v>
      </c>
      <c r="O321" s="11">
        <f t="shared" si="51"/>
        <v>637.65</v>
      </c>
      <c r="P321" s="18">
        <f t="shared" si="53"/>
        <v>0.10158154220699869</v>
      </c>
    </row>
    <row r="322" spans="6:16" x14ac:dyDescent="0.2">
      <c r="F322" s="10">
        <v>3.21</v>
      </c>
      <c r="G322" s="11">
        <f t="shared" si="52"/>
        <v>19.404976313191668</v>
      </c>
      <c r="H322" s="11">
        <f t="shared" ref="H322:H385" si="54">$A$3*(1-EXP(-F322/$A$5))</f>
        <v>8.7946427964285316</v>
      </c>
      <c r="I322" s="11">
        <f t="shared" si="45"/>
        <v>0.63698306217519074</v>
      </c>
      <c r="J322" s="11">
        <f t="shared" si="46"/>
        <v>23.424107059403564</v>
      </c>
      <c r="K322" s="12">
        <f t="shared" si="47"/>
        <v>64.828006100790958</v>
      </c>
      <c r="L322" s="11">
        <f t="shared" si="48"/>
        <v>0.99735394001216859</v>
      </c>
      <c r="M322" s="12">
        <f t="shared" si="49"/>
        <v>570.13915686114615</v>
      </c>
      <c r="N322" s="11">
        <f t="shared" si="50"/>
        <v>8.7713716440176324</v>
      </c>
      <c r="O322" s="11">
        <f t="shared" si="51"/>
        <v>637.65</v>
      </c>
      <c r="P322" s="18">
        <f t="shared" si="53"/>
        <v>0.10114568149273979</v>
      </c>
    </row>
    <row r="323" spans="6:16" x14ac:dyDescent="0.2">
      <c r="F323" s="10">
        <v>3.22</v>
      </c>
      <c r="G323" s="11">
        <f t="shared" si="52"/>
        <v>19.492986197682065</v>
      </c>
      <c r="H323" s="11">
        <f t="shared" si="54"/>
        <v>8.800988449039794</v>
      </c>
      <c r="I323" s="11">
        <f t="shared" ref="I323:I386" si="55">($A$3/$A$5)*EXP(-F323/$A$5)</f>
        <v>0.6321535860080546</v>
      </c>
      <c r="J323" s="11">
        <f t="shared" ref="J323:J386" si="56">(0.5*(1.293*($A$13/760*273/(273+$A$11)))*((0.2025*$A$7^0.725*$A$9^0.425)*0.266)*0.9)*H323^2</f>
        <v>23.457921933886883</v>
      </c>
      <c r="K323" s="12">
        <f t="shared" ref="K323:K386" si="57">J323+$A$9*I323</f>
        <v>64.547905024410426</v>
      </c>
      <c r="L323" s="11">
        <f t="shared" ref="L323:L386" si="58">K323/$A$9</f>
        <v>0.99304469268323736</v>
      </c>
      <c r="M323" s="12">
        <f t="shared" ref="M323:M386" si="59">K323*H323</f>
        <v>568.08536652955388</v>
      </c>
      <c r="N323" s="11">
        <f t="shared" ref="N323:N386" si="60">L323*H323</f>
        <v>8.7397748696854443</v>
      </c>
      <c r="O323" s="11">
        <f t="shared" ref="O323:O386" si="61">$A$9*9.81</f>
        <v>637.65</v>
      </c>
      <c r="P323" s="18">
        <f t="shared" si="53"/>
        <v>0.10071310561011408</v>
      </c>
    </row>
    <row r="324" spans="6:16" x14ac:dyDescent="0.2">
      <c r="F324" s="10">
        <v>3.23</v>
      </c>
      <c r="G324" s="11">
        <f t="shared" ref="G324:G387" si="62">G323+H324*0.01</f>
        <v>19.581059057584085</v>
      </c>
      <c r="H324" s="11">
        <f t="shared" si="54"/>
        <v>8.8072859902021481</v>
      </c>
      <c r="I324" s="11">
        <f t="shared" si="55"/>
        <v>0.62736072594805536</v>
      </c>
      <c r="J324" s="11">
        <f t="shared" si="56"/>
        <v>23.491504544039277</v>
      </c>
      <c r="K324" s="12">
        <f t="shared" si="57"/>
        <v>64.269951730662882</v>
      </c>
      <c r="L324" s="11">
        <f t="shared" si="58"/>
        <v>0.98876848816404439</v>
      </c>
      <c r="M324" s="12">
        <f t="shared" si="59"/>
        <v>566.04384546843551</v>
      </c>
      <c r="N324" s="11">
        <f t="shared" si="60"/>
        <v>8.7083668533605465</v>
      </c>
      <c r="O324" s="11">
        <f t="shared" si="61"/>
        <v>637.65</v>
      </c>
      <c r="P324" s="18">
        <f t="shared" si="53"/>
        <v>0.10028379020028251</v>
      </c>
    </row>
    <row r="325" spans="6:16" x14ac:dyDescent="0.2">
      <c r="F325" s="10">
        <v>3.24</v>
      </c>
      <c r="G325" s="11">
        <f t="shared" si="62"/>
        <v>19.669194415430955</v>
      </c>
      <c r="H325" s="11">
        <f t="shared" si="54"/>
        <v>8.8135357846868256</v>
      </c>
      <c r="I325" s="11">
        <f t="shared" si="55"/>
        <v>0.62260420437930764</v>
      </c>
      <c r="J325" s="11">
        <f t="shared" si="56"/>
        <v>23.524856286585393</v>
      </c>
      <c r="K325" s="12">
        <f t="shared" si="57"/>
        <v>63.994129571240393</v>
      </c>
      <c r="L325" s="11">
        <f t="shared" si="58"/>
        <v>0.98452507032677528</v>
      </c>
      <c r="M325" s="12">
        <f t="shared" si="59"/>
        <v>564.01455098601264</v>
      </c>
      <c r="N325" s="11">
        <f t="shared" si="60"/>
        <v>8.6771469382463469</v>
      </c>
      <c r="O325" s="11">
        <f t="shared" si="61"/>
        <v>637.65</v>
      </c>
      <c r="P325" s="18">
        <f t="shared" si="53"/>
        <v>9.9857711075291136E-2</v>
      </c>
    </row>
    <row r="326" spans="6:16" x14ac:dyDescent="0.2">
      <c r="F326" s="10">
        <v>3.25</v>
      </c>
      <c r="G326" s="11">
        <f t="shared" si="62"/>
        <v>19.757391797375949</v>
      </c>
      <c r="H326" s="11">
        <f t="shared" si="54"/>
        <v>8.8197381944994362</v>
      </c>
      <c r="I326" s="11">
        <f t="shared" si="55"/>
        <v>0.61788374579075334</v>
      </c>
      <c r="J326" s="11">
        <f t="shared" si="56"/>
        <v>23.557978553162712</v>
      </c>
      <c r="K326" s="12">
        <f t="shared" si="57"/>
        <v>63.720422029561682</v>
      </c>
      <c r="L326" s="11">
        <f t="shared" si="58"/>
        <v>0.98031418507017976</v>
      </c>
      <c r="M326" s="12">
        <f t="shared" si="59"/>
        <v>561.99743994374842</v>
      </c>
      <c r="N326" s="11">
        <f t="shared" si="60"/>
        <v>8.6461144606730542</v>
      </c>
      <c r="O326" s="11">
        <f t="shared" si="61"/>
        <v>637.65</v>
      </c>
      <c r="P326" s="18">
        <f t="shared" si="53"/>
        <v>9.9434844217107674E-2</v>
      </c>
    </row>
    <row r="327" spans="6:16" x14ac:dyDescent="0.2">
      <c r="F327" s="10">
        <v>3.26</v>
      </c>
      <c r="G327" s="11">
        <f t="shared" si="62"/>
        <v>19.845650733164959</v>
      </c>
      <c r="H327" s="11">
        <f t="shared" si="54"/>
        <v>8.8258935789009367</v>
      </c>
      <c r="I327" s="11">
        <f t="shared" si="55"/>
        <v>0.61319907676020313</v>
      </c>
      <c r="J327" s="11">
        <f t="shared" si="56"/>
        <v>23.590872730276963</v>
      </c>
      <c r="K327" s="12">
        <f t="shared" si="57"/>
        <v>63.448812719690167</v>
      </c>
      <c r="L327" s="11">
        <f t="shared" si="58"/>
        <v>0.97613558030292569</v>
      </c>
      <c r="M327" s="12">
        <f t="shared" si="59"/>
        <v>559.99246877160158</v>
      </c>
      <c r="N327" s="11">
        <f t="shared" si="60"/>
        <v>8.6152687503323317</v>
      </c>
      <c r="O327" s="11">
        <f t="shared" si="61"/>
        <v>637.65</v>
      </c>
      <c r="P327" s="18">
        <f t="shared" si="53"/>
        <v>9.9015165776657282E-2</v>
      </c>
    </row>
    <row r="328" spans="6:16" x14ac:dyDescent="0.2">
      <c r="F328" s="10">
        <v>3.27</v>
      </c>
      <c r="G328" s="11">
        <f t="shared" si="62"/>
        <v>19.933970756109243</v>
      </c>
      <c r="H328" s="11">
        <f t="shared" si="54"/>
        <v>8.83200229442844</v>
      </c>
      <c r="I328" s="11">
        <f t="shared" si="55"/>
        <v>0.6085499259384991</v>
      </c>
      <c r="J328" s="11">
        <f t="shared" si="56"/>
        <v>23.623540199259168</v>
      </c>
      <c r="K328" s="12">
        <f t="shared" si="57"/>
        <v>63.179285385261608</v>
      </c>
      <c r="L328" s="11">
        <f t="shared" si="58"/>
        <v>0.97198900592710169</v>
      </c>
      <c r="M328" s="12">
        <f t="shared" si="59"/>
        <v>557.99959348297978</v>
      </c>
      <c r="N328" s="11">
        <f t="shared" si="60"/>
        <v>8.5846091305073813</v>
      </c>
      <c r="O328" s="11">
        <f t="shared" si="61"/>
        <v>637.65</v>
      </c>
      <c r="P328" s="18">
        <f t="shared" si="53"/>
        <v>9.8598652072858312E-2</v>
      </c>
    </row>
    <row r="329" spans="6:16" x14ac:dyDescent="0.2">
      <c r="F329" s="10">
        <v>3.28</v>
      </c>
      <c r="G329" s="11">
        <f t="shared" si="62"/>
        <v>20.022351403058401</v>
      </c>
      <c r="H329" s="11">
        <f t="shared" si="54"/>
        <v>8.8380646949158699</v>
      </c>
      <c r="I329" s="11">
        <f t="shared" si="55"/>
        <v>0.60393602403379809</v>
      </c>
      <c r="J329" s="11">
        <f t="shared" si="56"/>
        <v>23.655982336224305</v>
      </c>
      <c r="K329" s="12">
        <f t="shared" si="57"/>
        <v>62.911823898421183</v>
      </c>
      <c r="L329" s="11">
        <f t="shared" si="58"/>
        <v>0.96787421382186434</v>
      </c>
      <c r="M329" s="12">
        <f t="shared" si="59"/>
        <v>556.01876968940076</v>
      </c>
      <c r="N329" s="11">
        <f t="shared" si="60"/>
        <v>8.5541349182984732</v>
      </c>
      <c r="O329" s="11">
        <f t="shared" si="61"/>
        <v>637.65</v>
      </c>
      <c r="P329" s="18">
        <f t="shared" si="53"/>
        <v>9.8185279591658278E-2</v>
      </c>
    </row>
    <row r="330" spans="6:16" x14ac:dyDescent="0.2">
      <c r="F330" s="10">
        <v>3.29</v>
      </c>
      <c r="G330" s="11">
        <f t="shared" si="62"/>
        <v>20.110792214373546</v>
      </c>
      <c r="H330" s="11">
        <f t="shared" si="54"/>
        <v>8.8440811315144483</v>
      </c>
      <c r="I330" s="11">
        <f t="shared" si="55"/>
        <v>0.59935710379597251</v>
      </c>
      <c r="J330" s="11">
        <f t="shared" si="56"/>
        <v>23.688200512031337</v>
      </c>
      <c r="K330" s="12">
        <f t="shared" si="57"/>
        <v>62.646412258769551</v>
      </c>
      <c r="L330" s="11">
        <f t="shared" si="58"/>
        <v>0.9637909578272239</v>
      </c>
      <c r="M330" s="12">
        <f t="shared" si="59"/>
        <v>554.04995261485919</v>
      </c>
      <c r="N330" s="11">
        <f t="shared" si="60"/>
        <v>8.523845424843989</v>
      </c>
      <c r="O330" s="11">
        <f t="shared" si="61"/>
        <v>637.65</v>
      </c>
      <c r="P330" s="18">
        <f t="shared" si="53"/>
        <v>9.7775024985069098E-2</v>
      </c>
    </row>
    <row r="331" spans="6:16" x14ac:dyDescent="0.2">
      <c r="F331" s="10">
        <v>3.3</v>
      </c>
      <c r="G331" s="11">
        <f t="shared" si="62"/>
        <v>20.199292733900677</v>
      </c>
      <c r="H331" s="11">
        <f t="shared" si="54"/>
        <v>8.8500519527130415</v>
      </c>
      <c r="I331" s="11">
        <f t="shared" si="55"/>
        <v>0.59481290000113096</v>
      </c>
      <c r="J331" s="11">
        <f t="shared" si="56"/>
        <v>23.72019609224494</v>
      </c>
      <c r="K331" s="12">
        <f t="shared" si="57"/>
        <v>62.383034592318452</v>
      </c>
      <c r="L331" s="11">
        <f t="shared" si="58"/>
        <v>0.95973899372797622</v>
      </c>
      <c r="M331" s="12">
        <f t="shared" si="59"/>
        <v>552.09309710991317</v>
      </c>
      <c r="N331" s="11">
        <f t="shared" si="60"/>
        <v>8.4937399555371247</v>
      </c>
      <c r="O331" s="11">
        <f t="shared" si="61"/>
        <v>637.65</v>
      </c>
      <c r="P331" s="18">
        <f t="shared" si="53"/>
        <v>9.736786507020348E-2</v>
      </c>
    </row>
    <row r="332" spans="6:16" x14ac:dyDescent="0.2">
      <c r="F332" s="10">
        <v>3.31</v>
      </c>
      <c r="G332" s="11">
        <f t="shared" si="62"/>
        <v>20.287852508944262</v>
      </c>
      <c r="H332" s="11">
        <f t="shared" si="54"/>
        <v>8.8559775043583482</v>
      </c>
      <c r="I332" s="11">
        <f t="shared" si="55"/>
        <v>0.5903031494362555</v>
      </c>
      <c r="J332" s="11">
        <f t="shared" si="56"/>
        <v>23.751970437098592</v>
      </c>
      <c r="K332" s="12">
        <f t="shared" si="57"/>
        <v>62.121675150455197</v>
      </c>
      <c r="L332" s="11">
        <f t="shared" si="58"/>
        <v>0.9557180792377723</v>
      </c>
      <c r="M332" s="12">
        <f t="shared" si="59"/>
        <v>550.14815766548827</v>
      </c>
      <c r="N332" s="11">
        <f t="shared" si="60"/>
        <v>8.4638178102382806</v>
      </c>
      <c r="O332" s="11">
        <f t="shared" si="61"/>
        <v>637.65</v>
      </c>
      <c r="P332" s="18">
        <f t="shared" si="53"/>
        <v>9.6963776828311213E-2</v>
      </c>
    </row>
    <row r="333" spans="6:16" x14ac:dyDescent="0.2">
      <c r="F333" s="10">
        <v>3.32</v>
      </c>
      <c r="G333" s="11">
        <f t="shared" si="62"/>
        <v>20.376471090241012</v>
      </c>
      <c r="H333" s="11">
        <f t="shared" si="54"/>
        <v>8.861858129674923</v>
      </c>
      <c r="I333" s="11">
        <f t="shared" si="55"/>
        <v>0.58582759088395653</v>
      </c>
      <c r="J333" s="11">
        <f t="shared" si="56"/>
        <v>23.78352490145911</v>
      </c>
      <c r="K333" s="12">
        <f t="shared" si="57"/>
        <v>61.862318308916286</v>
      </c>
      <c r="L333" s="11">
        <f t="shared" si="58"/>
        <v>0.95172797398332754</v>
      </c>
      <c r="M333" s="12">
        <f t="shared" si="59"/>
        <v>548.21508842640765</v>
      </c>
      <c r="N333" s="11">
        <f t="shared" si="60"/>
        <v>8.4340782834831955</v>
      </c>
      <c r="O333" s="11">
        <f t="shared" si="61"/>
        <v>637.65</v>
      </c>
      <c r="P333" s="18">
        <f t="shared" si="53"/>
        <v>9.6562737403816296E-2</v>
      </c>
    </row>
    <row r="334" spans="6:16" x14ac:dyDescent="0.2">
      <c r="F334" s="10">
        <v>3.33</v>
      </c>
      <c r="G334" s="11">
        <f t="shared" si="62"/>
        <v>20.465148031933861</v>
      </c>
      <c r="H334" s="11">
        <f t="shared" si="54"/>
        <v>8.8676941692850626</v>
      </c>
      <c r="I334" s="11">
        <f t="shared" si="55"/>
        <v>0.5813859651073412</v>
      </c>
      <c r="J334" s="11">
        <f t="shared" si="56"/>
        <v>23.814860834792611</v>
      </c>
      <c r="K334" s="12">
        <f t="shared" si="57"/>
        <v>61.604948566769792</v>
      </c>
      <c r="L334" s="11">
        <f t="shared" si="58"/>
        <v>0.94776843948876599</v>
      </c>
      <c r="M334" s="12">
        <f t="shared" si="59"/>
        <v>546.29384320465067</v>
      </c>
      <c r="N334" s="11">
        <f t="shared" si="60"/>
        <v>8.4045206646869328</v>
      </c>
      <c r="O334" s="11">
        <f t="shared" si="61"/>
        <v>637.65</v>
      </c>
      <c r="P334" s="18">
        <f t="shared" si="53"/>
        <v>9.6164724103354401E-2</v>
      </c>
    </row>
    <row r="335" spans="6:16" x14ac:dyDescent="0.2">
      <c r="F335" s="10">
        <v>3.34</v>
      </c>
      <c r="G335" s="11">
        <f t="shared" si="62"/>
        <v>20.553882891546145</v>
      </c>
      <c r="H335" s="11">
        <f t="shared" si="54"/>
        <v>8.8734859612285337</v>
      </c>
      <c r="I335" s="11">
        <f t="shared" si="55"/>
        <v>0.57697801483499778</v>
      </c>
      <c r="J335" s="11">
        <f t="shared" si="56"/>
        <v>23.845979581131893</v>
      </c>
      <c r="K335" s="12">
        <f t="shared" si="57"/>
        <v>61.34955054540675</v>
      </c>
      <c r="L335" s="11">
        <f t="shared" si="58"/>
        <v>0.94383923916010382</v>
      </c>
      <c r="M335" s="12">
        <f t="shared" si="59"/>
        <v>544.38437549234709</v>
      </c>
      <c r="N335" s="11">
        <f t="shared" si="60"/>
        <v>8.3751442383438022</v>
      </c>
      <c r="O335" s="11">
        <f t="shared" si="61"/>
        <v>637.65</v>
      </c>
      <c r="P335" s="18">
        <f t="shared" si="53"/>
        <v>9.5769714394811592E-2</v>
      </c>
    </row>
    <row r="336" spans="6:16" x14ac:dyDescent="0.2">
      <c r="F336" s="10">
        <v>3.35</v>
      </c>
      <c r="G336" s="11">
        <f t="shared" si="62"/>
        <v>20.642675229955966</v>
      </c>
      <c r="H336" s="11">
        <f t="shared" si="54"/>
        <v>8.8792338409821578</v>
      </c>
      <c r="I336" s="11">
        <f t="shared" si="55"/>
        <v>0.57260348474609435</v>
      </c>
      <c r="J336" s="11">
        <f t="shared" si="56"/>
        <v>23.876882479045161</v>
      </c>
      <c r="K336" s="12">
        <f t="shared" si="57"/>
        <v>61.096108987541299</v>
      </c>
      <c r="L336" s="11">
        <f t="shared" si="58"/>
        <v>0.93994013826986611</v>
      </c>
      <c r="M336" s="12">
        <f t="shared" si="59"/>
        <v>542.48663847451087</v>
      </c>
      <c r="N336" s="11">
        <f t="shared" si="60"/>
        <v>8.345948284223244</v>
      </c>
      <c r="O336" s="11">
        <f t="shared" si="61"/>
        <v>637.65</v>
      </c>
      <c r="P336" s="18">
        <f t="shared" si="53"/>
        <v>9.5377685906364057E-2</v>
      </c>
    </row>
    <row r="337" spans="6:16" x14ac:dyDescent="0.2">
      <c r="F337" s="10">
        <v>3.36</v>
      </c>
      <c r="G337" s="11">
        <f t="shared" si="62"/>
        <v>20.731524611370759</v>
      </c>
      <c r="H337" s="11">
        <f t="shared" si="54"/>
        <v>8.8849381414792354</v>
      </c>
      <c r="I337" s="11">
        <f t="shared" si="55"/>
        <v>0.5682621214555903</v>
      </c>
      <c r="J337" s="11">
        <f t="shared" si="56"/>
        <v>23.907570861606022</v>
      </c>
      <c r="K337" s="12">
        <f t="shared" si="57"/>
        <v>60.844608756219387</v>
      </c>
      <c r="L337" s="11">
        <f t="shared" si="58"/>
        <v>0.93607090394183667</v>
      </c>
      <c r="M337" s="12">
        <f t="shared" si="59"/>
        <v>540.60058504151505</v>
      </c>
      <c r="N337" s="11">
        <f t="shared" si="60"/>
        <v>8.3169320775617699</v>
      </c>
      <c r="O337" s="11">
        <f t="shared" si="61"/>
        <v>637.65</v>
      </c>
      <c r="P337" s="18">
        <f t="shared" si="53"/>
        <v>9.4988616425518563E-2</v>
      </c>
    </row>
    <row r="338" spans="6:16" x14ac:dyDescent="0.2">
      <c r="F338" s="10">
        <v>3.37</v>
      </c>
      <c r="G338" s="11">
        <f t="shared" si="62"/>
        <v>20.820430603302047</v>
      </c>
      <c r="H338" s="11">
        <f t="shared" si="54"/>
        <v>8.8905991931288391</v>
      </c>
      <c r="I338" s="11">
        <f t="shared" si="55"/>
        <v>0.56395367349955794</v>
      </c>
      <c r="J338" s="11">
        <f t="shared" si="56"/>
        <v>23.938046056364897</v>
      </c>
      <c r="K338" s="12">
        <f t="shared" si="57"/>
        <v>60.595034833836159</v>
      </c>
      <c r="L338" s="11">
        <f t="shared" si="58"/>
        <v>0.93223130513594088</v>
      </c>
      <c r="M338" s="12">
        <f t="shared" si="59"/>
        <v>538.72616780131762</v>
      </c>
      <c r="N338" s="11">
        <f t="shared" si="60"/>
        <v>8.28809488925104</v>
      </c>
      <c r="O338" s="11">
        <f t="shared" si="61"/>
        <v>637.65</v>
      </c>
      <c r="P338" s="18">
        <f t="shared" si="53"/>
        <v>9.4602483898154607E-2</v>
      </c>
    </row>
    <row r="339" spans="6:16" x14ac:dyDescent="0.2">
      <c r="F339" s="10">
        <v>3.38</v>
      </c>
      <c r="G339" s="11">
        <f t="shared" si="62"/>
        <v>20.909392776540397</v>
      </c>
      <c r="H339" s="11">
        <f t="shared" si="54"/>
        <v>8.8962173238349411</v>
      </c>
      <c r="I339" s="11">
        <f t="shared" si="55"/>
        <v>0.55967789132061863</v>
      </c>
      <c r="J339" s="11">
        <f t="shared" si="56"/>
        <v>23.968309385321593</v>
      </c>
      <c r="K339" s="12">
        <f t="shared" si="57"/>
        <v>60.347372321161799</v>
      </c>
      <c r="L339" s="11">
        <f t="shared" si="58"/>
        <v>0.92842111263325844</v>
      </c>
      <c r="M339" s="12">
        <f t="shared" si="59"/>
        <v>536.86333909143684</v>
      </c>
      <c r="N339" s="11">
        <f t="shared" si="60"/>
        <v>8.2594359860221047</v>
      </c>
      <c r="O339" s="11">
        <f t="shared" si="61"/>
        <v>637.65</v>
      </c>
      <c r="P339" s="18">
        <f t="shared" si="53"/>
        <v>9.4219266427567769E-2</v>
      </c>
    </row>
    <row r="340" spans="6:16" x14ac:dyDescent="0.2">
      <c r="F340" s="10">
        <v>3.39</v>
      </c>
      <c r="G340" s="11">
        <f t="shared" si="62"/>
        <v>20.998410705130549</v>
      </c>
      <c r="H340" s="11">
        <f t="shared" si="54"/>
        <v>8.9017928590154156</v>
      </c>
      <c r="I340" s="11">
        <f t="shared" si="55"/>
        <v>0.55543452725348641</v>
      </c>
      <c r="J340" s="11">
        <f t="shared" si="56"/>
        <v>23.998362164899238</v>
      </c>
      <c r="K340" s="12">
        <f t="shared" si="57"/>
        <v>60.10160643637586</v>
      </c>
      <c r="L340" s="11">
        <f t="shared" si="58"/>
        <v>0.92464009902116706</v>
      </c>
      <c r="M340" s="12">
        <f t="shared" si="59"/>
        <v>535.01205099068557</v>
      </c>
      <c r="N340" s="11">
        <f t="shared" si="60"/>
        <v>8.2309546306259325</v>
      </c>
      <c r="O340" s="11">
        <f t="shared" si="61"/>
        <v>637.65</v>
      </c>
      <c r="P340" s="18">
        <f t="shared" si="53"/>
        <v>9.3838942273514511E-2</v>
      </c>
    </row>
    <row r="341" spans="6:16" x14ac:dyDescent="0.2">
      <c r="F341" s="10">
        <v>3.4</v>
      </c>
      <c r="G341" s="11">
        <f t="shared" si="62"/>
        <v>21.08748396634676</v>
      </c>
      <c r="H341" s="11">
        <f t="shared" si="54"/>
        <v>8.9073261216208852</v>
      </c>
      <c r="I341" s="11">
        <f t="shared" si="55"/>
        <v>0.5512233355106243</v>
      </c>
      <c r="J341" s="11">
        <f t="shared" si="56"/>
        <v>24.028205705919369</v>
      </c>
      <c r="K341" s="12">
        <f t="shared" si="57"/>
        <v>59.857722514109952</v>
      </c>
      <c r="L341" s="11">
        <f t="shared" si="58"/>
        <v>0.92088803867861468</v>
      </c>
      <c r="M341" s="12">
        <f t="shared" si="59"/>
        <v>533.17225533066619</v>
      </c>
      <c r="N341" s="11">
        <f t="shared" si="60"/>
        <v>8.2026500820102495</v>
      </c>
      <c r="O341" s="11">
        <f t="shared" si="61"/>
        <v>637.65</v>
      </c>
      <c r="P341" s="18">
        <f t="shared" si="53"/>
        <v>9.3461489851258947E-2</v>
      </c>
    </row>
    <row r="342" spans="6:16" x14ac:dyDescent="0.2">
      <c r="F342" s="10">
        <v>3.41</v>
      </c>
      <c r="G342" s="11">
        <f t="shared" si="62"/>
        <v>21.176612140668293</v>
      </c>
      <c r="H342" s="11">
        <f t="shared" si="54"/>
        <v>8.9128174321534228</v>
      </c>
      <c r="I342" s="11">
        <f t="shared" si="55"/>
        <v>0.54704407216800577</v>
      </c>
      <c r="J342" s="11">
        <f t="shared" si="56"/>
        <v>24.057841313578241</v>
      </c>
      <c r="K342" s="12">
        <f t="shared" si="57"/>
        <v>59.61570600449862</v>
      </c>
      <c r="L342" s="11">
        <f t="shared" si="58"/>
        <v>0.91716470776151726</v>
      </c>
      <c r="M342" s="12">
        <f t="shared" si="59"/>
        <v>531.34390370702874</v>
      </c>
      <c r="N342" s="11">
        <f t="shared" si="60"/>
        <v>8.1745215954927506</v>
      </c>
      <c r="O342" s="11">
        <f t="shared" si="61"/>
        <v>637.65</v>
      </c>
      <c r="P342" s="18">
        <f t="shared" si="53"/>
        <v>9.3086887730620918E-2</v>
      </c>
    </row>
    <row r="343" spans="6:16" x14ac:dyDescent="0.2">
      <c r="F343" s="10">
        <v>3.42</v>
      </c>
      <c r="G343" s="11">
        <f t="shared" si="62"/>
        <v>21.265794811755146</v>
      </c>
      <c r="H343" s="11">
        <f t="shared" si="54"/>
        <v>8.9182671086851251</v>
      </c>
      <c r="I343" s="11">
        <f t="shared" si="55"/>
        <v>0.54289649515098648</v>
      </c>
      <c r="J343" s="11">
        <f t="shared" si="56"/>
        <v>24.087270287424356</v>
      </c>
      <c r="K343" s="12">
        <f t="shared" si="57"/>
        <v>59.375542472238479</v>
      </c>
      <c r="L343" s="11">
        <f t="shared" si="58"/>
        <v>0.91346988418828434</v>
      </c>
      <c r="M343" s="12">
        <f t="shared" si="59"/>
        <v>529.52694749050113</v>
      </c>
      <c r="N343" s="11">
        <f t="shared" si="60"/>
        <v>8.1465684229307858</v>
      </c>
      <c r="O343" s="11">
        <f t="shared" si="61"/>
        <v>637.65</v>
      </c>
      <c r="P343" s="18">
        <f t="shared" si="53"/>
        <v>9.2715114635026255E-2</v>
      </c>
    </row>
    <row r="344" spans="6:16" x14ac:dyDescent="0.2">
      <c r="F344" s="10">
        <v>3.43</v>
      </c>
      <c r="G344" s="11">
        <f t="shared" si="62"/>
        <v>21.355031566423911</v>
      </c>
      <c r="H344" s="11">
        <f t="shared" si="54"/>
        <v>8.9236754668765279</v>
      </c>
      <c r="I344" s="11">
        <f t="shared" si="55"/>
        <v>0.53878036422028297</v>
      </c>
      <c r="J344" s="11">
        <f t="shared" si="56"/>
        <v>24.116493921337089</v>
      </c>
      <c r="K344" s="12">
        <f t="shared" si="57"/>
        <v>59.137217595655478</v>
      </c>
      <c r="L344" s="11">
        <f t="shared" si="58"/>
        <v>0.90980334762546888</v>
      </c>
      <c r="M344" s="12">
        <f t="shared" si="59"/>
        <v>527.7213378376897</v>
      </c>
      <c r="N344" s="11">
        <f t="shared" si="60"/>
        <v>8.1187898128875347</v>
      </c>
      <c r="O344" s="11">
        <f t="shared" si="61"/>
        <v>637.65</v>
      </c>
      <c r="P344" s="18">
        <f t="shared" si="53"/>
        <v>9.2346149440558911E-2</v>
      </c>
    </row>
    <row r="345" spans="6:16" x14ac:dyDescent="0.2">
      <c r="F345" s="10">
        <v>3.44</v>
      </c>
      <c r="G345" s="11">
        <f t="shared" si="62"/>
        <v>21.444321994623859</v>
      </c>
      <c r="H345" s="11">
        <f t="shared" si="54"/>
        <v>8.9290428199948924</v>
      </c>
      <c r="I345" s="11">
        <f t="shared" si="55"/>
        <v>0.5346954409580581</v>
      </c>
      <c r="J345" s="11">
        <f t="shared" si="56"/>
        <v>24.14551350350645</v>
      </c>
      <c r="K345" s="12">
        <f t="shared" si="57"/>
        <v>58.900717165780229</v>
      </c>
      <c r="L345" s="11">
        <f t="shared" si="58"/>
        <v>0.90616487947354196</v>
      </c>
      <c r="M345" s="12">
        <f t="shared" si="59"/>
        <v>525.92702570165989</v>
      </c>
      <c r="N345" s="11">
        <f t="shared" si="60"/>
        <v>8.0911850107947672</v>
      </c>
      <c r="O345" s="11">
        <f t="shared" si="61"/>
        <v>637.65</v>
      </c>
      <c r="P345" s="18">
        <f t="shared" si="53"/>
        <v>9.197997117501526E-2</v>
      </c>
    </row>
    <row r="346" spans="6:16" x14ac:dyDescent="0.2">
      <c r="F346" s="10">
        <v>3.45</v>
      </c>
      <c r="G346" s="11">
        <f t="shared" si="62"/>
        <v>21.533665689413183</v>
      </c>
      <c r="H346" s="11">
        <f t="shared" si="54"/>
        <v>8.9343694789323518</v>
      </c>
      <c r="I346" s="11">
        <f t="shared" si="55"/>
        <v>0.53064148875410899</v>
      </c>
      <c r="J346" s="11">
        <f t="shared" si="56"/>
        <v>24.174330316414018</v>
      </c>
      <c r="K346" s="12">
        <f t="shared" si="57"/>
        <v>58.666027085431097</v>
      </c>
      <c r="L346" s="11">
        <f t="shared" si="58"/>
        <v>0.90255426285278606</v>
      </c>
      <c r="M346" s="12">
        <f t="shared" si="59"/>
        <v>524.14396184229429</v>
      </c>
      <c r="N346" s="11">
        <f t="shared" si="60"/>
        <v>8.0637532591122199</v>
      </c>
      <c r="O346" s="11">
        <f t="shared" si="61"/>
        <v>637.65</v>
      </c>
      <c r="P346" s="18">
        <f t="shared" si="53"/>
        <v>9.1616559016960281E-2</v>
      </c>
    </row>
    <row r="347" spans="6:16" x14ac:dyDescent="0.2">
      <c r="F347" s="10">
        <v>3.46</v>
      </c>
      <c r="G347" s="11">
        <f t="shared" si="62"/>
        <v>21.623062246935422</v>
      </c>
      <c r="H347" s="11">
        <f t="shared" si="54"/>
        <v>8.9396557522239171</v>
      </c>
      <c r="I347" s="11">
        <f t="shared" si="55"/>
        <v>0.52661827279216455</v>
      </c>
      <c r="J347" s="11">
        <f t="shared" si="56"/>
        <v>24.202945636814881</v>
      </c>
      <c r="K347" s="12">
        <f t="shared" si="57"/>
        <v>58.433133368305576</v>
      </c>
      <c r="L347" s="11">
        <f t="shared" si="58"/>
        <v>0.89897128258931658</v>
      </c>
      <c r="M347" s="12">
        <f t="shared" si="59"/>
        <v>522.37209683644028</v>
      </c>
      <c r="N347" s="11">
        <f t="shared" si="60"/>
        <v>8.036493797483697</v>
      </c>
      <c r="O347" s="11">
        <f t="shared" si="61"/>
        <v>637.65</v>
      </c>
      <c r="P347" s="18">
        <f t="shared" si="53"/>
        <v>9.1255892294786534E-2</v>
      </c>
    </row>
    <row r="348" spans="6:16" x14ac:dyDescent="0.2">
      <c r="F348" s="10">
        <v>3.47</v>
      </c>
      <c r="G348" s="11">
        <f t="shared" si="62"/>
        <v>21.712511266396074</v>
      </c>
      <c r="H348" s="11">
        <f t="shared" si="54"/>
        <v>8.944901946065352</v>
      </c>
      <c r="I348" s="11">
        <f t="shared" si="55"/>
        <v>0.5226255600362818</v>
      </c>
      <c r="J348" s="11">
        <f t="shared" si="56"/>
        <v>24.231360735720688</v>
      </c>
      <c r="K348" s="12">
        <f t="shared" si="57"/>
        <v>58.202022138079002</v>
      </c>
      <c r="L348" s="11">
        <f t="shared" si="58"/>
        <v>0.89541572520121537</v>
      </c>
      <c r="M348" s="12">
        <f t="shared" si="59"/>
        <v>520.61138108784155</v>
      </c>
      <c r="N348" s="11">
        <f t="shared" si="60"/>
        <v>8.0094058628898708</v>
      </c>
      <c r="O348" s="11">
        <f t="shared" si="61"/>
        <v>637.65</v>
      </c>
      <c r="P348" s="18">
        <f t="shared" si="53"/>
        <v>9.0897950485774912E-2</v>
      </c>
    </row>
    <row r="349" spans="6:16" x14ac:dyDescent="0.2">
      <c r="F349" s="10">
        <v>3.48</v>
      </c>
      <c r="G349" s="11">
        <f t="shared" si="62"/>
        <v>21.802012350039384</v>
      </c>
      <c r="H349" s="11">
        <f t="shared" si="54"/>
        <v>8.9501083643309052</v>
      </c>
      <c r="I349" s="11">
        <f t="shared" si="55"/>
        <v>0.51866311921734976</v>
      </c>
      <c r="J349" s="11">
        <f t="shared" si="56"/>
        <v>24.259576878383736</v>
      </c>
      <c r="K349" s="12">
        <f t="shared" si="57"/>
        <v>57.972679627511468</v>
      </c>
      <c r="L349" s="11">
        <f t="shared" si="58"/>
        <v>0.89188737888479186</v>
      </c>
      <c r="M349" s="12">
        <f t="shared" si="59"/>
        <v>518.8617648368662</v>
      </c>
      <c r="N349" s="11">
        <f t="shared" si="60"/>
        <v>7.9824886897979423</v>
      </c>
      <c r="O349" s="11">
        <f t="shared" si="61"/>
        <v>637.65</v>
      </c>
      <c r="P349" s="18">
        <f t="shared" si="53"/>
        <v>9.0542713215158444E-2</v>
      </c>
    </row>
    <row r="350" spans="6:16" x14ac:dyDescent="0.2">
      <c r="F350" s="10">
        <v>3.49</v>
      </c>
      <c r="G350" s="11">
        <f t="shared" si="62"/>
        <v>21.891565103125291</v>
      </c>
      <c r="H350" s="11">
        <f t="shared" si="54"/>
        <v>8.9552753085909096</v>
      </c>
      <c r="I350" s="11">
        <f t="shared" si="55"/>
        <v>0.51473072081969218</v>
      </c>
      <c r="J350" s="11">
        <f t="shared" si="56"/>
        <v>24.287595324282027</v>
      </c>
      <c r="K350" s="12">
        <f t="shared" si="57"/>
        <v>57.745092177562015</v>
      </c>
      <c r="L350" s="11">
        <f t="shared" si="58"/>
        <v>0.88838603350095402</v>
      </c>
      <c r="M350" s="12">
        <f t="shared" si="59"/>
        <v>517.12319817002719</v>
      </c>
      <c r="N350" s="11">
        <f t="shared" si="60"/>
        <v>7.9557415103081102</v>
      </c>
      <c r="O350" s="11">
        <f t="shared" si="61"/>
        <v>637.65</v>
      </c>
      <c r="P350" s="18">
        <f t="shared" si="53"/>
        <v>9.0190160255188029E-2</v>
      </c>
    </row>
    <row r="351" spans="6:16" x14ac:dyDescent="0.2">
      <c r="F351" s="10">
        <v>3.5</v>
      </c>
      <c r="G351" s="11">
        <f t="shared" si="62"/>
        <v>21.981169133906583</v>
      </c>
      <c r="H351" s="11">
        <f t="shared" si="54"/>
        <v>8.960403078129259</v>
      </c>
      <c r="I351" s="11">
        <f t="shared" si="55"/>
        <v>0.51082813706777508</v>
      </c>
      <c r="J351" s="11">
        <f t="shared" si="56"/>
        <v>24.315417327105429</v>
      </c>
      <c r="K351" s="12">
        <f t="shared" si="57"/>
        <v>57.51924623651081</v>
      </c>
      <c r="L351" s="11">
        <f t="shared" si="58"/>
        <v>0.88491148056170477</v>
      </c>
      <c r="M351" s="12">
        <f t="shared" si="59"/>
        <v>515.39563102930629</v>
      </c>
      <c r="N351" s="11">
        <f t="shared" si="60"/>
        <v>7.9291635542970189</v>
      </c>
      <c r="O351" s="11">
        <f t="shared" si="61"/>
        <v>637.65</v>
      </c>
      <c r="P351" s="18">
        <f t="shared" si="53"/>
        <v>8.9840271524201598E-2</v>
      </c>
    </row>
    <row r="352" spans="6:16" x14ac:dyDescent="0.2">
      <c r="F352" s="10">
        <v>3.51</v>
      </c>
      <c r="G352" s="11">
        <f t="shared" si="62"/>
        <v>22.070824053606191</v>
      </c>
      <c r="H352" s="11">
        <f t="shared" si="54"/>
        <v>8.9654919699607323</v>
      </c>
      <c r="I352" s="11">
        <f t="shared" si="55"/>
        <v>0.50695514191301094</v>
      </c>
      <c r="J352" s="11">
        <f t="shared" si="56"/>
        <v>24.343044134742684</v>
      </c>
      <c r="K352" s="12">
        <f t="shared" si="57"/>
        <v>57.295128359088395</v>
      </c>
      <c r="L352" s="11">
        <f t="shared" si="58"/>
        <v>0.88146351321674454</v>
      </c>
      <c r="M352" s="12">
        <f t="shared" si="59"/>
        <v>513.67901322127648</v>
      </c>
      <c r="N352" s="11">
        <f t="shared" si="60"/>
        <v>7.9027540495580988</v>
      </c>
      <c r="O352" s="11">
        <f t="shared" si="61"/>
        <v>637.65</v>
      </c>
      <c r="P352" s="18">
        <f t="shared" si="53"/>
        <v>8.9493027085695065E-2</v>
      </c>
    </row>
    <row r="353" spans="6:16" x14ac:dyDescent="0.2">
      <c r="F353" s="10">
        <v>3.52</v>
      </c>
      <c r="G353" s="11">
        <f t="shared" si="62"/>
        <v>22.160529476394675</v>
      </c>
      <c r="H353" s="11">
        <f t="shared" si="54"/>
        <v>8.970542278848205</v>
      </c>
      <c r="I353" s="11">
        <f t="shared" si="55"/>
        <v>0.50311151102066753</v>
      </c>
      <c r="J353" s="11">
        <f t="shared" si="56"/>
        <v>24.370476989269466</v>
      </c>
      <c r="K353" s="12">
        <f t="shared" si="57"/>
        <v>57.072725205612855</v>
      </c>
      <c r="L353" s="11">
        <f t="shared" si="58"/>
        <v>0.87804192624019772</v>
      </c>
      <c r="M353" s="12">
        <f t="shared" si="59"/>
        <v>511.97329442603575</v>
      </c>
      <c r="N353" s="11">
        <f t="shared" si="60"/>
        <v>7.8765122219390111</v>
      </c>
      <c r="O353" s="11">
        <f t="shared" si="61"/>
        <v>637.65</v>
      </c>
      <c r="P353" s="18">
        <f t="shared" si="53"/>
        <v>8.9148407147396885E-2</v>
      </c>
    </row>
    <row r="354" spans="6:16" x14ac:dyDescent="0.2">
      <c r="F354" s="10">
        <v>3.53</v>
      </c>
      <c r="G354" s="11">
        <f t="shared" si="62"/>
        <v>22.250285019367873</v>
      </c>
      <c r="H354" s="11">
        <f t="shared" si="54"/>
        <v>8.9755542973197198</v>
      </c>
      <c r="I354" s="11">
        <f t="shared" si="55"/>
        <v>0.49929702175687324</v>
      </c>
      <c r="J354" s="11">
        <f t="shared" si="56"/>
        <v>24.397717126937344</v>
      </c>
      <c r="K354" s="12">
        <f t="shared" si="57"/>
        <v>56.852023541134102</v>
      </c>
      <c r="L354" s="11">
        <f t="shared" si="58"/>
        <v>0.87464651601744769</v>
      </c>
      <c r="M354" s="12">
        <f t="shared" si="59"/>
        <v>510.27842420594806</v>
      </c>
      <c r="N354" s="11">
        <f t="shared" si="60"/>
        <v>7.8504372954761239</v>
      </c>
      <c r="O354" s="11">
        <f t="shared" si="61"/>
        <v>637.65</v>
      </c>
      <c r="P354" s="18">
        <f t="shared" si="53"/>
        <v>8.8806392060345046E-2</v>
      </c>
    </row>
    <row r="355" spans="6:16" x14ac:dyDescent="0.2">
      <c r="F355" s="10">
        <v>3.54</v>
      </c>
      <c r="G355" s="11">
        <f t="shared" si="62"/>
        <v>22.340090302524725</v>
      </c>
      <c r="H355" s="11">
        <f t="shared" si="54"/>
        <v>8.980528315685433</v>
      </c>
      <c r="I355" s="11">
        <f t="shared" si="55"/>
        <v>0.49551145317572043</v>
      </c>
      <c r="J355" s="11">
        <f t="shared" si="56"/>
        <v>24.424765778163675</v>
      </c>
      <c r="K355" s="12">
        <f t="shared" si="57"/>
        <v>56.633010234585505</v>
      </c>
      <c r="L355" s="11">
        <f t="shared" si="58"/>
        <v>0.87127708053208475</v>
      </c>
      <c r="M355" s="12">
        <f t="shared" si="59"/>
        <v>508.59435201419808</v>
      </c>
      <c r="N355" s="11">
        <f t="shared" si="60"/>
        <v>7.8245284925261247</v>
      </c>
      <c r="O355" s="11">
        <f t="shared" si="61"/>
        <v>637.65</v>
      </c>
      <c r="P355" s="18">
        <f t="shared" si="53"/>
        <v>8.8466962317967149E-2</v>
      </c>
    </row>
    <row r="356" spans="6:16" x14ac:dyDescent="0.2">
      <c r="F356" s="10">
        <v>3.55</v>
      </c>
      <c r="G356" s="11">
        <f t="shared" si="62"/>
        <v>22.42994494874527</v>
      </c>
      <c r="H356" s="11">
        <f t="shared" si="54"/>
        <v>8.9854646220544225</v>
      </c>
      <c r="I356" s="11">
        <f t="shared" si="55"/>
        <v>0.49175458600646943</v>
      </c>
      <c r="J356" s="11">
        <f t="shared" si="56"/>
        <v>24.451624167522311</v>
      </c>
      <c r="K356" s="12">
        <f t="shared" si="57"/>
        <v>56.415672257942823</v>
      </c>
      <c r="L356" s="11">
        <f t="shared" si="58"/>
        <v>0.86793341935296653</v>
      </c>
      <c r="M356" s="12">
        <f t="shared" si="59"/>
        <v>506.9210272031624</v>
      </c>
      <c r="N356" s="11">
        <f t="shared" si="60"/>
        <v>7.7987850338948057</v>
      </c>
      <c r="O356" s="11">
        <f t="shared" si="61"/>
        <v>637.65</v>
      </c>
      <c r="P356" s="18">
        <f t="shared" si="53"/>
        <v>8.8130098555163391E-2</v>
      </c>
    </row>
    <row r="357" spans="6:16" x14ac:dyDescent="0.2">
      <c r="F357" s="10">
        <v>3.56</v>
      </c>
      <c r="G357" s="11">
        <f t="shared" si="62"/>
        <v>22.519848583768784</v>
      </c>
      <c r="H357" s="11">
        <f t="shared" si="54"/>
        <v>8.9903635023513893</v>
      </c>
      <c r="I357" s="11">
        <f t="shared" si="55"/>
        <v>0.48802620264084551</v>
      </c>
      <c r="J357" s="11">
        <f t="shared" si="56"/>
        <v>24.47829351373538</v>
      </c>
      <c r="K357" s="12">
        <f t="shared" si="57"/>
        <v>56.199996685390339</v>
      </c>
      <c r="L357" s="11">
        <f t="shared" si="58"/>
        <v>0.86461533362138987</v>
      </c>
      <c r="M357" s="12">
        <f t="shared" si="59"/>
        <v>505.25839903260237</v>
      </c>
      <c r="N357" s="11">
        <f t="shared" si="60"/>
        <v>7.7732061389631131</v>
      </c>
      <c r="O357" s="11">
        <f t="shared" si="61"/>
        <v>637.65</v>
      </c>
      <c r="P357" s="18">
        <f t="shared" si="53"/>
        <v>8.779578154739287E-2</v>
      </c>
    </row>
    <row r="358" spans="6:16" x14ac:dyDescent="0.2">
      <c r="F358" s="10">
        <v>3.57</v>
      </c>
      <c r="G358" s="11">
        <f t="shared" si="62"/>
        <v>22.609800836172116</v>
      </c>
      <c r="H358" s="11">
        <f t="shared" si="54"/>
        <v>8.9952252403332089</v>
      </c>
      <c r="I358" s="11">
        <f t="shared" si="55"/>
        <v>0.48432608712043684</v>
      </c>
      <c r="J358" s="11">
        <f t="shared" si="56"/>
        <v>24.50477502966568</v>
      </c>
      <c r="K358" s="12">
        <f t="shared" si="57"/>
        <v>55.985970692494078</v>
      </c>
      <c r="L358" s="11">
        <f t="shared" si="58"/>
        <v>0.8613226260383704</v>
      </c>
      <c r="M358" s="12">
        <f t="shared" si="59"/>
        <v>503.60641667767806</v>
      </c>
      <c r="N358" s="11">
        <f t="shared" si="60"/>
        <v>7.7477910258104306</v>
      </c>
      <c r="O358" s="11">
        <f t="shared" si="61"/>
        <v>637.65</v>
      </c>
      <c r="P358" s="18">
        <f t="shared" si="53"/>
        <v>8.746399220976285E-2</v>
      </c>
    </row>
    <row r="359" spans="6:16" x14ac:dyDescent="0.2">
      <c r="F359" s="10">
        <v>3.58</v>
      </c>
      <c r="G359" s="11">
        <f t="shared" si="62"/>
        <v>22.69980133734817</v>
      </c>
      <c r="H359" s="11">
        <f t="shared" si="54"/>
        <v>9.0000501176053653</v>
      </c>
      <c r="I359" s="11">
        <f t="shared" si="55"/>
        <v>0.48065402512418359</v>
      </c>
      <c r="J359" s="11">
        <f t="shared" si="56"/>
        <v>24.531069922310081</v>
      </c>
      <c r="K359" s="12">
        <f t="shared" si="57"/>
        <v>55.773581555382016</v>
      </c>
      <c r="L359" s="11">
        <f t="shared" si="58"/>
        <v>0.85805510085203096</v>
      </c>
      <c r="M359" s="12">
        <f t="shared" si="59"/>
        <v>501.96502923678833</v>
      </c>
      <c r="N359" s="11">
        <f t="shared" si="60"/>
        <v>7.7225389113352048</v>
      </c>
      <c r="O359" s="11">
        <f t="shared" si="61"/>
        <v>637.65</v>
      </c>
      <c r="P359" s="18">
        <f t="shared" si="53"/>
        <v>8.7134711596121184E-2</v>
      </c>
    </row>
    <row r="360" spans="6:16" x14ac:dyDescent="0.2">
      <c r="F360" s="10">
        <v>3.59</v>
      </c>
      <c r="G360" s="11">
        <f t="shared" si="62"/>
        <v>22.789849721484554</v>
      </c>
      <c r="H360" s="11">
        <f t="shared" si="54"/>
        <v>9.0048384136382733</v>
      </c>
      <c r="I360" s="11">
        <f t="shared" si="55"/>
        <v>0.47700980395596554</v>
      </c>
      <c r="J360" s="11">
        <f t="shared" si="56"/>
        <v>24.557179392793707</v>
      </c>
      <c r="K360" s="12">
        <f t="shared" si="57"/>
        <v>55.562816649931463</v>
      </c>
      <c r="L360" s="11">
        <f t="shared" si="58"/>
        <v>0.8548125638450994</v>
      </c>
      <c r="M360" s="12">
        <f t="shared" si="59"/>
        <v>500.33418573924308</v>
      </c>
      <c r="N360" s="11">
        <f t="shared" si="60"/>
        <v>7.6974490113729699</v>
      </c>
      <c r="O360" s="11">
        <f t="shared" si="61"/>
        <v>637.65</v>
      </c>
      <c r="P360" s="18">
        <f t="shared" si="53"/>
        <v>8.6807920898152396E-2</v>
      </c>
    </row>
    <row r="361" spans="6:16" x14ac:dyDescent="0.2">
      <c r="F361" s="10">
        <v>3.6</v>
      </c>
      <c r="G361" s="11">
        <f t="shared" si="62"/>
        <v>22.879945625542387</v>
      </c>
      <c r="H361" s="11">
        <f t="shared" si="54"/>
        <v>9.0095904057834542</v>
      </c>
      <c r="I361" s="11">
        <f t="shared" si="55"/>
        <v>0.47339321253228034</v>
      </c>
      <c r="J361" s="11">
        <f t="shared" si="56"/>
        <v>24.583104636364894</v>
      </c>
      <c r="K361" s="12">
        <f t="shared" si="57"/>
        <v>55.353663450963111</v>
      </c>
      <c r="L361" s="11">
        <f t="shared" si="58"/>
        <v>0.85159482232250938</v>
      </c>
      <c r="M361" s="12">
        <f t="shared" si="59"/>
        <v>498.71383515276352</v>
      </c>
      <c r="N361" s="11">
        <f t="shared" si="60"/>
        <v>7.6725205408117461</v>
      </c>
      <c r="O361" s="11">
        <f t="shared" si="61"/>
        <v>637.65</v>
      </c>
      <c r="P361" s="18">
        <f t="shared" si="53"/>
        <v>8.6483601444476546E-2</v>
      </c>
    </row>
    <row r="362" spans="6:16" x14ac:dyDescent="0.2">
      <c r="F362" s="10">
        <v>3.61</v>
      </c>
      <c r="G362" s="11">
        <f t="shared" si="62"/>
        <v>22.970088689235283</v>
      </c>
      <c r="H362" s="11">
        <f t="shared" si="54"/>
        <v>9.0143063692896135</v>
      </c>
      <c r="I362" s="11">
        <f t="shared" si="55"/>
        <v>0.46980404137001819</v>
      </c>
      <c r="J362" s="11">
        <f t="shared" si="56"/>
        <v>24.608846842390982</v>
      </c>
      <c r="K362" s="12">
        <f t="shared" si="57"/>
        <v>55.146109531442164</v>
      </c>
      <c r="L362" s="11">
        <f t="shared" si="58"/>
        <v>0.84840168509911018</v>
      </c>
      <c r="M362" s="12">
        <f t="shared" si="59"/>
        <v>497.10392639082175</v>
      </c>
      <c r="N362" s="11">
        <f t="shared" si="60"/>
        <v>7.6477527137049499</v>
      </c>
      <c r="O362" s="11">
        <f t="shared" si="61"/>
        <v>637.65</v>
      </c>
      <c r="P362" s="18">
        <f t="shared" si="53"/>
        <v>8.6161734699751968E-2</v>
      </c>
    </row>
    <row r="363" spans="6:16" x14ac:dyDescent="0.2">
      <c r="F363" s="10">
        <v>3.62</v>
      </c>
      <c r="G363" s="11">
        <f t="shared" si="62"/>
        <v>23.06027855500847</v>
      </c>
      <c r="H363" s="11">
        <f t="shared" si="54"/>
        <v>9.0189865773185698</v>
      </c>
      <c r="I363" s="11">
        <f t="shared" si="55"/>
        <v>0.4662420825743277</v>
      </c>
      <c r="J363" s="11">
        <f t="shared" si="56"/>
        <v>24.634407194354818</v>
      </c>
      <c r="K363" s="12">
        <f t="shared" si="57"/>
        <v>54.940142561686116</v>
      </c>
      <c r="L363" s="11">
        <f t="shared" si="58"/>
        <v>0.8452329624874787</v>
      </c>
      <c r="M363" s="12">
        <f t="shared" si="59"/>
        <v>495.50440831981575</v>
      </c>
      <c r="N363" s="11">
        <f t="shared" si="60"/>
        <v>7.6231447433817809</v>
      </c>
      <c r="O363" s="11">
        <f t="shared" si="61"/>
        <v>637.65</v>
      </c>
      <c r="P363" s="18">
        <f t="shared" si="53"/>
        <v>8.5842302263781145E-2</v>
      </c>
    </row>
    <row r="364" spans="6:16" x14ac:dyDescent="0.2">
      <c r="F364" s="10">
        <v>3.63</v>
      </c>
      <c r="G364" s="11">
        <f t="shared" si="62"/>
        <v>23.150514868018082</v>
      </c>
      <c r="H364" s="11">
        <f t="shared" si="54"/>
        <v>9.0236313009610853</v>
      </c>
      <c r="I364" s="11">
        <f t="shared" si="55"/>
        <v>0.4627071298265743</v>
      </c>
      <c r="J364" s="11">
        <f t="shared" si="56"/>
        <v>24.659786869852045</v>
      </c>
      <c r="K364" s="12">
        <f t="shared" si="57"/>
        <v>54.73575030857937</v>
      </c>
      <c r="L364" s="11">
        <f t="shared" si="58"/>
        <v>0.84208846628583645</v>
      </c>
      <c r="M364" s="12">
        <f t="shared" si="59"/>
        <v>493.91522976608718</v>
      </c>
      <c r="N364" s="11">
        <f t="shared" si="60"/>
        <v>7.5986958425551876</v>
      </c>
      <c r="O364" s="11">
        <f t="shared" si="61"/>
        <v>637.65</v>
      </c>
      <c r="P364" s="18">
        <f t="shared" si="53"/>
        <v>8.5525285870620318E-2</v>
      </c>
    </row>
    <row r="365" spans="6:16" x14ac:dyDescent="0.2">
      <c r="F365" s="10">
        <v>3.64</v>
      </c>
      <c r="G365" s="11">
        <f t="shared" si="62"/>
        <v>23.240797276110609</v>
      </c>
      <c r="H365" s="11">
        <f t="shared" si="54"/>
        <v>9.0282408092525728</v>
      </c>
      <c r="I365" s="11">
        <f t="shared" si="55"/>
        <v>0.45919897837238893</v>
      </c>
      <c r="J365" s="11">
        <f t="shared" si="56"/>
        <v>24.684987040589174</v>
      </c>
      <c r="K365" s="12">
        <f t="shared" si="57"/>
        <v>54.532920634794451</v>
      </c>
      <c r="L365" s="11">
        <f t="shared" si="58"/>
        <v>0.83896800976606845</v>
      </c>
      <c r="M365" s="12">
        <f t="shared" si="59"/>
        <v>492.33633952278296</v>
      </c>
      <c r="N365" s="11">
        <f t="shared" si="60"/>
        <v>7.5744052234274299</v>
      </c>
      <c r="O365" s="11">
        <f t="shared" si="61"/>
        <v>637.65</v>
      </c>
      <c r="P365" s="18">
        <f t="shared" si="53"/>
        <v>8.5210667387692451E-2</v>
      </c>
    </row>
    <row r="366" spans="6:16" x14ac:dyDescent="0.2">
      <c r="F366" s="10">
        <v>3.65</v>
      </c>
      <c r="G366" s="11">
        <f t="shared" si="62"/>
        <v>23.331125429802494</v>
      </c>
      <c r="H366" s="11">
        <f t="shared" si="54"/>
        <v>9.0328153691886683</v>
      </c>
      <c r="I366" s="11">
        <f t="shared" si="55"/>
        <v>0.45571742500980883</v>
      </c>
      <c r="J366" s="11">
        <f t="shared" si="56"/>
        <v>24.710008872382257</v>
      </c>
      <c r="K366" s="12">
        <f t="shared" si="57"/>
        <v>54.331641498019835</v>
      </c>
      <c r="L366" s="11">
        <f t="shared" si="58"/>
        <v>0.83587140766184365</v>
      </c>
      <c r="M366" s="12">
        <f t="shared" si="59"/>
        <v>490.76768635656242</v>
      </c>
      <c r="N366" s="11">
        <f t="shared" si="60"/>
        <v>7.5502720977932682</v>
      </c>
      <c r="O366" s="11">
        <f t="shared" si="61"/>
        <v>637.65</v>
      </c>
      <c r="P366" s="18">
        <f t="shared" si="53"/>
        <v>8.4898428814903906E-2</v>
      </c>
    </row>
    <row r="367" spans="6:16" x14ac:dyDescent="0.2">
      <c r="F367" s="10">
        <v>3.66</v>
      </c>
      <c r="G367" s="11">
        <f t="shared" si="62"/>
        <v>23.421498982259902</v>
      </c>
      <c r="H367" s="11">
        <f t="shared" si="54"/>
        <v>9.0373552457407005</v>
      </c>
      <c r="I367" s="11">
        <f t="shared" si="55"/>
        <v>0.45226226807750675</v>
      </c>
      <c r="J367" s="11">
        <f t="shared" si="56"/>
        <v>24.73485352515636</v>
      </c>
      <c r="K367" s="12">
        <f t="shared" si="57"/>
        <v>54.1319009501943</v>
      </c>
      <c r="L367" s="11">
        <f t="shared" si="58"/>
        <v>0.83279847615683533</v>
      </c>
      <c r="M367" s="12">
        <f t="shared" si="59"/>
        <v>489.20921901415448</v>
      </c>
      <c r="N367" s="11">
        <f t="shared" si="60"/>
        <v>7.5262956771408378</v>
      </c>
      <c r="O367" s="11">
        <f t="shared" si="61"/>
        <v>637.65</v>
      </c>
      <c r="P367" s="18">
        <f t="shared" si="53"/>
        <v>8.4588552283764579E-2</v>
      </c>
    </row>
    <row r="368" spans="6:16" x14ac:dyDescent="0.2">
      <c r="F368" s="10">
        <v>3.67</v>
      </c>
      <c r="G368" s="11">
        <f t="shared" si="62"/>
        <v>23.51191758927861</v>
      </c>
      <c r="H368" s="11">
        <f t="shared" si="54"/>
        <v>9.0418607018710428</v>
      </c>
      <c r="I368" s="11">
        <f t="shared" si="55"/>
        <v>0.44883330744311162</v>
      </c>
      <c r="J368" s="11">
        <f t="shared" si="56"/>
        <v>24.759522152945721</v>
      </c>
      <c r="K368" s="12">
        <f t="shared" si="57"/>
        <v>53.933687136747977</v>
      </c>
      <c r="L368" s="11">
        <f t="shared" si="58"/>
        <v>0.8297490328730458</v>
      </c>
      <c r="M368" s="12">
        <f t="shared" si="59"/>
        <v>487.6608862287693</v>
      </c>
      <c r="N368" s="11">
        <f t="shared" si="60"/>
        <v>7.5024751727502972</v>
      </c>
      <c r="O368" s="11">
        <f t="shared" si="61"/>
        <v>637.65</v>
      </c>
      <c r="P368" s="18">
        <f t="shared" si="53"/>
        <v>8.428102005651221E-2</v>
      </c>
    </row>
    <row r="369" spans="6:16" x14ac:dyDescent="0.2">
      <c r="F369" s="10">
        <v>3.68</v>
      </c>
      <c r="G369" s="11">
        <f t="shared" si="62"/>
        <v>23.602380909264095</v>
      </c>
      <c r="H369" s="11">
        <f t="shared" si="54"/>
        <v>9.0463319985483377</v>
      </c>
      <c r="I369" s="11">
        <f t="shared" si="55"/>
        <v>0.44543034449161462</v>
      </c>
      <c r="J369" s="11">
        <f t="shared" si="56"/>
        <v>24.784015903894502</v>
      </c>
      <c r="K369" s="12">
        <f t="shared" si="57"/>
        <v>53.736988295849457</v>
      </c>
      <c r="L369" s="11">
        <f t="shared" si="58"/>
        <v>0.8267228968592224</v>
      </c>
      <c r="M369" s="12">
        <f t="shared" si="59"/>
        <v>486.12263672636044</v>
      </c>
      <c r="N369" s="11">
        <f t="shared" si="60"/>
        <v>7.4788097957901609</v>
      </c>
      <c r="O369" s="11">
        <f t="shared" si="61"/>
        <v>637.65</v>
      </c>
      <c r="P369" s="18">
        <f t="shared" si="53"/>
        <v>8.3975814525239681E-2</v>
      </c>
    </row>
    <row r="370" spans="6:16" x14ac:dyDescent="0.2">
      <c r="F370" s="10">
        <v>3.69</v>
      </c>
      <c r="G370" s="11">
        <f t="shared" si="62"/>
        <v>23.692888603211721</v>
      </c>
      <c r="H370" s="11">
        <f t="shared" si="54"/>
        <v>9.0507693947626215</v>
      </c>
      <c r="I370" s="11">
        <f t="shared" si="55"/>
        <v>0.44205318211386557</v>
      </c>
      <c r="J370" s="11">
        <f t="shared" si="56"/>
        <v>24.808335920258294</v>
      </c>
      <c r="K370" s="12">
        <f t="shared" si="57"/>
        <v>53.541792757659557</v>
      </c>
      <c r="L370" s="11">
        <f t="shared" si="58"/>
        <v>0.82371988857937783</v>
      </c>
      <c r="M370" s="12">
        <f t="shared" si="59"/>
        <v>484.59441923174813</v>
      </c>
      <c r="N370" s="11">
        <f t="shared" si="60"/>
        <v>7.4552987574115095</v>
      </c>
      <c r="O370" s="11">
        <f t="shared" si="61"/>
        <v>637.65</v>
      </c>
      <c r="P370" s="18">
        <f t="shared" si="53"/>
        <v>8.3672918211026681E-2</v>
      </c>
    </row>
    <row r="371" spans="6:16" x14ac:dyDescent="0.2">
      <c r="F371" s="10">
        <v>3.7</v>
      </c>
      <c r="G371" s="11">
        <f t="shared" si="62"/>
        <v>23.783440334687125</v>
      </c>
      <c r="H371" s="11">
        <f t="shared" si="54"/>
        <v>9.0551731475403141</v>
      </c>
      <c r="I371" s="11">
        <f t="shared" si="55"/>
        <v>0.43870162469515589</v>
      </c>
      <c r="J371" s="11">
        <f t="shared" si="56"/>
        <v>24.832483338406178</v>
      </c>
      <c r="K371" s="12">
        <f t="shared" si="57"/>
        <v>53.348088943591307</v>
      </c>
      <c r="L371" s="11">
        <f t="shared" si="58"/>
        <v>0.8207398299014047</v>
      </c>
      <c r="M371" s="12">
        <f t="shared" si="59"/>
        <v>483.07618247460033</v>
      </c>
      <c r="N371" s="11">
        <f t="shared" si="60"/>
        <v>7.4319412688400046</v>
      </c>
      <c r="O371" s="11">
        <f t="shared" si="61"/>
        <v>637.65</v>
      </c>
      <c r="P371" s="18">
        <f t="shared" si="53"/>
        <v>8.337231376307494E-2</v>
      </c>
    </row>
    <row r="372" spans="6:16" x14ac:dyDescent="0.2">
      <c r="F372" s="10">
        <v>3.71</v>
      </c>
      <c r="G372" s="11">
        <f t="shared" si="62"/>
        <v>23.874035769806717</v>
      </c>
      <c r="H372" s="11">
        <f t="shared" si="54"/>
        <v>9.0595435119591183</v>
      </c>
      <c r="I372" s="11">
        <f t="shared" si="55"/>
        <v>0.43537547810388849</v>
      </c>
      <c r="J372" s="11">
        <f t="shared" si="56"/>
        <v>24.856459288823498</v>
      </c>
      <c r="K372" s="12">
        <f t="shared" si="57"/>
        <v>53.155865365576247</v>
      </c>
      <c r="L372" s="11">
        <f t="shared" si="58"/>
        <v>0.81778254408578843</v>
      </c>
      <c r="M372" s="12">
        <f t="shared" si="59"/>
        <v>481.5678751952787</v>
      </c>
      <c r="N372" s="11">
        <f t="shared" si="60"/>
        <v>7.4087365414658262</v>
      </c>
      <c r="O372" s="11">
        <f t="shared" si="61"/>
        <v>637.65</v>
      </c>
      <c r="P372" s="18">
        <f t="shared" ref="P372:P435" si="63">K372/(SQRT(K372^2+O372^2))</f>
        <v>8.3073983957847375E-2</v>
      </c>
    </row>
    <row r="373" spans="6:16" x14ac:dyDescent="0.2">
      <c r="F373" s="10">
        <v>3.72</v>
      </c>
      <c r="G373" s="11">
        <f t="shared" si="62"/>
        <v>23.964674577218346</v>
      </c>
      <c r="H373" s="11">
        <f t="shared" si="54"/>
        <v>9.0638807411627873</v>
      </c>
      <c r="I373" s="11">
        <f t="shared" si="55"/>
        <v>0.43207454968033193</v>
      </c>
      <c r="J373" s="11">
        <f t="shared" si="56"/>
        <v>24.880264896115158</v>
      </c>
      <c r="K373" s="12">
        <f t="shared" si="57"/>
        <v>52.965110625336735</v>
      </c>
      <c r="L373" s="11">
        <f t="shared" si="58"/>
        <v>0.81484785577441132</v>
      </c>
      <c r="M373" s="12">
        <f t="shared" si="59"/>
        <v>480.06944615054613</v>
      </c>
      <c r="N373" s="11">
        <f t="shared" si="60"/>
        <v>7.3856837869314793</v>
      </c>
      <c r="O373" s="11">
        <f t="shared" si="61"/>
        <v>637.65</v>
      </c>
      <c r="P373" s="18">
        <f t="shared" si="63"/>
        <v>8.2777911698210846E-2</v>
      </c>
    </row>
    <row r="374" spans="6:16" x14ac:dyDescent="0.2">
      <c r="F374" s="10">
        <v>3.73</v>
      </c>
      <c r="G374" s="11">
        <f t="shared" si="62"/>
        <v>24.055356428082103</v>
      </c>
      <c r="H374" s="11">
        <f t="shared" si="54"/>
        <v>9.0681850863757933</v>
      </c>
      <c r="I374" s="11">
        <f t="shared" si="55"/>
        <v>0.42879864822546204</v>
      </c>
      <c r="J374" s="11">
        <f t="shared" si="56"/>
        <v>24.903901279009609</v>
      </c>
      <c r="K374" s="12">
        <f t="shared" si="57"/>
        <v>52.775813413664643</v>
      </c>
      <c r="L374" s="11">
        <f t="shared" si="58"/>
        <v>0.811935590979456</v>
      </c>
      <c r="M374" s="12">
        <f t="shared" si="59"/>
        <v>478.58084411914524</v>
      </c>
      <c r="N374" s="11">
        <f t="shared" si="60"/>
        <v>7.3627822172176192</v>
      </c>
      <c r="O374" s="11">
        <f t="shared" si="61"/>
        <v>637.65</v>
      </c>
      <c r="P374" s="18">
        <f t="shared" si="63"/>
        <v>8.2484080012583394E-2</v>
      </c>
    </row>
    <row r="375" spans="6:16" x14ac:dyDescent="0.2">
      <c r="F375" s="10">
        <v>3.74</v>
      </c>
      <c r="G375" s="11">
        <f t="shared" si="62"/>
        <v>24.146080996051282</v>
      </c>
      <c r="H375" s="11">
        <f t="shared" si="54"/>
        <v>9.0724567969178693</v>
      </c>
      <c r="I375" s="11">
        <f t="shared" si="55"/>
        <v>0.42554758398988657</v>
      </c>
      <c r="J375" s="11">
        <f t="shared" si="56"/>
        <v>24.927369550363299</v>
      </c>
      <c r="K375" s="12">
        <f t="shared" si="57"/>
        <v>52.587962509705925</v>
      </c>
      <c r="L375" s="11">
        <f t="shared" si="58"/>
        <v>0.80904557707239888</v>
      </c>
      <c r="M375" s="12">
        <f t="shared" si="59"/>
        <v>477.10201790724363</v>
      </c>
      <c r="N375" s="11">
        <f t="shared" si="60"/>
        <v>7.3400310447268255</v>
      </c>
      <c r="O375" s="11">
        <f t="shared" si="61"/>
        <v>637.65</v>
      </c>
      <c r="P375" s="18">
        <f t="shared" si="63"/>
        <v>8.219247205408467E-2</v>
      </c>
    </row>
    <row r="376" spans="6:16" x14ac:dyDescent="0.2">
      <c r="F376" s="10">
        <v>3.75</v>
      </c>
      <c r="G376" s="11">
        <f t="shared" si="62"/>
        <v>24.236847957253467</v>
      </c>
      <c r="H376" s="11">
        <f t="shared" si="54"/>
        <v>9.0766961202184611</v>
      </c>
      <c r="I376" s="11">
        <f t="shared" si="55"/>
        <v>0.42232116866285513</v>
      </c>
      <c r="J376" s="11">
        <f t="shared" si="56"/>
        <v>24.950670817165832</v>
      </c>
      <c r="K376" s="12">
        <f t="shared" si="57"/>
        <v>52.401546780251415</v>
      </c>
      <c r="L376" s="11">
        <f t="shared" si="58"/>
        <v>0.80617764277309867</v>
      </c>
      <c r="M376" s="12">
        <f t="shared" si="59"/>
        <v>475.63291635375418</v>
      </c>
      <c r="N376" s="11">
        <f t="shared" si="60"/>
        <v>7.3174294823654495</v>
      </c>
      <c r="O376" s="11">
        <f t="shared" si="61"/>
        <v>637.65</v>
      </c>
      <c r="P376" s="18">
        <f t="shared" si="63"/>
        <v>8.1903071099690986E-2</v>
      </c>
    </row>
    <row r="377" spans="6:16" x14ac:dyDescent="0.2">
      <c r="F377" s="10">
        <v>3.76</v>
      </c>
      <c r="G377" s="11">
        <f t="shared" si="62"/>
        <v>24.327656990271777</v>
      </c>
      <c r="H377" s="11">
        <f t="shared" si="54"/>
        <v>9.0809033018310537</v>
      </c>
      <c r="I377" s="11">
        <f t="shared" si="55"/>
        <v>0.41911921536135066</v>
      </c>
      <c r="J377" s="11">
        <f t="shared" si="56"/>
        <v>24.973806180545598</v>
      </c>
      <c r="K377" s="12">
        <f t="shared" si="57"/>
        <v>52.216555179033392</v>
      </c>
      <c r="L377" s="11">
        <f t="shared" si="58"/>
        <v>0.80333161813897525</v>
      </c>
      <c r="M377" s="12">
        <f t="shared" si="59"/>
        <v>474.17348833552774</v>
      </c>
      <c r="N377" s="11">
        <f t="shared" si="60"/>
        <v>7.2949767436235033</v>
      </c>
      <c r="O377" s="11">
        <f t="shared" si="61"/>
        <v>637.65</v>
      </c>
      <c r="P377" s="18">
        <f t="shared" si="63"/>
        <v>8.1615860549394015E-2</v>
      </c>
    </row>
    <row r="378" spans="6:16" x14ac:dyDescent="0.2">
      <c r="F378" s="10">
        <v>3.77</v>
      </c>
      <c r="G378" s="11">
        <f t="shared" si="62"/>
        <v>24.418507776126251</v>
      </c>
      <c r="H378" s="11">
        <f t="shared" si="54"/>
        <v>9.0850785854473965</v>
      </c>
      <c r="I378" s="11">
        <f t="shared" si="55"/>
        <v>0.41594153861926542</v>
      </c>
      <c r="J378" s="11">
        <f t="shared" si="56"/>
        <v>24.996776735775963</v>
      </c>
      <c r="K378" s="12">
        <f t="shared" si="57"/>
        <v>52.032976746028211</v>
      </c>
      <c r="L378" s="11">
        <f t="shared" si="58"/>
        <v>0.80050733455428014</v>
      </c>
      <c r="M378" s="12">
        <f t="shared" si="59"/>
        <v>472.72368277242327</v>
      </c>
      <c r="N378" s="11">
        <f t="shared" si="60"/>
        <v>7.2726720426526654</v>
      </c>
      <c r="O378" s="11">
        <f t="shared" si="61"/>
        <v>637.65</v>
      </c>
      <c r="P378" s="18">
        <f t="shared" si="63"/>
        <v>8.1330823925363546E-2</v>
      </c>
    </row>
    <row r="379" spans="6:16" x14ac:dyDescent="0.2">
      <c r="F379" s="10">
        <v>3.78</v>
      </c>
      <c r="G379" s="11">
        <f t="shared" si="62"/>
        <v>24.509399998255368</v>
      </c>
      <c r="H379" s="11">
        <f t="shared" si="54"/>
        <v>9.0892222129116149</v>
      </c>
      <c r="I379" s="11">
        <f t="shared" si="55"/>
        <v>0.41278795437665783</v>
      </c>
      <c r="J379" s="11">
        <f t="shared" si="56"/>
        <v>25.019583572281977</v>
      </c>
      <c r="K379" s="12">
        <f t="shared" si="57"/>
        <v>51.850800606764736</v>
      </c>
      <c r="L379" s="11">
        <f t="shared" si="58"/>
        <v>0.79770462471945747</v>
      </c>
      <c r="M379" s="12">
        <f t="shared" si="59"/>
        <v>471.28344863225709</v>
      </c>
      <c r="N379" s="11">
        <f t="shared" si="60"/>
        <v>7.2505145943424161</v>
      </c>
      <c r="O379" s="11">
        <f t="shared" si="61"/>
        <v>637.65</v>
      </c>
      <c r="P379" s="18">
        <f t="shared" si="63"/>
        <v>8.1047944871114344E-2</v>
      </c>
    </row>
    <row r="380" spans="6:16" x14ac:dyDescent="0.2">
      <c r="F380" s="10">
        <v>3.79</v>
      </c>
      <c r="G380" s="11">
        <f t="shared" si="62"/>
        <v>24.600333342497709</v>
      </c>
      <c r="H380" s="11">
        <f t="shared" si="54"/>
        <v>9.0933344242342269</v>
      </c>
      <c r="I380" s="11">
        <f t="shared" si="55"/>
        <v>0.40965827996909138</v>
      </c>
      <c r="J380" s="11">
        <f t="shared" si="56"/>
        <v>25.042227773647674</v>
      </c>
      <c r="K380" s="12">
        <f t="shared" si="57"/>
        <v>51.670015971638612</v>
      </c>
      <c r="L380" s="11">
        <f t="shared" si="58"/>
        <v>0.79492332264059407</v>
      </c>
      <c r="M380" s="12">
        <f t="shared" si="59"/>
        <v>469.85273493563369</v>
      </c>
      <c r="N380" s="11">
        <f t="shared" si="60"/>
        <v>7.2285036143943646</v>
      </c>
      <c r="O380" s="11">
        <f t="shared" si="61"/>
        <v>637.65</v>
      </c>
      <c r="P380" s="18">
        <f t="shared" si="63"/>
        <v>8.0767207150677076E-2</v>
      </c>
    </row>
    <row r="381" spans="6:16" x14ac:dyDescent="0.2">
      <c r="F381" s="10">
        <v>3.8</v>
      </c>
      <c r="G381" s="11">
        <f t="shared" si="62"/>
        <v>24.691307497073769</v>
      </c>
      <c r="H381" s="11">
        <f t="shared" si="54"/>
        <v>9.0974154576060293</v>
      </c>
      <c r="I381" s="11">
        <f t="shared" si="55"/>
        <v>0.40655233411705471</v>
      </c>
      <c r="J381" s="11">
        <f t="shared" si="56"/>
        <v>25.064710417623708</v>
      </c>
      <c r="K381" s="12">
        <f t="shared" si="57"/>
        <v>51.490612135232269</v>
      </c>
      <c r="L381" s="11">
        <f t="shared" si="58"/>
        <v>0.79216326361895795</v>
      </c>
      <c r="M381" s="12">
        <f t="shared" si="59"/>
        <v>468.43149076065862</v>
      </c>
      <c r="N381" s="11">
        <f t="shared" si="60"/>
        <v>7.2066383193947479</v>
      </c>
      <c r="O381" s="11">
        <f t="shared" si="61"/>
        <v>637.65</v>
      </c>
      <c r="P381" s="18">
        <f t="shared" si="63"/>
        <v>8.048859464777329E-2</v>
      </c>
    </row>
    <row r="382" spans="6:16" x14ac:dyDescent="0.2">
      <c r="F382" s="10">
        <v>3.81</v>
      </c>
      <c r="G382" s="11">
        <f t="shared" si="62"/>
        <v>24.78232215256789</v>
      </c>
      <c r="H382" s="11">
        <f t="shared" si="54"/>
        <v>9.1014655494119161</v>
      </c>
      <c r="I382" s="11">
        <f t="shared" si="55"/>
        <v>0.40346993691546029</v>
      </c>
      <c r="J382" s="11">
        <f t="shared" si="56"/>
        <v>25.087032576135737</v>
      </c>
      <c r="K382" s="12">
        <f t="shared" si="57"/>
        <v>51.312578475640656</v>
      </c>
      <c r="L382" s="11">
        <f t="shared" si="58"/>
        <v>0.7894242842406255</v>
      </c>
      <c r="M382" s="12">
        <f t="shared" si="59"/>
        <v>467.01966524753885</v>
      </c>
      <c r="N382" s="11">
        <f t="shared" si="60"/>
        <v>7.1849179268852135</v>
      </c>
      <c r="O382" s="11">
        <f t="shared" si="61"/>
        <v>637.65</v>
      </c>
      <c r="P382" s="18">
        <f t="shared" si="63"/>
        <v>8.0212091364994534E-2</v>
      </c>
    </row>
    <row r="383" spans="6:16" x14ac:dyDescent="0.2">
      <c r="F383" s="10">
        <v>3.82</v>
      </c>
      <c r="G383" s="11">
        <f t="shared" si="62"/>
        <v>24.873377001910335</v>
      </c>
      <c r="H383" s="11">
        <f t="shared" si="54"/>
        <v>9.1054849342445525</v>
      </c>
      <c r="I383" s="11">
        <f t="shared" si="55"/>
        <v>0.40041090982322475</v>
      </c>
      <c r="J383" s="11">
        <f t="shared" si="56"/>
        <v>25.109195315293039</v>
      </c>
      <c r="K383" s="12">
        <f t="shared" si="57"/>
        <v>51.135904453802652</v>
      </c>
      <c r="L383" s="11">
        <f t="shared" si="58"/>
        <v>0.7867062223661947</v>
      </c>
      <c r="M383" s="12">
        <f t="shared" si="59"/>
        <v>465.61720760306895</v>
      </c>
      <c r="N383" s="11">
        <f t="shared" si="60"/>
        <v>7.1633416554318305</v>
      </c>
      <c r="O383" s="11">
        <f t="shared" si="61"/>
        <v>637.65</v>
      </c>
      <c r="P383" s="18">
        <f t="shared" si="63"/>
        <v>7.9937681422985615E-2</v>
      </c>
    </row>
    <row r="384" spans="6:16" x14ac:dyDescent="0.2">
      <c r="F384" s="10">
        <v>3.83</v>
      </c>
      <c r="G384" s="11">
        <f t="shared" si="62"/>
        <v>24.964471740359514</v>
      </c>
      <c r="H384" s="11">
        <f t="shared" si="54"/>
        <v>9.1094738449179715</v>
      </c>
      <c r="I384" s="11">
        <f t="shared" si="55"/>
        <v>0.39737507565292657</v>
      </c>
      <c r="J384" s="11">
        <f t="shared" si="56"/>
        <v>25.131199695397747</v>
      </c>
      <c r="K384" s="12">
        <f t="shared" si="57"/>
        <v>50.960579612837975</v>
      </c>
      <c r="L384" s="11">
        <f t="shared" si="58"/>
        <v>0.78400891712058418</v>
      </c>
      <c r="M384" s="12">
        <f t="shared" si="59"/>
        <v>464.22406710500752</v>
      </c>
      <c r="N384" s="11">
        <f t="shared" si="60"/>
        <v>7.1419087246924233</v>
      </c>
      <c r="O384" s="11">
        <f t="shared" si="61"/>
        <v>637.65</v>
      </c>
      <c r="P384" s="18">
        <f t="shared" si="63"/>
        <v>7.9665349059631893E-2</v>
      </c>
    </row>
    <row r="385" spans="6:16" x14ac:dyDescent="0.2">
      <c r="F385" s="10">
        <v>3.84</v>
      </c>
      <c r="G385" s="11">
        <f t="shared" si="62"/>
        <v>25.055606065484323</v>
      </c>
      <c r="H385" s="11">
        <f t="shared" si="54"/>
        <v>9.1134325124810562</v>
      </c>
      <c r="I385" s="11">
        <f t="shared" si="55"/>
        <v>0.39436225856054391</v>
      </c>
      <c r="J385" s="11">
        <f t="shared" si="56"/>
        <v>25.153046770954479</v>
      </c>
      <c r="K385" s="12">
        <f t="shared" si="57"/>
        <v>50.786593577389837</v>
      </c>
      <c r="L385" s="11">
        <f t="shared" si="58"/>
        <v>0.78133220888292054</v>
      </c>
      <c r="M385" s="12">
        <f t="shared" si="59"/>
        <v>462.84019310634613</v>
      </c>
      <c r="N385" s="11">
        <f t="shared" si="60"/>
        <v>7.1206183554822484</v>
      </c>
      <c r="O385" s="11">
        <f t="shared" si="61"/>
        <v>637.65</v>
      </c>
      <c r="P385" s="18">
        <f t="shared" si="63"/>
        <v>7.9395078629250951E-2</v>
      </c>
    </row>
    <row r="386" spans="6:16" x14ac:dyDescent="0.2">
      <c r="F386" s="10">
        <v>3.85</v>
      </c>
      <c r="G386" s="11">
        <f t="shared" si="62"/>
        <v>25.146779677146633</v>
      </c>
      <c r="H386" s="11">
        <f t="shared" ref="H386:H449" si="64">$A$3*(1-EXP(-F386/$A$5))</f>
        <v>9.1173611662309266</v>
      </c>
      <c r="I386" s="11">
        <f t="shared" si="55"/>
        <v>0.39137228403526803</v>
      </c>
      <c r="J386" s="11">
        <f t="shared" si="56"/>
        <v>25.174737590680454</v>
      </c>
      <c r="K386" s="12">
        <f t="shared" si="57"/>
        <v>50.613936052972875</v>
      </c>
      <c r="L386" s="11">
        <f t="shared" si="58"/>
        <v>0.7786759392765058</v>
      </c>
      <c r="M386" s="12">
        <f t="shared" si="59"/>
        <v>461.4655350394703</v>
      </c>
      <c r="N386" s="11">
        <f t="shared" si="60"/>
        <v>7.0994697698380049</v>
      </c>
      <c r="O386" s="11">
        <f t="shared" si="61"/>
        <v>637.65</v>
      </c>
      <c r="P386" s="18">
        <f t="shared" si="63"/>
        <v>7.9126854601788199E-2</v>
      </c>
    </row>
    <row r="387" spans="6:16" x14ac:dyDescent="0.2">
      <c r="F387" s="10">
        <v>3.86</v>
      </c>
      <c r="G387" s="11">
        <f t="shared" si="62"/>
        <v>25.237992277483894</v>
      </c>
      <c r="H387" s="11">
        <f t="shared" si="64"/>
        <v>9.1212600337262142</v>
      </c>
      <c r="I387" s="11">
        <f t="shared" ref="I387:I450" si="65">($A$3/$A$5)*EXP(-F387/$A$5)</f>
        <v>0.38840497888939579</v>
      </c>
      <c r="J387" s="11">
        <f t="shared" ref="J387:J450" si="66">(0.5*(1.293*($A$13/760*273/(273+$A$11)))*((0.2025*$A$7^0.725*$A$9^0.425)*0.266)*0.9)*H387^2</f>
        <v>25.196273197516</v>
      </c>
      <c r="K387" s="12">
        <f t="shared" ref="K387:K450" si="67">J387+$A$9*I387</f>
        <v>50.442596825326731</v>
      </c>
      <c r="L387" s="11">
        <f t="shared" ref="L387:L450" si="68">K387/$A$9</f>
        <v>0.77603995115887281</v>
      </c>
      <c r="M387" s="12">
        <f t="shared" ref="M387:M450" si="69">K387*H387</f>
        <v>460.10004242021751</v>
      </c>
      <c r="N387" s="11">
        <f t="shared" ref="N387:N450" si="70">L387*H387</f>
        <v>7.0784621910802699</v>
      </c>
      <c r="O387" s="11">
        <f t="shared" ref="O387:O450" si="71">$A$9*9.81</f>
        <v>637.65</v>
      </c>
      <c r="P387" s="18">
        <f t="shared" si="63"/>
        <v>7.8860661562016904E-2</v>
      </c>
    </row>
    <row r="388" spans="6:16" x14ac:dyDescent="0.2">
      <c r="F388" s="10">
        <v>3.87</v>
      </c>
      <c r="G388" s="11">
        <f t="shared" ref="G388:G451" si="72">G387+H388*0.01</f>
        <v>25.329243570891897</v>
      </c>
      <c r="H388" s="11">
        <f t="shared" si="64"/>
        <v>9.1251293408002514</v>
      </c>
      <c r="I388" s="11">
        <f t="shared" si="65"/>
        <v>0.38546017124829796</v>
      </c>
      <c r="J388" s="11">
        <f t="shared" si="66"/>
        <v>25.217654628635525</v>
      </c>
      <c r="K388" s="12">
        <f t="shared" si="67"/>
        <v>50.272565759774892</v>
      </c>
      <c r="L388" s="11">
        <f t="shared" si="68"/>
        <v>0.77342408861192147</v>
      </c>
      <c r="M388" s="12">
        <f t="shared" si="69"/>
        <v>458.74366485183197</v>
      </c>
      <c r="N388" s="11">
        <f t="shared" si="70"/>
        <v>7.0575948438743383</v>
      </c>
      <c r="O388" s="11">
        <f t="shared" si="71"/>
        <v>637.65</v>
      </c>
      <c r="P388" s="18">
        <f t="shared" si="63"/>
        <v>7.8596484208742157E-2</v>
      </c>
    </row>
    <row r="389" spans="6:16" x14ac:dyDescent="0.2">
      <c r="F389" s="10">
        <v>3.88</v>
      </c>
      <c r="G389" s="11">
        <f t="shared" si="72"/>
        <v>25.420533264007638</v>
      </c>
      <c r="H389" s="11">
        <f t="shared" si="64"/>
        <v>9.1289693115741475</v>
      </c>
      <c r="I389" s="11">
        <f t="shared" si="65"/>
        <v>0.38253769054046427</v>
      </c>
      <c r="J389" s="11">
        <f t="shared" si="66"/>
        <v>25.238882915458902</v>
      </c>
      <c r="K389" s="12">
        <f t="shared" si="67"/>
        <v>50.103832800589075</v>
      </c>
      <c r="L389" s="11">
        <f t="shared" si="68"/>
        <v>0.77082819693213966</v>
      </c>
      <c r="M389" s="12">
        <f t="shared" si="69"/>
        <v>457.39635202881982</v>
      </c>
      <c r="N389" s="11">
        <f t="shared" si="70"/>
        <v>7.0368669542895361</v>
      </c>
      <c r="O389" s="11">
        <f t="shared" si="71"/>
        <v>637.65</v>
      </c>
      <c r="P389" s="18">
        <f t="shared" si="63"/>
        <v>7.8334307354009494E-2</v>
      </c>
    </row>
    <row r="390" spans="6:16" x14ac:dyDescent="0.2">
      <c r="F390" s="10">
        <v>3.89</v>
      </c>
      <c r="G390" s="11">
        <f t="shared" si="72"/>
        <v>25.511861065692337</v>
      </c>
      <c r="H390" s="11">
        <f t="shared" si="64"/>
        <v>9.1327801684697683</v>
      </c>
      <c r="I390" s="11">
        <f t="shared" si="65"/>
        <v>0.37963736748762239</v>
      </c>
      <c r="J390" s="11">
        <f t="shared" si="66"/>
        <v>25.259959083663173</v>
      </c>
      <c r="K390" s="12">
        <f t="shared" si="67"/>
        <v>49.936387970358624</v>
      </c>
      <c r="L390" s="11">
        <f t="shared" si="68"/>
        <v>0.76825212262090192</v>
      </c>
      <c r="M390" s="12">
        <f t="shared" si="69"/>
        <v>456.05805374070354</v>
      </c>
      <c r="N390" s="11">
        <f t="shared" si="70"/>
        <v>7.0162777498569779</v>
      </c>
      <c r="O390" s="11">
        <f t="shared" si="71"/>
        <v>637.65</v>
      </c>
      <c r="P390" s="18">
        <f t="shared" si="63"/>
        <v>7.8074115922317139E-2</v>
      </c>
    </row>
    <row r="391" spans="6:16" x14ac:dyDescent="0.2">
      <c r="F391" s="10">
        <v>3.9</v>
      </c>
      <c r="G391" s="11">
        <f t="shared" si="72"/>
        <v>25.603226687014562</v>
      </c>
      <c r="H391" s="11">
        <f t="shared" si="64"/>
        <v>9.1365621322226254</v>
      </c>
      <c r="I391" s="11">
        <f t="shared" si="65"/>
        <v>0.37675903409493422</v>
      </c>
      <c r="J391" s="11">
        <f t="shared" si="66"/>
        <v>25.280884153194783</v>
      </c>
      <c r="K391" s="12">
        <f t="shared" si="67"/>
        <v>49.770221369365508</v>
      </c>
      <c r="L391" s="11">
        <f t="shared" si="68"/>
        <v>0.76569571337485398</v>
      </c>
      <c r="M391" s="12">
        <f t="shared" si="69"/>
        <v>454.7287198756822</v>
      </c>
      <c r="N391" s="11">
        <f t="shared" si="70"/>
        <v>6.9958264596258797</v>
      </c>
      <c r="O391" s="11">
        <f t="shared" si="71"/>
        <v>637.65</v>
      </c>
      <c r="P391" s="18">
        <f t="shared" si="63"/>
        <v>7.781589494983307E-2</v>
      </c>
    </row>
    <row r="392" spans="6:16" x14ac:dyDescent="0.2">
      <c r="F392" s="10">
        <v>3.91</v>
      </c>
      <c r="G392" s="11">
        <f t="shared" si="72"/>
        <v>25.694629841233507</v>
      </c>
      <c r="H392" s="11">
        <f t="shared" si="64"/>
        <v>9.1403154218946572</v>
      </c>
      <c r="I392" s="11">
        <f t="shared" si="65"/>
        <v>0.37390252364126325</v>
      </c>
      <c r="J392" s="11">
        <f t="shared" si="66"/>
        <v>25.301659138282091</v>
      </c>
      <c r="K392" s="12">
        <f t="shared" si="67"/>
        <v>49.605323174964198</v>
      </c>
      <c r="L392" s="11">
        <f t="shared" si="68"/>
        <v>0.76315881807637231</v>
      </c>
      <c r="M392" s="12">
        <f t="shared" si="69"/>
        <v>453.40830042419373</v>
      </c>
      <c r="N392" s="11">
        <f t="shared" si="70"/>
        <v>6.9755123142183653</v>
      </c>
      <c r="O392" s="11">
        <f t="shared" si="71"/>
        <v>637.65</v>
      </c>
      <c r="P392" s="18">
        <f t="shared" si="63"/>
        <v>7.7559629583615827E-2</v>
      </c>
    </row>
    <row r="393" spans="6:16" x14ac:dyDescent="0.2">
      <c r="F393" s="10">
        <v>3.92</v>
      </c>
      <c r="G393" s="11">
        <f t="shared" si="72"/>
        <v>25.786070243782376</v>
      </c>
      <c r="H393" s="11">
        <f t="shared" si="64"/>
        <v>9.1440402548869173</v>
      </c>
      <c r="I393" s="11">
        <f t="shared" si="65"/>
        <v>0.37106767066952001</v>
      </c>
      <c r="J393" s="11">
        <f t="shared" si="66"/>
        <v>25.322285047448275</v>
      </c>
      <c r="K393" s="12">
        <f t="shared" si="67"/>
        <v>49.441683640967078</v>
      </c>
      <c r="L393" s="11">
        <f t="shared" si="68"/>
        <v>0.76064128678410892</v>
      </c>
      <c r="M393" s="12">
        <f t="shared" si="69"/>
        <v>452.09674548238695</v>
      </c>
      <c r="N393" s="11">
        <f t="shared" si="70"/>
        <v>6.9553345458828764</v>
      </c>
      <c r="O393" s="11">
        <f t="shared" si="71"/>
        <v>637.65</v>
      </c>
      <c r="P393" s="18">
        <f t="shared" si="63"/>
        <v>7.7305305080840145E-2</v>
      </c>
    </row>
    <row r="394" spans="6:16" x14ac:dyDescent="0.2">
      <c r="F394" s="10">
        <v>3.93</v>
      </c>
      <c r="G394" s="11">
        <f t="shared" si="72"/>
        <v>25.877547612251899</v>
      </c>
      <c r="H394" s="11">
        <f t="shared" si="64"/>
        <v>9.1477368469521725</v>
      </c>
      <c r="I394" s="11">
        <f t="shared" si="65"/>
        <v>0.368254310977076</v>
      </c>
      <c r="J394" s="11">
        <f t="shared" si="66"/>
        <v>25.342762883524642</v>
      </c>
      <c r="K394" s="12">
        <f t="shared" si="67"/>
        <v>49.279293097034582</v>
      </c>
      <c r="L394" s="11">
        <f t="shared" si="68"/>
        <v>0.75814297072360892</v>
      </c>
      <c r="M394" s="12">
        <f t="shared" si="69"/>
        <v>450.79400525549909</v>
      </c>
      <c r="N394" s="11">
        <f t="shared" si="70"/>
        <v>6.9352923885461397</v>
      </c>
      <c r="O394" s="11">
        <f t="shared" si="71"/>
        <v>637.65</v>
      </c>
      <c r="P394" s="18">
        <f t="shared" si="63"/>
        <v>7.7052906808026192E-2</v>
      </c>
    </row>
    <row r="395" spans="6:16" x14ac:dyDescent="0.2">
      <c r="F395" s="10">
        <v>3.94</v>
      </c>
      <c r="G395" s="11">
        <f t="shared" si="72"/>
        <v>25.969061666373971</v>
      </c>
      <c r="H395" s="11">
        <f t="shared" si="64"/>
        <v>9.151405412207394</v>
      </c>
      <c r="I395" s="11">
        <f t="shared" si="65"/>
        <v>0.36546228160625466</v>
      </c>
      <c r="J395" s="11">
        <f t="shared" si="66"/>
        <v>25.363093643664239</v>
      </c>
      <c r="K395" s="12">
        <f t="shared" si="67"/>
        <v>49.118141948070793</v>
      </c>
      <c r="L395" s="11">
        <f t="shared" si="68"/>
        <v>0.75566372227801215</v>
      </c>
      <c r="M395" s="12">
        <f t="shared" si="69"/>
        <v>449.50003006114611</v>
      </c>
      <c r="N395" s="11">
        <f t="shared" si="70"/>
        <v>6.9153850778637853</v>
      </c>
      <c r="O395" s="11">
        <f t="shared" si="71"/>
        <v>637.65</v>
      </c>
      <c r="P395" s="18">
        <f t="shared" si="63"/>
        <v>7.68024202402737E-2</v>
      </c>
    </row>
    <row r="396" spans="6:16" x14ac:dyDescent="0.2">
      <c r="F396" s="10">
        <v>3.95</v>
      </c>
      <c r="G396" s="11">
        <f t="shared" si="72"/>
        <v>26.060612128005431</v>
      </c>
      <c r="H396" s="11">
        <f t="shared" si="64"/>
        <v>9.1550461631461602</v>
      </c>
      <c r="I396" s="11">
        <f t="shared" si="65"/>
        <v>0.36269142083489064</v>
      </c>
      <c r="J396" s="11">
        <f t="shared" si="66"/>
        <v>25.383278319355792</v>
      </c>
      <c r="K396" s="12">
        <f t="shared" si="67"/>
        <v>48.958220673623686</v>
      </c>
      <c r="L396" s="11">
        <f t="shared" si="68"/>
        <v>0.75320339497882594</v>
      </c>
      <c r="M396" s="12">
        <f t="shared" si="69"/>
        <v>448.21477033252154</v>
      </c>
      <c r="N396" s="11">
        <f t="shared" si="70"/>
        <v>6.8956118512695621</v>
      </c>
      <c r="O396" s="11">
        <f t="shared" si="71"/>
        <v>637.65</v>
      </c>
      <c r="P396" s="18">
        <f t="shared" si="63"/>
        <v>7.6553830960499808E-2</v>
      </c>
    </row>
    <row r="397" spans="6:16" x14ac:dyDescent="0.2">
      <c r="F397" s="10">
        <v>3.96</v>
      </c>
      <c r="G397" s="11">
        <f t="shared" si="72"/>
        <v>26.15219872111194</v>
      </c>
      <c r="H397" s="11">
        <f t="shared" si="64"/>
        <v>9.1586593106509682</v>
      </c>
      <c r="I397" s="11">
        <f t="shared" si="65"/>
        <v>0.3599415681669636</v>
      </c>
      <c r="J397" s="11">
        <f t="shared" si="66"/>
        <v>25.403317896438075</v>
      </c>
      <c r="K397" s="12">
        <f t="shared" si="67"/>
        <v>48.799519827290709</v>
      </c>
      <c r="L397" s="11">
        <f t="shared" si="68"/>
        <v>0.7507618434967801</v>
      </c>
      <c r="M397" s="12">
        <f t="shared" si="69"/>
        <v>446.93817662151258</v>
      </c>
      <c r="N397" s="11">
        <f t="shared" si="70"/>
        <v>6.8759719480232704</v>
      </c>
      <c r="O397" s="11">
        <f t="shared" si="71"/>
        <v>637.65</v>
      </c>
      <c r="P397" s="18">
        <f t="shared" si="63"/>
        <v>7.6307124658681655E-2</v>
      </c>
    </row>
    <row r="398" spans="6:16" x14ac:dyDescent="0.2">
      <c r="F398" s="10">
        <v>3.97</v>
      </c>
      <c r="G398" s="11">
        <f t="shared" si="72"/>
        <v>26.243821171751996</v>
      </c>
      <c r="H398" s="11">
        <f t="shared" si="64"/>
        <v>9.1622450640054467</v>
      </c>
      <c r="I398" s="11">
        <f t="shared" si="65"/>
        <v>0.35721256432330112</v>
      </c>
      <c r="J398" s="11">
        <f t="shared" si="66"/>
        <v>25.423213355114513</v>
      </c>
      <c r="K398" s="12">
        <f t="shared" si="67"/>
        <v>48.642030036129086</v>
      </c>
      <c r="L398" s="11">
        <f t="shared" si="68"/>
        <v>0.74833892363275512</v>
      </c>
      <c r="M398" s="12">
        <f t="shared" si="69"/>
        <v>445.67019960172837</v>
      </c>
      <c r="N398" s="11">
        <f t="shared" si="70"/>
        <v>6.8564646092573591</v>
      </c>
      <c r="O398" s="11">
        <f t="shared" si="71"/>
        <v>637.65</v>
      </c>
      <c r="P398" s="18">
        <f t="shared" si="63"/>
        <v>7.606228713110294E-2</v>
      </c>
    </row>
    <row r="399" spans="6:16" x14ac:dyDescent="0.2">
      <c r="F399" s="10">
        <v>3.98</v>
      </c>
      <c r="G399" s="11">
        <f t="shared" si="72"/>
        <v>26.335479208061059</v>
      </c>
      <c r="H399" s="11">
        <f t="shared" si="64"/>
        <v>9.1658036309064759</v>
      </c>
      <c r="I399" s="11">
        <f t="shared" si="65"/>
        <v>0.35450425123235357</v>
      </c>
      <c r="J399" s="11">
        <f t="shared" si="66"/>
        <v>25.442965669968082</v>
      </c>
      <c r="K399" s="12">
        <f t="shared" si="67"/>
        <v>48.485742000071063</v>
      </c>
      <c r="L399" s="11">
        <f t="shared" si="68"/>
        <v>0.74593449230878561</v>
      </c>
      <c r="M399" s="12">
        <f t="shared" si="69"/>
        <v>444.41079007144594</v>
      </c>
      <c r="N399" s="11">
        <f t="shared" si="70"/>
        <v>6.8370890780222462</v>
      </c>
      <c r="O399" s="11">
        <f t="shared" si="71"/>
        <v>637.65</v>
      </c>
      <c r="P399" s="18">
        <f t="shared" si="63"/>
        <v>7.5819304279604899E-2</v>
      </c>
    </row>
    <row r="400" spans="6:16" x14ac:dyDescent="0.2">
      <c r="F400" s="10">
        <v>3.99</v>
      </c>
      <c r="G400" s="11">
        <f t="shared" si="72"/>
        <v>26.427172560235821</v>
      </c>
      <c r="H400" s="11">
        <f t="shared" si="64"/>
        <v>9.1693352174762257</v>
      </c>
      <c r="I400" s="11">
        <f t="shared" si="65"/>
        <v>0.35181647202103733</v>
      </c>
      <c r="J400" s="11">
        <f t="shared" si="66"/>
        <v>25.462575809976659</v>
      </c>
      <c r="K400" s="12">
        <f t="shared" si="67"/>
        <v>48.330646491344083</v>
      </c>
      <c r="L400" s="11">
        <f t="shared" si="68"/>
        <v>0.74354840755913976</v>
      </c>
      <c r="M400" s="12">
        <f t="shared" si="69"/>
        <v>443.1598989564751</v>
      </c>
      <c r="N400" s="11">
        <f t="shared" si="70"/>
        <v>6.8178445993303862</v>
      </c>
      <c r="O400" s="11">
        <f t="shared" si="71"/>
        <v>637.65</v>
      </c>
      <c r="P400" s="18">
        <f t="shared" si="63"/>
        <v>7.5578162110841604E-2</v>
      </c>
    </row>
    <row r="401" spans="6:16" x14ac:dyDescent="0.2">
      <c r="F401" s="10">
        <v>4</v>
      </c>
      <c r="G401" s="11">
        <f t="shared" si="72"/>
        <v>26.518900960518561</v>
      </c>
      <c r="H401" s="11">
        <f t="shared" si="64"/>
        <v>9.1728400282740861</v>
      </c>
      <c r="I401" s="11">
        <f t="shared" si="65"/>
        <v>0.34914907100564874</v>
      </c>
      <c r="J401" s="11">
        <f t="shared" si="66"/>
        <v>25.482044738528469</v>
      </c>
      <c r="K401" s="12">
        <f t="shared" si="67"/>
        <v>48.17673435389564</v>
      </c>
      <c r="L401" s="11">
        <f t="shared" si="68"/>
        <v>0.74118052852147143</v>
      </c>
      <c r="M401" s="12">
        <f t="shared" si="69"/>
        <v>441.91747731294123</v>
      </c>
      <c r="N401" s="11">
        <f t="shared" si="70"/>
        <v>6.7987304201990959</v>
      </c>
      <c r="O401" s="11">
        <f t="shared" si="71"/>
        <v>637.65</v>
      </c>
      <c r="P401" s="18">
        <f t="shared" si="63"/>
        <v>7.5338846735539283E-2</v>
      </c>
    </row>
    <row r="402" spans="6:16" x14ac:dyDescent="0.2">
      <c r="F402" s="10">
        <v>4.01</v>
      </c>
      <c r="G402" s="11">
        <f t="shared" si="72"/>
        <v>26.610664143181648</v>
      </c>
      <c r="H402" s="11">
        <f t="shared" si="64"/>
        <v>9.1763182663085185</v>
      </c>
      <c r="I402" s="11">
        <f t="shared" si="65"/>
        <v>0.34650189368284617</v>
      </c>
      <c r="J402" s="11">
        <f t="shared" si="66"/>
        <v>25.501373413437978</v>
      </c>
      <c r="K402" s="12">
        <f t="shared" si="67"/>
        <v>48.023996502822982</v>
      </c>
      <c r="L402" s="11">
        <f t="shared" si="68"/>
        <v>0.7388307154280459</v>
      </c>
      <c r="M402" s="12">
        <f t="shared" si="69"/>
        <v>440.68347632999092</v>
      </c>
      <c r="N402" s="11">
        <f t="shared" si="70"/>
        <v>6.7797457896921687</v>
      </c>
      <c r="O402" s="11">
        <f t="shared" si="71"/>
        <v>637.65</v>
      </c>
      <c r="P402" s="18">
        <f t="shared" si="63"/>
        <v>7.5101344367760281E-2</v>
      </c>
    </row>
    <row r="403" spans="6:16" x14ac:dyDescent="0.2">
      <c r="F403" s="10">
        <v>4.0199999999999996</v>
      </c>
      <c r="G403" s="11">
        <f t="shared" si="72"/>
        <v>26.702461844512136</v>
      </c>
      <c r="H403" s="11">
        <f t="shared" si="64"/>
        <v>9.1797701330488159</v>
      </c>
      <c r="I403" s="11">
        <f t="shared" si="65"/>
        <v>0.34387478672070138</v>
      </c>
      <c r="J403" s="11">
        <f t="shared" si="66"/>
        <v>25.520562786962</v>
      </c>
      <c r="K403" s="12">
        <f t="shared" si="67"/>
        <v>47.872423923807588</v>
      </c>
      <c r="L403" s="11">
        <f t="shared" si="68"/>
        <v>0.73649882959703983</v>
      </c>
      <c r="M403" s="12">
        <f t="shared" si="69"/>
        <v>439.4578473324205</v>
      </c>
      <c r="N403" s="11">
        <f t="shared" si="70"/>
        <v>6.7608899589603153</v>
      </c>
      <c r="O403" s="11">
        <f t="shared" si="71"/>
        <v>637.65</v>
      </c>
      <c r="P403" s="18">
        <f t="shared" si="63"/>
        <v>7.4865641324171117E-2</v>
      </c>
    </row>
    <row r="404" spans="6:16" x14ac:dyDescent="0.2">
      <c r="F404" s="10">
        <v>4.03</v>
      </c>
      <c r="G404" s="11">
        <f t="shared" si="72"/>
        <v>26.794293802796503</v>
      </c>
      <c r="H404" s="11">
        <f t="shared" si="64"/>
        <v>9.1831958284367747</v>
      </c>
      <c r="I404" s="11">
        <f t="shared" si="65"/>
        <v>0.34126759794981698</v>
      </c>
      <c r="J404" s="11">
        <f t="shared" si="66"/>
        <v>25.539613805816096</v>
      </c>
      <c r="K404" s="12">
        <f t="shared" si="67"/>
        <v>47.722007672554199</v>
      </c>
      <c r="L404" s="11">
        <f t="shared" si="68"/>
        <v>0.73418473342391077</v>
      </c>
      <c r="M404" s="12">
        <f t="shared" si="69"/>
        <v>438.24054178322746</v>
      </c>
      <c r="N404" s="11">
        <f t="shared" si="70"/>
        <v>6.7421621812804231</v>
      </c>
      <c r="O404" s="11">
        <f t="shared" si="71"/>
        <v>637.65</v>
      </c>
      <c r="P404" s="18">
        <f t="shared" si="63"/>
        <v>7.4631724023314777E-2</v>
      </c>
    </row>
    <row r="405" spans="6:16" x14ac:dyDescent="0.2">
      <c r="F405" s="10">
        <v>4.04</v>
      </c>
      <c r="G405" s="11">
        <f t="shared" si="72"/>
        <v>26.886159758305485</v>
      </c>
      <c r="H405" s="11">
        <f t="shared" si="64"/>
        <v>9.1865955508982715</v>
      </c>
      <c r="I405" s="11">
        <f t="shared" si="65"/>
        <v>0.33868017635451392</v>
      </c>
      <c r="J405" s="11">
        <f t="shared" si="66"/>
        <v>25.558527411191218</v>
      </c>
      <c r="K405" s="12">
        <f t="shared" si="67"/>
        <v>47.572738874234624</v>
      </c>
      <c r="L405" s="11">
        <f t="shared" si="68"/>
        <v>0.73188829037284031</v>
      </c>
      <c r="M405" s="12">
        <f t="shared" si="69"/>
        <v>437.03151128608903</v>
      </c>
      <c r="N405" s="11">
        <f t="shared" si="70"/>
        <v>6.7235617120936775</v>
      </c>
      <c r="O405" s="11">
        <f t="shared" si="71"/>
        <v>637.65</v>
      </c>
      <c r="P405" s="18">
        <f t="shared" si="63"/>
        <v>7.4399578984887457E-2</v>
      </c>
    </row>
    <row r="406" spans="6:16" x14ac:dyDescent="0.2">
      <c r="F406" s="10">
        <v>4.05</v>
      </c>
      <c r="G406" s="11">
        <f t="shared" si="72"/>
        <v>26.978059453279034</v>
      </c>
      <c r="H406" s="11">
        <f t="shared" si="64"/>
        <v>9.1899694973547543</v>
      </c>
      <c r="I406" s="11">
        <f t="shared" si="65"/>
        <v>0.33611237206408257</v>
      </c>
      <c r="J406" s="11">
        <f t="shared" si="66"/>
        <v>25.577304538770615</v>
      </c>
      <c r="K406" s="12">
        <f t="shared" si="67"/>
        <v>47.424608722935986</v>
      </c>
      <c r="L406" s="11">
        <f t="shared" si="68"/>
        <v>0.72960936496824591</v>
      </c>
      <c r="M406" s="12">
        <f t="shared" si="69"/>
        <v>435.83070758776591</v>
      </c>
      <c r="N406" s="11">
        <f t="shared" si="70"/>
        <v>6.7050878090425527</v>
      </c>
      <c r="O406" s="11">
        <f t="shared" si="71"/>
        <v>637.65</v>
      </c>
      <c r="P406" s="18">
        <f t="shared" si="63"/>
        <v>7.4169192829019306E-2</v>
      </c>
    </row>
    <row r="407" spans="6:16" x14ac:dyDescent="0.2">
      <c r="F407" s="10">
        <v>4.0599999999999996</v>
      </c>
      <c r="G407" s="11">
        <f t="shared" si="72"/>
        <v>27.069992631911379</v>
      </c>
      <c r="H407" s="11">
        <f t="shared" si="64"/>
        <v>9.193317863234661</v>
      </c>
      <c r="I407" s="11">
        <f t="shared" si="65"/>
        <v>0.33356403634410298</v>
      </c>
      <c r="J407" s="11">
        <f t="shared" si="66"/>
        <v>25.595946118747037</v>
      </c>
      <c r="K407" s="12">
        <f t="shared" si="67"/>
        <v>47.277608481113731</v>
      </c>
      <c r="L407" s="11">
        <f t="shared" si="68"/>
        <v>0.72734782278636512</v>
      </c>
      <c r="M407" s="12">
        <f t="shared" si="69"/>
        <v>434.63808258043736</v>
      </c>
      <c r="N407" s="11">
        <f t="shared" si="70"/>
        <v>6.6867397320067292</v>
      </c>
      <c r="O407" s="11">
        <f t="shared" si="71"/>
        <v>637.65</v>
      </c>
      <c r="P407" s="18">
        <f t="shared" si="63"/>
        <v>7.3940552275559748E-2</v>
      </c>
    </row>
    <row r="408" spans="6:16" x14ac:dyDescent="0.2">
      <c r="F408" s="10">
        <v>4.07</v>
      </c>
      <c r="G408" s="11">
        <f t="shared" si="72"/>
        <v>27.161959040336228</v>
      </c>
      <c r="H408" s="11">
        <f t="shared" si="64"/>
        <v>9.1966408424847259</v>
      </c>
      <c r="I408" s="11">
        <f t="shared" si="65"/>
        <v>0.33103502158782905</v>
      </c>
      <c r="J408" s="11">
        <f t="shared" si="66"/>
        <v>25.614453075840096</v>
      </c>
      <c r="K408" s="12">
        <f t="shared" si="67"/>
        <v>47.131729479048985</v>
      </c>
      <c r="L408" s="11">
        <f t="shared" si="68"/>
        <v>0.72510353044690745</v>
      </c>
      <c r="M408" s="12">
        <f t="shared" si="69"/>
        <v>433.45358830396327</v>
      </c>
      <c r="N408" s="11">
        <f t="shared" si="70"/>
        <v>6.6685167431378964</v>
      </c>
      <c r="O408" s="11">
        <f t="shared" si="71"/>
        <v>637.65</v>
      </c>
      <c r="P408" s="18">
        <f t="shared" si="63"/>
        <v>7.3713644143366938E-2</v>
      </c>
    </row>
    <row r="409" spans="6:16" x14ac:dyDescent="0.2">
      <c r="F409" s="10">
        <v>4.08</v>
      </c>
      <c r="G409" s="11">
        <f t="shared" si="72"/>
        <v>27.253958426612041</v>
      </c>
      <c r="H409" s="11">
        <f t="shared" si="64"/>
        <v>9.1999386275812149</v>
      </c>
      <c r="I409" s="11">
        <f t="shared" si="65"/>
        <v>0.32852518130763952</v>
      </c>
      <c r="J409" s="11">
        <f t="shared" si="66"/>
        <v>25.632826329313886</v>
      </c>
      <c r="K409" s="12">
        <f t="shared" si="67"/>
        <v>46.986963114310456</v>
      </c>
      <c r="L409" s="11">
        <f t="shared" si="68"/>
        <v>0.72287635560477626</v>
      </c>
      <c r="M409" s="12">
        <f t="shared" si="69"/>
        <v>432.27717694807848</v>
      </c>
      <c r="N409" s="11">
        <f t="shared" si="70"/>
        <v>6.6504181068935155</v>
      </c>
      <c r="O409" s="11">
        <f t="shared" si="71"/>
        <v>637.65</v>
      </c>
      <c r="P409" s="18">
        <f t="shared" si="63"/>
        <v>7.3488455349601342E-2</v>
      </c>
    </row>
    <row r="410" spans="6:16" x14ac:dyDescent="0.2">
      <c r="F410" s="10">
        <v>4.09</v>
      </c>
      <c r="G410" s="11">
        <f t="shared" si="72"/>
        <v>27.345990540707451</v>
      </c>
      <c r="H410" s="11">
        <f t="shared" si="64"/>
        <v>9.2032114095410851</v>
      </c>
      <c r="I410" s="11">
        <f t="shared" si="65"/>
        <v>0.32603437012655206</v>
      </c>
      <c r="J410" s="11">
        <f t="shared" si="66"/>
        <v>25.651066792994925</v>
      </c>
      <c r="K410" s="12">
        <f t="shared" si="67"/>
        <v>46.84330085122081</v>
      </c>
      <c r="L410" s="11">
        <f t="shared" si="68"/>
        <v>0.72066616694185859</v>
      </c>
      <c r="M410" s="12">
        <f t="shared" si="69"/>
        <v>431.10880085452101</v>
      </c>
      <c r="N410" s="11">
        <f t="shared" si="70"/>
        <v>6.632443090069553</v>
      </c>
      <c r="O410" s="11">
        <f t="shared" si="71"/>
        <v>637.65</v>
      </c>
      <c r="P410" s="18">
        <f t="shared" si="63"/>
        <v>7.326497290902384E-2</v>
      </c>
    </row>
    <row r="411" spans="6:16" x14ac:dyDescent="0.2">
      <c r="F411" s="10">
        <v>4.0999999999999996</v>
      </c>
      <c r="G411" s="11">
        <f t="shared" si="72"/>
        <v>27.438055134486781</v>
      </c>
      <c r="H411" s="11">
        <f t="shared" si="64"/>
        <v>9.2064593779330384</v>
      </c>
      <c r="I411" s="11">
        <f t="shared" si="65"/>
        <v>0.32356244376980337</v>
      </c>
      <c r="J411" s="11">
        <f t="shared" si="66"/>
        <v>25.669175375290159</v>
      </c>
      <c r="K411" s="12">
        <f t="shared" si="67"/>
        <v>46.700734220327377</v>
      </c>
      <c r="L411" s="11">
        <f t="shared" si="68"/>
        <v>0.71847283415888274</v>
      </c>
      <c r="M411" s="12">
        <f t="shared" si="69"/>
        <v>429.94841251909133</v>
      </c>
      <c r="N411" s="11">
        <f t="shared" si="70"/>
        <v>6.6145909618321745</v>
      </c>
      <c r="O411" s="11">
        <f t="shared" si="71"/>
        <v>637.65</v>
      </c>
      <c r="P411" s="18">
        <f t="shared" si="63"/>
        <v>7.3043183933297867E-2</v>
      </c>
    </row>
    <row r="412" spans="6:16" x14ac:dyDescent="0.2">
      <c r="F412" s="10">
        <v>4.1100000000000003</v>
      </c>
      <c r="G412" s="11">
        <f t="shared" si="72"/>
        <v>27.530151961695665</v>
      </c>
      <c r="H412" s="11">
        <f t="shared" si="64"/>
        <v>9.2096827208885053</v>
      </c>
      <c r="I412" s="11">
        <f t="shared" si="65"/>
        <v>0.32110925905649162</v>
      </c>
      <c r="J412" s="11">
        <f t="shared" si="66"/>
        <v>25.687152979205305</v>
      </c>
      <c r="K412" s="12">
        <f t="shared" si="67"/>
        <v>46.55925481787726</v>
      </c>
      <c r="L412" s="11">
        <f t="shared" si="68"/>
        <v>0.71629622796734249</v>
      </c>
      <c r="M412" s="12">
        <f t="shared" si="69"/>
        <v>428.7959645936491</v>
      </c>
      <c r="N412" s="11">
        <f t="shared" si="70"/>
        <v>6.5968609937484475</v>
      </c>
      <c r="O412" s="11">
        <f t="shared" si="71"/>
        <v>637.65</v>
      </c>
      <c r="P412" s="18">
        <f t="shared" si="63"/>
        <v>7.2823075630295886E-2</v>
      </c>
    </row>
    <row r="413" spans="6:16" x14ac:dyDescent="0.2">
      <c r="F413" s="10">
        <v>4.12</v>
      </c>
      <c r="G413" s="11">
        <f t="shared" si="72"/>
        <v>27.622280777946791</v>
      </c>
      <c r="H413" s="11">
        <f t="shared" si="64"/>
        <v>9.2128816251125425</v>
      </c>
      <c r="I413" s="11">
        <f t="shared" si="65"/>
        <v>0.3186746738912844</v>
      </c>
      <c r="J413" s="11">
        <f t="shared" si="66"/>
        <v>25.705000502363337</v>
      </c>
      <c r="K413" s="12">
        <f t="shared" si="67"/>
        <v>46.418854305296819</v>
      </c>
      <c r="L413" s="11">
        <f t="shared" si="68"/>
        <v>0.71413622008148947</v>
      </c>
      <c r="M413" s="12">
        <f t="shared" si="69"/>
        <v>427.65140988804529</v>
      </c>
      <c r="N413" s="11">
        <f t="shared" si="70"/>
        <v>6.5792524598160806</v>
      </c>
      <c r="O413" s="11">
        <f t="shared" si="71"/>
        <v>637.65</v>
      </c>
      <c r="P413" s="18">
        <f t="shared" si="63"/>
        <v>7.2604635303410173E-2</v>
      </c>
    </row>
    <row r="414" spans="6:16" x14ac:dyDescent="0.2">
      <c r="F414" s="10">
        <v>4.13</v>
      </c>
      <c r="G414" s="11">
        <f t="shared" si="72"/>
        <v>27.714441340705736</v>
      </c>
      <c r="H414" s="11">
        <f t="shared" si="64"/>
        <v>9.2160562758946458</v>
      </c>
      <c r="I414" s="11">
        <f t="shared" si="65"/>
        <v>0.31625854725618635</v>
      </c>
      <c r="J414" s="11">
        <f t="shared" si="66"/>
        <v>25.722718837023169</v>
      </c>
      <c r="K414" s="12">
        <f t="shared" si="67"/>
        <v>46.279524408675286</v>
      </c>
      <c r="L414" s="11">
        <f t="shared" si="68"/>
        <v>0.711992683210389</v>
      </c>
      <c r="M414" s="12">
        <f t="shared" si="69"/>
        <v>426.51470137199129</v>
      </c>
      <c r="N414" s="11">
        <f t="shared" si="70"/>
        <v>6.5617646364921738</v>
      </c>
      <c r="O414" s="11">
        <f t="shared" si="71"/>
        <v>637.65</v>
      </c>
      <c r="P414" s="18">
        <f t="shared" si="63"/>
        <v>7.2387850350867589E-2</v>
      </c>
    </row>
    <row r="415" spans="6:16" x14ac:dyDescent="0.2">
      <c r="F415" s="10">
        <v>4.1399999999999997</v>
      </c>
      <c r="G415" s="11">
        <f t="shared" si="72"/>
        <v>27.80663340927693</v>
      </c>
      <c r="H415" s="11">
        <f t="shared" si="64"/>
        <v>9.2192068571194863</v>
      </c>
      <c r="I415" s="11">
        <f t="shared" si="65"/>
        <v>0.31386073920237234</v>
      </c>
      <c r="J415" s="11">
        <f t="shared" si="66"/>
        <v>25.740308870098598</v>
      </c>
      <c r="K415" s="12">
        <f t="shared" si="67"/>
        <v>46.1412569182528</v>
      </c>
      <c r="L415" s="11">
        <f t="shared" si="68"/>
        <v>0.70986549105004304</v>
      </c>
      <c r="M415" s="12">
        <f t="shared" si="69"/>
        <v>425.38579217686816</v>
      </c>
      <c r="N415" s="11">
        <f t="shared" si="70"/>
        <v>6.5443968027210477</v>
      </c>
      <c r="O415" s="11">
        <f t="shared" si="71"/>
        <v>637.65</v>
      </c>
      <c r="P415" s="18">
        <f t="shared" si="63"/>
        <v>7.2172708265048832E-2</v>
      </c>
    </row>
    <row r="416" spans="6:16" x14ac:dyDescent="0.2">
      <c r="F416" s="10">
        <v>4.1500000000000004</v>
      </c>
      <c r="G416" s="11">
        <f t="shared" si="72"/>
        <v>27.898856744789708</v>
      </c>
      <c r="H416" s="11">
        <f t="shared" si="64"/>
        <v>9.2223335512775559</v>
      </c>
      <c r="I416" s="11">
        <f t="shared" si="65"/>
        <v>0.3114811108420803</v>
      </c>
      <c r="J416" s="11">
        <f t="shared" si="66"/>
        <v>25.757771483177326</v>
      </c>
      <c r="K416" s="12">
        <f t="shared" si="67"/>
        <v>46.004043687912542</v>
      </c>
      <c r="L416" s="11">
        <f t="shared" si="68"/>
        <v>0.70775451827557756</v>
      </c>
      <c r="M416" s="12">
        <f t="shared" si="69"/>
        <v>424.2646355974743</v>
      </c>
      <c r="N416" s="11">
        <f t="shared" si="70"/>
        <v>6.5271482399611429</v>
      </c>
      <c r="O416" s="11">
        <f t="shared" si="71"/>
        <v>637.65</v>
      </c>
      <c r="P416" s="18">
        <f t="shared" si="63"/>
        <v>7.1959196631811773E-2</v>
      </c>
    </row>
    <row r="417" spans="6:16" x14ac:dyDescent="0.2">
      <c r="F417" s="10">
        <v>4.16</v>
      </c>
      <c r="G417" s="11">
        <f t="shared" si="72"/>
        <v>27.991111110184466</v>
      </c>
      <c r="H417" s="11">
        <f t="shared" si="64"/>
        <v>9.2254365394757407</v>
      </c>
      <c r="I417" s="11">
        <f t="shared" si="65"/>
        <v>0.30911952434056822</v>
      </c>
      <c r="J417" s="11">
        <f t="shared" si="66"/>
        <v>25.775107552540234</v>
      </c>
      <c r="K417" s="12">
        <f t="shared" si="67"/>
        <v>45.867876634677167</v>
      </c>
      <c r="L417" s="11">
        <f t="shared" si="68"/>
        <v>0.70565964053349484</v>
      </c>
      <c r="M417" s="12">
        <f t="shared" si="69"/>
        <v>423.15118509371632</v>
      </c>
      <c r="N417" s="11">
        <f t="shared" si="70"/>
        <v>6.5100182322110198</v>
      </c>
      <c r="O417" s="11">
        <f t="shared" si="71"/>
        <v>637.65</v>
      </c>
      <c r="P417" s="18">
        <f t="shared" si="63"/>
        <v>7.1747303129819084E-2</v>
      </c>
    </row>
    <row r="418" spans="6:16" x14ac:dyDescent="0.2">
      <c r="F418" s="10">
        <v>4.17</v>
      </c>
      <c r="G418" s="11">
        <f t="shared" si="72"/>
        <v>28.083396270198943</v>
      </c>
      <c r="H418" s="11">
        <f t="shared" si="64"/>
        <v>9.2285160014478151</v>
      </c>
      <c r="I418" s="11">
        <f t="shared" si="65"/>
        <v>0.30677584290812759</v>
      </c>
      <c r="J418" s="11">
        <f t="shared" si="66"/>
        <v>25.792317949180863</v>
      </c>
      <c r="K418" s="12">
        <f t="shared" si="67"/>
        <v>45.732747738209156</v>
      </c>
      <c r="L418" s="11">
        <f t="shared" si="68"/>
        <v>0.70358073443398705</v>
      </c>
      <c r="M418" s="12">
        <f t="shared" si="69"/>
        <v>422.04539429223956</v>
      </c>
      <c r="N418" s="11">
        <f t="shared" si="70"/>
        <v>6.4930060660344555</v>
      </c>
      <c r="O418" s="11">
        <f t="shared" si="71"/>
        <v>637.65</v>
      </c>
      <c r="P418" s="18">
        <f t="shared" si="63"/>
        <v>7.153701552986988E-2</v>
      </c>
    </row>
    <row r="419" spans="6:16" x14ac:dyDescent="0.2">
      <c r="F419" s="10">
        <v>4.18</v>
      </c>
      <c r="G419" s="11">
        <f t="shared" si="72"/>
        <v>28.175711991354593</v>
      </c>
      <c r="H419" s="11">
        <f t="shared" si="64"/>
        <v>9.2315721155648447</v>
      </c>
      <c r="I419" s="11">
        <f t="shared" si="65"/>
        <v>0.30444993079216243</v>
      </c>
      <c r="J419" s="11">
        <f t="shared" si="66"/>
        <v>25.809403538824935</v>
      </c>
      <c r="K419" s="12">
        <f t="shared" si="67"/>
        <v>45.598649040315493</v>
      </c>
      <c r="L419" s="11">
        <f t="shared" si="68"/>
        <v>0.70151767754331529</v>
      </c>
      <c r="M419" s="12">
        <f t="shared" si="69"/>
        <v>420.94721698800419</v>
      </c>
      <c r="N419" s="11">
        <f t="shared" si="70"/>
        <v>6.4761110305846801</v>
      </c>
      <c r="O419" s="11">
        <f t="shared" si="71"/>
        <v>637.65</v>
      </c>
      <c r="P419" s="18">
        <f t="shared" si="63"/>
        <v>7.1328321694235697E-2</v>
      </c>
    </row>
    <row r="420" spans="6:16" x14ac:dyDescent="0.2">
      <c r="F420" s="10">
        <v>4.1900000000000004</v>
      </c>
      <c r="G420" s="11">
        <f t="shared" si="72"/>
        <v>28.268058041943046</v>
      </c>
      <c r="H420" s="11">
        <f t="shared" si="64"/>
        <v>9.2346050588455224</v>
      </c>
      <c r="I420" s="11">
        <f t="shared" si="65"/>
        <v>0.30214165326932502</v>
      </c>
      <c r="J420" s="11">
        <f t="shared" si="66"/>
        <v>25.826365181950145</v>
      </c>
      <c r="K420" s="12">
        <f t="shared" si="67"/>
        <v>45.465572644456273</v>
      </c>
      <c r="L420" s="11">
        <f t="shared" si="68"/>
        <v>0.69947034837625033</v>
      </c>
      <c r="M420" s="12">
        <f t="shared" si="69"/>
        <v>419.8566071458045</v>
      </c>
      <c r="N420" s="11">
        <f t="shared" si="70"/>
        <v>6.4593324176277616</v>
      </c>
      <c r="O420" s="11">
        <f t="shared" si="71"/>
        <v>637.65</v>
      </c>
      <c r="P420" s="18">
        <f t="shared" si="63"/>
        <v>7.1121209576000599E-2</v>
      </c>
    </row>
    <row r="421" spans="6:16" x14ac:dyDescent="0.2">
      <c r="F421" s="10">
        <v>4.2</v>
      </c>
      <c r="G421" s="11">
        <f t="shared" si="72"/>
        <v>28.360434192012711</v>
      </c>
      <c r="H421" s="11">
        <f t="shared" si="64"/>
        <v>9.237615006966422</v>
      </c>
      <c r="I421" s="11">
        <f t="shared" si="65"/>
        <v>0.29985087663771365</v>
      </c>
      <c r="J421" s="11">
        <f t="shared" si="66"/>
        <v>25.843203733806103</v>
      </c>
      <c r="K421" s="12">
        <f t="shared" si="67"/>
        <v>45.333510715257489</v>
      </c>
      <c r="L421" s="11">
        <f t="shared" si="68"/>
        <v>0.69743862638857679</v>
      </c>
      <c r="M421" s="12">
        <f t="shared" si="69"/>
        <v>418.77351890173566</v>
      </c>
      <c r="N421" s="11">
        <f t="shared" si="70"/>
        <v>6.4426695215651648</v>
      </c>
      <c r="O421" s="11">
        <f t="shared" si="71"/>
        <v>637.65</v>
      </c>
      <c r="P421" s="18">
        <f t="shared" si="63"/>
        <v>7.0915667218405615E-2</v>
      </c>
    </row>
    <row r="422" spans="6:16" x14ac:dyDescent="0.2">
      <c r="F422" s="10">
        <v>4.21</v>
      </c>
      <c r="G422" s="11">
        <f t="shared" si="72"/>
        <v>28.452840213355433</v>
      </c>
      <c r="H422" s="11">
        <f t="shared" si="64"/>
        <v>9.2406021342721747</v>
      </c>
      <c r="I422" s="11">
        <f t="shared" si="65"/>
        <v>0.29757746820912595</v>
      </c>
      <c r="J422" s="11">
        <f t="shared" si="66"/>
        <v>25.859920044434357</v>
      </c>
      <c r="K422" s="12">
        <f t="shared" si="67"/>
        <v>45.202455478027545</v>
      </c>
      <c r="L422" s="11">
        <f t="shared" si="68"/>
        <v>0.6954223919696545</v>
      </c>
      <c r="M422" s="12">
        <f t="shared" si="69"/>
        <v>417.6979065646043</v>
      </c>
      <c r="N422" s="11">
        <f t="shared" si="70"/>
        <v>6.4261216394554506</v>
      </c>
      <c r="O422" s="11">
        <f t="shared" si="71"/>
        <v>637.65</v>
      </c>
      <c r="P422" s="18">
        <f t="shared" si="63"/>
        <v>7.071168275419687E-2</v>
      </c>
    </row>
    <row r="423" spans="6:16" x14ac:dyDescent="0.2">
      <c r="F423" s="10">
        <v>4.22</v>
      </c>
      <c r="G423" s="11">
        <f t="shared" si="72"/>
        <v>28.545275879493289</v>
      </c>
      <c r="H423" s="11">
        <f t="shared" si="64"/>
        <v>9.2435666137855623</v>
      </c>
      <c r="I423" s="11">
        <f t="shared" si="65"/>
        <v>0.29532129630137538</v>
      </c>
      <c r="J423" s="11">
        <f t="shared" si="66"/>
        <v>25.876514958688603</v>
      </c>
      <c r="K423" s="12">
        <f t="shared" si="67"/>
        <v>45.072399218278001</v>
      </c>
      <c r="L423" s="11">
        <f t="shared" si="68"/>
        <v>0.69342152643504618</v>
      </c>
      <c r="M423" s="12">
        <f t="shared" si="69"/>
        <v>416.62972461728901</v>
      </c>
      <c r="N423" s="11">
        <f t="shared" si="70"/>
        <v>6.409688071035216</v>
      </c>
      <c r="O423" s="11">
        <f t="shared" si="71"/>
        <v>637.65</v>
      </c>
      <c r="P423" s="18">
        <f t="shared" si="63"/>
        <v>7.0509244404978327E-2</v>
      </c>
    </row>
    <row r="424" spans="6:16" x14ac:dyDescent="0.2">
      <c r="F424" s="10">
        <v>4.2300000000000004</v>
      </c>
      <c r="G424" s="11">
        <f t="shared" si="72"/>
        <v>28.637740965665465</v>
      </c>
      <c r="H424" s="11">
        <f t="shared" si="64"/>
        <v>9.2465086172175486</v>
      </c>
      <c r="I424" s="11">
        <f t="shared" si="65"/>
        <v>0.29308223023066232</v>
      </c>
      <c r="J424" s="11">
        <f t="shared" si="66"/>
        <v>25.892989316255072</v>
      </c>
      <c r="K424" s="12">
        <f t="shared" si="67"/>
        <v>44.943334281248127</v>
      </c>
      <c r="L424" s="11">
        <f t="shared" si="68"/>
        <v>0.69143591201920196</v>
      </c>
      <c r="M424" s="12">
        <f t="shared" si="69"/>
        <v>415.56892771804968</v>
      </c>
      <c r="N424" s="11">
        <f t="shared" si="70"/>
        <v>6.3933681187392253</v>
      </c>
      <c r="O424" s="11">
        <f t="shared" si="71"/>
        <v>637.65</v>
      </c>
      <c r="P424" s="18">
        <f t="shared" si="63"/>
        <v>7.0308340480568499E-2</v>
      </c>
    </row>
    <row r="425" spans="6:16" x14ac:dyDescent="0.2">
      <c r="F425" s="10">
        <v>4.24</v>
      </c>
      <c r="G425" s="11">
        <f t="shared" si="72"/>
        <v>28.730235248815237</v>
      </c>
      <c r="H425" s="11">
        <f t="shared" si="64"/>
        <v>9.2494283149772141</v>
      </c>
      <c r="I425" s="11">
        <f t="shared" si="65"/>
        <v>0.2908601403040062</v>
      </c>
      <c r="J425" s="11">
        <f t="shared" si="66"/>
        <v>25.909343951672934</v>
      </c>
      <c r="K425" s="12">
        <f t="shared" si="67"/>
        <v>44.815253071433332</v>
      </c>
      <c r="L425" s="11">
        <f t="shared" si="68"/>
        <v>0.68946543186820508</v>
      </c>
      <c r="M425" s="12">
        <f t="shared" si="69"/>
        <v>414.51547070178503</v>
      </c>
      <c r="N425" s="11">
        <f t="shared" si="70"/>
        <v>6.3771610877197693</v>
      </c>
      <c r="O425" s="11">
        <f t="shared" si="71"/>
        <v>637.65</v>
      </c>
      <c r="P425" s="18">
        <f t="shared" si="63"/>
        <v>7.0108959378361119E-2</v>
      </c>
    </row>
    <row r="426" spans="6:16" x14ac:dyDescent="0.2">
      <c r="F426" s="10">
        <v>4.25</v>
      </c>
      <c r="G426" s="11">
        <f t="shared" si="72"/>
        <v>28.822758507577053</v>
      </c>
      <c r="H426" s="11">
        <f t="shared" si="64"/>
        <v>9.2523258761816347</v>
      </c>
      <c r="I426" s="11">
        <f t="shared" si="65"/>
        <v>0.28865489781173159</v>
      </c>
      <c r="J426" s="11">
        <f t="shared" si="66"/>
        <v>25.92557969435498</v>
      </c>
      <c r="K426" s="12">
        <f t="shared" si="67"/>
        <v>44.688148052117533</v>
      </c>
      <c r="L426" s="11">
        <f t="shared" si="68"/>
        <v>0.68750997003257741</v>
      </c>
      <c r="M426" s="12">
        <f t="shared" si="69"/>
        <v>413.46930858124296</v>
      </c>
      <c r="N426" s="11">
        <f t="shared" si="70"/>
        <v>6.3610662858652764</v>
      </c>
      <c r="O426" s="11">
        <f t="shared" si="71"/>
        <v>637.65</v>
      </c>
      <c r="P426" s="18">
        <f t="shared" si="63"/>
        <v>6.9911089582690253E-2</v>
      </c>
    </row>
    <row r="427" spans="6:16" x14ac:dyDescent="0.2">
      <c r="F427" s="10">
        <v>4.26</v>
      </c>
      <c r="G427" s="11">
        <f t="shared" si="72"/>
        <v>28.915310522263709</v>
      </c>
      <c r="H427" s="11">
        <f t="shared" si="64"/>
        <v>9.2552014686656747</v>
      </c>
      <c r="I427" s="11">
        <f t="shared" si="65"/>
        <v>0.28646637502001343</v>
      </c>
      <c r="J427" s="11">
        <f t="shared" si="66"/>
        <v>25.941697368608292</v>
      </c>
      <c r="K427" s="12">
        <f t="shared" si="67"/>
        <v>44.562011744909164</v>
      </c>
      <c r="L427" s="11">
        <f t="shared" si="68"/>
        <v>0.68556941146014094</v>
      </c>
      <c r="M427" s="12">
        <f t="shared" si="69"/>
        <v>412.43039654818034</v>
      </c>
      <c r="N427" s="11">
        <f t="shared" si="70"/>
        <v>6.3450830238181588</v>
      </c>
      <c r="O427" s="11">
        <f t="shared" si="71"/>
        <v>637.65</v>
      </c>
      <c r="P427" s="18">
        <f t="shared" si="63"/>
        <v>6.9714719664198982E-2</v>
      </c>
    </row>
    <row r="428" spans="6:16" x14ac:dyDescent="0.2">
      <c r="F428" s="10">
        <v>4.2699999999999996</v>
      </c>
      <c r="G428" s="11">
        <f t="shared" si="72"/>
        <v>29.007891074853628</v>
      </c>
      <c r="H428" s="11">
        <f t="shared" si="64"/>
        <v>9.2580552589917122</v>
      </c>
      <c r="I428" s="11">
        <f t="shared" si="65"/>
        <v>0.28429444516347907</v>
      </c>
      <c r="J428" s="11">
        <f t="shared" si="66"/>
        <v>25.957697793655132</v>
      </c>
      <c r="K428" s="12">
        <f t="shared" si="67"/>
        <v>44.436836729281268</v>
      </c>
      <c r="L428" s="11">
        <f t="shared" si="68"/>
        <v>0.68364364198894256</v>
      </c>
      <c r="M428" s="12">
        <f t="shared" si="69"/>
        <v>411.39868997447854</v>
      </c>
      <c r="N428" s="11">
        <f t="shared" si="70"/>
        <v>6.3292106149919771</v>
      </c>
      <c r="O428" s="11">
        <f t="shared" si="71"/>
        <v>637.65</v>
      </c>
      <c r="P428" s="18">
        <f t="shared" si="63"/>
        <v>6.9519838279212778E-2</v>
      </c>
    </row>
    <row r="429" spans="6:16" x14ac:dyDescent="0.2">
      <c r="F429" s="10">
        <v>4.28</v>
      </c>
      <c r="G429" s="11">
        <f t="shared" si="72"/>
        <v>29.100499948978221</v>
      </c>
      <c r="H429" s="11">
        <f t="shared" si="64"/>
        <v>9.2608874124592759</v>
      </c>
      <c r="I429" s="11">
        <f t="shared" si="65"/>
        <v>0.28213898243786467</v>
      </c>
      <c r="J429" s="11">
        <f t="shared" si="66"/>
        <v>25.973581783653842</v>
      </c>
      <c r="K429" s="12">
        <f t="shared" si="67"/>
        <v>44.312615642115048</v>
      </c>
      <c r="L429" s="11">
        <f t="shared" si="68"/>
        <v>0.68173254834023156</v>
      </c>
      <c r="M429" s="12">
        <f t="shared" si="69"/>
        <v>410.37414441320925</v>
      </c>
      <c r="N429" s="11">
        <f t="shared" si="70"/>
        <v>6.3134483755878357</v>
      </c>
      <c r="O429" s="11">
        <f t="shared" si="71"/>
        <v>637.65</v>
      </c>
      <c r="P429" s="18">
        <f t="shared" si="63"/>
        <v>6.9326434169116422E-2</v>
      </c>
    </row>
    <row r="430" spans="6:16" x14ac:dyDescent="0.2">
      <c r="F430" s="10">
        <v>4.29</v>
      </c>
      <c r="G430" s="11">
        <f t="shared" si="72"/>
        <v>29.193136929909368</v>
      </c>
      <c r="H430" s="11">
        <f t="shared" si="64"/>
        <v>9.263698093114634</v>
      </c>
      <c r="I430" s="11">
        <f t="shared" si="65"/>
        <v>0.27999986199272964</v>
      </c>
      <c r="J430" s="11">
        <f t="shared" si="66"/>
        <v>25.989350147719964</v>
      </c>
      <c r="K430" s="12">
        <f t="shared" si="67"/>
        <v>44.189341177247385</v>
      </c>
      <c r="L430" s="11">
        <f t="shared" si="68"/>
        <v>0.67983601811149819</v>
      </c>
      <c r="M430" s="12">
        <f t="shared" si="69"/>
        <v>409.35671559965857</v>
      </c>
      <c r="N430" s="11">
        <f t="shared" si="70"/>
        <v>6.2977956246101314</v>
      </c>
      <c r="O430" s="11">
        <f t="shared" si="71"/>
        <v>637.65</v>
      </c>
      <c r="P430" s="18">
        <f t="shared" si="63"/>
        <v>6.9134496159735312E-2</v>
      </c>
    </row>
    <row r="431" spans="6:16" x14ac:dyDescent="0.2">
      <c r="F431" s="10">
        <v>4.3</v>
      </c>
      <c r="G431" s="11">
        <f t="shared" si="72"/>
        <v>29.285801804546971</v>
      </c>
      <c r="H431" s="11">
        <f t="shared" si="64"/>
        <v>9.2664874637602814</v>
      </c>
      <c r="I431" s="11">
        <f t="shared" si="65"/>
        <v>0.27787695992422334</v>
      </c>
      <c r="J431" s="11">
        <f t="shared" si="66"/>
        <v>26.00500368994734</v>
      </c>
      <c r="K431" s="12">
        <f t="shared" si="67"/>
        <v>44.067006085021859</v>
      </c>
      <c r="L431" s="11">
        <f t="shared" si="68"/>
        <v>0.67795393976956708</v>
      </c>
      <c r="M431" s="12">
        <f t="shared" si="69"/>
        <v>408.34635945230309</v>
      </c>
      <c r="N431" s="11">
        <f t="shared" si="70"/>
        <v>6.2822516838815865</v>
      </c>
      <c r="O431" s="11">
        <f t="shared" si="71"/>
        <v>637.65</v>
      </c>
      <c r="P431" s="18">
        <f t="shared" si="63"/>
        <v>6.8944013160720574E-2</v>
      </c>
    </row>
    <row r="432" spans="6:16" x14ac:dyDescent="0.2">
      <c r="F432" s="10">
        <v>4.3099999999999996</v>
      </c>
      <c r="G432" s="11">
        <f t="shared" si="72"/>
        <v>29.378494361406613</v>
      </c>
      <c r="H432" s="11">
        <f t="shared" si="64"/>
        <v>9.2692556859643869</v>
      </c>
      <c r="I432" s="11">
        <f t="shared" si="65"/>
        <v>0.27577015326790894</v>
      </c>
      <c r="J432" s="11">
        <f t="shared" si="66"/>
        <v>26.020543209429462</v>
      </c>
      <c r="K432" s="12">
        <f t="shared" si="67"/>
        <v>43.945603171843544</v>
      </c>
      <c r="L432" s="11">
        <f t="shared" si="68"/>
        <v>0.67608620264374686</v>
      </c>
      <c r="M432" s="12">
        <f t="shared" si="69"/>
        <v>407.34303207374535</v>
      </c>
      <c r="N432" s="11">
        <f t="shared" si="70"/>
        <v>6.2668158780576215</v>
      </c>
      <c r="O432" s="11">
        <f t="shared" si="71"/>
        <v>637.65</v>
      </c>
      <c r="P432" s="18">
        <f t="shared" si="63"/>
        <v>6.8754974164938282E-2</v>
      </c>
    </row>
    <row r="433" spans="6:16" x14ac:dyDescent="0.2">
      <c r="F433" s="10">
        <v>4.32</v>
      </c>
      <c r="G433" s="11">
        <f t="shared" si="72"/>
        <v>29.471214390607315</v>
      </c>
      <c r="H433" s="11">
        <f t="shared" si="64"/>
        <v>9.2720029200701379</v>
      </c>
      <c r="I433" s="11">
        <f t="shared" si="65"/>
        <v>0.27367931999164097</v>
      </c>
      <c r="J433" s="11">
        <f t="shared" si="66"/>
        <v>26.035969500280761</v>
      </c>
      <c r="K433" s="12">
        <f t="shared" si="67"/>
        <v>43.825125299737422</v>
      </c>
      <c r="L433" s="11">
        <f t="shared" si="68"/>
        <v>0.67423269691903731</v>
      </c>
      <c r="M433" s="12">
        <f t="shared" si="69"/>
        <v>406.34668975160508</v>
      </c>
      <c r="N433" s="11">
        <f t="shared" si="70"/>
        <v>6.251487534640078</v>
      </c>
      <c r="O433" s="11">
        <f t="shared" si="71"/>
        <v>637.65</v>
      </c>
      <c r="P433" s="18">
        <f t="shared" si="63"/>
        <v>6.8567368247862803E-2</v>
      </c>
    </row>
    <row r="434" spans="6:16" x14ac:dyDescent="0.2">
      <c r="F434" s="10">
        <v>4.33</v>
      </c>
      <c r="G434" s="11">
        <f t="shared" si="72"/>
        <v>29.563961683859365</v>
      </c>
      <c r="H434" s="11">
        <f t="shared" si="64"/>
        <v>9.274729325205028</v>
      </c>
      <c r="I434" s="11">
        <f t="shared" si="65"/>
        <v>0.27160433898849762</v>
      </c>
      <c r="J434" s="11">
        <f t="shared" si="66"/>
        <v>26.051283351658029</v>
      </c>
      <c r="K434" s="12">
        <f t="shared" si="67"/>
        <v>43.705565385910376</v>
      </c>
      <c r="L434" s="11">
        <f t="shared" si="68"/>
        <v>0.67239331362939037</v>
      </c>
      <c r="M434" s="12">
        <f t="shared" si="69"/>
        <v>405.35728895936876</v>
      </c>
      <c r="N434" s="11">
        <f t="shared" si="70"/>
        <v>6.2362659839902888</v>
      </c>
      <c r="O434" s="11">
        <f t="shared" si="71"/>
        <v>637.65</v>
      </c>
      <c r="P434" s="18">
        <f t="shared" si="63"/>
        <v>6.8381184566973841E-2</v>
      </c>
    </row>
    <row r="435" spans="6:16" x14ac:dyDescent="0.2">
      <c r="F435" s="10">
        <v>4.34</v>
      </c>
      <c r="G435" s="11">
        <f t="shared" si="72"/>
        <v>29.656736034452265</v>
      </c>
      <c r="H435" s="11">
        <f t="shared" si="64"/>
        <v>9.277435059290088</v>
      </c>
      <c r="I435" s="11">
        <f t="shared" si="65"/>
        <v>0.26954509006976446</v>
      </c>
      <c r="J435" s="11">
        <f t="shared" si="66"/>
        <v>26.066485547782037</v>
      </c>
      <c r="K435" s="12">
        <f t="shared" si="67"/>
        <v>43.586916402316731</v>
      </c>
      <c r="L435" s="11">
        <f t="shared" si="68"/>
        <v>0.67056794465102665</v>
      </c>
      <c r="M435" s="12">
        <f t="shared" si="69"/>
        <v>404.37478635719941</v>
      </c>
      <c r="N435" s="11">
        <f t="shared" si="70"/>
        <v>6.2211505593415302</v>
      </c>
      <c r="O435" s="11">
        <f t="shared" si="71"/>
        <v>637.65</v>
      </c>
      <c r="P435" s="18">
        <f t="shared" si="63"/>
        <v>6.819641236115781E-2</v>
      </c>
    </row>
    <row r="436" spans="6:16" x14ac:dyDescent="0.2">
      <c r="F436" s="10">
        <v>4.3499999999999996</v>
      </c>
      <c r="G436" s="11">
        <f t="shared" si="72"/>
        <v>29.749537237242755</v>
      </c>
      <c r="H436" s="11">
        <f t="shared" si="64"/>
        <v>9.2801202790490134</v>
      </c>
      <c r="I436" s="11">
        <f t="shared" si="65"/>
        <v>0.26750145395797342</v>
      </c>
      <c r="J436" s="11">
        <f t="shared" si="66"/>
        <v>26.081576867959033</v>
      </c>
      <c r="K436" s="12">
        <f t="shared" si="67"/>
        <v>43.469171375227305</v>
      </c>
      <c r="L436" s="11">
        <f t="shared" si="68"/>
        <v>0.66875648269580468</v>
      </c>
      <c r="M436" s="12">
        <f t="shared" si="69"/>
        <v>403.39913879270381</v>
      </c>
      <c r="N436" s="11">
        <f t="shared" si="70"/>
        <v>6.2061405968108279</v>
      </c>
      <c r="O436" s="11">
        <f t="shared" si="71"/>
        <v>637.65</v>
      </c>
      <c r="P436" s="18">
        <f t="shared" ref="P436:P499" si="73">K436/(SQRT(K436^2+O436^2))</f>
        <v>6.801304095011268E-2</v>
      </c>
    </row>
    <row r="437" spans="6:16" x14ac:dyDescent="0.2">
      <c r="F437" s="10">
        <v>4.3600000000000003</v>
      </c>
      <c r="G437" s="11">
        <f t="shared" si="72"/>
        <v>29.842365088642929</v>
      </c>
      <c r="H437" s="11">
        <f t="shared" si="64"/>
        <v>9.2827851400172587</v>
      </c>
      <c r="I437" s="11">
        <f t="shared" si="65"/>
        <v>0.26547331227999404</v>
      </c>
      <c r="J437" s="11">
        <f t="shared" si="66"/>
        <v>26.09655808660251</v>
      </c>
      <c r="K437" s="12">
        <f t="shared" si="67"/>
        <v>43.352323384802119</v>
      </c>
      <c r="L437" s="11">
        <f t="shared" si="68"/>
        <v>0.66695882130464801</v>
      </c>
      <c r="M437" s="12">
        <f t="shared" si="69"/>
        <v>402.4303033016638</v>
      </c>
      <c r="N437" s="11">
        <f t="shared" si="70"/>
        <v>6.1912354354102126</v>
      </c>
      <c r="O437" s="11">
        <f t="shared" si="71"/>
        <v>637.65</v>
      </c>
      <c r="P437" s="18">
        <f t="shared" si="73"/>
        <v>6.7831059733757429E-2</v>
      </c>
    </row>
    <row r="438" spans="6:16" x14ac:dyDescent="0.2">
      <c r="F438" s="10">
        <v>4.37</v>
      </c>
      <c r="G438" s="11">
        <f t="shared" si="72"/>
        <v>29.935219386608438</v>
      </c>
      <c r="H438" s="11">
        <f t="shared" si="64"/>
        <v>9.2854297965510408</v>
      </c>
      <c r="I438" s="11">
        <f t="shared" si="65"/>
        <v>0.26346054756017762</v>
      </c>
      <c r="J438" s="11">
        <f t="shared" si="66"/>
        <v>26.111429973254928</v>
      </c>
      <c r="K438" s="12">
        <f t="shared" si="67"/>
        <v>43.236365564666471</v>
      </c>
      <c r="L438" s="11">
        <f t="shared" si="68"/>
        <v>0.66517485484102268</v>
      </c>
      <c r="M438" s="12">
        <f t="shared" si="69"/>
        <v>401.46823710872741</v>
      </c>
      <c r="N438" s="11">
        <f t="shared" si="70"/>
        <v>6.1764344170573455</v>
      </c>
      <c r="O438" s="11">
        <f t="shared" si="71"/>
        <v>637.65</v>
      </c>
      <c r="P438" s="18">
        <f t="shared" si="73"/>
        <v>6.7650458191644863E-2</v>
      </c>
    </row>
    <row r="439" spans="6:16" x14ac:dyDescent="0.2">
      <c r="F439" s="10">
        <v>4.38</v>
      </c>
      <c r="G439" s="11">
        <f t="shared" si="72"/>
        <v>30.028099930626801</v>
      </c>
      <c r="H439" s="11">
        <f t="shared" si="64"/>
        <v>9.2880544018362752</v>
      </c>
      <c r="I439" s="11">
        <f t="shared" si="65"/>
        <v>0.26146304321355102</v>
      </c>
      <c r="J439" s="11">
        <f t="shared" si="66"/>
        <v>26.126193292609504</v>
      </c>
      <c r="K439" s="12">
        <f t="shared" si="67"/>
        <v>43.121291101490321</v>
      </c>
      <c r="L439" s="11">
        <f t="shared" si="68"/>
        <v>0.66340447848446649</v>
      </c>
      <c r="M439" s="12">
        <f t="shared" si="69"/>
        <v>400.51289762806056</v>
      </c>
      <c r="N439" s="11">
        <f t="shared" si="70"/>
        <v>6.1617368865855475</v>
      </c>
      <c r="O439" s="11">
        <f t="shared" si="71"/>
        <v>637.65</v>
      </c>
      <c r="P439" s="18">
        <f t="shared" si="73"/>
        <v>6.7471225882378444E-2</v>
      </c>
    </row>
    <row r="440" spans="6:16" x14ac:dyDescent="0.2">
      <c r="F440" s="10">
        <v>4.3899999999999997</v>
      </c>
      <c r="G440" s="11">
        <f t="shared" si="72"/>
        <v>30.121006521705777</v>
      </c>
      <c r="H440" s="11">
        <f t="shared" si="64"/>
        <v>9.2906591078974561</v>
      </c>
      <c r="I440" s="11">
        <f t="shared" si="65"/>
        <v>0.25948068353906512</v>
      </c>
      <c r="J440" s="11">
        <f t="shared" si="66"/>
        <v>26.14084880453213</v>
      </c>
      <c r="K440" s="12">
        <f t="shared" si="67"/>
        <v>43.007093234571357</v>
      </c>
      <c r="L440" s="11">
        <f t="shared" si="68"/>
        <v>0.66164758822417469</v>
      </c>
      <c r="M440" s="12">
        <f t="shared" si="69"/>
        <v>399.56424246396546</v>
      </c>
      <c r="N440" s="11">
        <f t="shared" si="70"/>
        <v>6.1471421917533142</v>
      </c>
      <c r="O440" s="11">
        <f t="shared" si="71"/>
        <v>637.65</v>
      </c>
      <c r="P440" s="18">
        <f t="shared" si="73"/>
        <v>6.7293352443033194E-2</v>
      </c>
    </row>
    <row r="441" spans="6:16" x14ac:dyDescent="0.2">
      <c r="F441" s="10">
        <v>4.4000000000000004</v>
      </c>
      <c r="G441" s="11">
        <f t="shared" si="72"/>
        <v>30.213938962361841</v>
      </c>
      <c r="H441" s="11">
        <f t="shared" si="64"/>
        <v>9.293244065606455</v>
      </c>
      <c r="I441" s="11">
        <f t="shared" si="65"/>
        <v>0.25751335371289219</v>
      </c>
      <c r="J441" s="11">
        <f t="shared" si="66"/>
        <v>26.155397264083295</v>
      </c>
      <c r="K441" s="12">
        <f t="shared" si="67"/>
        <v>42.893765255421286</v>
      </c>
      <c r="L441" s="11">
        <f t="shared" si="68"/>
        <v>0.65990408085263519</v>
      </c>
      <c r="M441" s="12">
        <f t="shared" si="69"/>
        <v>398.62222941146024</v>
      </c>
      <c r="N441" s="11">
        <f t="shared" si="70"/>
        <v>6.1326496832532342</v>
      </c>
      <c r="O441" s="11">
        <f t="shared" si="71"/>
        <v>637.65</v>
      </c>
      <c r="P441" s="18">
        <f t="shared" si="73"/>
        <v>6.7116827588580411E-2</v>
      </c>
    </row>
    <row r="442" spans="6:16" x14ac:dyDescent="0.2">
      <c r="F442" s="10">
        <v>4.41</v>
      </c>
      <c r="G442" s="11">
        <f t="shared" si="72"/>
        <v>30.306897056608754</v>
      </c>
      <c r="H442" s="11">
        <f t="shared" si="64"/>
        <v>9.2958094246912673</v>
      </c>
      <c r="I442" s="11">
        <f t="shared" si="65"/>
        <v>0.25556093978177635</v>
      </c>
      <c r="J442" s="11">
        <f t="shared" si="66"/>
        <v>26.169839421540107</v>
      </c>
      <c r="K442" s="12">
        <f t="shared" si="67"/>
        <v>42.781300507355567</v>
      </c>
      <c r="L442" s="11">
        <f t="shared" si="68"/>
        <v>0.65817385395931638</v>
      </c>
      <c r="M442" s="12">
        <f t="shared" si="69"/>
        <v>397.68681645682517</v>
      </c>
      <c r="N442" s="11">
        <f t="shared" si="70"/>
        <v>6.1182587147203868</v>
      </c>
      <c r="O442" s="11">
        <f t="shared" si="71"/>
        <v>637.65</v>
      </c>
      <c r="P442" s="18">
        <f t="shared" si="73"/>
        <v>6.6941641111316189E-2</v>
      </c>
    </row>
    <row r="443" spans="6:16" x14ac:dyDescent="0.2">
      <c r="F443" s="10">
        <v>4.42</v>
      </c>
      <c r="G443" s="11">
        <f t="shared" si="72"/>
        <v>30.399880609946202</v>
      </c>
      <c r="H443" s="11">
        <f t="shared" si="64"/>
        <v>9.2983553337446807</v>
      </c>
      <c r="I443" s="11">
        <f t="shared" si="65"/>
        <v>0.25362332865643139</v>
      </c>
      <c r="J443" s="11">
        <f t="shared" si="66"/>
        <v>26.184176022418299</v>
      </c>
      <c r="K443" s="12">
        <f t="shared" si="67"/>
        <v>42.669692385086336</v>
      </c>
      <c r="L443" s="11">
        <f t="shared" si="68"/>
        <v>0.65645680592440514</v>
      </c>
      <c r="M443" s="12">
        <f t="shared" si="69"/>
        <v>396.7579617781123</v>
      </c>
      <c r="N443" s="11">
        <f t="shared" si="70"/>
        <v>6.1039686427401891</v>
      </c>
      <c r="O443" s="11">
        <f t="shared" si="71"/>
        <v>637.65</v>
      </c>
      <c r="P443" s="18">
        <f t="shared" si="73"/>
        <v>6.6767782880293752E-2</v>
      </c>
    </row>
    <row r="444" spans="6:16" x14ac:dyDescent="0.2">
      <c r="F444" s="10">
        <v>4.43</v>
      </c>
      <c r="G444" s="11">
        <f t="shared" si="72"/>
        <v>30.49288942934853</v>
      </c>
      <c r="H444" s="11">
        <f t="shared" si="64"/>
        <v>9.3008819402328804</v>
      </c>
      <c r="I444" s="11">
        <f t="shared" si="65"/>
        <v>0.25170040810499128</v>
      </c>
      <c r="J444" s="11">
        <f t="shared" si="66"/>
        <v>26.198407807494362</v>
      </c>
      <c r="K444" s="12">
        <f t="shared" si="67"/>
        <v>42.558934334318792</v>
      </c>
      <c r="L444" s="11">
        <f t="shared" si="68"/>
        <v>0.65475283591259681</v>
      </c>
      <c r="M444" s="12">
        <f t="shared" si="69"/>
        <v>395.83562374562274</v>
      </c>
      <c r="N444" s="11">
        <f t="shared" si="70"/>
        <v>6.089778826855734</v>
      </c>
      <c r="O444" s="11">
        <f t="shared" si="71"/>
        <v>637.65</v>
      </c>
      <c r="P444" s="18">
        <f t="shared" si="73"/>
        <v>6.6595242840759683E-2</v>
      </c>
    </row>
    <row r="445" spans="6:16" x14ac:dyDescent="0.2">
      <c r="F445" s="10">
        <v>4.4400000000000004</v>
      </c>
      <c r="G445" s="11">
        <f t="shared" si="72"/>
        <v>30.585923323253571</v>
      </c>
      <c r="H445" s="11">
        <f t="shared" si="64"/>
        <v>9.3033893905039964</v>
      </c>
      <c r="I445" s="11">
        <f t="shared" si="65"/>
        <v>0.24979206674650914</v>
      </c>
      <c r="J445" s="11">
        <f t="shared" si="66"/>
        <v>26.212535512827667</v>
      </c>
      <c r="K445" s="12">
        <f t="shared" si="67"/>
        <v>42.449019851350762</v>
      </c>
      <c r="L445" s="11">
        <f t="shared" si="68"/>
        <v>0.65306184386693478</v>
      </c>
      <c r="M445" s="12">
        <f t="shared" si="69"/>
        <v>394.91976092235024</v>
      </c>
      <c r="N445" s="11">
        <f t="shared" si="70"/>
        <v>6.0756886295746186</v>
      </c>
      <c r="O445" s="11">
        <f t="shared" si="71"/>
        <v>637.65</v>
      </c>
      <c r="P445" s="18">
        <f t="shared" si="73"/>
        <v>6.6424011013593937E-2</v>
      </c>
    </row>
    <row r="446" spans="6:16" x14ac:dyDescent="0.2">
      <c r="F446" s="10">
        <v>4.45</v>
      </c>
      <c r="G446" s="11">
        <f t="shared" si="72"/>
        <v>30.678982101551536</v>
      </c>
      <c r="H446" s="11">
        <f t="shared" si="64"/>
        <v>9.3058778297965734</v>
      </c>
      <c r="I446" s="11">
        <f t="shared" si="65"/>
        <v>0.24789819404450605</v>
      </c>
      <c r="J446" s="11">
        <f t="shared" si="66"/>
        <v>26.226559869782637</v>
      </c>
      <c r="K446" s="12">
        <f t="shared" si="67"/>
        <v>42.339942482675532</v>
      </c>
      <c r="L446" s="11">
        <f t="shared" si="68"/>
        <v>0.65138373050270049</v>
      </c>
      <c r="M446" s="12">
        <f t="shared" si="69"/>
        <v>394.01033206439234</v>
      </c>
      <c r="N446" s="11">
        <f t="shared" si="70"/>
        <v>6.0616974163752664</v>
      </c>
      <c r="O446" s="11">
        <f t="shared" si="71"/>
        <v>637.65</v>
      </c>
      <c r="P446" s="18">
        <f t="shared" si="73"/>
        <v>6.6254077494753649E-2</v>
      </c>
    </row>
    <row r="447" spans="6:16" x14ac:dyDescent="0.2">
      <c r="F447" s="10">
        <v>4.46</v>
      </c>
      <c r="G447" s="11">
        <f t="shared" si="72"/>
        <v>30.772065575574015</v>
      </c>
      <c r="H447" s="11">
        <f t="shared" si="64"/>
        <v>9.3083474022479873</v>
      </c>
      <c r="I447" s="11">
        <f t="shared" si="65"/>
        <v>0.24601868030056806</v>
      </c>
      <c r="J447" s="11">
        <f t="shared" si="66"/>
        <v>26.240481605050963</v>
      </c>
      <c r="K447" s="12">
        <f t="shared" si="67"/>
        <v>42.231695824587888</v>
      </c>
      <c r="L447" s="11">
        <f t="shared" si="68"/>
        <v>0.64971839730135217</v>
      </c>
      <c r="M447" s="12">
        <f t="shared" si="69"/>
        <v>393.10729612132985</v>
      </c>
      <c r="N447" s="11">
        <f t="shared" si="70"/>
        <v>6.0478045557127675</v>
      </c>
      <c r="O447" s="11">
        <f t="shared" si="71"/>
        <v>637.65</v>
      </c>
      <c r="P447" s="18">
        <f t="shared" si="73"/>
        <v>6.6085432454720733E-2</v>
      </c>
    </row>
    <row r="448" spans="6:16" x14ac:dyDescent="0.2">
      <c r="F448" s="10">
        <v>4.47</v>
      </c>
      <c r="G448" s="11">
        <f t="shared" si="72"/>
        <v>30.865173558083043</v>
      </c>
      <c r="H448" s="11">
        <f t="shared" si="64"/>
        <v>9.3107982509027973</v>
      </c>
      <c r="I448" s="11">
        <f t="shared" si="65"/>
        <v>0.24415341664799223</v>
      </c>
      <c r="J448" s="11">
        <f t="shared" si="66"/>
        <v>26.254301440673892</v>
      </c>
      <c r="K448" s="12">
        <f t="shared" si="67"/>
        <v>42.124273522793388</v>
      </c>
      <c r="L448" s="11">
        <f t="shared" si="68"/>
        <v>0.64806574650451365</v>
      </c>
      <c r="M448" s="12">
        <f t="shared" si="69"/>
        <v>392.21061223657568</v>
      </c>
      <c r="N448" s="11">
        <f t="shared" si="70"/>
        <v>6.0340094190242413</v>
      </c>
      <c r="O448" s="11">
        <f t="shared" si="71"/>
        <v>637.65</v>
      </c>
      <c r="P448" s="18">
        <f t="shared" si="73"/>
        <v>6.5918066137953146E-2</v>
      </c>
    </row>
    <row r="449" spans="6:16" x14ac:dyDescent="0.2">
      <c r="F449" s="10">
        <v>4.4800000000000004</v>
      </c>
      <c r="G449" s="11">
        <f t="shared" si="72"/>
        <v>30.958305863260254</v>
      </c>
      <c r="H449" s="11">
        <f t="shared" si="64"/>
        <v>9.3132305177210224</v>
      </c>
      <c r="I449" s="11">
        <f t="shared" si="65"/>
        <v>0.24230229504548079</v>
      </c>
      <c r="J449" s="11">
        <f t="shared" si="66"/>
        <v>26.26802009406445</v>
      </c>
      <c r="K449" s="12">
        <f t="shared" si="67"/>
        <v>42.017669272020697</v>
      </c>
      <c r="L449" s="11">
        <f t="shared" si="68"/>
        <v>0.64642568110801069</v>
      </c>
      <c r="M449" s="12">
        <f t="shared" si="69"/>
        <v>391.32023974769203</v>
      </c>
      <c r="N449" s="11">
        <f t="shared" si="70"/>
        <v>6.0203113807337232</v>
      </c>
      <c r="O449" s="11">
        <f t="shared" si="71"/>
        <v>637.65</v>
      </c>
      <c r="P449" s="18">
        <f t="shared" si="73"/>
        <v>6.5751968862339999E-2</v>
      </c>
    </row>
    <row r="450" spans="6:16" x14ac:dyDescent="0.2">
      <c r="F450" s="10">
        <v>4.49</v>
      </c>
      <c r="G450" s="11">
        <f t="shared" si="72"/>
        <v>31.051462306696116</v>
      </c>
      <c r="H450" s="11">
        <f t="shared" ref="H450:H513" si="74">$A$3*(1-EXP(-F450/$A$5))</f>
        <v>9.3156443435863761</v>
      </c>
      <c r="I450" s="11">
        <f t="shared" si="65"/>
        <v>0.24046520827088355</v>
      </c>
      <c r="J450" s="11">
        <f t="shared" si="66"/>
        <v>26.281638278029796</v>
      </c>
      <c r="K450" s="12">
        <f t="shared" si="67"/>
        <v>41.911876815637228</v>
      </c>
      <c r="L450" s="11">
        <f t="shared" si="68"/>
        <v>0.64479810485595734</v>
      </c>
      <c r="M450" s="12">
        <f t="shared" si="69"/>
        <v>390.4361381866799</v>
      </c>
      <c r="N450" s="11">
        <f t="shared" si="70"/>
        <v>6.0067098182566143</v>
      </c>
      <c r="O450" s="11">
        <f t="shared" si="71"/>
        <v>637.65</v>
      </c>
      <c r="P450" s="18">
        <f t="shared" si="73"/>
        <v>6.5587131018660386E-2</v>
      </c>
    </row>
    <row r="451" spans="6:16" x14ac:dyDescent="0.2">
      <c r="F451" s="10">
        <v>4.5</v>
      </c>
      <c r="G451" s="11">
        <f t="shared" si="72"/>
        <v>31.144642705379262</v>
      </c>
      <c r="H451" s="11">
        <f t="shared" si="74"/>
        <v>9.3180398683144148</v>
      </c>
      <c r="I451" s="11">
        <f t="shared" ref="I451:I514" si="75">($A$3/$A$5)*EXP(-F451/$A$5)</f>
        <v>0.23864204991498647</v>
      </c>
      <c r="J451" s="11">
        <f t="shared" ref="J451:J514" si="76">(0.5*(1.293*($A$13/760*273/(273+$A$11)))*((0.2025*$A$7^0.725*$A$9^0.425)*0.266)*0.9)*H451^2</f>
        <v>26.295156700793534</v>
      </c>
      <c r="K451" s="12">
        <f t="shared" ref="K451:K514" si="77">J451+$A$9*I451</f>
        <v>41.806889945267656</v>
      </c>
      <c r="L451" s="11">
        <f t="shared" ref="L451:L514" si="78">K451/$A$9</f>
        <v>0.64318292223488704</v>
      </c>
      <c r="M451" s="12">
        <f t="shared" ref="M451:M514" si="79">K451*H451</f>
        <v>389.55826728023709</v>
      </c>
      <c r="N451" s="11">
        <f t="shared" ref="N451:N514" si="80">L451*H451</f>
        <v>5.9932041120036477</v>
      </c>
      <c r="O451" s="11">
        <f t="shared" ref="O451:O514" si="81">$A$9*9.81</f>
        <v>637.65</v>
      </c>
      <c r="P451" s="18">
        <f t="shared" si="73"/>
        <v>6.5423543070045748E-2</v>
      </c>
    </row>
    <row r="452" spans="6:16" x14ac:dyDescent="0.2">
      <c r="F452" s="10">
        <v>4.51</v>
      </c>
      <c r="G452" s="11">
        <f t="shared" ref="G452:G515" si="82">G451+H452*0.01</f>
        <v>31.237846877685868</v>
      </c>
      <c r="H452" s="11">
        <f t="shared" si="74"/>
        <v>9.3204172306606416</v>
      </c>
      <c r="I452" s="11">
        <f t="shared" si="75"/>
        <v>0.23683271437534861</v>
      </c>
      <c r="J452" s="11">
        <f t="shared" si="76"/>
        <v>26.308576066018031</v>
      </c>
      <c r="K452" s="12">
        <f t="shared" si="77"/>
        <v>41.70270250041569</v>
      </c>
      <c r="L452" s="11">
        <f t="shared" si="78"/>
        <v>0.64158003846793366</v>
      </c>
      <c r="M452" s="12">
        <f t="shared" si="79"/>
        <v>388.68658694998902</v>
      </c>
      <c r="N452" s="11">
        <f t="shared" si="80"/>
        <v>5.9797936453844462</v>
      </c>
      <c r="O452" s="11">
        <f t="shared" si="81"/>
        <v>637.65</v>
      </c>
      <c r="P452" s="18">
        <f t="shared" si="73"/>
        <v>6.526119555144605E-2</v>
      </c>
    </row>
    <row r="453" spans="6:16" x14ac:dyDescent="0.2">
      <c r="F453" s="10">
        <v>4.5199999999999996</v>
      </c>
      <c r="G453" s="11">
        <f t="shared" si="82"/>
        <v>31.331074643369153</v>
      </c>
      <c r="H453" s="11">
        <f t="shared" si="74"/>
        <v>9.322776568328548</v>
      </c>
      <c r="I453" s="11">
        <f t="shared" si="75"/>
        <v>0.23503709685018548</v>
      </c>
      <c r="J453" s="11">
        <f t="shared" si="76"/>
        <v>26.321897072826882</v>
      </c>
      <c r="K453" s="12">
        <f t="shared" si="77"/>
        <v>41.599308368088941</v>
      </c>
      <c r="L453" s="11">
        <f t="shared" si="78"/>
        <v>0.63998935950906066</v>
      </c>
      <c r="M453" s="12">
        <f t="shared" si="79"/>
        <v>387.82105731269326</v>
      </c>
      <c r="N453" s="11">
        <f t="shared" si="80"/>
        <v>5.9664778048106664</v>
      </c>
      <c r="O453" s="11">
        <f t="shared" si="81"/>
        <v>637.65</v>
      </c>
      <c r="P453" s="18">
        <f t="shared" si="73"/>
        <v>6.5100079069099828E-2</v>
      </c>
    </row>
    <row r="454" spans="6:16" x14ac:dyDescent="0.2">
      <c r="F454" s="10">
        <v>4.53</v>
      </c>
      <c r="G454" s="11">
        <f t="shared" si="82"/>
        <v>31.42432582354893</v>
      </c>
      <c r="H454" s="11">
        <f t="shared" si="74"/>
        <v>9.3251180179775819</v>
      </c>
      <c r="I454" s="11">
        <f t="shared" si="75"/>
        <v>0.23325509333229807</v>
      </c>
      <c r="J454" s="11">
        <f t="shared" si="76"/>
        <v>26.335120415827191</v>
      </c>
      <c r="K454" s="12">
        <f t="shared" si="77"/>
        <v>41.496701482426566</v>
      </c>
      <c r="L454" s="11">
        <f t="shared" si="78"/>
        <v>0.63841079203733175</v>
      </c>
      <c r="M454" s="12">
        <f t="shared" si="79"/>
        <v>386.96163868041299</v>
      </c>
      <c r="N454" s="11">
        <f t="shared" si="80"/>
        <v>5.9532559796986613</v>
      </c>
      <c r="O454" s="11">
        <f t="shared" si="81"/>
        <v>637.65</v>
      </c>
      <c r="P454" s="18">
        <f t="shared" si="73"/>
        <v>6.4940184300007323E-2</v>
      </c>
    </row>
    <row r="455" spans="6:16" x14ac:dyDescent="0.2">
      <c r="F455" s="10">
        <v>4.54</v>
      </c>
      <c r="G455" s="11">
        <f t="shared" si="82"/>
        <v>31.517600240701242</v>
      </c>
      <c r="H455" s="11">
        <f t="shared" si="74"/>
        <v>9.3274417152310694</v>
      </c>
      <c r="I455" s="11">
        <f t="shared" si="75"/>
        <v>0.23148660060304935</v>
      </c>
      <c r="J455" s="11">
        <f t="shared" si="76"/>
        <v>26.348246785132041</v>
      </c>
      <c r="K455" s="12">
        <f t="shared" si="77"/>
        <v>41.394875824330249</v>
      </c>
      <c r="L455" s="11">
        <f t="shared" si="78"/>
        <v>0.63684424345123458</v>
      </c>
      <c r="M455" s="12">
        <f t="shared" si="79"/>
        <v>386.10829156066808</v>
      </c>
      <c r="N455" s="11">
        <f t="shared" si="80"/>
        <v>5.9401275624718162</v>
      </c>
      <c r="O455" s="11">
        <f t="shared" si="81"/>
        <v>637.65</v>
      </c>
      <c r="P455" s="18">
        <f t="shared" si="73"/>
        <v>6.4781501991407905E-2</v>
      </c>
    </row>
    <row r="456" spans="6:16" x14ac:dyDescent="0.2">
      <c r="F456" s="10">
        <v>4.55</v>
      </c>
      <c r="G456" s="11">
        <f t="shared" si="82"/>
        <v>31.610897718648083</v>
      </c>
      <c r="H456" s="11">
        <f t="shared" si="74"/>
        <v>9.3297477946840655</v>
      </c>
      <c r="I456" s="11">
        <f t="shared" si="75"/>
        <v>0.2297315162263846</v>
      </c>
      <c r="J456" s="11">
        <f t="shared" si="76"/>
        <v>26.361276866382848</v>
      </c>
      <c r="K456" s="12">
        <f t="shared" si="77"/>
        <v>41.29382542109785</v>
      </c>
      <c r="L456" s="11">
        <f t="shared" si="78"/>
        <v>0.63528962186304383</v>
      </c>
      <c r="M456" s="12">
        <f t="shared" si="79"/>
        <v>385.26097665655647</v>
      </c>
      <c r="N456" s="11">
        <f t="shared" si="80"/>
        <v>5.9270919485624072</v>
      </c>
      <c r="O456" s="11">
        <f t="shared" si="81"/>
        <v>637.65</v>
      </c>
      <c r="P456" s="18">
        <f t="shared" si="73"/>
        <v>6.4624022960260541E-2</v>
      </c>
    </row>
    <row r="457" spans="6:16" x14ac:dyDescent="0.2">
      <c r="F457" s="10">
        <v>4.5599999999999996</v>
      </c>
      <c r="G457" s="11">
        <f t="shared" si="82"/>
        <v>31.704218082547193</v>
      </c>
      <c r="H457" s="11">
        <f t="shared" si="74"/>
        <v>9.3320363899111545</v>
      </c>
      <c r="I457" s="11">
        <f t="shared" si="75"/>
        <v>0.22798973854289856</v>
      </c>
      <c r="J457" s="11">
        <f t="shared" si="76"/>
        <v>26.374211340771812</v>
      </c>
      <c r="K457" s="12">
        <f t="shared" si="77"/>
        <v>41.193544346060222</v>
      </c>
      <c r="L457" s="11">
        <f t="shared" si="78"/>
        <v>0.63374683609323412</v>
      </c>
      <c r="M457" s="12">
        <f t="shared" si="79"/>
        <v>384.41965486685285</v>
      </c>
      <c r="N457" s="11">
        <f t="shared" si="80"/>
        <v>5.914148536413121</v>
      </c>
      <c r="O457" s="11">
        <f t="shared" si="81"/>
        <v>637.65</v>
      </c>
      <c r="P457" s="18">
        <f t="shared" si="73"/>
        <v>6.4467738092728225E-2</v>
      </c>
    </row>
    <row r="458" spans="6:16" x14ac:dyDescent="0.2">
      <c r="F458" s="10">
        <v>4.57</v>
      </c>
      <c r="G458" s="11">
        <f t="shared" si="82"/>
        <v>31.797561158881933</v>
      </c>
      <c r="H458" s="11">
        <f t="shared" si="74"/>
        <v>9.3343076334741859</v>
      </c>
      <c r="I458" s="11">
        <f t="shared" si="75"/>
        <v>0.22626116666394691</v>
      </c>
      <c r="J458" s="11">
        <f t="shared" si="76"/>
        <v>26.387050885064316</v>
      </c>
      <c r="K458" s="12">
        <f t="shared" si="77"/>
        <v>41.094026718220867</v>
      </c>
      <c r="L458" s="11">
        <f t="shared" si="78"/>
        <v>0.63221579566493646</v>
      </c>
      <c r="M458" s="12">
        <f t="shared" si="79"/>
        <v>383.58428728608118</v>
      </c>
      <c r="N458" s="11">
        <f t="shared" si="80"/>
        <v>5.9012967274781722</v>
      </c>
      <c r="O458" s="11">
        <f t="shared" si="81"/>
        <v>637.65</v>
      </c>
      <c r="P458" s="18">
        <f t="shared" si="73"/>
        <v>6.4312638343665809E-2</v>
      </c>
    </row>
    <row r="459" spans="6:16" x14ac:dyDescent="0.2">
      <c r="F459" s="10">
        <v>4.58</v>
      </c>
      <c r="G459" s="11">
        <f t="shared" si="82"/>
        <v>31.890926775451234</v>
      </c>
      <c r="H459" s="11">
        <f t="shared" si="74"/>
        <v>9.3365616569299519</v>
      </c>
      <c r="I459" s="11">
        <f t="shared" si="75"/>
        <v>0.22454570046580272</v>
      </c>
      <c r="J459" s="11">
        <f t="shared" si="76"/>
        <v>26.399796171621354</v>
      </c>
      <c r="K459" s="12">
        <f t="shared" si="77"/>
        <v>40.99526670189853</v>
      </c>
      <c r="L459" s="11">
        <f t="shared" si="78"/>
        <v>0.63069641079843897</v>
      </c>
      <c r="M459" s="12">
        <f t="shared" si="79"/>
        <v>382.75483520456299</v>
      </c>
      <c r="N459" s="11">
        <f t="shared" si="80"/>
        <v>5.8885359262240469</v>
      </c>
      <c r="O459" s="11">
        <f t="shared" si="81"/>
        <v>637.65</v>
      </c>
      <c r="P459" s="18">
        <f t="shared" si="73"/>
        <v>6.4158714736111455E-2</v>
      </c>
    </row>
    <row r="460" spans="6:16" x14ac:dyDescent="0.2">
      <c r="F460" s="10">
        <v>4.59</v>
      </c>
      <c r="G460" s="11">
        <f t="shared" si="82"/>
        <v>31.984314761359613</v>
      </c>
      <c r="H460" s="11">
        <f t="shared" si="74"/>
        <v>9.3387985908378059</v>
      </c>
      <c r="I460" s="11">
        <f t="shared" si="75"/>
        <v>0.22284324058385663</v>
      </c>
      <c r="J460" s="11">
        <f t="shared" si="76"/>
        <v>26.412447868421925</v>
      </c>
      <c r="K460" s="12">
        <f t="shared" si="77"/>
        <v>40.897258506372609</v>
      </c>
      <c r="L460" s="11">
        <f t="shared" si="78"/>
        <v>0.62918859240573244</v>
      </c>
      <c r="M460" s="12">
        <f t="shared" si="79"/>
        <v>381.93126010844202</v>
      </c>
      <c r="N460" s="11">
        <f t="shared" si="80"/>
        <v>5.8758655401298769</v>
      </c>
      <c r="O460" s="11">
        <f t="shared" si="81"/>
        <v>637.65</v>
      </c>
      <c r="P460" s="18">
        <f t="shared" si="73"/>
        <v>6.4005958360781573E-2</v>
      </c>
    </row>
    <row r="461" spans="6:16" x14ac:dyDescent="0.2">
      <c r="F461" s="10">
        <v>4.5999999999999996</v>
      </c>
      <c r="G461" s="11">
        <f t="shared" si="82"/>
        <v>32.077724947007283</v>
      </c>
      <c r="H461" s="11">
        <f t="shared" si="74"/>
        <v>9.3410185647672304</v>
      </c>
      <c r="I461" s="11">
        <f t="shared" si="75"/>
        <v>0.22115368840686153</v>
      </c>
      <c r="J461" s="11">
        <f t="shared" si="76"/>
        <v>26.425006639085471</v>
      </c>
      <c r="K461" s="12">
        <f t="shared" si="77"/>
        <v>40.799996385531472</v>
      </c>
      <c r="L461" s="11">
        <f t="shared" si="78"/>
        <v>0.6276922520850996</v>
      </c>
      <c r="M461" s="12">
        <f t="shared" si="79"/>
        <v>381.11352367968539</v>
      </c>
      <c r="N461" s="11">
        <f t="shared" si="80"/>
        <v>5.8632849796874673</v>
      </c>
      <c r="O461" s="11">
        <f t="shared" si="81"/>
        <v>637.65</v>
      </c>
      <c r="P461" s="18">
        <f t="shared" si="73"/>
        <v>6.3854360375569255E-2</v>
      </c>
    </row>
    <row r="462" spans="6:16" x14ac:dyDescent="0.2">
      <c r="F462" s="10">
        <v>4.6100000000000003</v>
      </c>
      <c r="G462" s="11">
        <f t="shared" si="82"/>
        <v>32.171157164080334</v>
      </c>
      <c r="H462" s="11">
        <f t="shared" si="74"/>
        <v>9.3432217073053323</v>
      </c>
      <c r="I462" s="11">
        <f t="shared" si="75"/>
        <v>0.21947694607122081</v>
      </c>
      <c r="J462" s="11">
        <f t="shared" si="76"/>
        <v>26.437473142894248</v>
      </c>
      <c r="K462" s="12">
        <f t="shared" si="77"/>
        <v>40.703474637523598</v>
      </c>
      <c r="L462" s="11">
        <f t="shared" si="78"/>
        <v>0.62620730211574771</v>
      </c>
      <c r="M462" s="12">
        <f t="shared" si="79"/>
        <v>380.30158779606251</v>
      </c>
      <c r="N462" s="11">
        <f t="shared" si="80"/>
        <v>5.8507936584009625</v>
      </c>
      <c r="O462" s="11">
        <f t="shared" si="81"/>
        <v>637.65</v>
      </c>
      <c r="P462" s="18">
        <f t="shared" si="73"/>
        <v>6.3703912005046326E-2</v>
      </c>
    </row>
    <row r="463" spans="6:16" x14ac:dyDescent="0.2">
      <c r="F463" s="10">
        <v>4.62</v>
      </c>
      <c r="G463" s="11">
        <f t="shared" si="82"/>
        <v>32.264611245540976</v>
      </c>
      <c r="H463" s="11">
        <f t="shared" si="74"/>
        <v>9.3454081460643046</v>
      </c>
      <c r="I463" s="11">
        <f t="shared" si="75"/>
        <v>0.21781291645531992</v>
      </c>
      <c r="J463" s="11">
        <f t="shared" si="76"/>
        <v>26.449848034815776</v>
      </c>
      <c r="K463" s="12">
        <f t="shared" si="77"/>
        <v>40.607687604411566</v>
      </c>
      <c r="L463" s="11">
        <f t="shared" si="78"/>
        <v>0.6247336554524856</v>
      </c>
      <c r="M463" s="12">
        <f t="shared" si="79"/>
        <v>379.49541453110231</v>
      </c>
      <c r="N463" s="11">
        <f t="shared" si="80"/>
        <v>5.8383909927861897</v>
      </c>
      <c r="O463" s="11">
        <f t="shared" si="81"/>
        <v>637.65</v>
      </c>
      <c r="P463" s="18">
        <f t="shared" si="73"/>
        <v>6.3554604539968751E-2</v>
      </c>
    </row>
    <row r="464" spans="6:16" x14ac:dyDescent="0.2">
      <c r="F464" s="10">
        <v>4.63</v>
      </c>
      <c r="G464" s="11">
        <f t="shared" si="82"/>
        <v>32.358087025617863</v>
      </c>
      <c r="H464" s="11">
        <f t="shared" si="74"/>
        <v>9.3475780076888064</v>
      </c>
      <c r="I464" s="11">
        <f t="shared" si="75"/>
        <v>0.21616150317390045</v>
      </c>
      <c r="J464" s="11">
        <f t="shared" si="76"/>
        <v>26.462131965525163</v>
      </c>
      <c r="K464" s="12">
        <f t="shared" si="77"/>
        <v>40.512629671828691</v>
      </c>
      <c r="L464" s="11">
        <f t="shared" si="78"/>
        <v>0.62327122572044136</v>
      </c>
      <c r="M464" s="12">
        <f t="shared" si="79"/>
        <v>378.69496615402687</v>
      </c>
      <c r="N464" s="11">
        <f t="shared" si="80"/>
        <v>5.8260764023696439</v>
      </c>
      <c r="O464" s="11">
        <f t="shared" si="81"/>
        <v>637.65</v>
      </c>
      <c r="P464" s="18">
        <f t="shared" si="73"/>
        <v>6.3406429336785516E-2</v>
      </c>
    </row>
    <row r="465" spans="6:16" x14ac:dyDescent="0.2">
      <c r="F465" s="10">
        <v>4.6399999999999997</v>
      </c>
      <c r="G465" s="11">
        <f t="shared" si="82"/>
        <v>32.451584339796497</v>
      </c>
      <c r="H465" s="11">
        <f t="shared" si="74"/>
        <v>9.3497314178633015</v>
      </c>
      <c r="I465" s="11">
        <f t="shared" si="75"/>
        <v>0.21452261057247751</v>
      </c>
      <c r="J465" s="11">
        <f t="shared" si="76"/>
        <v>26.474325581427507</v>
      </c>
      <c r="K465" s="12">
        <f t="shared" si="77"/>
        <v>40.418295268638545</v>
      </c>
      <c r="L465" s="11">
        <f t="shared" si="78"/>
        <v>0.62181992720982382</v>
      </c>
      <c r="M465" s="12">
        <f t="shared" si="79"/>
        <v>377.90020512966544</v>
      </c>
      <c r="N465" s="11">
        <f t="shared" si="80"/>
        <v>5.8138493096871606</v>
      </c>
      <c r="O465" s="11">
        <f t="shared" si="81"/>
        <v>637.65</v>
      </c>
      <c r="P465" s="18">
        <f t="shared" si="73"/>
        <v>6.3259377817151005E-2</v>
      </c>
    </row>
    <row r="466" spans="6:16" x14ac:dyDescent="0.2">
      <c r="F466" s="10">
        <v>4.6500000000000004</v>
      </c>
      <c r="G466" s="11">
        <f t="shared" si="82"/>
        <v>32.545103024809691</v>
      </c>
      <c r="H466" s="11">
        <f t="shared" si="74"/>
        <v>9.3518685013193448</v>
      </c>
      <c r="I466" s="11">
        <f t="shared" si="75"/>
        <v>0.21289614372179902</v>
      </c>
      <c r="J466" s="11">
        <f t="shared" si="76"/>
        <v>26.486429524680279</v>
      </c>
      <c r="K466" s="12">
        <f t="shared" si="77"/>
        <v>40.324678866597218</v>
      </c>
      <c r="L466" s="11">
        <f t="shared" si="78"/>
        <v>0.62037967487072643</v>
      </c>
      <c r="M466" s="12">
        <f t="shared" si="79"/>
        <v>377.11109411834838</v>
      </c>
      <c r="N466" s="11">
        <f t="shared" si="80"/>
        <v>5.8017091402822825</v>
      </c>
      <c r="O466" s="11">
        <f t="shared" si="81"/>
        <v>637.65</v>
      </c>
      <c r="P466" s="18">
        <f t="shared" si="73"/>
        <v>6.3113441467440787E-2</v>
      </c>
    </row>
    <row r="467" spans="6:16" x14ac:dyDescent="0.2">
      <c r="F467" s="10">
        <v>4.66</v>
      </c>
      <c r="G467" s="11">
        <f t="shared" si="82"/>
        <v>32.638642918628122</v>
      </c>
      <c r="H467" s="11">
        <f t="shared" si="74"/>
        <v>9.3539893818427959</v>
      </c>
      <c r="I467" s="11">
        <f t="shared" si="75"/>
        <v>0.21128200841234743</v>
      </c>
      <c r="J467" s="11">
        <f t="shared" si="76"/>
        <v>26.498444433215571</v>
      </c>
      <c r="K467" s="12">
        <f t="shared" si="77"/>
        <v>40.231774980018152</v>
      </c>
      <c r="L467" s="11">
        <f t="shared" si="78"/>
        <v>0.61895038430797156</v>
      </c>
      <c r="M467" s="12">
        <f t="shared" si="79"/>
        <v>376.32759597577848</v>
      </c>
      <c r="N467" s="11">
        <f t="shared" si="80"/>
        <v>5.7896553227042835</v>
      </c>
      <c r="O467" s="11">
        <f t="shared" si="81"/>
        <v>637.65</v>
      </c>
      <c r="P467" s="18">
        <f t="shared" si="73"/>
        <v>6.2968611838270655E-2</v>
      </c>
    </row>
    <row r="468" spans="6:16" x14ac:dyDescent="0.2">
      <c r="F468" s="10">
        <v>4.67</v>
      </c>
      <c r="G468" s="11">
        <f t="shared" si="82"/>
        <v>32.73220386045093</v>
      </c>
      <c r="H468" s="11">
        <f t="shared" si="74"/>
        <v>9.3560941822809998</v>
      </c>
      <c r="I468" s="11">
        <f t="shared" si="75"/>
        <v>0.20968011114888233</v>
      </c>
      <c r="J468" s="11">
        <f t="shared" si="76"/>
        <v>26.510370940762527</v>
      </c>
      <c r="K468" s="12">
        <f t="shared" si="77"/>
        <v>40.139578165439879</v>
      </c>
      <c r="L468" s="11">
        <f t="shared" si="78"/>
        <v>0.61753197177599817</v>
      </c>
      <c r="M468" s="12">
        <f t="shared" si="79"/>
        <v>375.5496737528855</v>
      </c>
      <c r="N468" s="11">
        <f t="shared" si="80"/>
        <v>5.7776872885059314</v>
      </c>
      <c r="O468" s="11">
        <f t="shared" si="81"/>
        <v>637.65</v>
      </c>
      <c r="P468" s="18">
        <f t="shared" si="73"/>
        <v>6.2824880544019412E-2</v>
      </c>
    </row>
    <row r="469" spans="6:16" x14ac:dyDescent="0.2">
      <c r="F469" s="10">
        <v>4.68</v>
      </c>
      <c r="G469" s="11">
        <f t="shared" si="82"/>
        <v>32.825785690696428</v>
      </c>
      <c r="H469" s="11">
        <f t="shared" si="74"/>
        <v>9.3581830245498931</v>
      </c>
      <c r="I469" s="11">
        <f t="shared" si="75"/>
        <v>0.20809035914502536</v>
      </c>
      <c r="J469" s="11">
        <f t="shared" si="76"/>
        <v>26.522209676869533</v>
      </c>
      <c r="K469" s="12">
        <f t="shared" si="77"/>
        <v>40.048083021296179</v>
      </c>
      <c r="L469" s="11">
        <f t="shared" si="78"/>
        <v>0.61612435417378741</v>
      </c>
      <c r="M469" s="12">
        <f t="shared" si="79"/>
        <v>374.77729069565868</v>
      </c>
      <c r="N469" s="11">
        <f t="shared" si="80"/>
        <v>5.7658044722409034</v>
      </c>
      <c r="O469" s="11">
        <f t="shared" si="81"/>
        <v>637.65</v>
      </c>
      <c r="P469" s="18">
        <f t="shared" si="73"/>
        <v>6.26822392623545E-2</v>
      </c>
    </row>
    <row r="470" spans="6:16" x14ac:dyDescent="0.2">
      <c r="F470" s="10">
        <v>4.6900000000000004</v>
      </c>
      <c r="G470" s="11">
        <f t="shared" si="82"/>
        <v>32.919388250992839</v>
      </c>
      <c r="H470" s="11">
        <f t="shared" si="74"/>
        <v>9.3602560296410768</v>
      </c>
      <c r="I470" s="11">
        <f t="shared" si="75"/>
        <v>0.20651266031788554</v>
      </c>
      <c r="J470" s="11">
        <f t="shared" si="76"/>
        <v>26.533961266926571</v>
      </c>
      <c r="K470" s="12">
        <f t="shared" si="77"/>
        <v>39.957284187589131</v>
      </c>
      <c r="L470" s="11">
        <f t="shared" si="78"/>
        <v>0.61472744903983279</v>
      </c>
      <c r="M470" s="12">
        <f t="shared" si="79"/>
        <v>374.01041024496323</v>
      </c>
      <c r="N470" s="11">
        <f t="shared" si="80"/>
        <v>5.754006311460973</v>
      </c>
      <c r="O470" s="11">
        <f t="shared" si="81"/>
        <v>637.65</v>
      </c>
      <c r="P470" s="18">
        <f t="shared" si="73"/>
        <v>6.254067973376147E-2</v>
      </c>
    </row>
    <row r="471" spans="6:16" x14ac:dyDescent="0.2">
      <c r="F471" s="10">
        <v>4.7</v>
      </c>
      <c r="G471" s="11">
        <f t="shared" si="82"/>
        <v>33.013011384169126</v>
      </c>
      <c r="H471" s="11">
        <f t="shared" si="74"/>
        <v>9.3623133176288142</v>
      </c>
      <c r="I471" s="11">
        <f t="shared" si="75"/>
        <v>0.2049469232827259</v>
      </c>
      <c r="J471" s="11">
        <f t="shared" si="76"/>
        <v>26.545626332187403</v>
      </c>
      <c r="K471" s="12">
        <f t="shared" si="77"/>
        <v>39.867176345564587</v>
      </c>
      <c r="L471" s="11">
        <f t="shared" si="78"/>
        <v>0.61334117454714754</v>
      </c>
      <c r="M471" s="12">
        <f t="shared" si="79"/>
        <v>373.24899603633577</v>
      </c>
      <c r="N471" s="11">
        <f t="shared" si="80"/>
        <v>5.7422922467128581</v>
      </c>
      <c r="O471" s="11">
        <f t="shared" si="81"/>
        <v>637.65</v>
      </c>
      <c r="P471" s="18">
        <f t="shared" si="73"/>
        <v>6.2400193761076486E-2</v>
      </c>
    </row>
    <row r="472" spans="6:16" x14ac:dyDescent="0.2">
      <c r="F472" s="10">
        <v>4.71</v>
      </c>
      <c r="G472" s="11">
        <f t="shared" si="82"/>
        <v>33.106654934245896</v>
      </c>
      <c r="H472" s="11">
        <f t="shared" si="74"/>
        <v>9.3643550076769895</v>
      </c>
      <c r="I472" s="11">
        <f t="shared" si="75"/>
        <v>0.2033930573476698</v>
      </c>
      <c r="J472" s="11">
        <f t="shared" si="76"/>
        <v>26.557205489791816</v>
      </c>
      <c r="K472" s="12">
        <f t="shared" si="77"/>
        <v>39.777754217390353</v>
      </c>
      <c r="L472" s="11">
        <f t="shared" si="78"/>
        <v>0.61196544949831311</v>
      </c>
      <c r="M472" s="12">
        <f t="shared" si="79"/>
        <v>372.49301189976381</v>
      </c>
      <c r="N472" s="11">
        <f t="shared" si="80"/>
        <v>5.7306617215348279</v>
      </c>
      <c r="O472" s="11">
        <f t="shared" si="81"/>
        <v>637.65</v>
      </c>
      <c r="P472" s="18">
        <f t="shared" si="73"/>
        <v>6.226077320902218E-2</v>
      </c>
    </row>
    <row r="473" spans="6:16" x14ac:dyDescent="0.2">
      <c r="F473" s="10">
        <v>4.72</v>
      </c>
      <c r="G473" s="11">
        <f t="shared" si="82"/>
        <v>33.200318746426355</v>
      </c>
      <c r="H473" s="11">
        <f t="shared" si="74"/>
        <v>9.366381218046012</v>
      </c>
      <c r="I473" s="11">
        <f t="shared" si="75"/>
        <v>0.20185097250844791</v>
      </c>
      <c r="J473" s="11">
        <f t="shared" si="76"/>
        <v>26.568699352787789</v>
      </c>
      <c r="K473" s="12">
        <f t="shared" si="77"/>
        <v>39.689012565836904</v>
      </c>
      <c r="L473" s="11">
        <f t="shared" si="78"/>
        <v>0.61060019332056781</v>
      </c>
      <c r="M473" s="12">
        <f t="shared" si="79"/>
        <v>371.74242185944695</v>
      </c>
      <c r="N473" s="11">
        <f t="shared" si="80"/>
        <v>5.7191141824530307</v>
      </c>
      <c r="O473" s="11">
        <f t="shared" si="81"/>
        <v>637.65</v>
      </c>
      <c r="P473" s="18">
        <f t="shared" si="73"/>
        <v>6.2122410003746867E-2</v>
      </c>
    </row>
    <row r="474" spans="6:16" x14ac:dyDescent="0.2">
      <c r="F474" s="10">
        <v>4.7300000000000004</v>
      </c>
      <c r="G474" s="11">
        <f t="shared" si="82"/>
        <v>33.294002667087348</v>
      </c>
      <c r="H474" s="11">
        <f t="shared" si="74"/>
        <v>9.3683920660996627</v>
      </c>
      <c r="I474" s="11">
        <f t="shared" si="75"/>
        <v>0.20032057944318502</v>
      </c>
      <c r="J474" s="11">
        <f t="shared" si="76"/>
        <v>26.580108530153652</v>
      </c>
      <c r="K474" s="12">
        <f t="shared" si="77"/>
        <v>39.600946193960681</v>
      </c>
      <c r="L474" s="11">
        <f t="shared" si="78"/>
        <v>0.60924532606093351</v>
      </c>
      <c r="M474" s="12">
        <f t="shared" si="79"/>
        <v>370.99719013354087</v>
      </c>
      <c r="N474" s="11">
        <f t="shared" si="80"/>
        <v>5.7076490789775516</v>
      </c>
      <c r="O474" s="11">
        <f t="shared" si="81"/>
        <v>637.65</v>
      </c>
      <c r="P474" s="18">
        <f t="shared" si="73"/>
        <v>6.1985096132366919E-2</v>
      </c>
    </row>
    <row r="475" spans="6:16" x14ac:dyDescent="0.2">
      <c r="F475" s="10">
        <v>4.74</v>
      </c>
      <c r="G475" s="11">
        <f t="shared" si="82"/>
        <v>33.38770654377047</v>
      </c>
      <c r="H475" s="11">
        <f t="shared" si="74"/>
        <v>9.3703876683118974</v>
      </c>
      <c r="I475" s="11">
        <f t="shared" si="75"/>
        <v>0.19880178950722649</v>
      </c>
      <c r="J475" s="11">
        <f t="shared" si="76"/>
        <v>26.59143362682023</v>
      </c>
      <c r="K475" s="12">
        <f t="shared" si="77"/>
        <v>39.513549944789951</v>
      </c>
      <c r="L475" s="11">
        <f t="shared" si="78"/>
        <v>0.60790076838138385</v>
      </c>
      <c r="M475" s="12">
        <f t="shared" si="79"/>
        <v>370.25728113388601</v>
      </c>
      <c r="N475" s="11">
        <f t="shared" si="80"/>
        <v>5.6962658635982466</v>
      </c>
      <c r="O475" s="11">
        <f t="shared" si="81"/>
        <v>637.65</v>
      </c>
      <c r="P475" s="18">
        <f t="shared" si="73"/>
        <v>6.1848823642512617E-2</v>
      </c>
    </row>
    <row r="476" spans="6:16" x14ac:dyDescent="0.2">
      <c r="F476" s="10">
        <v>4.75</v>
      </c>
      <c r="G476" s="11">
        <f t="shared" si="82"/>
        <v>33.481430225173206</v>
      </c>
      <c r="H476" s="11">
        <f t="shared" si="74"/>
        <v>9.3723681402735899</v>
      </c>
      <c r="I476" s="11">
        <f t="shared" si="75"/>
        <v>0.19729451472800313</v>
      </c>
      <c r="J476" s="11">
        <f t="shared" si="76"/>
        <v>26.602675243692893</v>
      </c>
      <c r="K476" s="12">
        <f t="shared" si="77"/>
        <v>39.426818701013097</v>
      </c>
      <c r="L476" s="11">
        <f t="shared" si="78"/>
        <v>0.6065664415540476</v>
      </c>
      <c r="M476" s="12">
        <f t="shared" si="79"/>
        <v>369.52265946571811</v>
      </c>
      <c r="N476" s="11">
        <f t="shared" si="80"/>
        <v>5.6849639917802781</v>
      </c>
      <c r="O476" s="11">
        <f t="shared" si="81"/>
        <v>637.65</v>
      </c>
      <c r="P476" s="18">
        <f t="shared" si="73"/>
        <v>6.1713584641876894E-2</v>
      </c>
    </row>
    <row r="477" spans="6:16" x14ac:dyDescent="0.2">
      <c r="F477" s="10">
        <v>4.76</v>
      </c>
      <c r="G477" s="11">
        <f t="shared" si="82"/>
        <v>33.575173561140197</v>
      </c>
      <c r="H477" s="11">
        <f t="shared" si="74"/>
        <v>9.3743335966992216</v>
      </c>
      <c r="I477" s="11">
        <f t="shared" si="75"/>
        <v>0.19579866779993599</v>
      </c>
      <c r="J477" s="11">
        <f t="shared" si="76"/>
        <v>26.613833977673586</v>
      </c>
      <c r="K477" s="12">
        <f t="shared" si="77"/>
        <v>39.340747384669427</v>
      </c>
      <c r="L477" s="11">
        <f t="shared" si="78"/>
        <v>0.60524226745645271</v>
      </c>
      <c r="M477" s="12">
        <f t="shared" si="79"/>
        <v>368.79328992736367</v>
      </c>
      <c r="N477" s="11">
        <f t="shared" si="80"/>
        <v>5.6737429219594402</v>
      </c>
      <c r="O477" s="11">
        <f t="shared" si="81"/>
        <v>637.65</v>
      </c>
      <c r="P477" s="18">
        <f t="shared" si="73"/>
        <v>6.1579371297767492E-2</v>
      </c>
    </row>
    <row r="478" spans="6:16" x14ac:dyDescent="0.2">
      <c r="F478" s="10">
        <v>4.7699999999999996</v>
      </c>
      <c r="G478" s="11">
        <f t="shared" si="82"/>
        <v>33.668936402654531</v>
      </c>
      <c r="H478" s="11">
        <f t="shared" si="74"/>
        <v>9.3762841514335395</v>
      </c>
      <c r="I478" s="11">
        <f t="shared" si="75"/>
        <v>0.19431416207937932</v>
      </c>
      <c r="J478" s="11">
        <f t="shared" si="76"/>
        <v>26.624910421682891</v>
      </c>
      <c r="K478" s="12">
        <f t="shared" si="77"/>
        <v>39.255330956842549</v>
      </c>
      <c r="L478" s="11">
        <f t="shared" si="78"/>
        <v>0.60392816856680842</v>
      </c>
      <c r="M478" s="12">
        <f t="shared" si="79"/>
        <v>368.06913750992118</v>
      </c>
      <c r="N478" s="11">
        <f t="shared" si="80"/>
        <v>5.6626021155372488</v>
      </c>
      <c r="O478" s="11">
        <f t="shared" si="81"/>
        <v>637.65</v>
      </c>
      <c r="P478" s="18">
        <f t="shared" si="73"/>
        <v>6.1446175836662342E-2</v>
      </c>
    </row>
    <row r="479" spans="6:16" x14ac:dyDescent="0.2">
      <c r="F479" s="10">
        <v>4.78</v>
      </c>
      <c r="G479" s="11">
        <f t="shared" si="82"/>
        <v>33.762718601829114</v>
      </c>
      <c r="H479" s="11">
        <f t="shared" si="74"/>
        <v>9.3782199174581393</v>
      </c>
      <c r="I479" s="11">
        <f t="shared" si="75"/>
        <v>0.19284091157960181</v>
      </c>
      <c r="J479" s="11">
        <f t="shared" si="76"/>
        <v>26.635905164681954</v>
      </c>
      <c r="K479" s="12">
        <f t="shared" si="77"/>
        <v>39.170564417356076</v>
      </c>
      <c r="L479" s="11">
        <f t="shared" si="78"/>
        <v>0.60262406795932422</v>
      </c>
      <c r="M479" s="12">
        <f t="shared" si="79"/>
        <v>367.35016739692583</v>
      </c>
      <c r="N479" s="11">
        <f t="shared" si="80"/>
        <v>5.6515410368757815</v>
      </c>
      <c r="O479" s="11">
        <f t="shared" si="81"/>
        <v>637.65</v>
      </c>
      <c r="P479" s="18">
        <f t="shared" si="73"/>
        <v>6.1313990543768043E-2</v>
      </c>
    </row>
    <row r="480" spans="6:16" x14ac:dyDescent="0.2">
      <c r="F480" s="10">
        <v>4.79</v>
      </c>
      <c r="G480" s="11">
        <f t="shared" si="82"/>
        <v>33.856520011898091</v>
      </c>
      <c r="H480" s="11">
        <f t="shared" si="74"/>
        <v>9.3801410068980129</v>
      </c>
      <c r="I480" s="11">
        <f t="shared" si="75"/>
        <v>0.19137883096580627</v>
      </c>
      <c r="J480" s="11">
        <f t="shared" si="76"/>
        <v>26.646818791694411</v>
      </c>
      <c r="K480" s="12">
        <f t="shared" si="77"/>
        <v>39.086442804471815</v>
      </c>
      <c r="L480" s="11">
        <f t="shared" si="78"/>
        <v>0.60132988929956643</v>
      </c>
      <c r="M480" s="12">
        <f t="shared" si="79"/>
        <v>366.63634496399982</v>
      </c>
      <c r="N480" s="11">
        <f t="shared" si="80"/>
        <v>5.6405591532923056</v>
      </c>
      <c r="O480" s="11">
        <f t="shared" si="81"/>
        <v>637.65</v>
      </c>
      <c r="P480" s="18">
        <f t="shared" si="73"/>
        <v>6.1182807762581469E-2</v>
      </c>
    </row>
    <row r="481" spans="6:16" x14ac:dyDescent="0.2">
      <c r="F481" s="10">
        <v>4.8</v>
      </c>
      <c r="G481" s="11">
        <f t="shared" si="82"/>
        <v>33.950340487208372</v>
      </c>
      <c r="H481" s="11">
        <f t="shared" si="74"/>
        <v>9.3820475310280447</v>
      </c>
      <c r="I481" s="11">
        <f t="shared" si="75"/>
        <v>0.18992783555018641</v>
      </c>
      <c r="J481" s="11">
        <f t="shared" si="76"/>
        <v>26.657651883828269</v>
      </c>
      <c r="K481" s="12">
        <f t="shared" si="77"/>
        <v>39.002961194590384</v>
      </c>
      <c r="L481" s="11">
        <f t="shared" si="78"/>
        <v>0.60004555683985206</v>
      </c>
      <c r="M481" s="12">
        <f t="shared" si="79"/>
        <v>365.92763577848933</v>
      </c>
      <c r="N481" s="11">
        <f t="shared" si="80"/>
        <v>5.6296559350536821</v>
      </c>
      <c r="O481" s="11">
        <f t="shared" si="81"/>
        <v>637.65</v>
      </c>
      <c r="P481" s="18">
        <f t="shared" si="73"/>
        <v>6.1052619894454589E-2</v>
      </c>
    </row>
    <row r="482" spans="6:16" x14ac:dyDescent="0.2">
      <c r="F482" s="10">
        <v>4.8099999999999996</v>
      </c>
      <c r="G482" s="11">
        <f t="shared" si="82"/>
        <v>34.044179883211164</v>
      </c>
      <c r="H482" s="11">
        <f t="shared" si="74"/>
        <v>9.3839396002794544</v>
      </c>
      <c r="I482" s="11">
        <f t="shared" si="75"/>
        <v>0.1884878412870217</v>
      </c>
      <c r="J482" s="11">
        <f t="shared" si="76"/>
        <v>26.668405018297751</v>
      </c>
      <c r="K482" s="12">
        <f t="shared" si="77"/>
        <v>38.920114701954162</v>
      </c>
      <c r="L482" s="11">
        <f t="shared" si="78"/>
        <v>0.59877099541467937</v>
      </c>
      <c r="M482" s="12">
        <f t="shared" si="79"/>
        <v>365.22400559908624</v>
      </c>
      <c r="N482" s="11">
        <f t="shared" si="80"/>
        <v>5.6188308553705575</v>
      </c>
      <c r="O482" s="11">
        <f t="shared" si="81"/>
        <v>637.65</v>
      </c>
      <c r="P482" s="18">
        <f t="shared" si="73"/>
        <v>6.0923419398162315E-2</v>
      </c>
    </row>
    <row r="483" spans="6:16" x14ac:dyDescent="0.2">
      <c r="F483" s="10">
        <v>4.82</v>
      </c>
      <c r="G483" s="11">
        <f t="shared" si="82"/>
        <v>34.138038056453624</v>
      </c>
      <c r="H483" s="11">
        <f t="shared" si="74"/>
        <v>9.3858173242461955</v>
      </c>
      <c r="I483" s="11">
        <f t="shared" si="75"/>
        <v>0.18705876476780922</v>
      </c>
      <c r="J483" s="11">
        <f t="shared" si="76"/>
        <v>26.679078768445077</v>
      </c>
      <c r="K483" s="12">
        <f t="shared" si="77"/>
        <v>38.837898478352678</v>
      </c>
      <c r="L483" s="11">
        <f t="shared" si="78"/>
        <v>0.59750613043619505</v>
      </c>
      <c r="M483" s="12">
        <f t="shared" si="79"/>
        <v>364.52542037543753</v>
      </c>
      <c r="N483" s="11">
        <f t="shared" si="80"/>
        <v>5.6080833903913465</v>
      </c>
      <c r="O483" s="11">
        <f t="shared" si="81"/>
        <v>637.65</v>
      </c>
      <c r="P483" s="18">
        <f t="shared" si="73"/>
        <v>6.0795198789473523E-2</v>
      </c>
    </row>
    <row r="484" spans="6:16" x14ac:dyDescent="0.2">
      <c r="F484" s="10">
        <v>4.83</v>
      </c>
      <c r="G484" s="11">
        <f t="shared" si="82"/>
        <v>34.231914864570534</v>
      </c>
      <c r="H484" s="11">
        <f t="shared" si="74"/>
        <v>9.3876808116913004</v>
      </c>
      <c r="I484" s="11">
        <f t="shared" si="75"/>
        <v>0.18564052321643254</v>
      </c>
      <c r="J484" s="11">
        <f t="shared" si="76"/>
        <v>26.689673703762175</v>
      </c>
      <c r="K484" s="12">
        <f t="shared" si="77"/>
        <v>38.756307712830292</v>
      </c>
      <c r="L484" s="11">
        <f t="shared" si="78"/>
        <v>0.59625088788969682</v>
      </c>
      <c r="M484" s="12">
        <f t="shared" si="79"/>
        <v>363.83184624774049</v>
      </c>
      <c r="N484" s="11">
        <f t="shared" si="80"/>
        <v>5.5974130191960079</v>
      </c>
      <c r="O484" s="11">
        <f t="shared" si="81"/>
        <v>637.65</v>
      </c>
      <c r="P484" s="18">
        <f t="shared" si="73"/>
        <v>6.0667950640725089E-2</v>
      </c>
    </row>
    <row r="485" spans="6:16" x14ac:dyDescent="0.2">
      <c r="F485" s="10">
        <v>4.84</v>
      </c>
      <c r="G485" s="11">
        <f t="shared" si="82"/>
        <v>34.325810166276064</v>
      </c>
      <c r="H485" s="11">
        <f t="shared" si="74"/>
        <v>9.3895301705531864</v>
      </c>
      <c r="I485" s="11">
        <f t="shared" si="75"/>
        <v>0.18423303448436662</v>
      </c>
      <c r="J485" s="11">
        <f t="shared" si="76"/>
        <v>26.700190389912439</v>
      </c>
      <c r="K485" s="12">
        <f t="shared" si="77"/>
        <v>38.675337631396268</v>
      </c>
      <c r="L485" s="11">
        <f t="shared" si="78"/>
        <v>0.59500519432917331</v>
      </c>
      <c r="M485" s="12">
        <f t="shared" si="79"/>
        <v>363.14324954632627</v>
      </c>
      <c r="N485" s="11">
        <f t="shared" si="80"/>
        <v>5.5868192237896341</v>
      </c>
      <c r="O485" s="11">
        <f t="shared" si="81"/>
        <v>637.65</v>
      </c>
      <c r="P485" s="18">
        <f t="shared" si="73"/>
        <v>6.0541667580399076E-2</v>
      </c>
    </row>
    <row r="486" spans="6:16" x14ac:dyDescent="0.2">
      <c r="F486" s="10">
        <v>4.8499999999999996</v>
      </c>
      <c r="G486" s="11">
        <f t="shared" si="82"/>
        <v>34.419723821355582</v>
      </c>
      <c r="H486" s="11">
        <f t="shared" si="74"/>
        <v>9.3913655079518978</v>
      </c>
      <c r="I486" s="11">
        <f t="shared" si="75"/>
        <v>0.18283621704592007</v>
      </c>
      <c r="J486" s="11">
        <f t="shared" si="76"/>
        <v>26.71062938875227</v>
      </c>
      <c r="K486" s="12">
        <f t="shared" si="77"/>
        <v>38.594983496737072</v>
      </c>
      <c r="L486" s="11">
        <f t="shared" si="78"/>
        <v>0.593768976872878</v>
      </c>
      <c r="M486" s="12">
        <f t="shared" si="79"/>
        <v>362.45959679122927</v>
      </c>
      <c r="N486" s="11">
        <f t="shared" si="80"/>
        <v>5.5763014890958349</v>
      </c>
      <c r="O486" s="11">
        <f t="shared" si="81"/>
        <v>637.65</v>
      </c>
      <c r="P486" s="18">
        <f t="shared" si="73"/>
        <v>6.0416342292702825E-2</v>
      </c>
    </row>
    <row r="487" spans="6:16" x14ac:dyDescent="0.2">
      <c r="F487" s="10">
        <v>4.8600000000000003</v>
      </c>
      <c r="G487" s="11">
        <f t="shared" si="82"/>
        <v>34.513655690657536</v>
      </c>
      <c r="H487" s="11">
        <f t="shared" si="74"/>
        <v>9.3931869301953235</v>
      </c>
      <c r="I487" s="11">
        <f t="shared" si="75"/>
        <v>0.18144998999351256</v>
      </c>
      <c r="J487" s="11">
        <f t="shared" si="76"/>
        <v>26.720991258352768</v>
      </c>
      <c r="K487" s="12">
        <f t="shared" si="77"/>
        <v>38.515240607931084</v>
      </c>
      <c r="L487" s="11">
        <f t="shared" si="78"/>
        <v>0.59254216319893971</v>
      </c>
      <c r="M487" s="12">
        <f t="shared" si="79"/>
        <v>361.78085469174641</v>
      </c>
      <c r="N487" s="11">
        <f t="shared" si="80"/>
        <v>5.5658593029499448</v>
      </c>
      <c r="O487" s="11">
        <f t="shared" si="81"/>
        <v>637.65</v>
      </c>
      <c r="P487" s="18">
        <f t="shared" si="73"/>
        <v>6.0291967517152226E-2</v>
      </c>
    </row>
    <row r="488" spans="6:16" x14ac:dyDescent="0.2">
      <c r="F488" s="10">
        <v>4.87</v>
      </c>
      <c r="G488" s="11">
        <f t="shared" si="82"/>
        <v>34.607605636085388</v>
      </c>
      <c r="H488" s="11">
        <f t="shared" si="74"/>
        <v>9.3949945427853407</v>
      </c>
      <c r="I488" s="11">
        <f t="shared" si="75"/>
        <v>0.18007427303298887</v>
      </c>
      <c r="J488" s="11">
        <f t="shared" si="76"/>
        <v>26.731276553021164</v>
      </c>
      <c r="K488" s="12">
        <f t="shared" si="77"/>
        <v>38.436104300165439</v>
      </c>
      <c r="L488" s="11">
        <f t="shared" si="78"/>
        <v>0.59132468154100681</v>
      </c>
      <c r="M488" s="12">
        <f t="shared" si="79"/>
        <v>361.10699014598248</v>
      </c>
      <c r="N488" s="11">
        <f t="shared" si="80"/>
        <v>5.5554921560920389</v>
      </c>
      <c r="O488" s="11">
        <f t="shared" si="81"/>
        <v>637.65</v>
      </c>
      <c r="P488" s="18">
        <f t="shared" si="73"/>
        <v>6.0168536048157771E-2</v>
      </c>
    </row>
    <row r="489" spans="6:16" x14ac:dyDescent="0.2">
      <c r="F489" s="10">
        <v>4.88</v>
      </c>
      <c r="G489" s="11">
        <f t="shared" si="82"/>
        <v>34.701573520589626</v>
      </c>
      <c r="H489" s="11">
        <f t="shared" si="74"/>
        <v>9.3967884504239372</v>
      </c>
      <c r="I489" s="11">
        <f t="shared" si="75"/>
        <v>0.17870898647896746</v>
      </c>
      <c r="J489" s="11">
        <f t="shared" si="76"/>
        <v>26.741485823322368</v>
      </c>
      <c r="K489" s="12">
        <f t="shared" si="77"/>
        <v>38.35756994445525</v>
      </c>
      <c r="L489" s="11">
        <f t="shared" si="78"/>
        <v>0.59011646068392687</v>
      </c>
      <c r="M489" s="12">
        <f t="shared" si="79"/>
        <v>360.43797024038543</v>
      </c>
      <c r="N489" s="11">
        <f t="shared" si="80"/>
        <v>5.5451995421597751</v>
      </c>
      <c r="O489" s="11">
        <f t="shared" si="81"/>
        <v>637.65</v>
      </c>
      <c r="P489" s="18">
        <f t="shared" si="73"/>
        <v>6.0046040734613858E-2</v>
      </c>
    </row>
    <row r="490" spans="6:16" x14ac:dyDescent="0.2">
      <c r="F490" s="10">
        <v>4.8899999999999997</v>
      </c>
      <c r="G490" s="11">
        <f t="shared" si="82"/>
        <v>34.795559208159816</v>
      </c>
      <c r="H490" s="11">
        <f t="shared" si="74"/>
        <v>9.3985687570192695</v>
      </c>
      <c r="I490" s="11">
        <f t="shared" si="75"/>
        <v>0.17735405125022535</v>
      </c>
      <c r="J490" s="11">
        <f t="shared" si="76"/>
        <v>26.751619616100349</v>
      </c>
      <c r="K490" s="12">
        <f t="shared" si="77"/>
        <v>38.279632947364995</v>
      </c>
      <c r="L490" s="11">
        <f t="shared" si="78"/>
        <v>0.5889174299594615</v>
      </c>
      <c r="M490" s="12">
        <f t="shared" si="79"/>
        <v>359.77376224927008</v>
      </c>
      <c r="N490" s="11">
        <f t="shared" si="80"/>
        <v>5.5349809576810785</v>
      </c>
      <c r="O490" s="11">
        <f t="shared" si="81"/>
        <v>637.65</v>
      </c>
      <c r="P490" s="18">
        <f t="shared" si="73"/>
        <v>5.9924474479490869E-2</v>
      </c>
    </row>
    <row r="491" spans="6:16" x14ac:dyDescent="0.2">
      <c r="F491" s="10">
        <v>4.9000000000000004</v>
      </c>
      <c r="G491" s="11">
        <f t="shared" si="82"/>
        <v>34.889562563816732</v>
      </c>
      <c r="H491" s="11">
        <f t="shared" si="74"/>
        <v>9.4003355656916874</v>
      </c>
      <c r="I491" s="11">
        <f t="shared" si="75"/>
        <v>0.17600938886511713</v>
      </c>
      <c r="J491" s="11">
        <f t="shared" si="76"/>
        <v>26.761678474499536</v>
      </c>
      <c r="K491" s="12">
        <f t="shared" si="77"/>
        <v>38.202288750732151</v>
      </c>
      <c r="L491" s="11">
        <f t="shared" si="78"/>
        <v>0.58772751924203315</v>
      </c>
      <c r="M491" s="12">
        <f t="shared" si="79"/>
        <v>359.11433363433088</v>
      </c>
      <c r="N491" s="11">
        <f t="shared" si="80"/>
        <v>5.5248359020666298</v>
      </c>
      <c r="O491" s="11">
        <f t="shared" si="81"/>
        <v>637.65</v>
      </c>
      <c r="P491" s="18">
        <f t="shared" si="73"/>
        <v>5.980383023943027E-2</v>
      </c>
    </row>
    <row r="492" spans="6:16" x14ac:dyDescent="0.2">
      <c r="F492" s="10">
        <v>4.91</v>
      </c>
      <c r="G492" s="11">
        <f t="shared" si="82"/>
        <v>34.983583453604531</v>
      </c>
      <c r="H492" s="11">
        <f t="shared" si="74"/>
        <v>9.4020889787796982</v>
      </c>
      <c r="I492" s="11">
        <f t="shared" si="75"/>
        <v>0.17467492143702959</v>
      </c>
      <c r="J492" s="11">
        <f t="shared" si="76"/>
        <v>26.771662937986068</v>
      </c>
      <c r="K492" s="12">
        <f t="shared" si="77"/>
        <v>38.125532831392988</v>
      </c>
      <c r="L492" s="11">
        <f t="shared" si="78"/>
        <v>0.58654665894450753</v>
      </c>
      <c r="M492" s="12">
        <f t="shared" si="79"/>
        <v>358.45965204414358</v>
      </c>
      <c r="N492" s="11">
        <f t="shared" si="80"/>
        <v>5.514763877602209</v>
      </c>
      <c r="O492" s="11">
        <f t="shared" si="81"/>
        <v>637.65</v>
      </c>
      <c r="P492" s="18">
        <f t="shared" si="73"/>
        <v>5.9684101024342538E-2</v>
      </c>
    </row>
    <row r="493" spans="6:16" x14ac:dyDescent="0.2">
      <c r="F493" s="10">
        <v>4.92</v>
      </c>
      <c r="G493" s="11">
        <f t="shared" si="82"/>
        <v>35.077621744582991</v>
      </c>
      <c r="H493" s="11">
        <f t="shared" si="74"/>
        <v>9.4038290978459003</v>
      </c>
      <c r="I493" s="11">
        <f t="shared" si="75"/>
        <v>0.17335057166986975</v>
      </c>
      <c r="J493" s="11">
        <f t="shared" si="76"/>
        <v>26.781573542369085</v>
      </c>
      <c r="K493" s="12">
        <f t="shared" si="77"/>
        <v>38.049360700910619</v>
      </c>
      <c r="L493" s="11">
        <f t="shared" si="78"/>
        <v>0.58537478001400955</v>
      </c>
      <c r="M493" s="12">
        <f t="shared" si="79"/>
        <v>357.80968531365755</v>
      </c>
      <c r="N493" s="11">
        <f t="shared" si="80"/>
        <v>5.5047643894408855</v>
      </c>
      <c r="O493" s="11">
        <f t="shared" si="81"/>
        <v>637.65</v>
      </c>
      <c r="P493" s="18">
        <f t="shared" si="73"/>
        <v>5.9565279897008223E-2</v>
      </c>
    </row>
    <row r="494" spans="6:16" x14ac:dyDescent="0.2">
      <c r="F494" s="10">
        <v>4.93</v>
      </c>
      <c r="G494" s="11">
        <f t="shared" si="82"/>
        <v>35.171677304819823</v>
      </c>
      <c r="H494" s="11">
        <f t="shared" si="74"/>
        <v>9.4055560236828661</v>
      </c>
      <c r="I494" s="11">
        <f t="shared" si="75"/>
        <v>0.17203626285358795</v>
      </c>
      <c r="J494" s="11">
        <f t="shared" si="76"/>
        <v>26.791410819821891</v>
      </c>
      <c r="K494" s="12">
        <f t="shared" si="77"/>
        <v>37.97376790530511</v>
      </c>
      <c r="L494" s="11">
        <f t="shared" si="78"/>
        <v>0.58421181392777088</v>
      </c>
      <c r="M494" s="12">
        <f t="shared" si="79"/>
        <v>357.16440146367756</v>
      </c>
      <c r="N494" s="11">
        <f t="shared" si="80"/>
        <v>5.494836945595039</v>
      </c>
      <c r="O494" s="11">
        <f t="shared" si="81"/>
        <v>637.65</v>
      </c>
      <c r="P494" s="18">
        <f t="shared" si="73"/>
        <v>5.9447359972681607E-2</v>
      </c>
    </row>
    <row r="495" spans="6:16" x14ac:dyDescent="0.2">
      <c r="F495" s="10">
        <v>4.9400000000000004</v>
      </c>
      <c r="G495" s="11">
        <f t="shared" si="82"/>
        <v>35.265750003383012</v>
      </c>
      <c r="H495" s="11">
        <f t="shared" si="74"/>
        <v>9.4072698563189814</v>
      </c>
      <c r="I495" s="11">
        <f t="shared" si="75"/>
        <v>0.17073191885973441</v>
      </c>
      <c r="J495" s="11">
        <f t="shared" si="76"/>
        <v>26.8011752989031</v>
      </c>
      <c r="K495" s="12">
        <f t="shared" si="77"/>
        <v>37.898750024785841</v>
      </c>
      <c r="L495" s="11">
        <f t="shared" si="78"/>
        <v>0.58305769268901297</v>
      </c>
      <c r="M495" s="12">
        <f t="shared" si="79"/>
        <v>356.52376870033606</v>
      </c>
      <c r="N495" s="11">
        <f t="shared" si="80"/>
        <v>5.4849810569282482</v>
      </c>
      <c r="O495" s="11">
        <f t="shared" si="81"/>
        <v>637.65</v>
      </c>
      <c r="P495" s="18">
        <f t="shared" si="73"/>
        <v>5.9330334418697492E-2</v>
      </c>
    </row>
    <row r="496" spans="6:16" x14ac:dyDescent="0.2">
      <c r="F496" s="10">
        <v>4.95</v>
      </c>
      <c r="G496" s="11">
        <f t="shared" si="82"/>
        <v>35.359839710333254</v>
      </c>
      <c r="H496" s="11">
        <f t="shared" si="74"/>
        <v>9.4089706950242338</v>
      </c>
      <c r="I496" s="11">
        <f t="shared" si="75"/>
        <v>0.16943746413705035</v>
      </c>
      <c r="J496" s="11">
        <f t="shared" si="76"/>
        <v>26.810867504577651</v>
      </c>
      <c r="K496" s="12">
        <f t="shared" si="77"/>
        <v>37.824302673485924</v>
      </c>
      <c r="L496" s="11">
        <f t="shared" si="78"/>
        <v>0.58191234882286036</v>
      </c>
      <c r="M496" s="12">
        <f t="shared" si="79"/>
        <v>355.88775541455584</v>
      </c>
      <c r="N496" s="11">
        <f t="shared" si="80"/>
        <v>5.4751962371470126</v>
      </c>
      <c r="O496" s="11">
        <f t="shared" si="81"/>
        <v>637.65</v>
      </c>
      <c r="P496" s="18">
        <f t="shared" si="73"/>
        <v>5.9214196454080686E-2</v>
      </c>
    </row>
    <row r="497" spans="6:16" x14ac:dyDescent="0.2">
      <c r="F497" s="10">
        <v>4.96</v>
      </c>
      <c r="G497" s="11">
        <f t="shared" si="82"/>
        <v>35.453946296716417</v>
      </c>
      <c r="H497" s="11">
        <f t="shared" si="74"/>
        <v>9.4106586383159687</v>
      </c>
      <c r="I497" s="11">
        <f t="shared" si="75"/>
        <v>0.16815282370709056</v>
      </c>
      <c r="J497" s="11">
        <f t="shared" si="76"/>
        <v>26.820487958237866</v>
      </c>
      <c r="K497" s="12">
        <f t="shared" si="77"/>
        <v>37.750421499198751</v>
      </c>
      <c r="L497" s="11">
        <f t="shared" si="78"/>
        <v>0.58077571537228845</v>
      </c>
      <c r="M497" s="12">
        <f t="shared" si="79"/>
        <v>355.25633018150359</v>
      </c>
      <c r="N497" s="11">
        <f t="shared" si="80"/>
        <v>5.4654820027923625</v>
      </c>
      <c r="O497" s="11">
        <f t="shared" si="81"/>
        <v>637.65</v>
      </c>
      <c r="P497" s="18">
        <f t="shared" si="73"/>
        <v>5.9098939349158365E-2</v>
      </c>
    </row>
    <row r="498" spans="6:16" x14ac:dyDescent="0.2">
      <c r="F498" s="10">
        <v>4.97</v>
      </c>
      <c r="G498" s="11">
        <f t="shared" si="82"/>
        <v>35.548069634556064</v>
      </c>
      <c r="H498" s="11">
        <f t="shared" si="74"/>
        <v>9.4123337839645895</v>
      </c>
      <c r="I498" s="11">
        <f t="shared" si="75"/>
        <v>0.16687792315988156</v>
      </c>
      <c r="J498" s="11">
        <f t="shared" si="76"/>
        <v>26.8300371777243</v>
      </c>
      <c r="K498" s="12">
        <f t="shared" si="77"/>
        <v>37.677102183116602</v>
      </c>
      <c r="L498" s="11">
        <f t="shared" si="78"/>
        <v>0.57964772589410163</v>
      </c>
      <c r="M498" s="12">
        <f t="shared" si="79"/>
        <v>354.62946176003436</v>
      </c>
      <c r="N498" s="11">
        <f t="shared" si="80"/>
        <v>5.4558378732312987</v>
      </c>
      <c r="O498" s="11">
        <f t="shared" si="81"/>
        <v>637.65</v>
      </c>
      <c r="P498" s="18">
        <f t="shared" si="73"/>
        <v>5.8984556425175257E-2</v>
      </c>
    </row>
    <row r="499" spans="6:16" x14ac:dyDescent="0.2">
      <c r="F499" s="10">
        <v>4.9800000000000004</v>
      </c>
      <c r="G499" s="11">
        <f t="shared" si="82"/>
        <v>35.642209596846058</v>
      </c>
      <c r="H499" s="11">
        <f t="shared" si="74"/>
        <v>9.4139962289992276</v>
      </c>
      <c r="I499" s="11">
        <f t="shared" si="75"/>
        <v>0.16561268864961096</v>
      </c>
      <c r="J499" s="11">
        <f t="shared" si="76"/>
        <v>26.839515677346689</v>
      </c>
      <c r="K499" s="12">
        <f t="shared" si="77"/>
        <v>37.604340439571402</v>
      </c>
      <c r="L499" s="11">
        <f t="shared" si="78"/>
        <v>0.57852831445494468</v>
      </c>
      <c r="M499" s="12">
        <f t="shared" si="79"/>
        <v>354.00711909212833</v>
      </c>
      <c r="N499" s="11">
        <f t="shared" si="80"/>
        <v>5.4462633706481283</v>
      </c>
      <c r="O499" s="11">
        <f t="shared" si="81"/>
        <v>637.65</v>
      </c>
      <c r="P499" s="18">
        <f t="shared" si="73"/>
        <v>5.8871041053911617E-2</v>
      </c>
    </row>
    <row r="500" spans="6:16" x14ac:dyDescent="0.2">
      <c r="F500" s="10">
        <v>4.99</v>
      </c>
      <c r="G500" s="11">
        <f t="shared" si="82"/>
        <v>35.736366057543194</v>
      </c>
      <c r="H500" s="11">
        <f t="shared" si="74"/>
        <v>9.4156460697133575</v>
      </c>
      <c r="I500" s="11">
        <f t="shared" si="75"/>
        <v>0.16435704689035074</v>
      </c>
      <c r="J500" s="11">
        <f t="shared" si="76"/>
        <v>26.8489239679047</v>
      </c>
      <c r="K500" s="12">
        <f t="shared" si="77"/>
        <v>37.532132015777499</v>
      </c>
      <c r="L500" s="11">
        <f t="shared" si="78"/>
        <v>0.57741741562734616</v>
      </c>
      <c r="M500" s="12">
        <f t="shared" si="79"/>
        <v>353.38927130231826</v>
      </c>
      <c r="N500" s="11">
        <f t="shared" si="80"/>
        <v>5.4367580200356658</v>
      </c>
      <c r="O500" s="11">
        <f t="shared" si="81"/>
        <v>637.65</v>
      </c>
      <c r="P500" s="18">
        <f t="shared" ref="P500:P563" si="83">K500/(SQRT(K500^2+O500^2))</f>
        <v>5.8758386657304082E-2</v>
      </c>
    </row>
    <row r="501" spans="6:16" x14ac:dyDescent="0.2">
      <c r="F501" s="10">
        <v>5</v>
      </c>
      <c r="G501" s="11">
        <f t="shared" si="82"/>
        <v>35.830538891559897</v>
      </c>
      <c r="H501" s="11">
        <f t="shared" si="74"/>
        <v>9.4172834016703746</v>
      </c>
      <c r="I501" s="11">
        <f t="shared" si="75"/>
        <v>0.16311092515181158</v>
      </c>
      <c r="J501" s="11">
        <f t="shared" si="76"/>
        <v>26.858262556708649</v>
      </c>
      <c r="K501" s="12">
        <f t="shared" si="77"/>
        <v>37.460472691576399</v>
      </c>
      <c r="L501" s="11">
        <f t="shared" si="78"/>
        <v>0.57631496448579078</v>
      </c>
      <c r="M501" s="12">
        <f t="shared" si="79"/>
        <v>352.77588769710877</v>
      </c>
      <c r="N501" s="11">
        <f t="shared" si="80"/>
        <v>5.4273213491862888</v>
      </c>
      <c r="O501" s="11">
        <f t="shared" si="81"/>
        <v>637.65</v>
      </c>
      <c r="P501" s="18">
        <f t="shared" si="83"/>
        <v>5.8646586707069001E-2</v>
      </c>
    </row>
    <row r="502" spans="6:16" x14ac:dyDescent="0.2">
      <c r="F502" s="10">
        <v>5.01</v>
      </c>
      <c r="G502" s="11">
        <f t="shared" si="82"/>
        <v>35.924727974756991</v>
      </c>
      <c r="H502" s="11">
        <f t="shared" si="74"/>
        <v>9.4189083197091392</v>
      </c>
      <c r="I502" s="11">
        <f t="shared" si="75"/>
        <v>0.16187425125513027</v>
      </c>
      <c r="J502" s="11">
        <f t="shared" si="76"/>
        <v>26.867531947600256</v>
      </c>
      <c r="K502" s="12">
        <f t="shared" si="77"/>
        <v>37.389358279183725</v>
      </c>
      <c r="L502" s="11">
        <f t="shared" si="78"/>
        <v>0.57522089660282649</v>
      </c>
      <c r="M502" s="12">
        <f t="shared" si="79"/>
        <v>352.16693776438939</v>
      </c>
      <c r="N502" s="11">
        <f t="shared" si="80"/>
        <v>5.4179528886829127</v>
      </c>
      <c r="O502" s="11">
        <f t="shared" si="81"/>
        <v>637.65</v>
      </c>
      <c r="P502" s="18">
        <f t="shared" si="83"/>
        <v>5.8535634724328947E-2</v>
      </c>
    </row>
    <row r="503" spans="6:16" x14ac:dyDescent="0.2">
      <c r="F503" s="10">
        <v>5.0199999999999996</v>
      </c>
      <c r="G503" s="11">
        <f t="shared" si="82"/>
        <v>36.018933183936483</v>
      </c>
      <c r="H503" s="11">
        <f t="shared" si="74"/>
        <v>9.4205209179494513</v>
      </c>
      <c r="I503" s="11">
        <f t="shared" si="75"/>
        <v>0.16064695356868941</v>
      </c>
      <c r="J503" s="11">
        <f t="shared" si="76"/>
        <v>26.876732640973085</v>
      </c>
      <c r="K503" s="12">
        <f t="shared" si="77"/>
        <v>37.318784622937898</v>
      </c>
      <c r="L503" s="11">
        <f t="shared" si="78"/>
        <v>0.57413514804519838</v>
      </c>
      <c r="M503" s="12">
        <f t="shared" si="79"/>
        <v>351.56239117283678</v>
      </c>
      <c r="N503" s="11">
        <f t="shared" si="80"/>
        <v>5.4086521718897966</v>
      </c>
      <c r="O503" s="11">
        <f t="shared" si="81"/>
        <v>637.65</v>
      </c>
      <c r="P503" s="18">
        <f t="shared" si="83"/>
        <v>5.8425524279241463E-2</v>
      </c>
    </row>
    <row r="504" spans="6:16" x14ac:dyDescent="0.2">
      <c r="F504" s="10">
        <v>5.03</v>
      </c>
      <c r="G504" s="11">
        <f t="shared" si="82"/>
        <v>36.11315439683446</v>
      </c>
      <c r="H504" s="11">
        <f t="shared" si="74"/>
        <v>9.4221212897975253</v>
      </c>
      <c r="I504" s="11">
        <f t="shared" si="75"/>
        <v>0.15942896100396767</v>
      </c>
      <c r="J504" s="11">
        <f t="shared" si="76"/>
        <v>26.885865133793228</v>
      </c>
      <c r="K504" s="12">
        <f t="shared" si="77"/>
        <v>37.248747599051129</v>
      </c>
      <c r="L504" s="11">
        <f t="shared" si="78"/>
        <v>0.5730576553700174</v>
      </c>
      <c r="M504" s="12">
        <f t="shared" si="79"/>
        <v>350.9622177713141</v>
      </c>
      <c r="N504" s="11">
        <f t="shared" si="80"/>
        <v>5.3994187349432945</v>
      </c>
      <c r="O504" s="11">
        <f t="shared" si="81"/>
        <v>637.65</v>
      </c>
      <c r="P504" s="18">
        <f t="shared" si="83"/>
        <v>5.8316248990630988E-2</v>
      </c>
    </row>
    <row r="505" spans="6:16" x14ac:dyDescent="0.2">
      <c r="F505" s="10">
        <v>5.04</v>
      </c>
      <c r="G505" s="11">
        <f t="shared" si="82"/>
        <v>36.207391492113977</v>
      </c>
      <c r="H505" s="11">
        <f t="shared" si="74"/>
        <v>9.4237095279513792</v>
      </c>
      <c r="I505" s="11">
        <f t="shared" si="75"/>
        <v>0.15822020301142295</v>
      </c>
      <c r="J505" s="11">
        <f t="shared" si="76"/>
        <v>26.894929919619631</v>
      </c>
      <c r="K505" s="12">
        <f t="shared" si="77"/>
        <v>37.179243115362127</v>
      </c>
      <c r="L505" s="11">
        <f t="shared" si="78"/>
        <v>0.57198835562095585</v>
      </c>
      <c r="M505" s="12">
        <f t="shared" si="79"/>
        <v>350.36638758825882</v>
      </c>
      <c r="N505" s="11">
        <f t="shared" si="80"/>
        <v>5.3902521167424435</v>
      </c>
      <c r="O505" s="11">
        <f t="shared" si="81"/>
        <v>637.65</v>
      </c>
      <c r="P505" s="18">
        <f t="shared" si="83"/>
        <v>5.8207802525623138E-2</v>
      </c>
    </row>
    <row r="506" spans="6:16" x14ac:dyDescent="0.2">
      <c r="F506" s="10">
        <v>5.05</v>
      </c>
      <c r="G506" s="11">
        <f t="shared" si="82"/>
        <v>36.301644349358043</v>
      </c>
      <c r="H506" s="11">
        <f t="shared" si="74"/>
        <v>9.4252857244062191</v>
      </c>
      <c r="I506" s="11">
        <f t="shared" si="75"/>
        <v>0.15702060957640485</v>
      </c>
      <c r="J506" s="11">
        <f t="shared" si="76"/>
        <v>26.903927488624564</v>
      </c>
      <c r="K506" s="12">
        <f t="shared" si="77"/>
        <v>37.110267111090877</v>
      </c>
      <c r="L506" s="11">
        <f t="shared" si="78"/>
        <v>0.57092718632447503</v>
      </c>
      <c r="M506" s="12">
        <f t="shared" si="79"/>
        <v>349.77487083106649</v>
      </c>
      <c r="N506" s="11">
        <f t="shared" si="80"/>
        <v>5.381151858939484</v>
      </c>
      <c r="O506" s="11">
        <f t="shared" si="81"/>
        <v>637.65</v>
      </c>
      <c r="P506" s="18">
        <f t="shared" si="83"/>
        <v>5.8100178599281738E-2</v>
      </c>
    </row>
    <row r="507" spans="6:16" x14ac:dyDescent="0.2">
      <c r="F507" s="10">
        <v>5.0599999999999996</v>
      </c>
      <c r="G507" s="11">
        <f t="shared" si="82"/>
        <v>36.39591284906264</v>
      </c>
      <c r="H507" s="11">
        <f t="shared" si="74"/>
        <v>9.4268499704597613</v>
      </c>
      <c r="I507" s="11">
        <f t="shared" si="75"/>
        <v>0.15583011121510015</v>
      </c>
      <c r="J507" s="11">
        <f t="shared" si="76"/>
        <v>26.912858327613879</v>
      </c>
      <c r="K507" s="12">
        <f t="shared" si="77"/>
        <v>37.041815556595388</v>
      </c>
      <c r="L507" s="11">
        <f t="shared" si="78"/>
        <v>0.56987408548608287</v>
      </c>
      <c r="M507" s="12">
        <f t="shared" si="79"/>
        <v>349.18763788546715</v>
      </c>
      <c r="N507" s="11">
        <f t="shared" si="80"/>
        <v>5.3721175059302642</v>
      </c>
      <c r="O507" s="11">
        <f t="shared" si="81"/>
        <v>637.65</v>
      </c>
      <c r="P507" s="18">
        <f t="shared" si="83"/>
        <v>5.7993370974248663E-2</v>
      </c>
    </row>
    <row r="508" spans="6:16" x14ac:dyDescent="0.2">
      <c r="F508" s="10">
        <v>5.07</v>
      </c>
      <c r="G508" s="11">
        <f t="shared" si="82"/>
        <v>36.490196872629816</v>
      </c>
      <c r="H508" s="11">
        <f t="shared" si="74"/>
        <v>9.4284023567175197</v>
      </c>
      <c r="I508" s="11">
        <f t="shared" si="75"/>
        <v>0.1546486389705076</v>
      </c>
      <c r="J508" s="11">
        <f t="shared" si="76"/>
        <v>26.921722920047266</v>
      </c>
      <c r="K508" s="12">
        <f t="shared" si="77"/>
        <v>36.97388445313026</v>
      </c>
      <c r="L508" s="11">
        <f t="shared" si="78"/>
        <v>0.56882899158661937</v>
      </c>
      <c r="M508" s="12">
        <f t="shared" si="79"/>
        <v>348.6046593148946</v>
      </c>
      <c r="N508" s="11">
        <f t="shared" si="80"/>
        <v>5.3631486048445325</v>
      </c>
      <c r="O508" s="11">
        <f t="shared" si="81"/>
        <v>637.65</v>
      </c>
      <c r="P508" s="18">
        <f t="shared" si="83"/>
        <v>5.7887373460386089E-2</v>
      </c>
    </row>
    <row r="509" spans="6:16" x14ac:dyDescent="0.2">
      <c r="F509" s="10">
        <v>5.08</v>
      </c>
      <c r="G509" s="11">
        <f t="shared" si="82"/>
        <v>36.584496302360797</v>
      </c>
      <c r="H509" s="11">
        <f t="shared" si="74"/>
        <v>9.429942973098056</v>
      </c>
      <c r="I509" s="11">
        <f t="shared" si="75"/>
        <v>0.1534761244084443</v>
      </c>
      <c r="J509" s="11">
        <f t="shared" si="76"/>
        <v>26.93052174605841</v>
      </c>
      <c r="K509" s="12">
        <f t="shared" si="77"/>
        <v>36.906469832607286</v>
      </c>
      <c r="L509" s="11">
        <f t="shared" si="78"/>
        <v>0.5677918435785736</v>
      </c>
      <c r="M509" s="12">
        <f t="shared" si="79"/>
        <v>348.02590585985047</v>
      </c>
      <c r="N509" s="11">
        <f t="shared" si="80"/>
        <v>5.3542447055361606</v>
      </c>
      <c r="O509" s="11">
        <f t="shared" si="81"/>
        <v>637.65</v>
      </c>
      <c r="P509" s="18">
        <f t="shared" si="83"/>
        <v>5.7782179914421548E-2</v>
      </c>
    </row>
    <row r="510" spans="6:16" x14ac:dyDescent="0.2">
      <c r="F510" s="10">
        <v>5.09</v>
      </c>
      <c r="G510" s="11">
        <f t="shared" si="82"/>
        <v>36.678811021449178</v>
      </c>
      <c r="H510" s="11">
        <f t="shared" si="74"/>
        <v>9.4314719088381871</v>
      </c>
      <c r="I510" s="11">
        <f t="shared" si="75"/>
        <v>0.15231249961358112</v>
      </c>
      <c r="J510" s="11">
        <f t="shared" si="76"/>
        <v>26.939255282475077</v>
      </c>
      <c r="K510" s="12">
        <f t="shared" si="77"/>
        <v>36.839567757357848</v>
      </c>
      <c r="L510" s="11">
        <f t="shared" si="78"/>
        <v>0.56676258088242848</v>
      </c>
      <c r="M510" s="12">
        <f t="shared" si="79"/>
        <v>347.45134843726157</v>
      </c>
      <c r="N510" s="11">
        <f t="shared" si="80"/>
        <v>5.3454053605732552</v>
      </c>
      <c r="O510" s="11">
        <f t="shared" si="81"/>
        <v>637.65</v>
      </c>
      <c r="P510" s="18">
        <f t="shared" si="83"/>
        <v>5.7677784239595471E-2</v>
      </c>
    </row>
    <row r="511" spans="6:16" x14ac:dyDescent="0.2">
      <c r="F511" s="10">
        <v>5.0999999999999996</v>
      </c>
      <c r="G511" s="11">
        <f t="shared" si="82"/>
        <v>36.77314091397416</v>
      </c>
      <c r="H511" s="11">
        <f t="shared" si="74"/>
        <v>9.4329892524981585</v>
      </c>
      <c r="I511" s="11">
        <f t="shared" si="75"/>
        <v>0.15115769718550903</v>
      </c>
      <c r="J511" s="11">
        <f t="shared" si="76"/>
        <v>26.947924002839152</v>
      </c>
      <c r="K511" s="12">
        <f t="shared" si="77"/>
        <v>36.773174319897237</v>
      </c>
      <c r="L511" s="11">
        <f t="shared" si="78"/>
        <v>0.56574114338303438</v>
      </c>
      <c r="M511" s="12">
        <f t="shared" si="79"/>
        <v>346.88095813983193</v>
      </c>
      <c r="N511" s="11">
        <f t="shared" si="80"/>
        <v>5.3366301252281829</v>
      </c>
      <c r="O511" s="11">
        <f t="shared" si="81"/>
        <v>637.65</v>
      </c>
      <c r="P511" s="18">
        <f t="shared" si="83"/>
        <v>5.7574180385311348E-2</v>
      </c>
    </row>
    <row r="512" spans="6:16" x14ac:dyDescent="0.2">
      <c r="F512" s="10">
        <v>5.1100000000000003</v>
      </c>
      <c r="G512" s="11">
        <f t="shared" si="82"/>
        <v>36.86748586489383</v>
      </c>
      <c r="H512" s="11">
        <f t="shared" si="74"/>
        <v>9.4344950919667667</v>
      </c>
      <c r="I512" s="11">
        <f t="shared" si="75"/>
        <v>0.15001165023483534</v>
      </c>
      <c r="J512" s="11">
        <f t="shared" si="76"/>
        <v>26.956528377426554</v>
      </c>
      <c r="K512" s="12">
        <f t="shared" si="77"/>
        <v>36.707285642690849</v>
      </c>
      <c r="L512" s="11">
        <f t="shared" si="78"/>
        <v>0.56472747142601309</v>
      </c>
      <c r="M512" s="12">
        <f t="shared" si="79"/>
        <v>346.314706235389</v>
      </c>
      <c r="N512" s="11">
        <f t="shared" si="80"/>
        <v>5.3279185574675232</v>
      </c>
      <c r="O512" s="11">
        <f t="shared" si="81"/>
        <v>637.65</v>
      </c>
      <c r="P512" s="18">
        <f t="shared" si="83"/>
        <v>5.7471362346788527E-2</v>
      </c>
    </row>
    <row r="513" spans="6:16" x14ac:dyDescent="0.2">
      <c r="F513" s="10">
        <v>5.12</v>
      </c>
      <c r="G513" s="11">
        <f t="shared" si="82"/>
        <v>36.961845760038493</v>
      </c>
      <c r="H513" s="11">
        <f t="shared" si="74"/>
        <v>9.435989514466451</v>
      </c>
      <c r="I513" s="11">
        <f t="shared" si="75"/>
        <v>0.14887429237930949</v>
      </c>
      <c r="J513" s="11">
        <f t="shared" si="76"/>
        <v>26.965068873267079</v>
      </c>
      <c r="K513" s="12">
        <f t="shared" si="77"/>
        <v>36.641897877922197</v>
      </c>
      <c r="L513" s="11">
        <f t="shared" si="78"/>
        <v>0.56372150581418767</v>
      </c>
      <c r="M513" s="12">
        <f t="shared" si="79"/>
        <v>345.75256416622437</v>
      </c>
      <c r="N513" s="11">
        <f t="shared" si="80"/>
        <v>5.3192702179419138</v>
      </c>
      <c r="O513" s="11">
        <f t="shared" si="81"/>
        <v>637.65</v>
      </c>
      <c r="P513" s="18">
        <f t="shared" si="83"/>
        <v>5.736932416471744E-2</v>
      </c>
    </row>
    <row r="514" spans="6:16" x14ac:dyDescent="0.2">
      <c r="F514" s="10">
        <v>5.13</v>
      </c>
      <c r="G514" s="11">
        <f t="shared" si="82"/>
        <v>37.056220486104074</v>
      </c>
      <c r="H514" s="11">
        <f t="shared" ref="H514:H577" si="84">$A$3*(1-EXP(-F514/$A$5))</f>
        <v>9.4374726065583516</v>
      </c>
      <c r="I514" s="11">
        <f t="shared" si="75"/>
        <v>0.14774555773997716</v>
      </c>
      <c r="J514" s="11">
        <f t="shared" si="76"/>
        <v>26.973545954164237</v>
      </c>
      <c r="K514" s="12">
        <f t="shared" si="77"/>
        <v>36.577007207262753</v>
      </c>
      <c r="L514" s="11">
        <f t="shared" si="78"/>
        <v>0.5627231878040424</v>
      </c>
      <c r="M514" s="12">
        <f t="shared" si="79"/>
        <v>345.19450354842962</v>
      </c>
      <c r="N514" s="11">
        <f t="shared" si="80"/>
        <v>5.3106846699758412</v>
      </c>
      <c r="O514" s="11">
        <f t="shared" si="81"/>
        <v>637.65</v>
      </c>
      <c r="P514" s="18">
        <f t="shared" si="83"/>
        <v>5.726805992491741E-2</v>
      </c>
    </row>
    <row r="515" spans="6:16" x14ac:dyDescent="0.2">
      <c r="F515" s="10">
        <v>5.14</v>
      </c>
      <c r="G515" s="11">
        <f t="shared" si="82"/>
        <v>37.150609930645544</v>
      </c>
      <c r="H515" s="11">
        <f t="shared" si="84"/>
        <v>9.4389444541473164</v>
      </c>
      <c r="I515" s="11">
        <f t="shared" ref="I515:I578" si="85">($A$3/$A$5)*EXP(-F515/$A$5)</f>
        <v>0.14662538093736519</v>
      </c>
      <c r="J515" s="11">
        <f t="shared" ref="J515:J578" si="86">(0.5*(1.293*($A$13/760*273/(273+$A$11)))*((0.2025*$A$7^0.725*$A$9^0.425)*0.266)*0.9)*H515^2</f>
        <v>26.981960080714906</v>
      </c>
      <c r="K515" s="12">
        <f t="shared" ref="K515:K578" si="87">J515+$A$9*I515</f>
        <v>36.512609841643645</v>
      </c>
      <c r="L515" s="11">
        <f t="shared" ref="L515:L578" si="88">K515/$A$9</f>
        <v>0.56173245910220992</v>
      </c>
      <c r="M515" s="12">
        <f t="shared" ref="M515:M578" si="89">K515*H515</f>
        <v>344.64049617122703</v>
      </c>
      <c r="N515" s="11">
        <f t="shared" ref="N515:N578" si="90">L515*H515</f>
        <v>5.3021614795573386</v>
      </c>
      <c r="O515" s="11">
        <f t="shared" ref="O515:O578" si="91">$A$9*9.81</f>
        <v>637.65</v>
      </c>
      <c r="P515" s="18">
        <f t="shared" si="83"/>
        <v>5.7167563757997066E-2</v>
      </c>
    </row>
    <row r="516" spans="6:16" x14ac:dyDescent="0.2">
      <c r="F516" s="10">
        <v>5.15</v>
      </c>
      <c r="G516" s="11">
        <f t="shared" ref="G516:G579" si="92">G515+H516*0.01</f>
        <v>37.245013982070411</v>
      </c>
      <c r="H516" s="11">
        <f t="shared" si="84"/>
        <v>9.4404051424868864</v>
      </c>
      <c r="I516" s="11">
        <f t="shared" si="85"/>
        <v>0.14551369708769388</v>
      </c>
      <c r="J516" s="11">
        <f t="shared" si="86"/>
        <v>26.990311710329035</v>
      </c>
      <c r="K516" s="12">
        <f t="shared" si="87"/>
        <v>36.448702021029135</v>
      </c>
      <c r="L516" s="11">
        <f t="shared" si="88"/>
        <v>0.5607492618619867</v>
      </c>
      <c r="M516" s="12">
        <f t="shared" si="89"/>
        <v>344.09051399629561</v>
      </c>
      <c r="N516" s="11">
        <f t="shared" si="90"/>
        <v>5.2937002153276254</v>
      </c>
      <c r="O516" s="11">
        <f t="shared" si="91"/>
        <v>637.65</v>
      </c>
      <c r="P516" s="18">
        <f t="shared" si="83"/>
        <v>5.7067829839017079E-2</v>
      </c>
    </row>
    <row r="517" spans="6:16" x14ac:dyDescent="0.2">
      <c r="F517" s="10">
        <v>5.16</v>
      </c>
      <c r="G517" s="11">
        <f t="shared" si="92"/>
        <v>37.339432529632255</v>
      </c>
      <c r="H517" s="11">
        <f t="shared" si="84"/>
        <v>9.4418547561842203</v>
      </c>
      <c r="I517" s="11">
        <f t="shared" si="85"/>
        <v>0.14441044179911985</v>
      </c>
      <c r="J517" s="11">
        <f t="shared" si="86"/>
        <v>26.998601297249103</v>
      </c>
      <c r="K517" s="12">
        <f t="shared" si="87"/>
        <v>36.385280014191892</v>
      </c>
      <c r="L517" s="11">
        <f t="shared" si="88"/>
        <v>0.55977353867987523</v>
      </c>
      <c r="M517" s="12">
        <f t="shared" si="89"/>
        <v>343.54452915709237</v>
      </c>
      <c r="N517" s="11">
        <f t="shared" si="90"/>
        <v>5.2853004485706512</v>
      </c>
      <c r="O517" s="11">
        <f t="shared" si="91"/>
        <v>637.65</v>
      </c>
      <c r="P517" s="18">
        <f t="shared" si="83"/>
        <v>5.6968852387155634E-2</v>
      </c>
    </row>
    <row r="518" spans="6:16" x14ac:dyDescent="0.2">
      <c r="F518" s="10">
        <v>5.17</v>
      </c>
      <c r="G518" s="11">
        <f t="shared" si="92"/>
        <v>37.433865463424304</v>
      </c>
      <c r="H518" s="11">
        <f t="shared" si="84"/>
        <v>9.4432933792050076</v>
      </c>
      <c r="I518" s="11">
        <f t="shared" si="85"/>
        <v>0.14331555116800507</v>
      </c>
      <c r="J518" s="11">
        <f t="shared" si="86"/>
        <v>27.006829292569677</v>
      </c>
      <c r="K518" s="12">
        <f t="shared" si="87"/>
        <v>36.322340118490004</v>
      </c>
      <c r="L518" s="11">
        <f t="shared" si="88"/>
        <v>0.55880523259215387</v>
      </c>
      <c r="M518" s="12">
        <f t="shared" si="89"/>
        <v>343.00251395816906</v>
      </c>
      <c r="N518" s="11">
        <f t="shared" si="90"/>
        <v>5.2769617532026007</v>
      </c>
      <c r="O518" s="11">
        <f t="shared" si="91"/>
        <v>637.65</v>
      </c>
      <c r="P518" s="18">
        <f t="shared" si="83"/>
        <v>5.6870625665376012E-2</v>
      </c>
    </row>
    <row r="519" spans="6:16" x14ac:dyDescent="0.2">
      <c r="F519" s="10">
        <v>5.18</v>
      </c>
      <c r="G519" s="11">
        <f t="shared" si="92"/>
        <v>37.52831267437309</v>
      </c>
      <c r="H519" s="11">
        <f t="shared" si="84"/>
        <v>9.4447210948783216</v>
      </c>
      <c r="I519" s="11">
        <f t="shared" si="85"/>
        <v>0.1422289617752161</v>
      </c>
      <c r="J519" s="11">
        <f t="shared" si="86"/>
        <v>27.014996144256745</v>
      </c>
      <c r="K519" s="12">
        <f t="shared" si="87"/>
        <v>36.259878659645793</v>
      </c>
      <c r="L519" s="11">
        <f t="shared" si="88"/>
        <v>0.55784428707147371</v>
      </c>
      <c r="M519" s="12">
        <f t="shared" si="89"/>
        <v>342.46444087448492</v>
      </c>
      <c r="N519" s="11">
        <f t="shared" si="90"/>
        <v>5.2686837057613056</v>
      </c>
      <c r="O519" s="11">
        <f t="shared" si="91"/>
        <v>637.65</v>
      </c>
      <c r="P519" s="18">
        <f t="shared" si="83"/>
        <v>5.6773143980096988E-2</v>
      </c>
    </row>
    <row r="520" spans="6:16" x14ac:dyDescent="0.2">
      <c r="F520" s="10">
        <v>5.19</v>
      </c>
      <c r="G520" s="11">
        <f t="shared" si="92"/>
        <v>37.622774054232103</v>
      </c>
      <c r="H520" s="11">
        <f t="shared" si="84"/>
        <v>9.4461379859014585</v>
      </c>
      <c r="I520" s="11">
        <f t="shared" si="85"/>
        <v>0.14115061068245019</v>
      </c>
      <c r="J520" s="11">
        <f t="shared" si="86"/>
        <v>27.023102297167096</v>
      </c>
      <c r="K520" s="12">
        <f t="shared" si="87"/>
        <v>36.197891991526362</v>
      </c>
      <c r="L520" s="11">
        <f t="shared" si="88"/>
        <v>0.55689064602348248</v>
      </c>
      <c r="M520" s="12">
        <f t="shared" si="89"/>
        <v>341.93028255071533</v>
      </c>
      <c r="N520" s="11">
        <f t="shared" si="90"/>
        <v>5.2604658853956208</v>
      </c>
      <c r="O520" s="11">
        <f t="shared" si="91"/>
        <v>637.65</v>
      </c>
      <c r="P520" s="18">
        <f t="shared" si="83"/>
        <v>5.6676401680865379E-2</v>
      </c>
    </row>
    <row r="521" spans="6:16" x14ac:dyDescent="0.2">
      <c r="F521" s="10">
        <v>5.2</v>
      </c>
      <c r="G521" s="11">
        <f t="shared" si="92"/>
        <v>37.717249495575551</v>
      </c>
      <c r="H521" s="11">
        <f t="shared" si="84"/>
        <v>9.4475441343447137</v>
      </c>
      <c r="I521" s="11">
        <f t="shared" si="85"/>
        <v>0.14008043542859064</v>
      </c>
      <c r="J521" s="11">
        <f t="shared" si="86"/>
        <v>27.03114819306747</v>
      </c>
      <c r="K521" s="12">
        <f t="shared" si="87"/>
        <v>36.136376495925859</v>
      </c>
      <c r="L521" s="11">
        <f t="shared" si="88"/>
        <v>0.55594425378347478</v>
      </c>
      <c r="M521" s="12">
        <f t="shared" si="89"/>
        <v>341.40001180055651</v>
      </c>
      <c r="N521" s="11">
        <f t="shared" si="90"/>
        <v>5.2523078738547158</v>
      </c>
      <c r="O521" s="11">
        <f t="shared" si="91"/>
        <v>637.65</v>
      </c>
      <c r="P521" s="18">
        <f t="shared" si="83"/>
        <v>5.6580393160031224E-2</v>
      </c>
    </row>
    <row r="522" spans="6:16" x14ac:dyDescent="0.2">
      <c r="F522" s="10">
        <v>5.21</v>
      </c>
      <c r="G522" s="11">
        <f t="shared" si="92"/>
        <v>37.81173889179211</v>
      </c>
      <c r="H522" s="11">
        <f t="shared" si="84"/>
        <v>9.4489396216561499</v>
      </c>
      <c r="I522" s="11">
        <f t="shared" si="85"/>
        <v>0.13901837402608766</v>
      </c>
      <c r="J522" s="11">
        <f t="shared" si="86"/>
        <v>27.039134270653829</v>
      </c>
      <c r="K522" s="12">
        <f t="shared" si="87"/>
        <v>36.075328582349528</v>
      </c>
      <c r="L522" s="11">
        <f t="shared" si="88"/>
        <v>0.55500505511306963</v>
      </c>
      <c r="M522" s="12">
        <f t="shared" si="89"/>
        <v>340.87360160602702</v>
      </c>
      <c r="N522" s="11">
        <f t="shared" si="90"/>
        <v>5.2442092554773385</v>
      </c>
      <c r="O522" s="11">
        <f t="shared" si="91"/>
        <v>637.65</v>
      </c>
      <c r="P522" s="18">
        <f t="shared" si="83"/>
        <v>5.6485112852425266E-2</v>
      </c>
    </row>
    <row r="523" spans="6:16" x14ac:dyDescent="0.2">
      <c r="F523" s="10">
        <v>5.22</v>
      </c>
      <c r="G523" s="11">
        <f t="shared" si="92"/>
        <v>37.90624213707877</v>
      </c>
      <c r="H523" s="11">
        <f t="shared" si="84"/>
        <v>9.4503245286662967</v>
      </c>
      <c r="I523" s="11">
        <f t="shared" si="85"/>
        <v>0.1379643649573688</v>
      </c>
      <c r="J523" s="11">
        <f t="shared" si="86"/>
        <v>27.047060965570289</v>
      </c>
      <c r="K523" s="12">
        <f t="shared" si="87"/>
        <v>36.014744687799265</v>
      </c>
      <c r="L523" s="11">
        <f t="shared" si="88"/>
        <v>0.55407299519691178</v>
      </c>
      <c r="M523" s="12">
        <f t="shared" si="89"/>
        <v>340.35102511676359</v>
      </c>
      <c r="N523" s="11">
        <f t="shared" si="90"/>
        <v>5.2361696171809786</v>
      </c>
      <c r="O523" s="11">
        <f t="shared" si="91"/>
        <v>637.65</v>
      </c>
      <c r="P523" s="18">
        <f t="shared" si="83"/>
        <v>5.639055523503865E-2</v>
      </c>
    </row>
    <row r="524" spans="6:16" x14ac:dyDescent="0.2">
      <c r="F524" s="10">
        <v>5.23</v>
      </c>
      <c r="G524" s="11">
        <f t="shared" si="92"/>
        <v>38.000759126434701</v>
      </c>
      <c r="H524" s="11">
        <f t="shared" si="84"/>
        <v>9.4516989355928551</v>
      </c>
      <c r="I524" s="11">
        <f t="shared" si="85"/>
        <v>0.13691834717127505</v>
      </c>
      <c r="J524" s="11">
        <f t="shared" si="86"/>
        <v>27.054928710428268</v>
      </c>
      <c r="K524" s="12">
        <f t="shared" si="87"/>
        <v>35.954621276561141</v>
      </c>
      <c r="L524" s="11">
        <f t="shared" si="88"/>
        <v>0.55314801963940219</v>
      </c>
      <c r="M524" s="12">
        <f t="shared" si="89"/>
        <v>339.83225564931718</v>
      </c>
      <c r="N524" s="11">
        <f t="shared" si="90"/>
        <v>5.2281885484510333</v>
      </c>
      <c r="O524" s="11">
        <f t="shared" si="91"/>
        <v>637.65</v>
      </c>
      <c r="P524" s="18">
        <f t="shared" si="83"/>
        <v>5.6296714826705348E-2</v>
      </c>
    </row>
    <row r="525" spans="6:16" x14ac:dyDescent="0.2">
      <c r="F525" s="10">
        <v>5.24</v>
      </c>
      <c r="G525" s="11">
        <f t="shared" si="92"/>
        <v>38.095289755655152</v>
      </c>
      <c r="H525" s="11">
        <f t="shared" si="84"/>
        <v>9.4530629220453193</v>
      </c>
      <c r="I525" s="11">
        <f t="shared" si="85"/>
        <v>0.13588026007952525</v>
      </c>
      <c r="J525" s="11">
        <f t="shared" si="86"/>
        <v>27.062737934825243</v>
      </c>
      <c r="K525" s="12">
        <f t="shared" si="87"/>
        <v>35.894954839994384</v>
      </c>
      <c r="L525" s="11">
        <f t="shared" si="88"/>
        <v>0.552230074461452</v>
      </c>
      <c r="M525" s="12">
        <f t="shared" si="89"/>
        <v>339.31726668644211</v>
      </c>
      <c r="N525" s="11">
        <f t="shared" si="90"/>
        <v>5.2202656413298776</v>
      </c>
      <c r="O525" s="11">
        <f t="shared" si="91"/>
        <v>637.65</v>
      </c>
      <c r="P525" s="18">
        <f t="shared" si="83"/>
        <v>5.6203586187786647E-2</v>
      </c>
    </row>
    <row r="526" spans="6:16" x14ac:dyDescent="0.2">
      <c r="F526" s="10">
        <v>5.25</v>
      </c>
      <c r="G526" s="11">
        <f t="shared" si="92"/>
        <v>38.189833921325445</v>
      </c>
      <c r="H526" s="11">
        <f t="shared" si="84"/>
        <v>9.454416567029611</v>
      </c>
      <c r="I526" s="11">
        <f t="shared" si="85"/>
        <v>0.13485004355320601</v>
      </c>
      <c r="J526" s="11">
        <f t="shared" si="86"/>
        <v>27.070489065363727</v>
      </c>
      <c r="K526" s="12">
        <f t="shared" si="87"/>
        <v>35.835741896322119</v>
      </c>
      <c r="L526" s="11">
        <f t="shared" si="88"/>
        <v>0.55131910609726342</v>
      </c>
      <c r="M526" s="12">
        <f t="shared" si="89"/>
        <v>338.80603187638496</v>
      </c>
      <c r="N526" s="11">
        <f t="shared" si="90"/>
        <v>5.2124004904059227</v>
      </c>
      <c r="O526" s="11">
        <f t="shared" si="91"/>
        <v>637.65</v>
      </c>
      <c r="P526" s="18">
        <f t="shared" si="83"/>
        <v>5.6111163919858077E-2</v>
      </c>
    </row>
    <row r="527" spans="6:16" x14ac:dyDescent="0.2">
      <c r="F527" s="10">
        <v>5.26</v>
      </c>
      <c r="G527" s="11">
        <f t="shared" si="92"/>
        <v>38.284391520814971</v>
      </c>
      <c r="H527" s="11">
        <f t="shared" si="84"/>
        <v>9.4557599489526414</v>
      </c>
      <c r="I527" s="11">
        <f t="shared" si="85"/>
        <v>0.13382763791928934</v>
      </c>
      <c r="J527" s="11">
        <f t="shared" si="86"/>
        <v>27.078182525669916</v>
      </c>
      <c r="K527" s="12">
        <f t="shared" si="87"/>
        <v>35.776978990423721</v>
      </c>
      <c r="L527" s="11">
        <f t="shared" si="88"/>
        <v>0.55041506139113416</v>
      </c>
      <c r="M527" s="12">
        <f t="shared" si="89"/>
        <v>338.29852503216875</v>
      </c>
      <c r="N527" s="11">
        <f t="shared" si="90"/>
        <v>5.2045926928025956</v>
      </c>
      <c r="O527" s="11">
        <f t="shared" si="91"/>
        <v>637.65</v>
      </c>
      <c r="P527" s="18">
        <f t="shared" si="83"/>
        <v>5.6019442665398635E-2</v>
      </c>
    </row>
    <row r="528" spans="6:16" x14ac:dyDescent="0.2">
      <c r="F528" s="10">
        <v>5.27</v>
      </c>
      <c r="G528" s="11">
        <f t="shared" si="92"/>
        <v>38.378962452271239</v>
      </c>
      <c r="H528" s="11">
        <f t="shared" si="84"/>
        <v>9.4570931456268532</v>
      </c>
      <c r="I528" s="11">
        <f t="shared" si="85"/>
        <v>0.13281298395717572</v>
      </c>
      <c r="J528" s="11">
        <f t="shared" si="86"/>
        <v>27.085818736412385</v>
      </c>
      <c r="K528" s="12">
        <f t="shared" si="87"/>
        <v>35.718662693628808</v>
      </c>
      <c r="L528" s="11">
        <f t="shared" si="88"/>
        <v>0.54951788759428932</v>
      </c>
      <c r="M528" s="12">
        <f t="shared" si="89"/>
        <v>337.79472013087457</v>
      </c>
      <c r="N528" s="11">
        <f t="shared" si="90"/>
        <v>5.1968418481673009</v>
      </c>
      <c r="O528" s="11">
        <f t="shared" si="91"/>
        <v>637.65</v>
      </c>
      <c r="P528" s="18">
        <f t="shared" si="83"/>
        <v>5.592841710748226E-2</v>
      </c>
    </row>
    <row r="529" spans="6:16" x14ac:dyDescent="0.2">
      <c r="F529" s="10">
        <v>5.28</v>
      </c>
      <c r="G529" s="11">
        <f t="shared" si="92"/>
        <v>38.473546614613987</v>
      </c>
      <c r="H529" s="11">
        <f t="shared" si="84"/>
        <v>9.4584162342747362</v>
      </c>
      <c r="I529" s="11">
        <f t="shared" si="85"/>
        <v>0.13180602289526439</v>
      </c>
      <c r="J529" s="11">
        <f t="shared" si="86"/>
        <v>27.093398115320696</v>
      </c>
      <c r="K529" s="12">
        <f t="shared" si="87"/>
        <v>35.660789603512882</v>
      </c>
      <c r="L529" s="11">
        <f t="shared" si="88"/>
        <v>0.54862753236173667</v>
      </c>
      <c r="M529" s="12">
        <f t="shared" si="89"/>
        <v>337.29459131292197</v>
      </c>
      <c r="N529" s="11">
        <f t="shared" si="90"/>
        <v>5.1891475586603386</v>
      </c>
      <c r="O529" s="11">
        <f t="shared" si="91"/>
        <v>637.65</v>
      </c>
      <c r="P529" s="18">
        <f t="shared" si="83"/>
        <v>5.5838081969471778E-2</v>
      </c>
    </row>
    <row r="530" spans="6:16" x14ac:dyDescent="0.2">
      <c r="F530" s="10">
        <v>5.29</v>
      </c>
      <c r="G530" s="11">
        <f t="shared" si="92"/>
        <v>38.568143907529318</v>
      </c>
      <c r="H530" s="11">
        <f t="shared" si="84"/>
        <v>9.4597292915332893</v>
      </c>
      <c r="I530" s="11">
        <f t="shared" si="85"/>
        <v>0.13080669640754911</v>
      </c>
      <c r="J530" s="11">
        <f t="shared" si="86"/>
        <v>27.10092107720385</v>
      </c>
      <c r="K530" s="12">
        <f t="shared" si="87"/>
        <v>35.603356343694543</v>
      </c>
      <c r="L530" s="11">
        <f t="shared" si="88"/>
        <v>0.54774394374914681</v>
      </c>
      <c r="M530" s="12">
        <f t="shared" si="89"/>
        <v>336.79811288134482</v>
      </c>
      <c r="N530" s="11">
        <f t="shared" si="90"/>
        <v>5.1815094289437669</v>
      </c>
      <c r="O530" s="11">
        <f t="shared" si="91"/>
        <v>637.65</v>
      </c>
      <c r="P530" s="18">
        <f t="shared" si="83"/>
        <v>5.5748432014714869E-2</v>
      </c>
    </row>
    <row r="531" spans="6:16" x14ac:dyDescent="0.2">
      <c r="F531" s="10">
        <v>5.3</v>
      </c>
      <c r="G531" s="11">
        <f t="shared" si="92"/>
        <v>38.6627542314639</v>
      </c>
      <c r="H531" s="11">
        <f t="shared" si="84"/>
        <v>9.4610323934584724</v>
      </c>
      <c r="I531" s="11">
        <f t="shared" si="85"/>
        <v>0.12981494661023926</v>
      </c>
      <c r="J531" s="11">
        <f t="shared" si="86"/>
        <v>27.108388033968762</v>
      </c>
      <c r="K531" s="12">
        <f t="shared" si="87"/>
        <v>35.546359563634311</v>
      </c>
      <c r="L531" s="11">
        <f t="shared" si="88"/>
        <v>0.54686707020975867</v>
      </c>
      <c r="M531" s="12">
        <f t="shared" si="89"/>
        <v>336.3052593010666</v>
      </c>
      <c r="N531" s="11">
        <f t="shared" si="90"/>
        <v>5.1739270661702559</v>
      </c>
      <c r="O531" s="11">
        <f t="shared" si="91"/>
        <v>637.65</v>
      </c>
      <c r="P531" s="18">
        <f t="shared" si="83"/>
        <v>5.5659462046242475E-2</v>
      </c>
    </row>
    <row r="532" spans="6:16" x14ac:dyDescent="0.2">
      <c r="F532" s="10">
        <v>5.31</v>
      </c>
      <c r="G532" s="11">
        <f t="shared" si="92"/>
        <v>38.757377487619195</v>
      </c>
      <c r="H532" s="11">
        <f t="shared" si="84"/>
        <v>9.4623256155295987</v>
      </c>
      <c r="I532" s="11">
        <f t="shared" si="85"/>
        <v>0.12883071605840749</v>
      </c>
      <c r="J532" s="11">
        <f t="shared" si="86"/>
        <v>27.11579939463855</v>
      </c>
      <c r="K532" s="12">
        <f t="shared" si="87"/>
        <v>35.489795938435037</v>
      </c>
      <c r="L532" s="11">
        <f t="shared" si="88"/>
        <v>0.54599686059130825</v>
      </c>
      <c r="M532" s="12">
        <f t="shared" si="89"/>
        <v>335.81600519817215</v>
      </c>
      <c r="N532" s="11">
        <f t="shared" si="90"/>
        <v>5.1664000799718792</v>
      </c>
      <c r="O532" s="11">
        <f t="shared" si="91"/>
        <v>637.65</v>
      </c>
      <c r="P532" s="18">
        <f t="shared" si="83"/>
        <v>5.5571166906469342E-2</v>
      </c>
    </row>
    <row r="533" spans="6:16" x14ac:dyDescent="0.2">
      <c r="F533" s="10">
        <v>5.32</v>
      </c>
      <c r="G533" s="11">
        <f t="shared" si="92"/>
        <v>38.852013577945733</v>
      </c>
      <c r="H533" s="11">
        <f t="shared" si="84"/>
        <v>9.4636090326537126</v>
      </c>
      <c r="I533" s="11">
        <f t="shared" si="85"/>
        <v>0.12785394774266221</v>
      </c>
      <c r="J533" s="11">
        <f t="shared" si="86"/>
        <v>27.123155565370791</v>
      </c>
      <c r="K533" s="12">
        <f t="shared" si="87"/>
        <v>35.433662168643835</v>
      </c>
      <c r="L533" s="11">
        <f t="shared" si="88"/>
        <v>0.54513326413298202</v>
      </c>
      <c r="M533" s="12">
        <f t="shared" si="89"/>
        <v>335.33032535917795</v>
      </c>
      <c r="N533" s="11">
        <f t="shared" si="90"/>
        <v>5.1589280824488908</v>
      </c>
      <c r="O533" s="11">
        <f t="shared" si="91"/>
        <v>637.65</v>
      </c>
      <c r="P533" s="18">
        <f t="shared" si="83"/>
        <v>5.5483541476896811E-2</v>
      </c>
    </row>
    <row r="534" spans="6:16" x14ac:dyDescent="0.2">
      <c r="F534" s="10">
        <v>5.33</v>
      </c>
      <c r="G534" s="11">
        <f t="shared" si="92"/>
        <v>38.946662405137431</v>
      </c>
      <c r="H534" s="11">
        <f t="shared" si="84"/>
        <v>9.4648827191699336</v>
      </c>
      <c r="I534" s="11">
        <f t="shared" si="85"/>
        <v>0.12688458508584541</v>
      </c>
      <c r="J534" s="11">
        <f t="shared" si="86"/>
        <v>27.130456949475722</v>
      </c>
      <c r="K534" s="12">
        <f t="shared" si="87"/>
        <v>35.377954980055677</v>
      </c>
      <c r="L534" s="11">
        <f t="shared" si="88"/>
        <v>0.54427623046239504</v>
      </c>
      <c r="M534" s="12">
        <f t="shared" si="89"/>
        <v>334.84819473030086</v>
      </c>
      <c r="N534" s="11">
        <f t="shared" si="90"/>
        <v>5.1515106881584751</v>
      </c>
      <c r="O534" s="11">
        <f t="shared" si="91"/>
        <v>637.65</v>
      </c>
      <c r="P534" s="18">
        <f t="shared" si="83"/>
        <v>5.5396580677817865E-2</v>
      </c>
    </row>
    <row r="535" spans="6:16" x14ac:dyDescent="0.2">
      <c r="F535" s="10">
        <v>5.34</v>
      </c>
      <c r="G535" s="11">
        <f t="shared" si="92"/>
        <v>39.041323872625966</v>
      </c>
      <c r="H535" s="11">
        <f t="shared" si="84"/>
        <v>9.4661467488537525</v>
      </c>
      <c r="I535" s="11">
        <f t="shared" si="85"/>
        <v>0.12592257193975567</v>
      </c>
      <c r="J535" s="11">
        <f t="shared" si="86"/>
        <v>27.137703947434282</v>
      </c>
      <c r="K535" s="12">
        <f t="shared" si="87"/>
        <v>35.322671123518404</v>
      </c>
      <c r="L535" s="11">
        <f t="shared" si="88"/>
        <v>0.54342570959259084</v>
      </c>
      <c r="M535" s="12">
        <f t="shared" si="89"/>
        <v>334.36958841672407</v>
      </c>
      <c r="N535" s="11">
        <f t="shared" si="90"/>
        <v>5.1441475141034472</v>
      </c>
      <c r="O535" s="11">
        <f t="shared" si="91"/>
        <v>637.65</v>
      </c>
      <c r="P535" s="18">
        <f t="shared" si="83"/>
        <v>5.5310279468024283E-2</v>
      </c>
    </row>
    <row r="536" spans="6:16" x14ac:dyDescent="0.2">
      <c r="F536" s="10">
        <v>5.35</v>
      </c>
      <c r="G536" s="11">
        <f t="shared" si="92"/>
        <v>39.135997884575183</v>
      </c>
      <c r="H536" s="11">
        <f t="shared" si="84"/>
        <v>9.4674011949213099</v>
      </c>
      <c r="I536" s="11">
        <f t="shared" si="85"/>
        <v>0.12496785258189579</v>
      </c>
      <c r="J536" s="11">
        <f t="shared" si="86"/>
        <v>27.144896956916138</v>
      </c>
      <c r="K536" s="12">
        <f t="shared" si="87"/>
        <v>35.267807374739363</v>
      </c>
      <c r="L536" s="11">
        <f t="shared" si="88"/>
        <v>0.54258165191906715</v>
      </c>
      <c r="M536" s="12">
        <f t="shared" si="89"/>
        <v>333.89448168186203</v>
      </c>
      <c r="N536" s="11">
        <f t="shared" si="90"/>
        <v>5.1368381797209546</v>
      </c>
      <c r="O536" s="11">
        <f t="shared" si="91"/>
        <v>637.65</v>
      </c>
      <c r="P536" s="18">
        <f t="shared" si="83"/>
        <v>5.522463284451605E-2</v>
      </c>
    </row>
    <row r="537" spans="6:16" x14ac:dyDescent="0.2">
      <c r="F537" s="10">
        <v>5.36</v>
      </c>
      <c r="G537" s="11">
        <f t="shared" si="92"/>
        <v>39.230684345875517</v>
      </c>
      <c r="H537" s="11">
        <f t="shared" si="84"/>
        <v>9.4686461300336369</v>
      </c>
      <c r="I537" s="11">
        <f t="shared" si="85"/>
        <v>0.12402037171224513</v>
      </c>
      <c r="J537" s="11">
        <f t="shared" si="86"/>
        <v>27.152036372797568</v>
      </c>
      <c r="K537" s="12">
        <f t="shared" si="87"/>
        <v>35.213360534093503</v>
      </c>
      <c r="L537" s="11">
        <f t="shared" si="88"/>
        <v>0.54174400821682311</v>
      </c>
      <c r="M537" s="12">
        <f t="shared" si="89"/>
        <v>333.42284994662367</v>
      </c>
      <c r="N537" s="11">
        <f t="shared" si="90"/>
        <v>5.129582306871133</v>
      </c>
      <c r="O537" s="11">
        <f t="shared" si="91"/>
        <v>637.65</v>
      </c>
      <c r="P537" s="18">
        <f t="shared" si="83"/>
        <v>5.5139635842212854E-2</v>
      </c>
    </row>
    <row r="538" spans="6:16" x14ac:dyDescent="0.2">
      <c r="F538" s="10">
        <v>5.37</v>
      </c>
      <c r="G538" s="11">
        <f t="shared" si="92"/>
        <v>39.325383162138529</v>
      </c>
      <c r="H538" s="11">
        <f t="shared" si="84"/>
        <v>9.4698816263008663</v>
      </c>
      <c r="I538" s="11">
        <f t="shared" si="85"/>
        <v>0.12308007445005685</v>
      </c>
      <c r="J538" s="11">
        <f t="shared" si="86"/>
        <v>27.15912258717935</v>
      </c>
      <c r="K538" s="12">
        <f t="shared" si="87"/>
        <v>35.159327426433045</v>
      </c>
      <c r="L538" s="11">
        <f t="shared" si="88"/>
        <v>0.54091272963743142</v>
      </c>
      <c r="M538" s="12">
        <f t="shared" si="89"/>
        <v>332.95466878867444</v>
      </c>
      <c r="N538" s="11">
        <f t="shared" si="90"/>
        <v>5.1223795198257598</v>
      </c>
      <c r="O538" s="11">
        <f t="shared" si="91"/>
        <v>637.65</v>
      </c>
      <c r="P538" s="18">
        <f t="shared" si="83"/>
        <v>5.5055283533667843E-2</v>
      </c>
    </row>
    <row r="539" spans="6:16" x14ac:dyDescent="0.2">
      <c r="F539" s="10">
        <v>5.38</v>
      </c>
      <c r="G539" s="11">
        <f t="shared" si="92"/>
        <v>39.420094239691394</v>
      </c>
      <c r="H539" s="11">
        <f t="shared" si="84"/>
        <v>9.4711077552864023</v>
      </c>
      <c r="I539" s="11">
        <f t="shared" si="85"/>
        <v>0.12214690633067851</v>
      </c>
      <c r="J539" s="11">
        <f t="shared" si="86"/>
        <v>27.166155989404444</v>
      </c>
      <c r="K539" s="12">
        <f t="shared" si="87"/>
        <v>35.105704900898544</v>
      </c>
      <c r="L539" s="11">
        <f t="shared" si="88"/>
        <v>0.54008776770613143</v>
      </c>
      <c r="M539" s="12">
        <f t="shared" si="89"/>
        <v>332.48991394169605</v>
      </c>
      <c r="N539" s="11">
        <f t="shared" si="90"/>
        <v>5.1152294452568619</v>
      </c>
      <c r="O539" s="11">
        <f t="shared" si="91"/>
        <v>637.65</v>
      </c>
      <c r="P539" s="18">
        <f t="shared" si="83"/>
        <v>5.497157102878332E-2</v>
      </c>
    </row>
    <row r="540" spans="6:16" x14ac:dyDescent="0.2">
      <c r="F540" s="10">
        <v>5.39</v>
      </c>
      <c r="G540" s="11">
        <f t="shared" si="92"/>
        <v>39.514817485571506</v>
      </c>
      <c r="H540" s="11">
        <f t="shared" si="84"/>
        <v>9.4723245880110714</v>
      </c>
      <c r="I540" s="11">
        <f t="shared" si="85"/>
        <v>0.12122081330239771</v>
      </c>
      <c r="J540" s="11">
        <f t="shared" si="86"/>
        <v>27.173136966075671</v>
      </c>
      <c r="K540" s="12">
        <f t="shared" si="87"/>
        <v>35.052489830731524</v>
      </c>
      <c r="L540" s="11">
        <f t="shared" si="88"/>
        <v>0.53926907431894655</v>
      </c>
      <c r="M540" s="12">
        <f t="shared" si="89"/>
        <v>332.02856129464624</v>
      </c>
      <c r="N540" s="11">
        <f t="shared" si="90"/>
        <v>5.1081317122253269</v>
      </c>
      <c r="O540" s="11">
        <f t="shared" si="91"/>
        <v>637.65</v>
      </c>
      <c r="P540" s="18">
        <f t="shared" si="83"/>
        <v>5.488849347452876E-2</v>
      </c>
    </row>
    <row r="541" spans="6:16" x14ac:dyDescent="0.2">
      <c r="F541" s="10">
        <v>5.4</v>
      </c>
      <c r="G541" s="11">
        <f t="shared" si="92"/>
        <v>39.609552807521077</v>
      </c>
      <c r="H541" s="11">
        <f t="shared" si="84"/>
        <v>9.4735321949572349</v>
      </c>
      <c r="I541" s="11">
        <f t="shared" si="85"/>
        <v>0.12030174172331101</v>
      </c>
      <c r="J541" s="11">
        <f t="shared" si="86"/>
        <v>27.18006590107332</v>
      </c>
      <c r="K541" s="12">
        <f t="shared" si="87"/>
        <v>34.999679113088533</v>
      </c>
      <c r="L541" s="11">
        <f t="shared" si="88"/>
        <v>0.53845660173982357</v>
      </c>
      <c r="M541" s="12">
        <f t="shared" si="89"/>
        <v>331.57058689101649</v>
      </c>
      <c r="N541" s="11">
        <f t="shared" si="90"/>
        <v>5.101085952169484</v>
      </c>
      <c r="O541" s="11">
        <f t="shared" si="91"/>
        <v>637.65</v>
      </c>
      <c r="P541" s="18">
        <f t="shared" si="83"/>
        <v>5.4806046054660759E-2</v>
      </c>
    </row>
    <row r="542" spans="6:16" x14ac:dyDescent="0.2">
      <c r="F542" s="10">
        <v>5.41</v>
      </c>
      <c r="G542" s="11">
        <f t="shared" si="92"/>
        <v>39.704300113981809</v>
      </c>
      <c r="H542" s="11">
        <f t="shared" si="84"/>
        <v>9.4747306460728726</v>
      </c>
      <c r="I542" s="11">
        <f t="shared" si="85"/>
        <v>0.11938963835821732</v>
      </c>
      <c r="J542" s="11">
        <f t="shared" si="86"/>
        <v>27.186943175572598</v>
      </c>
      <c r="K542" s="12">
        <f t="shared" si="87"/>
        <v>34.94726966885672</v>
      </c>
      <c r="L542" s="11">
        <f t="shared" si="88"/>
        <v>0.53765030259779567</v>
      </c>
      <c r="M542" s="12">
        <f t="shared" si="89"/>
        <v>331.11596692808973</v>
      </c>
      <c r="N542" s="11">
        <f t="shared" si="90"/>
        <v>5.0940917988936878</v>
      </c>
      <c r="O542" s="11">
        <f t="shared" si="91"/>
        <v>637.65</v>
      </c>
      <c r="P542" s="18">
        <f t="shared" si="83"/>
        <v>5.4724223989445285E-2</v>
      </c>
    </row>
    <row r="543" spans="6:16" x14ac:dyDescent="0.2">
      <c r="F543" s="10">
        <v>5.42</v>
      </c>
      <c r="G543" s="11">
        <f t="shared" si="92"/>
        <v>39.799059314089568</v>
      </c>
      <c r="H543" s="11">
        <f t="shared" si="84"/>
        <v>9.4759200107756296</v>
      </c>
      <c r="I543" s="11">
        <f t="shared" si="85"/>
        <v>0.11848445037553379</v>
      </c>
      <c r="J543" s="11">
        <f t="shared" si="86"/>
        <v>27.193769168061056</v>
      </c>
      <c r="K543" s="12">
        <f t="shared" si="87"/>
        <v>34.895258442470755</v>
      </c>
      <c r="L543" s="11">
        <f t="shared" si="88"/>
        <v>0.53685012988416547</v>
      </c>
      <c r="M543" s="12">
        <f t="shared" si="89"/>
        <v>330.66467775619589</v>
      </c>
      <c r="N543" s="11">
        <f t="shared" si="90"/>
        <v>5.0871488885568592</v>
      </c>
      <c r="O543" s="11">
        <f t="shared" si="91"/>
        <v>637.65</v>
      </c>
      <c r="P543" s="18">
        <f t="shared" si="83"/>
        <v>5.4643022535381704E-2</v>
      </c>
    </row>
    <row r="544" spans="6:16" x14ac:dyDescent="0.2">
      <c r="F544" s="10">
        <v>5.43</v>
      </c>
      <c r="G544" s="11">
        <f t="shared" si="92"/>
        <v>39.893830317669135</v>
      </c>
      <c r="H544" s="11">
        <f t="shared" si="84"/>
        <v>9.4771003579568429</v>
      </c>
      <c r="I544" s="11">
        <f t="shared" si="85"/>
        <v>0.11758612534423578</v>
      </c>
      <c r="J544" s="11">
        <f t="shared" si="86"/>
        <v>27.200544254355911</v>
      </c>
      <c r="K544" s="12">
        <f t="shared" si="87"/>
        <v>34.843642401731238</v>
      </c>
      <c r="L544" s="11">
        <f t="shared" si="88"/>
        <v>0.53605603694971138</v>
      </c>
      <c r="M544" s="12">
        <f t="shared" si="89"/>
        <v>330.21669587796737</v>
      </c>
      <c r="N544" s="11">
        <f t="shared" si="90"/>
        <v>5.080256859661036</v>
      </c>
      <c r="O544" s="11">
        <f t="shared" si="91"/>
        <v>637.65</v>
      </c>
      <c r="P544" s="18">
        <f t="shared" si="83"/>
        <v>5.456243698492904E-2</v>
      </c>
    </row>
    <row r="545" spans="6:16" x14ac:dyDescent="0.2">
      <c r="F545" s="10">
        <v>5.44</v>
      </c>
      <c r="G545" s="11">
        <f t="shared" si="92"/>
        <v>39.988613035228987</v>
      </c>
      <c r="H545" s="11">
        <f t="shared" si="84"/>
        <v>9.4782717559855296</v>
      </c>
      <c r="I545" s="11">
        <f t="shared" si="85"/>
        <v>0.11669461123082008</v>
      </c>
      <c r="J545" s="11">
        <f t="shared" si="86"/>
        <v>27.207268807621283</v>
      </c>
      <c r="K545" s="12">
        <f t="shared" si="87"/>
        <v>34.792418537624584</v>
      </c>
      <c r="L545" s="11">
        <f t="shared" si="88"/>
        <v>0.53526797750191668</v>
      </c>
      <c r="M545" s="12">
        <f t="shared" si="89"/>
        <v>329.77199794759446</v>
      </c>
      <c r="N545" s="11">
        <f t="shared" si="90"/>
        <v>5.0734153530399144</v>
      </c>
      <c r="O545" s="11">
        <f t="shared" si="91"/>
        <v>637.65</v>
      </c>
      <c r="P545" s="18">
        <f t="shared" si="83"/>
        <v>5.4482462666234376E-2</v>
      </c>
    </row>
    <row r="546" spans="6:16" x14ac:dyDescent="0.2">
      <c r="F546" s="10">
        <v>5.45</v>
      </c>
      <c r="G546" s="11">
        <f t="shared" si="92"/>
        <v>40.083407377956114</v>
      </c>
      <c r="H546" s="11">
        <f t="shared" si="84"/>
        <v>9.4794342727123464</v>
      </c>
      <c r="I546" s="11">
        <f t="shared" si="85"/>
        <v>0.11580985639629132</v>
      </c>
      <c r="J546" s="11">
        <f t="shared" si="86"/>
        <v>27.21394319838533</v>
      </c>
      <c r="K546" s="12">
        <f t="shared" si="87"/>
        <v>34.741583864144268</v>
      </c>
      <c r="L546" s="11">
        <f t="shared" si="88"/>
        <v>0.53448590560221954</v>
      </c>
      <c r="M546" s="12">
        <f t="shared" si="89"/>
        <v>329.33056077007939</v>
      </c>
      <c r="N546" s="11">
        <f t="shared" si="90"/>
        <v>5.0666240118473755</v>
      </c>
      <c r="O546" s="11">
        <f t="shared" si="91"/>
        <v>637.65</v>
      </c>
      <c r="P546" s="18">
        <f t="shared" si="83"/>
        <v>5.4403094942863092E-2</v>
      </c>
    </row>
    <row r="547" spans="6:16" x14ac:dyDescent="0.2">
      <c r="F547" s="10">
        <v>5.46</v>
      </c>
      <c r="G547" s="11">
        <f t="shared" si="92"/>
        <v>40.178213257710851</v>
      </c>
      <c r="H547" s="11">
        <f t="shared" si="84"/>
        <v>9.4805879754735169</v>
      </c>
      <c r="I547" s="11">
        <f t="shared" si="85"/>
        <v>0.11493180959317004</v>
      </c>
      <c r="J547" s="11">
        <f t="shared" si="86"/>
        <v>27.220567794557311</v>
      </c>
      <c r="K547" s="12">
        <f t="shared" si="87"/>
        <v>34.691135418113362</v>
      </c>
      <c r="L547" s="11">
        <f t="shared" si="88"/>
        <v>0.53370977566328248</v>
      </c>
      <c r="M547" s="12">
        <f t="shared" si="89"/>
        <v>328.89236130048897</v>
      </c>
      <c r="N547" s="11">
        <f t="shared" si="90"/>
        <v>5.0598824815459844</v>
      </c>
      <c r="O547" s="11">
        <f t="shared" si="91"/>
        <v>637.65</v>
      </c>
      <c r="P547" s="18">
        <f t="shared" si="83"/>
        <v>5.4324329213531072E-2</v>
      </c>
    </row>
    <row r="548" spans="6:16" x14ac:dyDescent="0.2">
      <c r="F548" s="10">
        <v>5.47</v>
      </c>
      <c r="G548" s="11">
        <f t="shared" si="92"/>
        <v>40.2730305870218</v>
      </c>
      <c r="H548" s="11">
        <f t="shared" si="84"/>
        <v>9.4817329310947418</v>
      </c>
      <c r="I548" s="11">
        <f t="shared" si="85"/>
        <v>0.11406041996252493</v>
      </c>
      <c r="J548" s="11">
        <f t="shared" si="86"/>
        <v>27.227142961444613</v>
      </c>
      <c r="K548" s="12">
        <f t="shared" si="87"/>
        <v>34.641070259008735</v>
      </c>
      <c r="L548" s="11">
        <f t="shared" si="88"/>
        <v>0.53293954244628827</v>
      </c>
      <c r="M548" s="12">
        <f t="shared" si="89"/>
        <v>328.45737664320978</v>
      </c>
      <c r="N548" s="11">
        <f t="shared" si="90"/>
        <v>5.0531904098955351</v>
      </c>
      <c r="O548" s="11">
        <f t="shared" si="91"/>
        <v>637.65</v>
      </c>
      <c r="P548" s="18">
        <f t="shared" si="83"/>
        <v>5.4246160911839245E-2</v>
      </c>
    </row>
    <row r="549" spans="6:16" x14ac:dyDescent="0.2">
      <c r="F549" s="10">
        <v>5.48</v>
      </c>
      <c r="G549" s="11">
        <f t="shared" si="92"/>
        <v>40.367859279080754</v>
      </c>
      <c r="H549" s="11">
        <f t="shared" si="84"/>
        <v>9.4828692058950566</v>
      </c>
      <c r="I549" s="11">
        <f t="shared" si="85"/>
        <v>0.11319563703102667</v>
      </c>
      <c r="J549" s="11">
        <f t="shared" si="86"/>
        <v>27.233669061769575</v>
      </c>
      <c r="K549" s="12">
        <f t="shared" si="87"/>
        <v>34.591385468786306</v>
      </c>
      <c r="L549" s="11">
        <f t="shared" si="88"/>
        <v>0.53217516105825091</v>
      </c>
      <c r="M549" s="12">
        <f t="shared" si="89"/>
        <v>328.02558405119942</v>
      </c>
      <c r="N549" s="11">
        <f t="shared" si="90"/>
        <v>5.0465474469415295</v>
      </c>
      <c r="O549" s="11">
        <f t="shared" si="91"/>
        <v>637.65</v>
      </c>
      <c r="P549" s="18">
        <f t="shared" si="83"/>
        <v>5.416858550600967E-2</v>
      </c>
    </row>
    <row r="550" spans="6:16" x14ac:dyDescent="0.2">
      <c r="F550" s="10">
        <v>5.49</v>
      </c>
      <c r="G550" s="11">
        <f t="shared" si="92"/>
        <v>40.46269924773766</v>
      </c>
      <c r="H550" s="11">
        <f t="shared" si="84"/>
        <v>9.4839968656906812</v>
      </c>
      <c r="I550" s="11">
        <f t="shared" si="85"/>
        <v>0.11233741070802475</v>
      </c>
      <c r="J550" s="11">
        <f t="shared" si="86"/>
        <v>27.24014645568635</v>
      </c>
      <c r="K550" s="12">
        <f t="shared" si="87"/>
        <v>34.542078151707962</v>
      </c>
      <c r="L550" s="11">
        <f t="shared" si="88"/>
        <v>0.53141658694935323</v>
      </c>
      <c r="M550" s="12">
        <f t="shared" si="89"/>
        <v>327.59696092524086</v>
      </c>
      <c r="N550" s="11">
        <f t="shared" si="90"/>
        <v>5.039953245003705</v>
      </c>
      <c r="O550" s="11">
        <f t="shared" si="91"/>
        <v>637.65</v>
      </c>
      <c r="P550" s="18">
        <f t="shared" si="83"/>
        <v>5.4091598498623994E-2</v>
      </c>
    </row>
    <row r="551" spans="6:16" x14ac:dyDescent="0.2">
      <c r="F551" s="10">
        <v>5.5</v>
      </c>
      <c r="G551" s="11">
        <f t="shared" si="92"/>
        <v>40.557550407495647</v>
      </c>
      <c r="H551" s="11">
        <f t="shared" si="84"/>
        <v>9.4851159757988341</v>
      </c>
      <c r="I551" s="11">
        <f t="shared" si="85"/>
        <v>0.1114856912826455</v>
      </c>
      <c r="J551" s="11">
        <f t="shared" si="86"/>
        <v>27.246575500797622</v>
      </c>
      <c r="K551" s="12">
        <f t="shared" si="87"/>
        <v>34.493145434169577</v>
      </c>
      <c r="L551" s="11">
        <f t="shared" si="88"/>
        <v>0.53066377591030123</v>
      </c>
      <c r="M551" s="12">
        <f t="shared" si="89"/>
        <v>327.17148481319447</v>
      </c>
      <c r="N551" s="11">
        <f t="shared" si="90"/>
        <v>5.0334074586645308</v>
      </c>
      <c r="O551" s="11">
        <f t="shared" si="91"/>
        <v>637.65</v>
      </c>
      <c r="P551" s="18">
        <f t="shared" si="83"/>
        <v>5.4015195426363537E-2</v>
      </c>
    </row>
    <row r="552" spans="6:16" x14ac:dyDescent="0.2">
      <c r="F552" s="10">
        <v>5.51</v>
      </c>
      <c r="G552" s="11">
        <f t="shared" si="92"/>
        <v>40.652412673506063</v>
      </c>
      <c r="H552" s="11">
        <f t="shared" si="84"/>
        <v>9.4862266010415048</v>
      </c>
      <c r="I552" s="11">
        <f t="shared" si="85"/>
        <v>0.11064042942091319</v>
      </c>
      <c r="J552" s="11">
        <f t="shared" si="86"/>
        <v>27.252956552171202</v>
      </c>
      <c r="K552" s="12">
        <f t="shared" si="87"/>
        <v>34.444584464530557</v>
      </c>
      <c r="L552" s="11">
        <f t="shared" si="88"/>
        <v>0.52991668406970083</v>
      </c>
      <c r="M552" s="12">
        <f t="shared" si="89"/>
        <v>326.7491334092507</v>
      </c>
      <c r="N552" s="11">
        <f t="shared" si="90"/>
        <v>5.0269097447577034</v>
      </c>
      <c r="O552" s="11">
        <f t="shared" si="91"/>
        <v>637.65</v>
      </c>
      <c r="P552" s="18">
        <f t="shared" si="83"/>
        <v>5.3939371859751506E-2</v>
      </c>
    </row>
    <row r="553" spans="6:16" x14ac:dyDescent="0.2">
      <c r="F553" s="10">
        <v>5.52</v>
      </c>
      <c r="G553" s="11">
        <f t="shared" si="92"/>
        <v>40.747285961563556</v>
      </c>
      <c r="H553" s="11">
        <f t="shared" si="84"/>
        <v>9.4873288057492218</v>
      </c>
      <c r="I553" s="11">
        <f t="shared" si="85"/>
        <v>0.10980157616289196</v>
      </c>
      <c r="J553" s="11">
        <f t="shared" si="86"/>
        <v>27.259289962356654</v>
      </c>
      <c r="K553" s="12">
        <f t="shared" si="87"/>
        <v>34.396392412944628</v>
      </c>
      <c r="L553" s="11">
        <f t="shared" si="88"/>
        <v>0.52917526789145586</v>
      </c>
      <c r="M553" s="12">
        <f t="shared" si="89"/>
        <v>326.32988455318355</v>
      </c>
      <c r="N553" s="11">
        <f t="shared" si="90"/>
        <v>5.02045976235667</v>
      </c>
      <c r="O553" s="11">
        <f t="shared" si="91"/>
        <v>637.65</v>
      </c>
      <c r="P553" s="18">
        <f t="shared" si="83"/>
        <v>5.3864123402897132E-2</v>
      </c>
    </row>
    <row r="554" spans="6:16" x14ac:dyDescent="0.2">
      <c r="F554" s="10">
        <v>5.53</v>
      </c>
      <c r="G554" s="11">
        <f t="shared" si="92"/>
        <v>40.842170188101207</v>
      </c>
      <c r="H554" s="11">
        <f t="shared" si="84"/>
        <v>9.488422653764772</v>
      </c>
      <c r="I554" s="11">
        <f t="shared" si="85"/>
        <v>0.10896908291985048</v>
      </c>
      <c r="J554" s="11">
        <f t="shared" si="86"/>
        <v>27.265576081401704</v>
      </c>
      <c r="K554" s="12">
        <f t="shared" si="87"/>
        <v>34.348566471191987</v>
      </c>
      <c r="L554" s="11">
        <f t="shared" si="88"/>
        <v>0.52843948417218445</v>
      </c>
      <c r="M554" s="12">
        <f t="shared" si="89"/>
        <v>325.91371622960315</v>
      </c>
      <c r="N554" s="11">
        <f t="shared" si="90"/>
        <v>5.0140571727631258</v>
      </c>
      <c r="O554" s="11">
        <f t="shared" si="91"/>
        <v>637.65</v>
      </c>
      <c r="P554" s="18">
        <f t="shared" si="83"/>
        <v>5.378944569324165E-2</v>
      </c>
    </row>
    <row r="555" spans="6:16" x14ac:dyDescent="0.2">
      <c r="F555" s="10">
        <v>5.54</v>
      </c>
      <c r="G555" s="11">
        <f t="shared" si="92"/>
        <v>40.937065270185677</v>
      </c>
      <c r="H555" s="11">
        <f t="shared" si="84"/>
        <v>9.4895082084468942</v>
      </c>
      <c r="I555" s="11">
        <f t="shared" si="85"/>
        <v>0.10814290147144746</v>
      </c>
      <c r="J555" s="11">
        <f t="shared" si="86"/>
        <v>27.271815256868635</v>
      </c>
      <c r="K555" s="12">
        <f t="shared" si="87"/>
        <v>34.301103852512718</v>
      </c>
      <c r="L555" s="11">
        <f t="shared" si="88"/>
        <v>0.52770929003865719</v>
      </c>
      <c r="M555" s="12">
        <f t="shared" si="89"/>
        <v>325.50060656720882</v>
      </c>
      <c r="N555" s="11">
        <f t="shared" si="90"/>
        <v>5.0077016394955205</v>
      </c>
      <c r="O555" s="11">
        <f t="shared" si="91"/>
        <v>637.65</v>
      </c>
      <c r="P555" s="18">
        <f t="shared" si="83"/>
        <v>5.3715334401306186E-2</v>
      </c>
    </row>
    <row r="556" spans="6:16" x14ac:dyDescent="0.2">
      <c r="F556" s="10">
        <v>5.55</v>
      </c>
      <c r="G556" s="11">
        <f t="shared" si="92"/>
        <v>41.031971125512413</v>
      </c>
      <c r="H556" s="11">
        <f t="shared" si="84"/>
        <v>9.4905855326739594</v>
      </c>
      <c r="I556" s="11">
        <f t="shared" si="85"/>
        <v>0.1073229839629382</v>
      </c>
      <c r="J556" s="11">
        <f t="shared" si="86"/>
        <v>27.278007833850602</v>
      </c>
      <c r="K556" s="12">
        <f t="shared" si="87"/>
        <v>34.254001791441581</v>
      </c>
      <c r="L556" s="11">
        <f t="shared" si="88"/>
        <v>0.52698464294525504</v>
      </c>
      <c r="M556" s="12">
        <f t="shared" si="89"/>
        <v>325.09053383804337</v>
      </c>
      <c r="N556" s="11">
        <f t="shared" si="90"/>
        <v>5.0013928282775897</v>
      </c>
      <c r="O556" s="11">
        <f t="shared" si="91"/>
        <v>637.65</v>
      </c>
      <c r="P556" s="18">
        <f t="shared" si="83"/>
        <v>5.3641785230441608E-2</v>
      </c>
    </row>
    <row r="557" spans="6:16" x14ac:dyDescent="0.2">
      <c r="F557" s="10">
        <v>5.56</v>
      </c>
      <c r="G557" s="11">
        <f t="shared" si="92"/>
        <v>41.12688767240089</v>
      </c>
      <c r="H557" s="11">
        <f t="shared" si="84"/>
        <v>9.491654688847607</v>
      </c>
      <c r="I557" s="11">
        <f t="shared" si="85"/>
        <v>0.10650928290240298</v>
      </c>
      <c r="J557" s="11">
        <f t="shared" si="86"/>
        <v>27.284154154987842</v>
      </c>
      <c r="K557" s="12">
        <f t="shared" si="87"/>
        <v>34.207257543644033</v>
      </c>
      <c r="L557" s="11">
        <f t="shared" si="88"/>
        <v>0.52626550067144662</v>
      </c>
      <c r="M557" s="12">
        <f t="shared" si="89"/>
        <v>324.68347645674658</v>
      </c>
      <c r="N557" s="11">
        <f t="shared" si="90"/>
        <v>4.9951304070268696</v>
      </c>
      <c r="O557" s="11">
        <f t="shared" si="91"/>
        <v>637.65</v>
      </c>
      <c r="P557" s="18">
        <f t="shared" si="83"/>
        <v>5.3568793916580149E-2</v>
      </c>
    </row>
    <row r="558" spans="6:16" x14ac:dyDescent="0.2">
      <c r="F558" s="10">
        <v>5.57</v>
      </c>
      <c r="G558" s="11">
        <f t="shared" si="92"/>
        <v>41.221814829789857</v>
      </c>
      <c r="H558" s="11">
        <f t="shared" si="84"/>
        <v>9.4927157388963561</v>
      </c>
      <c r="I558" s="11">
        <f t="shared" si="85"/>
        <v>0.10570175115799611</v>
      </c>
      <c r="J558" s="11">
        <f t="shared" si="86"/>
        <v>27.290254560483778</v>
      </c>
      <c r="K558" s="12">
        <f t="shared" si="87"/>
        <v>34.160868385753524</v>
      </c>
      <c r="L558" s="11">
        <f t="shared" si="88"/>
        <v>0.52555182131928502</v>
      </c>
      <c r="M558" s="12">
        <f t="shared" si="89"/>
        <v>324.27941297980942</v>
      </c>
      <c r="N558" s="11">
        <f t="shared" si="90"/>
        <v>4.988914045843222</v>
      </c>
      <c r="O558" s="11">
        <f t="shared" si="91"/>
        <v>637.65</v>
      </c>
      <c r="P558" s="18">
        <f t="shared" si="83"/>
        <v>5.3496356227988942E-2</v>
      </c>
    </row>
    <row r="559" spans="6:16" x14ac:dyDescent="0.2">
      <c r="F559" s="10">
        <v>5.58</v>
      </c>
      <c r="G559" s="11">
        <f t="shared" si="92"/>
        <v>41.316752517232651</v>
      </c>
      <c r="H559" s="11">
        <f t="shared" si="84"/>
        <v>9.4937687442791994</v>
      </c>
      <c r="I559" s="11">
        <f t="shared" si="85"/>
        <v>0.10490034195521628</v>
      </c>
      <c r="J559" s="11">
        <f t="shared" si="86"/>
        <v>27.296309388121081</v>
      </c>
      <c r="K559" s="12">
        <f t="shared" si="87"/>
        <v>34.114831615210136</v>
      </c>
      <c r="L559" s="11">
        <f t="shared" si="88"/>
        <v>0.52484356331092519</v>
      </c>
      <c r="M559" s="12">
        <f t="shared" si="89"/>
        <v>323.87832210482986</v>
      </c>
      <c r="N559" s="11">
        <f t="shared" si="90"/>
        <v>4.9827434169973825</v>
      </c>
      <c r="O559" s="11">
        <f t="shared" si="91"/>
        <v>637.65</v>
      </c>
      <c r="P559" s="18">
        <f t="shared" si="83"/>
        <v>5.3424467965025431E-2</v>
      </c>
    </row>
    <row r="560" spans="6:16" x14ac:dyDescent="0.2">
      <c r="F560" s="10">
        <v>5.59</v>
      </c>
      <c r="G560" s="11">
        <f t="shared" si="92"/>
        <v>41.411700654892542</v>
      </c>
      <c r="H560" s="11">
        <f t="shared" si="84"/>
        <v>9.4948137659891607</v>
      </c>
      <c r="I560" s="11">
        <f t="shared" si="85"/>
        <v>0.1041050088741966</v>
      </c>
      <c r="J560" s="11">
        <f t="shared" si="86"/>
        <v>27.302318973277647</v>
      </c>
      <c r="K560" s="12">
        <f t="shared" si="87"/>
        <v>34.069144550100425</v>
      </c>
      <c r="L560" s="11">
        <f t="shared" si="88"/>
        <v>0.52414068538616043</v>
      </c>
      <c r="M560" s="12">
        <f t="shared" si="89"/>
        <v>323.48018266976811</v>
      </c>
      <c r="N560" s="11">
        <f t="shared" si="90"/>
        <v>4.9766181949195101</v>
      </c>
      <c r="O560" s="11">
        <f t="shared" si="91"/>
        <v>637.65</v>
      </c>
      <c r="P560" s="18">
        <f t="shared" si="83"/>
        <v>5.3353124959894568E-2</v>
      </c>
    </row>
    <row r="561" spans="6:16" x14ac:dyDescent="0.2">
      <c r="F561" s="10">
        <v>5.6</v>
      </c>
      <c r="G561" s="11">
        <f t="shared" si="92"/>
        <v>41.50665916353811</v>
      </c>
      <c r="H561" s="11">
        <f t="shared" si="84"/>
        <v>9.4958508645568251</v>
      </c>
      <c r="I561" s="11">
        <f t="shared" si="85"/>
        <v>0.10331570584701648</v>
      </c>
      <c r="J561" s="11">
        <f t="shared" si="86"/>
        <v>27.308283648942425</v>
      </c>
      <c r="K561" s="12">
        <f t="shared" si="87"/>
        <v>34.023804528998497</v>
      </c>
      <c r="L561" s="11">
        <f t="shared" si="88"/>
        <v>0.52344314659997693</v>
      </c>
      <c r="M561" s="12">
        <f t="shared" si="89"/>
        <v>323.08497365220279</v>
      </c>
      <c r="N561" s="11">
        <f t="shared" si="90"/>
        <v>4.9705380561877357</v>
      </c>
      <c r="O561" s="11">
        <f t="shared" si="91"/>
        <v>637.65</v>
      </c>
      <c r="P561" s="18">
        <f t="shared" si="83"/>
        <v>5.3282323076407817E-2</v>
      </c>
    </row>
    <row r="562" spans="6:16" x14ac:dyDescent="0.2">
      <c r="F562" s="10">
        <v>5.61</v>
      </c>
      <c r="G562" s="11">
        <f t="shared" si="92"/>
        <v>41.60162796453865</v>
      </c>
      <c r="H562" s="11">
        <f t="shared" si="84"/>
        <v>9.496880100053847</v>
      </c>
      <c r="I562" s="11">
        <f t="shared" si="85"/>
        <v>0.10253238715503245</v>
      </c>
      <c r="J562" s="11">
        <f t="shared" si="86"/>
        <v>27.314203745731231</v>
      </c>
      <c r="K562" s="12">
        <f t="shared" si="87"/>
        <v>33.97880891080834</v>
      </c>
      <c r="L562" s="11">
        <f t="shared" si="88"/>
        <v>0.52275090632012833</v>
      </c>
      <c r="M562" s="12">
        <f t="shared" si="89"/>
        <v>322.69267416858804</v>
      </c>
      <c r="N562" s="11">
        <f t="shared" si="90"/>
        <v>4.9645026795167393</v>
      </c>
      <c r="O562" s="11">
        <f t="shared" si="91"/>
        <v>637.65</v>
      </c>
      <c r="P562" s="18">
        <f t="shared" si="83"/>
        <v>5.3212058209743951E-2</v>
      </c>
    </row>
    <row r="563" spans="6:16" x14ac:dyDescent="0.2">
      <c r="F563" s="10">
        <v>5.62</v>
      </c>
      <c r="G563" s="11">
        <f t="shared" si="92"/>
        <v>41.696606979859617</v>
      </c>
      <c r="H563" s="11">
        <f t="shared" si="84"/>
        <v>9.4979015320964297</v>
      </c>
      <c r="I563" s="11">
        <f t="shared" si="85"/>
        <v>0.1017550074262311</v>
      </c>
      <c r="J563" s="11">
        <f t="shared" si="86"/>
        <v>27.320079591902452</v>
      </c>
      <c r="K563" s="12">
        <f t="shared" si="87"/>
        <v>33.934155074607474</v>
      </c>
      <c r="L563" s="11">
        <f t="shared" si="88"/>
        <v>0.52206392422473036</v>
      </c>
      <c r="M563" s="12">
        <f t="shared" si="89"/>
        <v>322.30326347351217</v>
      </c>
      <c r="N563" s="11">
        <f t="shared" si="90"/>
        <v>4.9585117457463408</v>
      </c>
      <c r="O563" s="11">
        <f t="shared" si="91"/>
        <v>637.65</v>
      </c>
      <c r="P563" s="18">
        <f t="shared" si="83"/>
        <v>5.3142326286211808E-2</v>
      </c>
    </row>
    <row r="564" spans="6:16" x14ac:dyDescent="0.2">
      <c r="F564" s="10">
        <v>5.63</v>
      </c>
      <c r="G564" s="11">
        <f t="shared" si="92"/>
        <v>41.791596132058103</v>
      </c>
      <c r="H564" s="11">
        <f t="shared" si="84"/>
        <v>9.498915219848783</v>
      </c>
      <c r="I564" s="11">
        <f t="shared" si="85"/>
        <v>0.10098352163260012</v>
      </c>
      <c r="J564" s="11">
        <f t="shared" si="86"/>
        <v>27.325911513372684</v>
      </c>
      <c r="K564" s="12">
        <f t="shared" si="87"/>
        <v>33.889840419491691</v>
      </c>
      <c r="L564" s="11">
        <f t="shared" si="88"/>
        <v>0.52138216029987217</v>
      </c>
      <c r="M564" s="12">
        <f t="shared" si="89"/>
        <v>321.91672095895609</v>
      </c>
      <c r="N564" s="11">
        <f t="shared" si="90"/>
        <v>4.9525649378300933</v>
      </c>
      <c r="O564" s="11">
        <f t="shared" si="91"/>
        <v>637.65</v>
      </c>
      <c r="P564" s="18">
        <f t="shared" ref="P564:P601" si="93">K564/(SQRT(K564^2+O564^2))</f>
        <v>5.307312326301461E-2</v>
      </c>
    </row>
    <row r="565" spans="6:16" x14ac:dyDescent="0.2">
      <c r="F565" s="10">
        <v>5.64</v>
      </c>
      <c r="G565" s="11">
        <f t="shared" si="92"/>
        <v>41.886595344278369</v>
      </c>
      <c r="H565" s="11">
        <f t="shared" si="84"/>
        <v>9.4999212220265399</v>
      </c>
      <c r="I565" s="11">
        <f t="shared" si="85"/>
        <v>0.10021788508752041</v>
      </c>
      <c r="J565" s="11">
        <f t="shared" si="86"/>
        <v>27.331699833732227</v>
      </c>
      <c r="K565" s="12">
        <f t="shared" si="87"/>
        <v>33.845862364421052</v>
      </c>
      <c r="L565" s="11">
        <f t="shared" si="88"/>
        <v>0.520705574837247</v>
      </c>
      <c r="M565" s="12">
        <f t="shared" si="89"/>
        <v>321.5330261535529</v>
      </c>
      <c r="N565" s="11">
        <f t="shared" si="90"/>
        <v>4.9466619408238914</v>
      </c>
      <c r="O565" s="11">
        <f t="shared" si="91"/>
        <v>637.65</v>
      </c>
      <c r="P565" s="18">
        <f t="shared" si="93"/>
        <v>5.3004445128016116E-2</v>
      </c>
    </row>
    <row r="566" spans="6:16" x14ac:dyDescent="0.2">
      <c r="F566" s="10">
        <v>5.65</v>
      </c>
      <c r="G566" s="11">
        <f t="shared" si="92"/>
        <v>41.981604540247368</v>
      </c>
      <c r="H566" s="11">
        <f t="shared" si="84"/>
        <v>9.5009195969001663</v>
      </c>
      <c r="I566" s="11">
        <f t="shared" si="85"/>
        <v>9.9458053443177735E-2</v>
      </c>
      <c r="J566" s="11">
        <f t="shared" si="86"/>
        <v>27.337444874260541</v>
      </c>
      <c r="K566" s="12">
        <f t="shared" si="87"/>
        <v>33.802218348067093</v>
      </c>
      <c r="L566" s="11">
        <f t="shared" si="88"/>
        <v>0.52003412843180141</v>
      </c>
      <c r="M566" s="12">
        <f t="shared" si="89"/>
        <v>321.15215872184899</v>
      </c>
      <c r="N566" s="11">
        <f t="shared" si="90"/>
        <v>4.9408024418745997</v>
      </c>
      <c r="O566" s="11">
        <f t="shared" si="91"/>
        <v>637.65</v>
      </c>
      <c r="P566" s="18">
        <f t="shared" si="93"/>
        <v>5.2936287899508605E-2</v>
      </c>
    </row>
    <row r="567" spans="6:16" x14ac:dyDescent="0.2">
      <c r="F567" s="10">
        <v>5.66</v>
      </c>
      <c r="G567" s="11">
        <f t="shared" si="92"/>
        <v>42.076623644270349</v>
      </c>
      <c r="H567" s="11">
        <f t="shared" si="84"/>
        <v>9.5019104022983303</v>
      </c>
      <c r="I567" s="11">
        <f t="shared" si="85"/>
        <v>9.8703982687994199E-2</v>
      </c>
      <c r="J567" s="11">
        <f t="shared" si="86"/>
        <v>27.343146953941638</v>
      </c>
      <c r="K567" s="12">
        <f t="shared" si="87"/>
        <v>33.758905828661263</v>
      </c>
      <c r="L567" s="11">
        <f t="shared" si="88"/>
        <v>0.51936778197940403</v>
      </c>
      <c r="M567" s="12">
        <f t="shared" si="89"/>
        <v>320.77409846356619</v>
      </c>
      <c r="N567" s="11">
        <f t="shared" si="90"/>
        <v>4.9349861302087108</v>
      </c>
      <c r="O567" s="11">
        <f t="shared" si="91"/>
        <v>637.65</v>
      </c>
      <c r="P567" s="18">
        <f t="shared" si="93"/>
        <v>5.2868647625982507E-2</v>
      </c>
    </row>
    <row r="568" spans="6:16" x14ac:dyDescent="0.2">
      <c r="F568" s="10">
        <v>5.67</v>
      </c>
      <c r="G568" s="11">
        <f t="shared" si="92"/>
        <v>42.171652581226461</v>
      </c>
      <c r="H568" s="11">
        <f t="shared" si="84"/>
        <v>9.5028936956112595</v>
      </c>
      <c r="I568" s="11">
        <f t="shared" si="85"/>
        <v>9.7955629144078515E-2</v>
      </c>
      <c r="J568" s="11">
        <f t="shared" si="86"/>
        <v>27.348806389479368</v>
      </c>
      <c r="K568" s="12">
        <f t="shared" si="87"/>
        <v>33.715922283844471</v>
      </c>
      <c r="L568" s="11">
        <f t="shared" si="88"/>
        <v>0.51870649667453028</v>
      </c>
      <c r="M568" s="12">
        <f t="shared" si="89"/>
        <v>320.3988253128648</v>
      </c>
      <c r="N568" s="11">
        <f t="shared" si="90"/>
        <v>4.9292126971209962</v>
      </c>
      <c r="O568" s="11">
        <f t="shared" si="91"/>
        <v>637.65</v>
      </c>
      <c r="P568" s="18">
        <f t="shared" si="93"/>
        <v>5.2801520385897839E-2</v>
      </c>
    </row>
    <row r="569" spans="6:16" x14ac:dyDescent="0.2">
      <c r="F569" s="10">
        <v>5.68</v>
      </c>
      <c r="G569" s="11">
        <f t="shared" si="92"/>
        <v>42.266691276564401</v>
      </c>
      <c r="H569" s="11">
        <f t="shared" si="84"/>
        <v>9.5038695337940577</v>
      </c>
      <c r="I569" s="11">
        <f t="shared" si="85"/>
        <v>9.7212949464696358E-2</v>
      </c>
      <c r="J569" s="11">
        <f t="shared" si="86"/>
        <v>27.354423495312592</v>
      </c>
      <c r="K569" s="12">
        <f t="shared" si="87"/>
        <v>33.673265210517854</v>
      </c>
      <c r="L569" s="11">
        <f t="shared" si="88"/>
        <v>0.51805023400796701</v>
      </c>
      <c r="M569" s="12">
        <f t="shared" si="89"/>
        <v>320.02631933760796</v>
      </c>
      <c r="N569" s="11">
        <f t="shared" si="90"/>
        <v>4.9234818359631998</v>
      </c>
      <c r="O569" s="11">
        <f t="shared" si="91"/>
        <v>637.65</v>
      </c>
      <c r="P569" s="18">
        <f t="shared" si="93"/>
        <v>5.2734902287457315E-2</v>
      </c>
    </row>
    <row r="570" spans="6:16" x14ac:dyDescent="0.2">
      <c r="F570" s="10">
        <v>5.69</v>
      </c>
      <c r="G570" s="11">
        <f t="shared" si="92"/>
        <v>42.361739656298099</v>
      </c>
      <c r="H570" s="11">
        <f t="shared" si="84"/>
        <v>9.5048379733700052</v>
      </c>
      <c r="I570" s="11">
        <f t="shared" si="85"/>
        <v>9.6475900631759537E-2</v>
      </c>
      <c r="J570" s="11">
        <f t="shared" si="86"/>
        <v>27.359998583630283</v>
      </c>
      <c r="K570" s="12">
        <f t="shared" si="87"/>
        <v>33.630932124694652</v>
      </c>
      <c r="L570" s="11">
        <f t="shared" si="88"/>
        <v>0.5173989557645331</v>
      </c>
      <c r="M570" s="12">
        <f t="shared" si="89"/>
        <v>319.65656073862692</v>
      </c>
      <c r="N570" s="11">
        <f t="shared" si="90"/>
        <v>4.9177932421327215</v>
      </c>
      <c r="O570" s="11">
        <f t="shared" si="91"/>
        <v>637.65</v>
      </c>
      <c r="P570" s="18">
        <f t="shared" si="93"/>
        <v>5.2668789468381126E-2</v>
      </c>
    </row>
    <row r="571" spans="6:16" x14ac:dyDescent="0.2">
      <c r="F571" s="10">
        <v>5.7</v>
      </c>
      <c r="G571" s="11">
        <f t="shared" si="92"/>
        <v>42.456797647002439</v>
      </c>
      <c r="H571" s="11">
        <f t="shared" si="84"/>
        <v>9.505799070433838</v>
      </c>
      <c r="I571" s="11">
        <f t="shared" si="85"/>
        <v>9.5744439953334273E-2</v>
      </c>
      <c r="J571" s="11">
        <f t="shared" si="86"/>
        <v>27.365531964386619</v>
      </c>
      <c r="K571" s="12">
        <f t="shared" si="87"/>
        <v>33.588920561353348</v>
      </c>
      <c r="L571" s="11">
        <f t="shared" si="88"/>
        <v>0.51675262402082078</v>
      </c>
      <c r="M571" s="12">
        <f t="shared" si="89"/>
        <v>319.28952984898871</v>
      </c>
      <c r="N571" s="11">
        <f t="shared" si="90"/>
        <v>4.9121466130613651</v>
      </c>
      <c r="O571" s="11">
        <f t="shared" si="91"/>
        <v>637.65</v>
      </c>
      <c r="P571" s="18">
        <f t="shared" si="93"/>
        <v>5.2603178095683517E-2</v>
      </c>
    </row>
    <row r="572" spans="6:16" x14ac:dyDescent="0.2">
      <c r="F572" s="10">
        <v>5.71</v>
      </c>
      <c r="G572" s="11">
        <f t="shared" si="92"/>
        <v>42.551865175808992</v>
      </c>
      <c r="H572" s="11">
        <f t="shared" si="84"/>
        <v>9.5067528806549912</v>
      </c>
      <c r="I572" s="11">
        <f t="shared" si="85"/>
        <v>9.5018525061168368E-2</v>
      </c>
      <c r="J572" s="11">
        <f t="shared" si="86"/>
        <v>27.371023945315887</v>
      </c>
      <c r="K572" s="12">
        <f t="shared" si="87"/>
        <v>33.54722807429183</v>
      </c>
      <c r="L572" s="11">
        <f t="shared" si="88"/>
        <v>0.51611120114295128</v>
      </c>
      <c r="M572" s="12">
        <f t="shared" si="89"/>
        <v>318.92520713326383</v>
      </c>
      <c r="N572" s="11">
        <f t="shared" si="90"/>
        <v>4.90654164820406</v>
      </c>
      <c r="O572" s="11">
        <f t="shared" si="91"/>
        <v>637.65</v>
      </c>
      <c r="P572" s="18">
        <f t="shared" si="93"/>
        <v>5.2538064365450929E-2</v>
      </c>
    </row>
    <row r="573" spans="6:16" x14ac:dyDescent="0.2">
      <c r="F573" s="10">
        <v>5.72</v>
      </c>
      <c r="G573" s="11">
        <f t="shared" si="92"/>
        <v>42.6469421704018</v>
      </c>
      <c r="H573" s="11">
        <f t="shared" si="84"/>
        <v>9.5076994592808237</v>
      </c>
      <c r="I573" s="11">
        <f t="shared" si="85"/>
        <v>9.4298113908237099E-2</v>
      </c>
      <c r="J573" s="11">
        <f t="shared" si="86"/>
        <v>27.37647483194732</v>
      </c>
      <c r="K573" s="12">
        <f t="shared" si="87"/>
        <v>33.505852235982729</v>
      </c>
      <c r="L573" s="11">
        <f t="shared" si="88"/>
        <v>0.51547464978434965</v>
      </c>
      <c r="M573" s="12">
        <f t="shared" si="89"/>
        <v>318.56357318679619</v>
      </c>
      <c r="N573" s="11">
        <f t="shared" si="90"/>
        <v>4.9009780490276329</v>
      </c>
      <c r="O573" s="11">
        <f t="shared" si="91"/>
        <v>637.65</v>
      </c>
      <c r="P573" s="18">
        <f t="shared" si="93"/>
        <v>5.2473444502621841E-2</v>
      </c>
    </row>
    <row r="574" spans="6:16" x14ac:dyDescent="0.2">
      <c r="F574" s="10">
        <v>5.73</v>
      </c>
      <c r="G574" s="11">
        <f t="shared" si="92"/>
        <v>42.7420285590132</v>
      </c>
      <c r="H574" s="11">
        <f t="shared" si="84"/>
        <v>9.5086388611398238</v>
      </c>
      <c r="I574" s="11">
        <f t="shared" si="85"/>
        <v>9.3583164766307639E-2</v>
      </c>
      <c r="J574" s="11">
        <f t="shared" si="86"/>
        <v>27.381884927619964</v>
      </c>
      <c r="K574" s="12">
        <f t="shared" si="87"/>
        <v>33.464790637429964</v>
      </c>
      <c r="L574" s="11">
        <f t="shared" si="88"/>
        <v>0.51484293288353788</v>
      </c>
      <c r="M574" s="12">
        <f t="shared" si="89"/>
        <v>318.20460873497467</v>
      </c>
      <c r="N574" s="11">
        <f t="shared" si="90"/>
        <v>4.8954555189996105</v>
      </c>
      <c r="O574" s="11">
        <f t="shared" si="91"/>
        <v>637.65</v>
      </c>
      <c r="P574" s="18">
        <f t="shared" si="93"/>
        <v>5.240931476076837E-2</v>
      </c>
    </row>
    <row r="575" spans="6:16" x14ac:dyDescent="0.2">
      <c r="F575" s="10">
        <v>5.74</v>
      </c>
      <c r="G575" s="11">
        <f t="shared" si="92"/>
        <v>42.83712427041965</v>
      </c>
      <c r="H575" s="11">
        <f t="shared" si="84"/>
        <v>9.5095711406447787</v>
      </c>
      <c r="I575" s="11">
        <f t="shared" si="85"/>
        <v>9.2873636223522391E-2</v>
      </c>
      <c r="J575" s="11">
        <f t="shared" si="86"/>
        <v>27.387254533497288</v>
      </c>
      <c r="K575" s="12">
        <f t="shared" si="87"/>
        <v>33.424040888026241</v>
      </c>
      <c r="L575" s="11">
        <f t="shared" si="88"/>
        <v>0.51421601366194214</v>
      </c>
      <c r="M575" s="12">
        <f t="shared" si="89"/>
        <v>317.84829463250543</v>
      </c>
      <c r="N575" s="11">
        <f t="shared" si="90"/>
        <v>4.8899737635770064</v>
      </c>
      <c r="O575" s="11">
        <f t="shared" si="91"/>
        <v>637.65</v>
      </c>
      <c r="P575" s="18">
        <f t="shared" si="93"/>
        <v>5.2345671421879333E-2</v>
      </c>
    </row>
    <row r="576" spans="6:16" x14ac:dyDescent="0.2">
      <c r="F576" s="10">
        <v>5.75</v>
      </c>
      <c r="G576" s="11">
        <f t="shared" si="92"/>
        <v>42.932229233937612</v>
      </c>
      <c r="H576" s="11">
        <f t="shared" si="84"/>
        <v>9.5104963517959309</v>
      </c>
      <c r="I576" s="11">
        <f t="shared" si="85"/>
        <v>9.216948718199984E-2</v>
      </c>
      <c r="J576" s="11">
        <f t="shared" si="86"/>
        <v>27.392583948581876</v>
      </c>
      <c r="K576" s="12">
        <f t="shared" si="87"/>
        <v>33.383600615411865</v>
      </c>
      <c r="L576" s="11">
        <f t="shared" si="88"/>
        <v>0.513593855621721</v>
      </c>
      <c r="M576" s="12">
        <f t="shared" si="89"/>
        <v>317.49461186268695</v>
      </c>
      <c r="N576" s="11">
        <f t="shared" si="90"/>
        <v>4.8845324901951832</v>
      </c>
      <c r="O576" s="11">
        <f t="shared" si="91"/>
        <v>637.65</v>
      </c>
      <c r="P576" s="18">
        <f t="shared" si="93"/>
        <v>5.2282510796145105E-2</v>
      </c>
    </row>
    <row r="577" spans="6:16" x14ac:dyDescent="0.2">
      <c r="F577" s="10">
        <v>5.76</v>
      </c>
      <c r="G577" s="11">
        <f t="shared" si="92"/>
        <v>43.027343379419456</v>
      </c>
      <c r="H577" s="11">
        <f t="shared" si="84"/>
        <v>9.511414548184101</v>
      </c>
      <c r="I577" s="11">
        <f t="shared" si="85"/>
        <v>9.1470676855454319E-2</v>
      </c>
      <c r="J577" s="11">
        <f t="shared" si="86"/>
        <v>27.397873469729877</v>
      </c>
      <c r="K577" s="12">
        <f t="shared" si="87"/>
        <v>33.343467465334406</v>
      </c>
      <c r="L577" s="11">
        <f t="shared" si="88"/>
        <v>0.5129764225436062</v>
      </c>
      <c r="M577" s="12">
        <f t="shared" si="89"/>
        <v>317.14354153668495</v>
      </c>
      <c r="N577" s="11">
        <f t="shared" si="90"/>
        <v>4.8791314082566908</v>
      </c>
      <c r="O577" s="11">
        <f t="shared" si="91"/>
        <v>637.65</v>
      </c>
      <c r="P577" s="18">
        <f t="shared" si="93"/>
        <v>5.2219829221743931E-2</v>
      </c>
    </row>
    <row r="578" spans="6:16" x14ac:dyDescent="0.2">
      <c r="F578" s="10">
        <v>5.77</v>
      </c>
      <c r="G578" s="11">
        <f t="shared" si="92"/>
        <v>43.122466637249396</v>
      </c>
      <c r="H578" s="11">
        <f t="shared" ref="H578:H601" si="94">$A$3*(1-EXP(-F578/$A$5))</f>
        <v>9.5123257829937984</v>
      </c>
      <c r="I578" s="11">
        <f t="shared" si="85"/>
        <v>9.0777164766833479E-2</v>
      </c>
      <c r="J578" s="11">
        <f t="shared" si="86"/>
        <v>27.403123391665559</v>
      </c>
      <c r="K578" s="12">
        <f t="shared" si="87"/>
        <v>33.303639101509738</v>
      </c>
      <c r="L578" s="11">
        <f t="shared" si="88"/>
        <v>0.51236367848476516</v>
      </c>
      <c r="M578" s="12">
        <f t="shared" si="89"/>
        <v>316.79506489281152</v>
      </c>
      <c r="N578" s="11">
        <f t="shared" si="90"/>
        <v>4.8737702291201765</v>
      </c>
      <c r="O578" s="11">
        <f t="shared" si="91"/>
        <v>637.65</v>
      </c>
      <c r="P578" s="18">
        <f t="shared" si="93"/>
        <v>5.2157623064630058E-2</v>
      </c>
    </row>
    <row r="579" spans="6:16" x14ac:dyDescent="0.2">
      <c r="F579" s="10">
        <v>5.78</v>
      </c>
      <c r="G579" s="11">
        <f t="shared" si="92"/>
        <v>43.217598938339457</v>
      </c>
      <c r="H579" s="11">
        <f t="shared" si="94"/>
        <v>9.5132301090062974</v>
      </c>
      <c r="I579" s="11">
        <f t="shared" ref="I579:I601" si="95">($A$3/$A$5)*EXP(-F579/$A$5)</f>
        <v>9.0088910745973777E-2</v>
      </c>
      <c r="J579" s="11">
        <f t="shared" ref="J579:J601" si="96">(0.5*(1.293*($A$13/760*273/(273+$A$11)))*((0.2025*$A$7^0.725*$A$9^0.425)*0.266)*0.9)*H579^2</f>
        <v>27.408334006995588</v>
      </c>
      <c r="K579" s="12">
        <f t="shared" ref="K579:K601" si="97">J579+$A$9*I579</f>
        <v>33.264113205483881</v>
      </c>
      <c r="L579" s="11">
        <f t="shared" ref="L579:L601" si="98">K579/$A$9</f>
        <v>0.51175558777667507</v>
      </c>
      <c r="M579" s="12">
        <f t="shared" ref="M579:M601" si="99">K579*H579</f>
        <v>316.44916329580326</v>
      </c>
      <c r="N579" s="11">
        <f t="shared" ref="N579:N601" si="100">L579*H579</f>
        <v>4.8684486660892805</v>
      </c>
      <c r="O579" s="11">
        <f t="shared" ref="O579:O601" si="101">$A$9*9.81</f>
        <v>637.65</v>
      </c>
      <c r="P579" s="18">
        <f t="shared" si="93"/>
        <v>5.2095888718323248E-2</v>
      </c>
    </row>
    <row r="580" spans="6:16" x14ac:dyDescent="0.2">
      <c r="F580" s="10">
        <v>5.79</v>
      </c>
      <c r="G580" s="11">
        <f t="shared" ref="G580:G601" si="102">G579+H580*0.01</f>
        <v>43.312740214125483</v>
      </c>
      <c r="H580" s="11">
        <f t="shared" si="94"/>
        <v>9.5141275786026913</v>
      </c>
      <c r="I580" s="11">
        <f t="shared" si="95"/>
        <v>8.9405874927273685E-2</v>
      </c>
      <c r="J580" s="11">
        <f t="shared" si="96"/>
        <v>27.41350560622335</v>
      </c>
      <c r="K580" s="12">
        <f t="shared" si="97"/>
        <v>33.224887476496136</v>
      </c>
      <c r="L580" s="11">
        <f t="shared" si="98"/>
        <v>0.51115211502301749</v>
      </c>
      <c r="M580" s="12">
        <f t="shared" si="99"/>
        <v>316.10581823610306</v>
      </c>
      <c r="N580" s="11">
        <f t="shared" si="100"/>
        <v>4.8631664344015855</v>
      </c>
      <c r="O580" s="11">
        <f t="shared" si="101"/>
        <v>637.65</v>
      </c>
      <c r="P580" s="18">
        <f t="shared" si="93"/>
        <v>5.2034622603699981E-2</v>
      </c>
    </row>
    <row r="581" spans="6:16" x14ac:dyDescent="0.2">
      <c r="F581" s="10">
        <v>5.8</v>
      </c>
      <c r="G581" s="11">
        <f t="shared" si="102"/>
        <v>43.407890396563154</v>
      </c>
      <c r="H581" s="11">
        <f t="shared" si="94"/>
        <v>9.5150182437669368</v>
      </c>
      <c r="I581" s="11">
        <f t="shared" si="95"/>
        <v>8.8728017747384577E-2</v>
      </c>
      <c r="J581" s="11">
        <f t="shared" si="96"/>
        <v>27.418638477763182</v>
      </c>
      <c r="K581" s="12">
        <f t="shared" si="97"/>
        <v>33.185959631343181</v>
      </c>
      <c r="L581" s="11">
        <f t="shared" si="98"/>
        <v>0.51055322509758738</v>
      </c>
      <c r="M581" s="12">
        <f t="shared" si="99"/>
        <v>315.76501132914348</v>
      </c>
      <c r="N581" s="11">
        <f t="shared" si="100"/>
        <v>4.8579232512175912</v>
      </c>
      <c r="O581" s="11">
        <f t="shared" si="101"/>
        <v>637.65</v>
      </c>
      <c r="P581" s="18">
        <f t="shared" si="93"/>
        <v>5.197382116878628E-2</v>
      </c>
    </row>
    <row r="582" spans="6:16" x14ac:dyDescent="0.2">
      <c r="F582" s="10">
        <v>5.81</v>
      </c>
      <c r="G582" s="11">
        <f t="shared" si="102"/>
        <v>43.503049418124043</v>
      </c>
      <c r="H582" s="11">
        <f t="shared" si="94"/>
        <v>9.5159021560888561</v>
      </c>
      <c r="I582" s="11">
        <f t="shared" si="95"/>
        <v>8.8055299942919052E-2</v>
      </c>
      <c r="J582" s="11">
        <f t="shared" si="96"/>
        <v>27.423732907954474</v>
      </c>
      <c r="K582" s="12">
        <f t="shared" si="97"/>
        <v>33.147327404244209</v>
      </c>
      <c r="L582" s="11">
        <f t="shared" si="98"/>
        <v>0.5099588831422186</v>
      </c>
      <c r="M582" s="12">
        <f t="shared" si="99"/>
        <v>315.42672431463069</v>
      </c>
      <c r="N582" s="11">
        <f t="shared" si="100"/>
        <v>4.8527188356097026</v>
      </c>
      <c r="O582" s="11">
        <f t="shared" si="101"/>
        <v>637.65</v>
      </c>
      <c r="P582" s="18">
        <f t="shared" si="93"/>
        <v>5.1913480888551952E-2</v>
      </c>
    </row>
    <row r="583" spans="6:16" x14ac:dyDescent="0.2">
      <c r="F583" s="10">
        <v>5.82</v>
      </c>
      <c r="G583" s="11">
        <f t="shared" si="102"/>
        <v>43.598217211791713</v>
      </c>
      <c r="H583" s="11">
        <f t="shared" si="94"/>
        <v>9.5167793667671283</v>
      </c>
      <c r="I583" s="11">
        <f t="shared" si="95"/>
        <v>8.7387682548176734E-2</v>
      </c>
      <c r="J583" s="11">
        <f t="shared" si="96"/>
        <v>27.4287891810757</v>
      </c>
      <c r="K583" s="12">
        <f t="shared" si="97"/>
        <v>33.108988546707188</v>
      </c>
      <c r="L583" s="11">
        <f t="shared" si="98"/>
        <v>0.50936905456472592</v>
      </c>
      <c r="M583" s="12">
        <f t="shared" si="99"/>
        <v>315.09093905583211</v>
      </c>
      <c r="N583" s="11">
        <f t="shared" si="100"/>
        <v>4.847552908551263</v>
      </c>
      <c r="O583" s="11">
        <f t="shared" si="101"/>
        <v>637.65</v>
      </c>
      <c r="P583" s="18">
        <f t="shared" si="93"/>
        <v>5.1853598264706549E-2</v>
      </c>
    </row>
    <row r="584" spans="6:16" x14ac:dyDescent="0.2">
      <c r="F584" s="10">
        <v>5.83</v>
      </c>
      <c r="G584" s="11">
        <f t="shared" si="102"/>
        <v>43.693393711057837</v>
      </c>
      <c r="H584" s="11">
        <f t="shared" si="94"/>
        <v>9.5176499266122541</v>
      </c>
      <c r="I584" s="11">
        <f t="shared" si="95"/>
        <v>8.6725126892887458E-2</v>
      </c>
      <c r="J584" s="11">
        <f t="shared" si="96"/>
        <v>27.433807579358405</v>
      </c>
      <c r="K584" s="12">
        <f t="shared" si="97"/>
        <v>33.070940827396086</v>
      </c>
      <c r="L584" s="11">
        <f t="shared" si="98"/>
        <v>0.50878370503686288</v>
      </c>
      <c r="M584" s="12">
        <f t="shared" si="99"/>
        <v>314.75763753886457</v>
      </c>
      <c r="N584" s="11">
        <f t="shared" si="100"/>
        <v>4.8424251929056084</v>
      </c>
      <c r="O584" s="11">
        <f t="shared" si="101"/>
        <v>637.65</v>
      </c>
      <c r="P584" s="18">
        <f t="shared" si="93"/>
        <v>5.1794169825496658E-2</v>
      </c>
    </row>
    <row r="585" spans="6:16" x14ac:dyDescent="0.2">
      <c r="F585" s="10">
        <v>5.84</v>
      </c>
      <c r="G585" s="11">
        <f t="shared" si="102"/>
        <v>43.788578849918331</v>
      </c>
      <c r="H585" s="11">
        <f t="shared" si="94"/>
        <v>9.5185138860494956</v>
      </c>
      <c r="I585" s="11">
        <f t="shared" si="95"/>
        <v>8.6067594599970917E-2</v>
      </c>
      <c r="J585" s="11">
        <f t="shared" si="96"/>
        <v>27.438788383001043</v>
      </c>
      <c r="K585" s="12">
        <f t="shared" si="97"/>
        <v>33.033182031999154</v>
      </c>
      <c r="L585" s="11">
        <f t="shared" si="98"/>
        <v>0.50820280049229472</v>
      </c>
      <c r="M585" s="12">
        <f t="shared" si="99"/>
        <v>314.42680187198465</v>
      </c>
      <c r="N585" s="11">
        <f t="shared" si="100"/>
        <v>4.8373354134151487</v>
      </c>
      <c r="O585" s="11">
        <f t="shared" si="101"/>
        <v>637.65</v>
      </c>
      <c r="P585" s="18">
        <f t="shared" si="93"/>
        <v>5.1735192125504911E-2</v>
      </c>
    </row>
    <row r="586" spans="6:16" x14ac:dyDescent="0.2">
      <c r="F586" s="10">
        <v>5.85</v>
      </c>
      <c r="G586" s="11">
        <f t="shared" si="102"/>
        <v>43.883772562869545</v>
      </c>
      <c r="H586" s="11">
        <f t="shared" si="94"/>
        <v>9.5193712951218075</v>
      </c>
      <c r="I586" s="11">
        <f t="shared" si="95"/>
        <v>8.541504758331421E-2</v>
      </c>
      <c r="J586" s="11">
        <f t="shared" si="96"/>
        <v>27.443731870182852</v>
      </c>
      <c r="K586" s="12">
        <f t="shared" si="97"/>
        <v>32.995709963098278</v>
      </c>
      <c r="L586" s="11">
        <f t="shared" si="98"/>
        <v>0.50762630712458889</v>
      </c>
      <c r="M586" s="12">
        <f t="shared" si="99"/>
        <v>314.09841428488238</v>
      </c>
      <c r="N586" s="11">
        <f t="shared" si="100"/>
        <v>4.8322832966904983</v>
      </c>
      <c r="O586" s="11">
        <f t="shared" si="101"/>
        <v>637.65</v>
      </c>
      <c r="P586" s="18">
        <f t="shared" si="93"/>
        <v>5.1676661745450436E-2</v>
      </c>
    </row>
    <row r="587" spans="6:16" x14ac:dyDescent="0.2">
      <c r="F587" s="10">
        <v>5.86</v>
      </c>
      <c r="G587" s="11">
        <f t="shared" si="102"/>
        <v>43.978974784904473</v>
      </c>
      <c r="H587" s="11">
        <f t="shared" si="94"/>
        <v>9.5202222034927271</v>
      </c>
      <c r="I587" s="11">
        <f t="shared" si="95"/>
        <v>8.4767448045565505E-2</v>
      </c>
      <c r="J587" s="11">
        <f t="shared" si="96"/>
        <v>27.448638317077538</v>
      </c>
      <c r="K587" s="12">
        <f t="shared" si="97"/>
        <v>32.958522440039296</v>
      </c>
      <c r="L587" s="11">
        <f t="shared" si="98"/>
        <v>0.5070541913852199</v>
      </c>
      <c r="M587" s="12">
        <f t="shared" si="99"/>
        <v>313.77245712797537</v>
      </c>
      <c r="N587" s="11">
        <f t="shared" si="100"/>
        <v>4.8272685711996211</v>
      </c>
      <c r="O587" s="11">
        <f t="shared" si="101"/>
        <v>637.65</v>
      </c>
      <c r="P587" s="18">
        <f t="shared" si="93"/>
        <v>5.1618575291990799E-2</v>
      </c>
    </row>
    <row r="588" spans="6:16" x14ac:dyDescent="0.2">
      <c r="F588" s="10">
        <v>5.87</v>
      </c>
      <c r="G588" s="11">
        <f t="shared" si="102"/>
        <v>44.074185451508967</v>
      </c>
      <c r="H588" s="11">
        <f t="shared" si="94"/>
        <v>9.5210666604492484</v>
      </c>
      <c r="I588" s="11">
        <f t="shared" si="95"/>
        <v>8.4124758475944889E-2</v>
      </c>
      <c r="J588" s="11">
        <f t="shared" si="96"/>
        <v>27.453507997866868</v>
      </c>
      <c r="K588" s="12">
        <f t="shared" si="97"/>
        <v>32.921617298803284</v>
      </c>
      <c r="L588" s="11">
        <f t="shared" si="98"/>
        <v>0.50648641998158894</v>
      </c>
      <c r="M588" s="12">
        <f t="shared" si="99"/>
        <v>313.4489128717052</v>
      </c>
      <c r="N588" s="11">
        <f t="shared" si="100"/>
        <v>4.8222909672570022</v>
      </c>
      <c r="O588" s="11">
        <f t="shared" si="101"/>
        <v>637.65</v>
      </c>
      <c r="P588" s="18">
        <f t="shared" si="93"/>
        <v>5.1560929397525435E-2</v>
      </c>
    </row>
    <row r="589" spans="6:16" x14ac:dyDescent="0.2">
      <c r="F589" s="10">
        <v>5.88</v>
      </c>
      <c r="G589" s="11">
        <f t="shared" si="102"/>
        <v>44.169404498658011</v>
      </c>
      <c r="H589" s="11">
        <f t="shared" si="94"/>
        <v>9.5219047149046858</v>
      </c>
      <c r="I589" s="11">
        <f t="shared" si="95"/>
        <v>8.3486941648071508E-2</v>
      </c>
      <c r="J589" s="11">
        <f t="shared" si="96"/>
        <v>27.458341184754314</v>
      </c>
      <c r="K589" s="12">
        <f t="shared" si="97"/>
        <v>32.88499239187896</v>
      </c>
      <c r="L589" s="11">
        <f t="shared" si="98"/>
        <v>0.50592295987506097</v>
      </c>
      <c r="M589" s="12">
        <f t="shared" si="99"/>
        <v>313.127764105837</v>
      </c>
      <c r="N589" s="11">
        <f t="shared" si="100"/>
        <v>4.8173502170128772</v>
      </c>
      <c r="O589" s="11">
        <f t="shared" si="101"/>
        <v>637.65</v>
      </c>
      <c r="P589" s="18">
        <f t="shared" si="93"/>
        <v>5.1503720720000562E-2</v>
      </c>
    </row>
    <row r="590" spans="6:16" x14ac:dyDescent="0.2">
      <c r="F590" s="10">
        <v>5.89</v>
      </c>
      <c r="G590" s="11">
        <f t="shared" si="102"/>
        <v>44.264631862812024</v>
      </c>
      <c r="H590" s="11">
        <f t="shared" si="94"/>
        <v>9.5227364154015035</v>
      </c>
      <c r="I590" s="11">
        <f t="shared" si="95"/>
        <v>8.2853960617807421E-2</v>
      </c>
      <c r="J590" s="11">
        <f t="shared" si="96"/>
        <v>27.463138147978491</v>
      </c>
      <c r="K590" s="12">
        <f t="shared" si="97"/>
        <v>32.848645588135973</v>
      </c>
      <c r="L590" s="11">
        <f t="shared" si="98"/>
        <v>0.50536377827901502</v>
      </c>
      <c r="M590" s="12">
        <f t="shared" si="99"/>
        <v>312.80899353876038</v>
      </c>
      <c r="N590" s="11">
        <f t="shared" si="100"/>
        <v>4.8124460544424679</v>
      </c>
      <c r="O590" s="11">
        <f t="shared" si="101"/>
        <v>637.65</v>
      </c>
      <c r="P590" s="18">
        <f t="shared" si="93"/>
        <v>5.1446945942715656E-2</v>
      </c>
    </row>
    <row r="591" spans="6:16" x14ac:dyDescent="0.2">
      <c r="F591" s="10">
        <v>5.9</v>
      </c>
      <c r="G591" s="11">
        <f t="shared" si="102"/>
        <v>44.359867480913167</v>
      </c>
      <c r="H591" s="11">
        <f t="shared" si="94"/>
        <v>9.5235618101141242</v>
      </c>
      <c r="I591" s="11">
        <f t="shared" si="95"/>
        <v>8.2225778721117485E-2</v>
      </c>
      <c r="J591" s="11">
        <f t="shared" si="96"/>
        <v>27.467899155826565</v>
      </c>
      <c r="K591" s="12">
        <f t="shared" si="97"/>
        <v>32.8125747726992</v>
      </c>
      <c r="L591" s="11">
        <f t="shared" si="98"/>
        <v>0.50480884265691073</v>
      </c>
      <c r="M591" s="12">
        <f t="shared" si="99"/>
        <v>312.49258399679223</v>
      </c>
      <c r="N591" s="11">
        <f t="shared" si="100"/>
        <v>4.8075782153352646</v>
      </c>
      <c r="O591" s="11">
        <f t="shared" si="101"/>
        <v>637.65</v>
      </c>
      <c r="P591" s="18">
        <f t="shared" si="93"/>
        <v>5.1390601774131198E-2</v>
      </c>
    </row>
    <row r="592" spans="6:16" x14ac:dyDescent="0.2">
      <c r="F592" s="10">
        <v>5.91</v>
      </c>
      <c r="G592" s="11">
        <f t="shared" si="102"/>
        <v>44.455111290381687</v>
      </c>
      <c r="H592" s="11">
        <f t="shared" si="94"/>
        <v>9.5243809468517195</v>
      </c>
      <c r="I592" s="11">
        <f t="shared" si="95"/>
        <v>8.1602359571946115E-2</v>
      </c>
      <c r="J592" s="11">
        <f t="shared" si="96"/>
        <v>27.472624474647542</v>
      </c>
      <c r="K592" s="12">
        <f t="shared" si="97"/>
        <v>32.776777846824039</v>
      </c>
      <c r="L592" s="11">
        <f t="shared" si="98"/>
        <v>0.5042581207203698</v>
      </c>
      <c r="M592" s="12">
        <f t="shared" si="99"/>
        <v>312.17851842348239</v>
      </c>
      <c r="N592" s="11">
        <f t="shared" si="100"/>
        <v>4.8027464372843447</v>
      </c>
      <c r="O592" s="11">
        <f t="shared" si="101"/>
        <v>637.65</v>
      </c>
      <c r="P592" s="18">
        <f t="shared" si="93"/>
        <v>5.1334684947678011E-2</v>
      </c>
    </row>
    <row r="593" spans="6:16" x14ac:dyDescent="0.2">
      <c r="F593" s="10">
        <v>5.92</v>
      </c>
      <c r="G593" s="11">
        <f t="shared" si="102"/>
        <v>44.5503632291123</v>
      </c>
      <c r="H593" s="11">
        <f t="shared" si="94"/>
        <v>9.5251938730609904</v>
      </c>
      <c r="I593" s="11">
        <f t="shared" si="95"/>
        <v>8.0983667060109149E-2</v>
      </c>
      <c r="J593" s="11">
        <f t="shared" si="96"/>
        <v>27.477314368865621</v>
      </c>
      <c r="K593" s="12">
        <f t="shared" si="97"/>
        <v>32.741252727772718</v>
      </c>
      <c r="L593" s="11">
        <f t="shared" si="98"/>
        <v>0.5037115804272726</v>
      </c>
      <c r="M593" s="12">
        <f t="shared" si="99"/>
        <v>311.86677987892216</v>
      </c>
      <c r="N593" s="11">
        <f t="shared" si="100"/>
        <v>4.7979504596757252</v>
      </c>
      <c r="O593" s="11">
        <f t="shared" si="101"/>
        <v>637.65</v>
      </c>
      <c r="P593" s="18">
        <f t="shared" si="93"/>
        <v>5.1279192221568119E-2</v>
      </c>
    </row>
    <row r="594" spans="6:16" x14ac:dyDescent="0.2">
      <c r="F594" s="10">
        <v>5.93</v>
      </c>
      <c r="G594" s="11">
        <f t="shared" si="102"/>
        <v>44.645623235470588</v>
      </c>
      <c r="H594" s="11">
        <f t="shared" si="94"/>
        <v>9.5260006358288951</v>
      </c>
      <c r="I594" s="11">
        <f t="shared" si="95"/>
        <v>8.0369665349202576E-2</v>
      </c>
      <c r="J594" s="11">
        <f t="shared" si="96"/>
        <v>27.481969100993204</v>
      </c>
      <c r="K594" s="12">
        <f t="shared" si="97"/>
        <v>32.705997348691369</v>
      </c>
      <c r="L594" s="11">
        <f t="shared" si="98"/>
        <v>0.50316918997986726</v>
      </c>
      <c r="M594" s="12">
        <f t="shared" si="99"/>
        <v>311.55735153905215</v>
      </c>
      <c r="N594" s="11">
        <f t="shared" si="100"/>
        <v>4.7931900236777256</v>
      </c>
      <c r="O594" s="11">
        <f t="shared" si="101"/>
        <v>637.65</v>
      </c>
      <c r="P594" s="18">
        <f t="shared" si="93"/>
        <v>5.12241203786067E-2</v>
      </c>
    </row>
    <row r="595" spans="6:16" x14ac:dyDescent="0.2">
      <c r="F595" s="10">
        <v>5.94</v>
      </c>
      <c r="G595" s="11">
        <f t="shared" si="102"/>
        <v>44.740891248289444</v>
      </c>
      <c r="H595" s="11">
        <f t="shared" si="94"/>
        <v>9.5268012818853975</v>
      </c>
      <c r="I595" s="11">
        <f t="shared" si="95"/>
        <v>7.9760318874526753E-2</v>
      </c>
      <c r="J595" s="11">
        <f t="shared" si="96"/>
        <v>27.486588931644132</v>
      </c>
      <c r="K595" s="12">
        <f t="shared" si="97"/>
        <v>32.671009658488373</v>
      </c>
      <c r="L595" s="11">
        <f t="shared" si="98"/>
        <v>0.50263091782289804</v>
      </c>
      <c r="M595" s="12">
        <f t="shared" si="99"/>
        <v>311.25021669497721</v>
      </c>
      <c r="N595" s="11">
        <f t="shared" si="100"/>
        <v>4.7884648722304188</v>
      </c>
      <c r="O595" s="11">
        <f t="shared" si="101"/>
        <v>637.65</v>
      </c>
      <c r="P595" s="18">
        <f t="shared" si="93"/>
        <v>5.1169466226005912E-2</v>
      </c>
    </row>
    <row r="596" spans="6:16" x14ac:dyDescent="0.2">
      <c r="F596" s="10">
        <v>5.95</v>
      </c>
      <c r="G596" s="11">
        <f t="shared" si="102"/>
        <v>44.836167206865504</v>
      </c>
      <c r="H596" s="11">
        <f t="shared" si="94"/>
        <v>9.5275958576061601</v>
      </c>
      <c r="I596" s="11">
        <f t="shared" si="95"/>
        <v>7.9155592341026315E-2</v>
      </c>
      <c r="J596" s="11">
        <f t="shared" si="96"/>
        <v>27.491174119546592</v>
      </c>
      <c r="K596" s="12">
        <f t="shared" si="97"/>
        <v>32.636287621713301</v>
      </c>
      <c r="L596" s="11">
        <f t="shared" si="98"/>
        <v>0.50209673264174304</v>
      </c>
      <c r="M596" s="12">
        <f t="shared" si="99"/>
        <v>310.94535875227882</v>
      </c>
      <c r="N596" s="11">
        <f t="shared" si="100"/>
        <v>4.7837747500350583</v>
      </c>
      <c r="O596" s="11">
        <f t="shared" si="101"/>
        <v>637.65</v>
      </c>
      <c r="P596" s="18">
        <f t="shared" si="93"/>
        <v>5.111522659519966E-2</v>
      </c>
    </row>
    <row r="597" spans="6:16" x14ac:dyDescent="0.2">
      <c r="F597" s="10">
        <v>5.96</v>
      </c>
      <c r="G597" s="11">
        <f t="shared" si="102"/>
        <v>44.931451050955658</v>
      </c>
      <c r="H597" s="11">
        <f t="shared" si="94"/>
        <v>9.528384409015235</v>
      </c>
      <c r="I597" s="11">
        <f t="shared" si="95"/>
        <v>7.8555450721245881E-2</v>
      </c>
      <c r="J597" s="11">
        <f t="shared" si="96"/>
        <v>27.4957249215561</v>
      </c>
      <c r="K597" s="12">
        <f t="shared" si="97"/>
        <v>32.601829218437082</v>
      </c>
      <c r="L597" s="11">
        <f t="shared" si="98"/>
        <v>0.50156660336057046</v>
      </c>
      <c r="M597" s="12">
        <f t="shared" si="99"/>
        <v>310.64276123033324</v>
      </c>
      <c r="N597" s="11">
        <f t="shared" si="100"/>
        <v>4.7791194035435876</v>
      </c>
      <c r="O597" s="11">
        <f t="shared" si="101"/>
        <v>637.65</v>
      </c>
      <c r="P597" s="18">
        <f t="shared" si="93"/>
        <v>5.1061398341660187E-2</v>
      </c>
    </row>
    <row r="598" spans="6:16" x14ac:dyDescent="0.2">
      <c r="F598" s="10">
        <v>5.97</v>
      </c>
      <c r="G598" s="11">
        <f t="shared" si="102"/>
        <v>45.026742720773534</v>
      </c>
      <c r="H598" s="11">
        <f t="shared" si="94"/>
        <v>9.5291669817877285</v>
      </c>
      <c r="I598" s="11">
        <f t="shared" si="95"/>
        <v>7.7959859253301095E-2</v>
      </c>
      <c r="J598" s="11">
        <f t="shared" si="96"/>
        <v>27.500241592668342</v>
      </c>
      <c r="K598" s="12">
        <f t="shared" si="97"/>
        <v>32.567632444132911</v>
      </c>
      <c r="L598" s="11">
        <f t="shared" si="98"/>
        <v>0.5010404991405063</v>
      </c>
      <c r="M598" s="12">
        <f t="shared" si="99"/>
        <v>310.34240776163011</v>
      </c>
      <c r="N598" s="11">
        <f t="shared" si="100"/>
        <v>4.7744985809481557</v>
      </c>
      <c r="O598" s="11">
        <f t="shared" si="101"/>
        <v>637.65</v>
      </c>
      <c r="P598" s="18">
        <f t="shared" si="93"/>
        <v>5.100797834471571E-2</v>
      </c>
    </row>
    <row r="599" spans="6:16" x14ac:dyDescent="0.2">
      <c r="F599" s="10">
        <v>5.98</v>
      </c>
      <c r="G599" s="11">
        <f t="shared" si="102"/>
        <v>45.122042156986055</v>
      </c>
      <c r="H599" s="11">
        <f t="shared" si="94"/>
        <v>9.5299436212524498</v>
      </c>
      <c r="I599" s="11">
        <f t="shared" si="95"/>
        <v>7.7368783438865094E-2</v>
      </c>
      <c r="J599" s="11">
        <f t="shared" si="96"/>
        <v>27.504724386031949</v>
      </c>
      <c r="K599" s="12">
        <f t="shared" si="97"/>
        <v>32.533695309558183</v>
      </c>
      <c r="L599" s="11">
        <f t="shared" si="98"/>
        <v>0.50051838937781823</v>
      </c>
      <c r="M599" s="12">
        <f t="shared" si="99"/>
        <v>310.04428209109477</v>
      </c>
      <c r="N599" s="11">
        <f t="shared" si="100"/>
        <v>4.7699120321706889</v>
      </c>
      <c r="O599" s="11">
        <f t="shared" si="101"/>
        <v>637.65</v>
      </c>
      <c r="P599" s="18">
        <f t="shared" si="93"/>
        <v>5.0954963507369638E-2</v>
      </c>
    </row>
    <row r="600" spans="6:16" x14ac:dyDescent="0.2">
      <c r="F600" s="10">
        <v>5.99</v>
      </c>
      <c r="G600" s="11">
        <f t="shared" si="102"/>
        <v>45.217349300709998</v>
      </c>
      <c r="H600" s="11">
        <f t="shared" si="94"/>
        <v>9.5307143723945327</v>
      </c>
      <c r="I600" s="11">
        <f t="shared" si="95"/>
        <v>7.6782189041170526E-2</v>
      </c>
      <c r="J600" s="11">
        <f t="shared" si="96"/>
        <v>27.509173552961201</v>
      </c>
      <c r="K600" s="12">
        <f t="shared" si="97"/>
        <v>32.500015840637289</v>
      </c>
      <c r="L600" s="11">
        <f t="shared" si="98"/>
        <v>0.50000024370211216</v>
      </c>
      <c r="M600" s="12">
        <f t="shared" si="99"/>
        <v>309.7483680754118</v>
      </c>
      <c r="N600" s="11">
        <f t="shared" si="100"/>
        <v>4.7653595088524892</v>
      </c>
      <c r="O600" s="11">
        <f t="shared" si="101"/>
        <v>637.65</v>
      </c>
      <c r="P600" s="18">
        <f t="shared" si="93"/>
        <v>5.0902350756121081E-2</v>
      </c>
    </row>
    <row r="601" spans="6:16" x14ac:dyDescent="0.2">
      <c r="F601" s="10">
        <v>6</v>
      </c>
      <c r="G601" s="11">
        <f t="shared" si="102"/>
        <v>45.31266409350858</v>
      </c>
      <c r="H601" s="11">
        <f t="shared" si="94"/>
        <v>9.5314792798580434</v>
      </c>
      <c r="I601" s="11">
        <f t="shared" si="95"/>
        <v>7.6200042083026012E-2</v>
      </c>
      <c r="J601" s="11">
        <f t="shared" si="96"/>
        <v>27.513589342948659</v>
      </c>
      <c r="K601" s="12">
        <f t="shared" si="97"/>
        <v>32.46659207834535</v>
      </c>
      <c r="L601" s="11">
        <f t="shared" si="98"/>
        <v>0.49948603197454383</v>
      </c>
      <c r="M601" s="12">
        <f t="shared" si="99"/>
        <v>309.454649682352</v>
      </c>
      <c r="N601" s="11">
        <f t="shared" si="100"/>
        <v>4.760840764343877</v>
      </c>
      <c r="O601" s="11">
        <f t="shared" si="101"/>
        <v>637.65</v>
      </c>
      <c r="P601" s="18">
        <f t="shared" si="93"/>
        <v>5.0850137040786697E-2</v>
      </c>
    </row>
    <row r="602" spans="6:16" x14ac:dyDescent="0.2">
      <c r="G602" s="11"/>
      <c r="H602" s="11"/>
      <c r="I602" s="11"/>
      <c r="J602" s="11"/>
      <c r="K602" s="11"/>
      <c r="L602" s="11"/>
      <c r="M602" s="11"/>
      <c r="N602" s="11"/>
      <c r="O602" s="11"/>
    </row>
    <row r="603" spans="6:16" x14ac:dyDescent="0.2">
      <c r="G603" s="11"/>
      <c r="H603" s="11"/>
      <c r="I603" s="11"/>
      <c r="J603" s="11"/>
      <c r="K603" s="11"/>
      <c r="L603" s="11"/>
      <c r="M603" s="11"/>
      <c r="N603" s="11"/>
      <c r="O603" s="11"/>
    </row>
    <row r="604" spans="6:16" x14ac:dyDescent="0.2">
      <c r="G604" s="11"/>
      <c r="H604" s="11"/>
      <c r="I604" s="11"/>
      <c r="J604" s="11"/>
      <c r="K604" s="11"/>
      <c r="L604" s="11"/>
      <c r="M604" s="11"/>
      <c r="N604" s="11"/>
      <c r="O604" s="11"/>
    </row>
    <row r="605" spans="6:16" x14ac:dyDescent="0.2">
      <c r="G605" s="11"/>
      <c r="H605" s="11"/>
      <c r="I605" s="11"/>
      <c r="J605" s="11"/>
      <c r="K605" s="11"/>
      <c r="L605" s="11"/>
      <c r="M605" s="11"/>
      <c r="N605" s="11"/>
      <c r="O605" s="11"/>
    </row>
    <row r="606" spans="6:16" x14ac:dyDescent="0.2">
      <c r="G606" s="11"/>
      <c r="H606" s="11"/>
      <c r="I606" s="11"/>
      <c r="J606" s="11"/>
      <c r="K606" s="11"/>
      <c r="L606" s="11"/>
      <c r="M606" s="11"/>
      <c r="N606" s="11"/>
      <c r="O606" s="11"/>
    </row>
    <row r="607" spans="6:16" x14ac:dyDescent="0.2">
      <c r="G607" s="11"/>
      <c r="H607" s="11"/>
      <c r="I607" s="11"/>
      <c r="J607" s="11"/>
      <c r="K607" s="11"/>
      <c r="L607" s="11"/>
      <c r="M607" s="11"/>
      <c r="N607" s="11"/>
      <c r="O607" s="11"/>
    </row>
    <row r="608" spans="6:16" x14ac:dyDescent="0.2">
      <c r="G608" s="11"/>
      <c r="H608" s="11"/>
      <c r="I608" s="11"/>
      <c r="J608" s="11"/>
      <c r="K608" s="11"/>
      <c r="L608" s="11"/>
      <c r="M608" s="11"/>
      <c r="N608" s="11"/>
      <c r="O608" s="11"/>
    </row>
    <row r="609" spans="7:15" x14ac:dyDescent="0.2">
      <c r="G609" s="11"/>
      <c r="H609" s="11"/>
      <c r="I609" s="11"/>
      <c r="J609" s="11"/>
      <c r="K609" s="11"/>
      <c r="L609" s="11"/>
      <c r="M609" s="11"/>
      <c r="N609" s="11"/>
      <c r="O609" s="11"/>
    </row>
    <row r="610" spans="7:15" x14ac:dyDescent="0.2">
      <c r="G610" s="11"/>
      <c r="H610" s="11"/>
      <c r="I610" s="11"/>
      <c r="J610" s="11"/>
      <c r="K610" s="11"/>
      <c r="L610" s="11"/>
      <c r="M610" s="11"/>
      <c r="N610" s="11"/>
      <c r="O610" s="11"/>
    </row>
    <row r="611" spans="7:15" x14ac:dyDescent="0.2">
      <c r="G611" s="11"/>
      <c r="H611" s="11"/>
      <c r="I611" s="11"/>
      <c r="J611" s="11"/>
      <c r="K611" s="11"/>
      <c r="L611" s="11"/>
      <c r="M611" s="11"/>
      <c r="N611" s="11"/>
      <c r="O611" s="11"/>
    </row>
    <row r="612" spans="7:15" x14ac:dyDescent="0.2">
      <c r="G612" s="11"/>
      <c r="H612" s="11"/>
      <c r="I612" s="11"/>
      <c r="J612" s="11"/>
      <c r="K612" s="11"/>
      <c r="L612" s="11"/>
      <c r="M612" s="11"/>
      <c r="N612" s="11"/>
      <c r="O612" s="11"/>
    </row>
    <row r="613" spans="7:15" x14ac:dyDescent="0.2">
      <c r="G613" s="11"/>
      <c r="H613" s="11"/>
      <c r="I613" s="11"/>
      <c r="J613" s="11"/>
      <c r="K613" s="11"/>
      <c r="L613" s="11"/>
      <c r="M613" s="11"/>
      <c r="N613" s="11"/>
      <c r="O613" s="11"/>
    </row>
    <row r="614" spans="7:15" x14ac:dyDescent="0.2">
      <c r="G614" s="11"/>
      <c r="H614" s="11"/>
      <c r="I614" s="11"/>
      <c r="J614" s="11"/>
      <c r="K614" s="11"/>
      <c r="L614" s="11"/>
      <c r="M614" s="11"/>
      <c r="N614" s="11"/>
      <c r="O614" s="11"/>
    </row>
    <row r="615" spans="7:15" x14ac:dyDescent="0.2">
      <c r="G615" s="11"/>
      <c r="H615" s="11"/>
      <c r="I615" s="11"/>
      <c r="J615" s="11"/>
      <c r="K615" s="11"/>
      <c r="L615" s="11"/>
      <c r="M615" s="11"/>
      <c r="N615" s="11"/>
      <c r="O615" s="11"/>
    </row>
    <row r="616" spans="7:15" x14ac:dyDescent="0.2">
      <c r="G616" s="11"/>
      <c r="H616" s="11"/>
      <c r="I616" s="11"/>
      <c r="J616" s="11"/>
      <c r="K616" s="11"/>
      <c r="L616" s="11"/>
      <c r="M616" s="11"/>
      <c r="N616" s="11"/>
      <c r="O616" s="11"/>
    </row>
    <row r="617" spans="7:15" x14ac:dyDescent="0.2">
      <c r="G617" s="11"/>
      <c r="H617" s="11"/>
      <c r="I617" s="11"/>
      <c r="J617" s="11"/>
      <c r="K617" s="11"/>
      <c r="L617" s="11"/>
      <c r="M617" s="11"/>
      <c r="N617" s="11"/>
      <c r="O617" s="11"/>
    </row>
    <row r="618" spans="7:15" x14ac:dyDescent="0.2">
      <c r="G618" s="11"/>
      <c r="H618" s="11"/>
      <c r="I618" s="11"/>
      <c r="J618" s="11"/>
      <c r="K618" s="11"/>
      <c r="L618" s="11"/>
      <c r="M618" s="11"/>
      <c r="N618" s="11"/>
      <c r="O618" s="11"/>
    </row>
    <row r="619" spans="7:15" x14ac:dyDescent="0.2">
      <c r="G619" s="11"/>
      <c r="H619" s="11"/>
      <c r="I619" s="11"/>
      <c r="J619" s="11"/>
      <c r="K619" s="11"/>
      <c r="L619" s="11"/>
      <c r="M619" s="11"/>
      <c r="N619" s="11"/>
      <c r="O619" s="11"/>
    </row>
    <row r="620" spans="7:15" x14ac:dyDescent="0.2">
      <c r="G620" s="11"/>
      <c r="H620" s="11"/>
      <c r="I620" s="11"/>
      <c r="J620" s="11"/>
      <c r="K620" s="11"/>
      <c r="L620" s="11"/>
      <c r="M620" s="11"/>
      <c r="N620" s="11"/>
      <c r="O620" s="11"/>
    </row>
    <row r="621" spans="7:15" x14ac:dyDescent="0.2">
      <c r="G621" s="11"/>
      <c r="H621" s="11"/>
      <c r="I621" s="11"/>
      <c r="J621" s="11"/>
      <c r="K621" s="11"/>
      <c r="L621" s="11"/>
      <c r="M621" s="11"/>
      <c r="N621" s="11"/>
      <c r="O621" s="11"/>
    </row>
    <row r="622" spans="7:15" x14ac:dyDescent="0.2">
      <c r="G622" s="11"/>
      <c r="H622" s="11"/>
      <c r="I622" s="11"/>
      <c r="J622" s="11"/>
      <c r="K622" s="11"/>
      <c r="L622" s="11"/>
      <c r="M622" s="11"/>
      <c r="N622" s="11"/>
      <c r="O622" s="11"/>
    </row>
    <row r="623" spans="7:15" x14ac:dyDescent="0.2">
      <c r="G623" s="11"/>
      <c r="H623" s="11"/>
      <c r="I623" s="11"/>
      <c r="J623" s="11"/>
      <c r="K623" s="11"/>
      <c r="L623" s="11"/>
      <c r="M623" s="11"/>
      <c r="N623" s="11"/>
      <c r="O623" s="11"/>
    </row>
    <row r="624" spans="7:15" x14ac:dyDescent="0.2">
      <c r="G624" s="11"/>
      <c r="H624" s="11"/>
      <c r="I624" s="11"/>
      <c r="J624" s="11"/>
      <c r="K624" s="11"/>
      <c r="L624" s="11"/>
      <c r="M624" s="11"/>
      <c r="N624" s="11"/>
      <c r="O624" s="11"/>
    </row>
    <row r="625" spans="7:15" x14ac:dyDescent="0.2">
      <c r="G625" s="11"/>
      <c r="H625" s="11"/>
      <c r="I625" s="11"/>
      <c r="J625" s="11"/>
      <c r="K625" s="11"/>
      <c r="L625" s="11"/>
      <c r="M625" s="11"/>
      <c r="N625" s="11"/>
      <c r="O625" s="11"/>
    </row>
    <row r="626" spans="7:15" x14ac:dyDescent="0.2">
      <c r="G626" s="11"/>
      <c r="H626" s="11"/>
      <c r="I626" s="11"/>
      <c r="J626" s="11"/>
      <c r="K626" s="11"/>
      <c r="L626" s="11"/>
      <c r="M626" s="11"/>
      <c r="N626" s="11"/>
      <c r="O626" s="11"/>
    </row>
    <row r="627" spans="7:15" x14ac:dyDescent="0.2">
      <c r="G627" s="11"/>
      <c r="H627" s="11"/>
      <c r="I627" s="11"/>
      <c r="J627" s="11"/>
      <c r="K627" s="11"/>
      <c r="L627" s="11"/>
      <c r="M627" s="11"/>
      <c r="N627" s="11"/>
      <c r="O627" s="11"/>
    </row>
    <row r="628" spans="7:15" x14ac:dyDescent="0.2">
      <c r="G628" s="11"/>
      <c r="H628" s="11"/>
      <c r="I628" s="11"/>
      <c r="J628" s="11"/>
      <c r="K628" s="11"/>
      <c r="L628" s="11"/>
      <c r="M628" s="11"/>
      <c r="N628" s="11"/>
      <c r="O628" s="11"/>
    </row>
    <row r="629" spans="7:15" x14ac:dyDescent="0.2">
      <c r="G629" s="11"/>
      <c r="H629" s="11"/>
      <c r="I629" s="11"/>
      <c r="J629" s="11"/>
      <c r="K629" s="11"/>
      <c r="L629" s="11"/>
      <c r="M629" s="11"/>
      <c r="N629" s="11"/>
      <c r="O629" s="11"/>
    </row>
    <row r="630" spans="7:15" x14ac:dyDescent="0.2">
      <c r="G630" s="11"/>
      <c r="H630" s="11"/>
      <c r="I630" s="11"/>
      <c r="J630" s="11"/>
      <c r="K630" s="11"/>
      <c r="L630" s="11"/>
      <c r="M630" s="11"/>
      <c r="N630" s="11"/>
      <c r="O630" s="11"/>
    </row>
    <row r="631" spans="7:15" x14ac:dyDescent="0.2">
      <c r="G631" s="11"/>
      <c r="H631" s="11"/>
      <c r="I631" s="11"/>
      <c r="J631" s="11"/>
      <c r="K631" s="11"/>
      <c r="L631" s="11"/>
      <c r="M631" s="11"/>
      <c r="N631" s="11"/>
      <c r="O631" s="11"/>
    </row>
    <row r="632" spans="7:15" x14ac:dyDescent="0.2">
      <c r="G632" s="11"/>
      <c r="H632" s="11"/>
      <c r="I632" s="11"/>
      <c r="J632" s="11"/>
      <c r="K632" s="11"/>
      <c r="L632" s="11"/>
      <c r="M632" s="11"/>
      <c r="N632" s="11"/>
      <c r="O632" s="11"/>
    </row>
    <row r="633" spans="7:15" x14ac:dyDescent="0.2">
      <c r="G633" s="11"/>
      <c r="H633" s="11"/>
      <c r="I633" s="11"/>
      <c r="J633" s="11"/>
      <c r="K633" s="11"/>
      <c r="L633" s="11"/>
      <c r="M633" s="11"/>
      <c r="N633" s="11"/>
      <c r="O633" s="11"/>
    </row>
    <row r="634" spans="7:15" x14ac:dyDescent="0.2">
      <c r="G634" s="11"/>
      <c r="H634" s="11"/>
      <c r="I634" s="11"/>
      <c r="J634" s="11"/>
      <c r="K634" s="11"/>
      <c r="L634" s="11"/>
      <c r="M634" s="11"/>
      <c r="N634" s="11"/>
      <c r="O634" s="11"/>
    </row>
    <row r="635" spans="7:15" x14ac:dyDescent="0.2">
      <c r="G635" s="11"/>
      <c r="H635" s="11"/>
      <c r="I635" s="11"/>
      <c r="J635" s="11"/>
      <c r="K635" s="11"/>
      <c r="L635" s="11"/>
      <c r="M635" s="11"/>
      <c r="N635" s="11"/>
      <c r="O635" s="11"/>
    </row>
    <row r="636" spans="7:15" x14ac:dyDescent="0.2">
      <c r="G636" s="11"/>
      <c r="H636" s="11"/>
      <c r="I636" s="11"/>
      <c r="J636" s="11"/>
      <c r="K636" s="11"/>
      <c r="L636" s="11"/>
      <c r="M636" s="11"/>
      <c r="N636" s="11"/>
      <c r="O636" s="11"/>
    </row>
    <row r="637" spans="7:15" x14ac:dyDescent="0.2">
      <c r="G637" s="11"/>
      <c r="H637" s="11"/>
      <c r="I637" s="11"/>
      <c r="J637" s="11"/>
      <c r="K637" s="11"/>
      <c r="L637" s="11"/>
      <c r="M637" s="11"/>
      <c r="N637" s="11"/>
      <c r="O637" s="11"/>
    </row>
    <row r="638" spans="7:15" x14ac:dyDescent="0.2">
      <c r="G638" s="11"/>
      <c r="H638" s="11"/>
      <c r="I638" s="11"/>
      <c r="J638" s="11"/>
      <c r="K638" s="11"/>
      <c r="L638" s="11"/>
      <c r="M638" s="11"/>
      <c r="N638" s="11"/>
      <c r="O638" s="11"/>
    </row>
    <row r="639" spans="7:15" x14ac:dyDescent="0.2">
      <c r="G639" s="11"/>
      <c r="H639" s="11"/>
      <c r="I639" s="11"/>
      <c r="J639" s="11"/>
      <c r="K639" s="11"/>
      <c r="L639" s="11"/>
      <c r="M639" s="11"/>
      <c r="N639" s="11"/>
      <c r="O639" s="11"/>
    </row>
    <row r="640" spans="7:15" x14ac:dyDescent="0.2">
      <c r="G640" s="11"/>
      <c r="H640" s="11"/>
      <c r="I640" s="11"/>
      <c r="J640" s="11"/>
      <c r="K640" s="11"/>
      <c r="L640" s="11"/>
      <c r="M640" s="11"/>
      <c r="N640" s="11"/>
      <c r="O640" s="11"/>
    </row>
    <row r="641" spans="7:15" x14ac:dyDescent="0.2">
      <c r="G641" s="11"/>
      <c r="H641" s="11"/>
      <c r="I641" s="11"/>
      <c r="J641" s="11"/>
      <c r="K641" s="11"/>
      <c r="L641" s="11"/>
      <c r="M641" s="11"/>
      <c r="N641" s="11"/>
      <c r="O641" s="11"/>
    </row>
    <row r="642" spans="7:15" x14ac:dyDescent="0.2">
      <c r="G642" s="11"/>
      <c r="H642" s="11"/>
      <c r="I642" s="11"/>
      <c r="J642" s="11"/>
      <c r="K642" s="11"/>
      <c r="L642" s="11"/>
      <c r="M642" s="11"/>
      <c r="N642" s="11"/>
      <c r="O642" s="11"/>
    </row>
    <row r="643" spans="7:15" x14ac:dyDescent="0.2">
      <c r="G643" s="11"/>
      <c r="H643" s="11"/>
      <c r="I643" s="11"/>
      <c r="J643" s="11"/>
      <c r="K643" s="11"/>
      <c r="L643" s="11"/>
      <c r="M643" s="11"/>
      <c r="N643" s="11"/>
      <c r="O643" s="11"/>
    </row>
    <row r="644" spans="7:15" x14ac:dyDescent="0.2">
      <c r="G644" s="11"/>
      <c r="H644" s="11"/>
      <c r="I644" s="11"/>
      <c r="J644" s="11"/>
      <c r="K644" s="11"/>
      <c r="L644" s="11"/>
      <c r="M644" s="11"/>
      <c r="N644" s="11"/>
      <c r="O644" s="11"/>
    </row>
    <row r="645" spans="7:15" x14ac:dyDescent="0.2">
      <c r="G645" s="11"/>
      <c r="H645" s="11"/>
      <c r="I645" s="11"/>
      <c r="J645" s="11"/>
      <c r="K645" s="11"/>
      <c r="L645" s="11"/>
      <c r="M645" s="11"/>
      <c r="N645" s="11"/>
      <c r="O645" s="11"/>
    </row>
    <row r="646" spans="7:15" x14ac:dyDescent="0.2">
      <c r="G646" s="11"/>
      <c r="H646" s="11"/>
      <c r="I646" s="11"/>
      <c r="J646" s="11"/>
      <c r="K646" s="11"/>
      <c r="L646" s="11"/>
      <c r="M646" s="11"/>
      <c r="N646" s="11"/>
      <c r="O646" s="11"/>
    </row>
    <row r="647" spans="7:15" x14ac:dyDescent="0.2">
      <c r="G647" s="11"/>
      <c r="H647" s="11"/>
      <c r="I647" s="11"/>
      <c r="J647" s="11"/>
      <c r="K647" s="11"/>
      <c r="L647" s="11"/>
      <c r="M647" s="11"/>
      <c r="N647" s="11"/>
      <c r="O647" s="11"/>
    </row>
    <row r="648" spans="7:15" x14ac:dyDescent="0.2">
      <c r="G648" s="11"/>
      <c r="H648" s="11"/>
      <c r="I648" s="11"/>
      <c r="J648" s="11"/>
      <c r="K648" s="11"/>
      <c r="L648" s="11"/>
      <c r="M648" s="11"/>
      <c r="N648" s="11"/>
      <c r="O648" s="11"/>
    </row>
    <row r="649" spans="7:15" x14ac:dyDescent="0.2">
      <c r="G649" s="11"/>
      <c r="H649" s="11"/>
      <c r="I649" s="11"/>
      <c r="J649" s="11"/>
      <c r="K649" s="11"/>
      <c r="L649" s="11"/>
      <c r="M649" s="11"/>
      <c r="N649" s="11"/>
      <c r="O649" s="11"/>
    </row>
    <row r="650" spans="7:15" x14ac:dyDescent="0.2">
      <c r="G650" s="11"/>
      <c r="H650" s="11"/>
      <c r="I650" s="11"/>
      <c r="J650" s="11"/>
      <c r="K650" s="11"/>
      <c r="L650" s="11"/>
      <c r="M650" s="11"/>
      <c r="N650" s="11"/>
      <c r="O650" s="11"/>
    </row>
    <row r="651" spans="7:15" x14ac:dyDescent="0.2">
      <c r="G651" s="11"/>
      <c r="H651" s="11"/>
      <c r="I651" s="11"/>
      <c r="J651" s="11"/>
      <c r="K651" s="11"/>
      <c r="L651" s="11"/>
      <c r="M651" s="11"/>
      <c r="N651" s="11"/>
      <c r="O651" s="11"/>
    </row>
    <row r="652" spans="7:15" x14ac:dyDescent="0.2">
      <c r="G652" s="11"/>
      <c r="H652" s="11"/>
      <c r="I652" s="11"/>
      <c r="J652" s="11"/>
      <c r="K652" s="11"/>
      <c r="L652" s="11"/>
      <c r="M652" s="11"/>
      <c r="N652" s="11"/>
      <c r="O652" s="11"/>
    </row>
    <row r="653" spans="7:15" x14ac:dyDescent="0.2">
      <c r="G653" s="11"/>
      <c r="H653" s="11"/>
      <c r="I653" s="11"/>
      <c r="J653" s="11"/>
      <c r="K653" s="11"/>
      <c r="L653" s="11"/>
      <c r="M653" s="11"/>
      <c r="N653" s="11"/>
      <c r="O653" s="11"/>
    </row>
    <row r="654" spans="7:15" x14ac:dyDescent="0.2">
      <c r="G654" s="11"/>
      <c r="H654" s="11"/>
      <c r="I654" s="11"/>
      <c r="J654" s="11"/>
      <c r="K654" s="11"/>
      <c r="L654" s="11"/>
      <c r="M654" s="11"/>
      <c r="N654" s="11"/>
      <c r="O654" s="11"/>
    </row>
    <row r="655" spans="7:15" x14ac:dyDescent="0.2">
      <c r="G655" s="11"/>
      <c r="H655" s="11"/>
      <c r="I655" s="11"/>
      <c r="J655" s="11"/>
      <c r="K655" s="11"/>
      <c r="L655" s="11"/>
      <c r="M655" s="11"/>
      <c r="N655" s="11"/>
      <c r="O655" s="11"/>
    </row>
    <row r="656" spans="7:15" x14ac:dyDescent="0.2">
      <c r="G656" s="11"/>
      <c r="H656" s="11"/>
      <c r="I656" s="11"/>
      <c r="J656" s="11"/>
      <c r="K656" s="11"/>
      <c r="L656" s="11"/>
      <c r="M656" s="11"/>
      <c r="N656" s="11"/>
      <c r="O656" s="11"/>
    </row>
    <row r="657" spans="7:15" x14ac:dyDescent="0.2">
      <c r="G657" s="11"/>
      <c r="H657" s="11"/>
      <c r="I657" s="11"/>
      <c r="J657" s="11"/>
      <c r="K657" s="11"/>
      <c r="L657" s="11"/>
      <c r="M657" s="11"/>
      <c r="N657" s="11"/>
      <c r="O657" s="11"/>
    </row>
    <row r="658" spans="7:15" x14ac:dyDescent="0.2">
      <c r="G658" s="11"/>
      <c r="H658" s="11"/>
      <c r="I658" s="11"/>
      <c r="J658" s="11"/>
      <c r="K658" s="11"/>
      <c r="L658" s="11"/>
      <c r="M658" s="11"/>
      <c r="N658" s="11"/>
      <c r="O658" s="11"/>
    </row>
    <row r="659" spans="7:15" x14ac:dyDescent="0.2">
      <c r="G659" s="11"/>
      <c r="H659" s="11"/>
      <c r="I659" s="11"/>
      <c r="J659" s="11"/>
      <c r="K659" s="11"/>
      <c r="L659" s="11"/>
      <c r="M659" s="11"/>
      <c r="N659" s="11"/>
      <c r="O659" s="11"/>
    </row>
    <row r="660" spans="7:15" x14ac:dyDescent="0.2">
      <c r="G660" s="11"/>
      <c r="H660" s="11"/>
      <c r="I660" s="11"/>
      <c r="J660" s="11"/>
      <c r="K660" s="11"/>
      <c r="L660" s="11"/>
      <c r="M660" s="11"/>
      <c r="N660" s="11"/>
      <c r="O660" s="11"/>
    </row>
    <row r="661" spans="7:15" x14ac:dyDescent="0.2">
      <c r="G661" s="11"/>
      <c r="H661" s="11"/>
      <c r="I661" s="11"/>
      <c r="J661" s="11"/>
      <c r="K661" s="11"/>
      <c r="L661" s="11"/>
      <c r="M661" s="11"/>
      <c r="N661" s="11"/>
      <c r="O661" s="11"/>
    </row>
    <row r="662" spans="7:15" x14ac:dyDescent="0.2">
      <c r="G662" s="11"/>
      <c r="H662" s="11"/>
      <c r="I662" s="11"/>
      <c r="J662" s="11"/>
      <c r="K662" s="11"/>
      <c r="L662" s="11"/>
      <c r="M662" s="11"/>
      <c r="N662" s="11"/>
      <c r="O662" s="11"/>
    </row>
    <row r="663" spans="7:15" x14ac:dyDescent="0.2">
      <c r="G663" s="11"/>
      <c r="H663" s="11"/>
      <c r="I663" s="11"/>
      <c r="J663" s="11"/>
      <c r="K663" s="11"/>
      <c r="L663" s="11"/>
      <c r="M663" s="11"/>
      <c r="N663" s="11"/>
      <c r="O663" s="11"/>
    </row>
    <row r="664" spans="7:15" x14ac:dyDescent="0.2">
      <c r="G664" s="11"/>
      <c r="H664" s="11"/>
      <c r="I664" s="11"/>
      <c r="J664" s="11"/>
      <c r="K664" s="11"/>
      <c r="L664" s="11"/>
      <c r="M664" s="11"/>
      <c r="N664" s="11"/>
      <c r="O664" s="11"/>
    </row>
    <row r="665" spans="7:15" x14ac:dyDescent="0.2">
      <c r="G665" s="11"/>
      <c r="H665" s="11"/>
      <c r="I665" s="11"/>
      <c r="J665" s="11"/>
      <c r="K665" s="11"/>
      <c r="L665" s="11"/>
      <c r="M665" s="11"/>
      <c r="N665" s="11"/>
      <c r="O665" s="11"/>
    </row>
    <row r="666" spans="7:15" x14ac:dyDescent="0.2">
      <c r="G666" s="11"/>
      <c r="H666" s="11"/>
      <c r="I666" s="11"/>
      <c r="J666" s="11"/>
      <c r="K666" s="11"/>
      <c r="L666" s="11"/>
      <c r="M666" s="11"/>
      <c r="N666" s="11"/>
      <c r="O666" s="11"/>
    </row>
    <row r="667" spans="7:15" x14ac:dyDescent="0.2">
      <c r="G667" s="11"/>
      <c r="H667" s="11"/>
      <c r="I667" s="11"/>
      <c r="J667" s="11"/>
      <c r="K667" s="11"/>
      <c r="L667" s="11"/>
      <c r="M667" s="11"/>
      <c r="N667" s="11"/>
      <c r="O667" s="11"/>
    </row>
    <row r="668" spans="7:15" x14ac:dyDescent="0.2">
      <c r="G668" s="11"/>
      <c r="H668" s="11"/>
      <c r="I668" s="11"/>
      <c r="J668" s="11"/>
      <c r="K668" s="11"/>
      <c r="L668" s="11"/>
      <c r="M668" s="11"/>
      <c r="N668" s="11"/>
      <c r="O668" s="11"/>
    </row>
    <row r="669" spans="7:15" x14ac:dyDescent="0.2">
      <c r="G669" s="11"/>
      <c r="H669" s="11"/>
      <c r="I669" s="11"/>
      <c r="J669" s="11"/>
      <c r="K669" s="11"/>
      <c r="L669" s="11"/>
      <c r="M669" s="11"/>
      <c r="N669" s="11"/>
      <c r="O669" s="11"/>
    </row>
    <row r="670" spans="7:15" x14ac:dyDescent="0.2">
      <c r="G670" s="11"/>
      <c r="H670" s="11"/>
      <c r="I670" s="11"/>
      <c r="J670" s="11"/>
      <c r="K670" s="11"/>
      <c r="L670" s="11"/>
      <c r="M670" s="11"/>
      <c r="N670" s="11"/>
      <c r="O670" s="11"/>
    </row>
    <row r="671" spans="7:15" x14ac:dyDescent="0.2">
      <c r="G671" s="11"/>
      <c r="H671" s="11"/>
      <c r="I671" s="11"/>
      <c r="J671" s="11"/>
      <c r="K671" s="11"/>
      <c r="L671" s="11"/>
      <c r="M671" s="11"/>
      <c r="N671" s="11"/>
      <c r="O671" s="11"/>
    </row>
    <row r="672" spans="7:15" x14ac:dyDescent="0.2">
      <c r="G672" s="11"/>
      <c r="H672" s="11"/>
      <c r="I672" s="11"/>
      <c r="J672" s="11"/>
      <c r="K672" s="11"/>
      <c r="L672" s="11"/>
      <c r="M672" s="11"/>
      <c r="N672" s="11"/>
      <c r="O672" s="11"/>
    </row>
    <row r="673" spans="7:15" x14ac:dyDescent="0.2">
      <c r="G673" s="11"/>
      <c r="H673" s="11"/>
      <c r="I673" s="11"/>
      <c r="J673" s="11"/>
      <c r="K673" s="11"/>
      <c r="L673" s="11"/>
      <c r="M673" s="11"/>
      <c r="N673" s="11"/>
      <c r="O673" s="11"/>
    </row>
    <row r="674" spans="7:15" x14ac:dyDescent="0.2">
      <c r="G674" s="11"/>
      <c r="H674" s="11"/>
      <c r="I674" s="11"/>
      <c r="J674" s="11"/>
      <c r="K674" s="11"/>
      <c r="L674" s="11"/>
      <c r="M674" s="11"/>
      <c r="N674" s="11"/>
      <c r="O674" s="11"/>
    </row>
    <row r="675" spans="7:15" x14ac:dyDescent="0.2">
      <c r="G675" s="11"/>
      <c r="H675" s="11"/>
      <c r="I675" s="11"/>
      <c r="J675" s="11"/>
      <c r="K675" s="11"/>
      <c r="L675" s="11"/>
      <c r="M675" s="11"/>
      <c r="N675" s="11"/>
      <c r="O675" s="11"/>
    </row>
    <row r="676" spans="7:15" x14ac:dyDescent="0.2">
      <c r="G676" s="11"/>
      <c r="H676" s="11"/>
      <c r="I676" s="11"/>
      <c r="J676" s="11"/>
      <c r="K676" s="11"/>
      <c r="L676" s="11"/>
      <c r="M676" s="11"/>
      <c r="N676" s="11"/>
      <c r="O676" s="11"/>
    </row>
    <row r="677" spans="7:15" x14ac:dyDescent="0.2">
      <c r="G677" s="11"/>
      <c r="H677" s="11"/>
      <c r="I677" s="11"/>
      <c r="J677" s="11"/>
      <c r="K677" s="11"/>
      <c r="L677" s="11"/>
      <c r="M677" s="11"/>
      <c r="N677" s="11"/>
      <c r="O677" s="11"/>
    </row>
    <row r="678" spans="7:15" x14ac:dyDescent="0.2">
      <c r="G678" s="11"/>
      <c r="H678" s="11"/>
      <c r="I678" s="11"/>
      <c r="J678" s="11"/>
      <c r="K678" s="11"/>
      <c r="L678" s="11"/>
      <c r="M678" s="11"/>
      <c r="N678" s="11"/>
      <c r="O678" s="11"/>
    </row>
    <row r="679" spans="7:15" x14ac:dyDescent="0.2">
      <c r="G679" s="11"/>
      <c r="H679" s="11"/>
      <c r="I679" s="11"/>
      <c r="J679" s="11"/>
      <c r="K679" s="11"/>
      <c r="L679" s="11"/>
      <c r="M679" s="11"/>
      <c r="N679" s="11"/>
      <c r="O679" s="11"/>
    </row>
    <row r="680" spans="7:15" x14ac:dyDescent="0.2">
      <c r="G680" s="11"/>
      <c r="H680" s="11"/>
      <c r="I680" s="11"/>
      <c r="J680" s="11"/>
      <c r="K680" s="11"/>
      <c r="L680" s="11"/>
      <c r="M680" s="11"/>
      <c r="N680" s="11"/>
      <c r="O680" s="11"/>
    </row>
    <row r="681" spans="7:15" x14ac:dyDescent="0.2">
      <c r="G681" s="11"/>
      <c r="H681" s="11"/>
      <c r="I681" s="11"/>
      <c r="J681" s="11"/>
      <c r="K681" s="11"/>
      <c r="L681" s="11"/>
      <c r="M681" s="11"/>
      <c r="N681" s="11"/>
      <c r="O681" s="11"/>
    </row>
    <row r="682" spans="7:15" x14ac:dyDescent="0.2">
      <c r="G682" s="11"/>
      <c r="H682" s="11"/>
      <c r="I682" s="11"/>
      <c r="J682" s="11"/>
      <c r="K682" s="11"/>
      <c r="L682" s="11"/>
      <c r="M682" s="11"/>
      <c r="N682" s="11"/>
      <c r="O682" s="11"/>
    </row>
    <row r="683" spans="7:15" x14ac:dyDescent="0.2">
      <c r="G683" s="11"/>
      <c r="H683" s="11"/>
      <c r="I683" s="11"/>
      <c r="J683" s="11"/>
      <c r="K683" s="11"/>
      <c r="L683" s="11"/>
      <c r="M683" s="11"/>
      <c r="N683" s="11"/>
      <c r="O683" s="11"/>
    </row>
    <row r="684" spans="7:15" x14ac:dyDescent="0.2">
      <c r="G684" s="11"/>
      <c r="H684" s="11"/>
      <c r="I684" s="11"/>
      <c r="J684" s="11"/>
      <c r="K684" s="11"/>
      <c r="L684" s="11"/>
      <c r="M684" s="11"/>
      <c r="N684" s="11"/>
      <c r="O684" s="11"/>
    </row>
    <row r="685" spans="7:15" x14ac:dyDescent="0.2">
      <c r="G685" s="11"/>
      <c r="H685" s="11"/>
      <c r="I685" s="11"/>
      <c r="J685" s="11"/>
      <c r="K685" s="11"/>
      <c r="L685" s="11"/>
      <c r="M685" s="11"/>
      <c r="N685" s="11"/>
      <c r="O685" s="11"/>
    </row>
    <row r="686" spans="7:15" x14ac:dyDescent="0.2">
      <c r="G686" s="11"/>
      <c r="H686" s="11"/>
      <c r="I686" s="11"/>
      <c r="J686" s="11"/>
      <c r="K686" s="11"/>
      <c r="L686" s="11"/>
      <c r="M686" s="11"/>
      <c r="N686" s="11"/>
      <c r="O686" s="11"/>
    </row>
    <row r="687" spans="7:15" x14ac:dyDescent="0.2">
      <c r="G687" s="11"/>
      <c r="H687" s="11"/>
      <c r="I687" s="11"/>
      <c r="J687" s="11"/>
      <c r="K687" s="11"/>
      <c r="L687" s="11"/>
      <c r="M687" s="11"/>
      <c r="N687" s="11"/>
      <c r="O687" s="11"/>
    </row>
    <row r="688" spans="7:15" x14ac:dyDescent="0.2">
      <c r="G688" s="11"/>
      <c r="H688" s="11"/>
      <c r="I688" s="11"/>
      <c r="J688" s="11"/>
      <c r="K688" s="11"/>
      <c r="L688" s="11"/>
      <c r="M688" s="11"/>
      <c r="N688" s="11"/>
      <c r="O688" s="11"/>
    </row>
    <row r="689" spans="7:15" x14ac:dyDescent="0.2">
      <c r="G689" s="11"/>
      <c r="H689" s="11"/>
      <c r="I689" s="11"/>
      <c r="J689" s="11"/>
      <c r="K689" s="11"/>
      <c r="L689" s="11"/>
      <c r="M689" s="11"/>
      <c r="N689" s="11"/>
      <c r="O689" s="11"/>
    </row>
    <row r="690" spans="7:15" x14ac:dyDescent="0.2">
      <c r="G690" s="11"/>
      <c r="H690" s="11"/>
      <c r="I690" s="11"/>
      <c r="J690" s="11"/>
      <c r="K690" s="11"/>
      <c r="L690" s="11"/>
      <c r="M690" s="11"/>
      <c r="N690" s="11"/>
      <c r="O690" s="11"/>
    </row>
    <row r="691" spans="7:15" x14ac:dyDescent="0.2">
      <c r="G691" s="11"/>
      <c r="H691" s="11"/>
      <c r="I691" s="11"/>
      <c r="J691" s="11"/>
      <c r="K691" s="11"/>
      <c r="L691" s="11"/>
      <c r="M691" s="11"/>
      <c r="N691" s="11"/>
      <c r="O691" s="11"/>
    </row>
    <row r="692" spans="7:15" x14ac:dyDescent="0.2">
      <c r="G692" s="11"/>
      <c r="H692" s="11"/>
      <c r="I692" s="11"/>
      <c r="J692" s="11"/>
      <c r="K692" s="11"/>
      <c r="L692" s="11"/>
      <c r="M692" s="11"/>
      <c r="N692" s="11"/>
      <c r="O692" s="11"/>
    </row>
    <row r="693" spans="7:15" x14ac:dyDescent="0.2">
      <c r="G693" s="11"/>
      <c r="H693" s="11"/>
      <c r="I693" s="11"/>
      <c r="J693" s="11"/>
      <c r="K693" s="11"/>
      <c r="L693" s="11"/>
      <c r="M693" s="11"/>
      <c r="N693" s="11"/>
      <c r="O693" s="11"/>
    </row>
    <row r="694" spans="7:15" x14ac:dyDescent="0.2">
      <c r="G694" s="11"/>
      <c r="H694" s="11"/>
      <c r="I694" s="11"/>
      <c r="J694" s="11"/>
      <c r="K694" s="11"/>
      <c r="L694" s="11"/>
      <c r="M694" s="11"/>
      <c r="N694" s="11"/>
      <c r="O694" s="11"/>
    </row>
    <row r="695" spans="7:15" x14ac:dyDescent="0.2">
      <c r="G695" s="11"/>
      <c r="H695" s="11"/>
      <c r="I695" s="11"/>
      <c r="J695" s="11"/>
      <c r="K695" s="11"/>
      <c r="L695" s="11"/>
      <c r="M695" s="11"/>
      <c r="N695" s="11"/>
      <c r="O695" s="11"/>
    </row>
    <row r="696" spans="7:15" x14ac:dyDescent="0.2">
      <c r="G696" s="11"/>
      <c r="H696" s="11"/>
      <c r="I696" s="11"/>
      <c r="J696" s="11"/>
      <c r="K696" s="11"/>
      <c r="L696" s="11"/>
      <c r="M696" s="11"/>
      <c r="N696" s="11"/>
      <c r="O696" s="11"/>
    </row>
    <row r="697" spans="7:15" x14ac:dyDescent="0.2">
      <c r="G697" s="11"/>
      <c r="H697" s="11"/>
      <c r="I697" s="11"/>
      <c r="J697" s="11"/>
      <c r="K697" s="11"/>
      <c r="L697" s="11"/>
      <c r="M697" s="11"/>
      <c r="N697" s="11"/>
      <c r="O697" s="11"/>
    </row>
    <row r="698" spans="7:15" x14ac:dyDescent="0.2">
      <c r="G698" s="11"/>
      <c r="H698" s="11"/>
      <c r="I698" s="11"/>
      <c r="J698" s="11"/>
      <c r="K698" s="11"/>
      <c r="L698" s="11"/>
      <c r="M698" s="11"/>
      <c r="N698" s="11"/>
      <c r="O698" s="11"/>
    </row>
    <row r="699" spans="7:15" x14ac:dyDescent="0.2">
      <c r="G699" s="11"/>
      <c r="H699" s="11"/>
      <c r="I699" s="11"/>
      <c r="J699" s="11"/>
      <c r="K699" s="11"/>
      <c r="L699" s="11"/>
      <c r="M699" s="11"/>
      <c r="N699" s="11"/>
      <c r="O699" s="11"/>
    </row>
    <row r="700" spans="7:15" x14ac:dyDescent="0.2">
      <c r="G700" s="11"/>
      <c r="H700" s="11"/>
      <c r="I700" s="11"/>
      <c r="J700" s="11"/>
      <c r="K700" s="11"/>
      <c r="L700" s="11"/>
      <c r="M700" s="11"/>
      <c r="N700" s="11"/>
      <c r="O700" s="11"/>
    </row>
    <row r="701" spans="7:15" x14ac:dyDescent="0.2">
      <c r="G701" s="11"/>
      <c r="H701" s="11"/>
      <c r="I701" s="11"/>
      <c r="J701" s="11"/>
      <c r="K701" s="11"/>
      <c r="L701" s="11"/>
      <c r="M701" s="11"/>
      <c r="N701" s="11"/>
      <c r="O701" s="11"/>
    </row>
    <row r="702" spans="7:15" x14ac:dyDescent="0.2">
      <c r="G702" s="11"/>
      <c r="H702" s="11"/>
      <c r="I702" s="11"/>
      <c r="J702" s="11"/>
      <c r="K702" s="11"/>
      <c r="L702" s="11"/>
      <c r="M702" s="11"/>
      <c r="N702" s="11"/>
      <c r="O702" s="11"/>
    </row>
    <row r="703" spans="7:15" x14ac:dyDescent="0.2">
      <c r="G703" s="11"/>
      <c r="H703" s="11"/>
      <c r="I703" s="11"/>
      <c r="J703" s="11"/>
      <c r="K703" s="11"/>
      <c r="L703" s="11"/>
      <c r="M703" s="11"/>
      <c r="N703" s="11"/>
      <c r="O703" s="11"/>
    </row>
    <row r="704" spans="7:15" x14ac:dyDescent="0.2">
      <c r="G704" s="11"/>
      <c r="H704" s="11"/>
      <c r="I704" s="11"/>
      <c r="J704" s="11"/>
      <c r="K704" s="11"/>
      <c r="L704" s="11"/>
      <c r="M704" s="11"/>
      <c r="N704" s="11"/>
      <c r="O704" s="11"/>
    </row>
    <row r="705" spans="7:15" x14ac:dyDescent="0.2">
      <c r="G705" s="11"/>
      <c r="H705" s="11"/>
      <c r="I705" s="11"/>
      <c r="J705" s="11"/>
      <c r="K705" s="11"/>
      <c r="L705" s="11"/>
      <c r="M705" s="11"/>
      <c r="N705" s="11"/>
      <c r="O705" s="11"/>
    </row>
    <row r="706" spans="7:15" x14ac:dyDescent="0.2">
      <c r="G706" s="11"/>
      <c r="H706" s="11"/>
      <c r="I706" s="11"/>
      <c r="J706" s="11"/>
      <c r="K706" s="11"/>
      <c r="L706" s="11"/>
      <c r="M706" s="11"/>
      <c r="N706" s="11"/>
      <c r="O706" s="11"/>
    </row>
    <row r="707" spans="7:15" x14ac:dyDescent="0.2">
      <c r="G707" s="11"/>
      <c r="H707" s="11"/>
      <c r="I707" s="11"/>
      <c r="J707" s="11"/>
      <c r="K707" s="11"/>
      <c r="L707" s="11"/>
      <c r="M707" s="11"/>
      <c r="N707" s="11"/>
      <c r="O707" s="11"/>
    </row>
    <row r="708" spans="7:15" x14ac:dyDescent="0.2">
      <c r="G708" s="11"/>
      <c r="H708" s="11"/>
      <c r="I708" s="11"/>
      <c r="J708" s="11"/>
      <c r="K708" s="11"/>
      <c r="L708" s="11"/>
      <c r="M708" s="11"/>
      <c r="N708" s="11"/>
      <c r="O708" s="11"/>
    </row>
    <row r="709" spans="7:15" x14ac:dyDescent="0.2">
      <c r="G709" s="11"/>
      <c r="H709" s="11"/>
      <c r="I709" s="11"/>
      <c r="J709" s="11"/>
      <c r="K709" s="11"/>
      <c r="L709" s="11"/>
      <c r="M709" s="11"/>
      <c r="N709" s="11"/>
      <c r="O709" s="11"/>
    </row>
    <row r="710" spans="7:15" x14ac:dyDescent="0.2">
      <c r="G710" s="11"/>
      <c r="H710" s="11"/>
      <c r="I710" s="11"/>
      <c r="J710" s="11"/>
      <c r="K710" s="11"/>
      <c r="L710" s="11"/>
      <c r="M710" s="11"/>
      <c r="N710" s="11"/>
      <c r="O710" s="11"/>
    </row>
    <row r="711" spans="7:15" x14ac:dyDescent="0.2">
      <c r="G711" s="11"/>
      <c r="H711" s="11"/>
      <c r="I711" s="11"/>
      <c r="J711" s="11"/>
      <c r="K711" s="11"/>
      <c r="L711" s="11"/>
      <c r="M711" s="11"/>
      <c r="N711" s="11"/>
      <c r="O711" s="11"/>
    </row>
    <row r="712" spans="7:15" x14ac:dyDescent="0.2">
      <c r="G712" s="11"/>
      <c r="H712" s="11"/>
      <c r="I712" s="11"/>
      <c r="J712" s="11"/>
      <c r="K712" s="11"/>
      <c r="L712" s="11"/>
      <c r="M712" s="11"/>
      <c r="N712" s="11"/>
      <c r="O712" s="11"/>
    </row>
    <row r="713" spans="7:15" x14ac:dyDescent="0.2">
      <c r="G713" s="11"/>
      <c r="H713" s="11"/>
      <c r="I713" s="11"/>
      <c r="J713" s="11"/>
      <c r="K713" s="11"/>
      <c r="L713" s="11"/>
      <c r="M713" s="11"/>
      <c r="N713" s="11"/>
      <c r="O713" s="11"/>
    </row>
    <row r="714" spans="7:15" x14ac:dyDescent="0.2">
      <c r="G714" s="11"/>
      <c r="H714" s="11"/>
      <c r="I714" s="11"/>
      <c r="J714" s="11"/>
      <c r="K714" s="11"/>
      <c r="L714" s="11"/>
      <c r="M714" s="11"/>
      <c r="N714" s="11"/>
      <c r="O714" s="11"/>
    </row>
    <row r="715" spans="7:15" x14ac:dyDescent="0.2">
      <c r="G715" s="11"/>
      <c r="H715" s="11"/>
      <c r="I715" s="11"/>
      <c r="J715" s="11"/>
      <c r="K715" s="11"/>
      <c r="L715" s="11"/>
      <c r="M715" s="11"/>
      <c r="N715" s="11"/>
      <c r="O715" s="11"/>
    </row>
    <row r="716" spans="7:15" x14ac:dyDescent="0.2">
      <c r="G716" s="11"/>
      <c r="H716" s="11"/>
      <c r="I716" s="11"/>
      <c r="J716" s="11"/>
      <c r="K716" s="11"/>
      <c r="L716" s="11"/>
      <c r="M716" s="11"/>
      <c r="N716" s="11"/>
      <c r="O716" s="11"/>
    </row>
    <row r="717" spans="7:15" x14ac:dyDescent="0.2">
      <c r="G717" s="11"/>
      <c r="H717" s="11"/>
      <c r="I717" s="11"/>
      <c r="J717" s="11"/>
      <c r="K717" s="11"/>
      <c r="L717" s="11"/>
      <c r="M717" s="11"/>
      <c r="N717" s="11"/>
      <c r="O717" s="11"/>
    </row>
    <row r="718" spans="7:15" x14ac:dyDescent="0.2">
      <c r="G718" s="11"/>
      <c r="H718" s="11"/>
      <c r="I718" s="11"/>
      <c r="J718" s="11"/>
      <c r="K718" s="11"/>
      <c r="L718" s="11"/>
      <c r="M718" s="11"/>
      <c r="N718" s="11"/>
      <c r="O718" s="11"/>
    </row>
    <row r="719" spans="7:15" x14ac:dyDescent="0.2">
      <c r="G719" s="11"/>
      <c r="H719" s="11"/>
      <c r="I719" s="11"/>
      <c r="J719" s="11"/>
      <c r="K719" s="11"/>
      <c r="L719" s="11"/>
      <c r="M719" s="11"/>
      <c r="N719" s="11"/>
      <c r="O719" s="11"/>
    </row>
    <row r="720" spans="7:15" x14ac:dyDescent="0.2">
      <c r="G720" s="11"/>
      <c r="H720" s="11"/>
      <c r="I720" s="11"/>
      <c r="J720" s="11"/>
      <c r="K720" s="11"/>
      <c r="L720" s="11"/>
      <c r="M720" s="11"/>
      <c r="N720" s="11"/>
      <c r="O720" s="11"/>
    </row>
    <row r="721" spans="7:15" x14ac:dyDescent="0.2">
      <c r="G721" s="11"/>
      <c r="H721" s="11"/>
      <c r="I721" s="11"/>
      <c r="J721" s="11"/>
      <c r="K721" s="11"/>
      <c r="L721" s="11"/>
      <c r="M721" s="11"/>
      <c r="N721" s="11"/>
      <c r="O721" s="11"/>
    </row>
    <row r="722" spans="7:15" x14ac:dyDescent="0.2">
      <c r="G722" s="11"/>
      <c r="H722" s="11"/>
      <c r="I722" s="11"/>
      <c r="J722" s="11"/>
      <c r="K722" s="11"/>
      <c r="L722" s="11"/>
      <c r="M722" s="11"/>
      <c r="N722" s="11"/>
      <c r="O722" s="11"/>
    </row>
    <row r="723" spans="7:15" x14ac:dyDescent="0.2">
      <c r="G723" s="11"/>
      <c r="H723" s="11"/>
      <c r="I723" s="11"/>
      <c r="J723" s="11"/>
      <c r="K723" s="11"/>
      <c r="L723" s="11"/>
      <c r="M723" s="11"/>
      <c r="N723" s="11"/>
      <c r="O723" s="11"/>
    </row>
    <row r="724" spans="7:15" x14ac:dyDescent="0.2">
      <c r="G724" s="11"/>
      <c r="H724" s="11"/>
      <c r="I724" s="11"/>
      <c r="J724" s="11"/>
      <c r="K724" s="11"/>
      <c r="L724" s="11"/>
      <c r="M724" s="11"/>
      <c r="N724" s="11"/>
      <c r="O724" s="11"/>
    </row>
    <row r="725" spans="7:15" x14ac:dyDescent="0.2">
      <c r="G725" s="11"/>
      <c r="H725" s="11"/>
      <c r="I725" s="11"/>
      <c r="J725" s="11"/>
      <c r="K725" s="11"/>
      <c r="L725" s="11"/>
      <c r="M725" s="11"/>
      <c r="N725" s="11"/>
      <c r="O725" s="11"/>
    </row>
    <row r="726" spans="7:15" x14ac:dyDescent="0.2">
      <c r="G726" s="11"/>
      <c r="H726" s="11"/>
      <c r="I726" s="11"/>
      <c r="J726" s="11"/>
      <c r="K726" s="11"/>
      <c r="L726" s="11"/>
      <c r="M726" s="11"/>
      <c r="N726" s="11"/>
      <c r="O726" s="11"/>
    </row>
    <row r="727" spans="7:15" x14ac:dyDescent="0.2">
      <c r="G727" s="11"/>
      <c r="H727" s="11"/>
      <c r="I727" s="11"/>
      <c r="J727" s="11"/>
      <c r="K727" s="11"/>
      <c r="L727" s="11"/>
      <c r="M727" s="11"/>
      <c r="N727" s="11"/>
      <c r="O727" s="11"/>
    </row>
    <row r="728" spans="7:15" x14ac:dyDescent="0.2">
      <c r="G728" s="11"/>
      <c r="H728" s="11"/>
      <c r="I728" s="11"/>
      <c r="J728" s="11"/>
      <c r="K728" s="11"/>
      <c r="L728" s="11"/>
      <c r="M728" s="11"/>
      <c r="N728" s="11"/>
      <c r="O728" s="11"/>
    </row>
    <row r="729" spans="7:15" x14ac:dyDescent="0.2">
      <c r="G729" s="11"/>
      <c r="H729" s="11"/>
      <c r="I729" s="11"/>
      <c r="J729" s="11"/>
      <c r="K729" s="11"/>
      <c r="L729" s="11"/>
      <c r="M729" s="11"/>
      <c r="N729" s="11"/>
      <c r="O729" s="11"/>
    </row>
    <row r="730" spans="7:15" x14ac:dyDescent="0.2">
      <c r="G730" s="11"/>
      <c r="H730" s="11"/>
      <c r="I730" s="11"/>
      <c r="J730" s="11"/>
      <c r="K730" s="11"/>
      <c r="L730" s="11"/>
      <c r="M730" s="11"/>
      <c r="N730" s="11"/>
      <c r="O730" s="11"/>
    </row>
    <row r="731" spans="7:15" x14ac:dyDescent="0.2">
      <c r="G731" s="11"/>
      <c r="H731" s="11"/>
      <c r="I731" s="11"/>
      <c r="J731" s="11"/>
      <c r="K731" s="11"/>
      <c r="L731" s="11"/>
      <c r="M731" s="11"/>
      <c r="N731" s="11"/>
      <c r="O731" s="11"/>
    </row>
    <row r="732" spans="7:15" x14ac:dyDescent="0.2">
      <c r="G732" s="11"/>
      <c r="H732" s="11"/>
      <c r="I732" s="11"/>
      <c r="J732" s="11"/>
      <c r="K732" s="11"/>
      <c r="L732" s="11"/>
      <c r="M732" s="11"/>
      <c r="N732" s="11"/>
      <c r="O732" s="11"/>
    </row>
    <row r="733" spans="7:15" x14ac:dyDescent="0.2">
      <c r="G733" s="11"/>
      <c r="H733" s="11"/>
      <c r="I733" s="11"/>
      <c r="J733" s="11"/>
      <c r="K733" s="11"/>
      <c r="L733" s="11"/>
      <c r="M733" s="11"/>
      <c r="N733" s="11"/>
      <c r="O733" s="11"/>
    </row>
    <row r="734" spans="7:15" x14ac:dyDescent="0.2">
      <c r="G734" s="11"/>
      <c r="H734" s="11"/>
      <c r="I734" s="11"/>
      <c r="J734" s="11"/>
      <c r="K734" s="11"/>
      <c r="L734" s="11"/>
      <c r="M734" s="11"/>
      <c r="N734" s="11"/>
      <c r="O734" s="11"/>
    </row>
    <row r="735" spans="7:15" x14ac:dyDescent="0.2">
      <c r="G735" s="11"/>
      <c r="H735" s="11"/>
      <c r="I735" s="11"/>
      <c r="J735" s="11"/>
      <c r="K735" s="11"/>
      <c r="L735" s="11"/>
      <c r="M735" s="11"/>
      <c r="N735" s="11"/>
      <c r="O735" s="11"/>
    </row>
    <row r="736" spans="7:15" x14ac:dyDescent="0.2">
      <c r="G736" s="11"/>
      <c r="H736" s="11"/>
      <c r="I736" s="11"/>
      <c r="J736" s="11"/>
      <c r="K736" s="11"/>
      <c r="L736" s="11"/>
      <c r="M736" s="11"/>
      <c r="N736" s="11"/>
      <c r="O736" s="11"/>
    </row>
    <row r="737" spans="7:15" x14ac:dyDescent="0.2">
      <c r="G737" s="11"/>
      <c r="H737" s="11"/>
      <c r="I737" s="11"/>
      <c r="J737" s="11"/>
      <c r="K737" s="11"/>
      <c r="L737" s="11"/>
      <c r="M737" s="11"/>
      <c r="N737" s="11"/>
      <c r="O737" s="11"/>
    </row>
    <row r="738" spans="7:15" x14ac:dyDescent="0.2">
      <c r="G738" s="11"/>
      <c r="H738" s="11"/>
      <c r="I738" s="11"/>
      <c r="J738" s="11"/>
      <c r="K738" s="11"/>
      <c r="L738" s="11"/>
      <c r="M738" s="11"/>
      <c r="N738" s="11"/>
      <c r="O738" s="11"/>
    </row>
    <row r="739" spans="7:15" x14ac:dyDescent="0.2">
      <c r="G739" s="11"/>
      <c r="H739" s="11"/>
      <c r="I739" s="11"/>
      <c r="J739" s="11"/>
      <c r="K739" s="11"/>
      <c r="L739" s="11"/>
      <c r="M739" s="11"/>
      <c r="N739" s="11"/>
      <c r="O739" s="11"/>
    </row>
    <row r="740" spans="7:15" x14ac:dyDescent="0.2">
      <c r="G740" s="11"/>
      <c r="H740" s="11"/>
      <c r="I740" s="11"/>
      <c r="J740" s="11"/>
      <c r="K740" s="11"/>
      <c r="L740" s="11"/>
      <c r="M740" s="11"/>
      <c r="N740" s="11"/>
      <c r="O740" s="11"/>
    </row>
    <row r="741" spans="7:15" x14ac:dyDescent="0.2">
      <c r="G741" s="11"/>
      <c r="H741" s="11"/>
      <c r="I741" s="11"/>
      <c r="J741" s="11"/>
      <c r="K741" s="11"/>
      <c r="L741" s="11"/>
      <c r="M741" s="11"/>
      <c r="N741" s="11"/>
      <c r="O741" s="11"/>
    </row>
    <row r="742" spans="7:15" x14ac:dyDescent="0.2">
      <c r="G742" s="11"/>
      <c r="H742" s="11"/>
      <c r="I742" s="11"/>
      <c r="J742" s="11"/>
      <c r="K742" s="11"/>
      <c r="L742" s="11"/>
      <c r="M742" s="11"/>
      <c r="N742" s="11"/>
      <c r="O742" s="11"/>
    </row>
    <row r="743" spans="7:15" x14ac:dyDescent="0.2">
      <c r="G743" s="11"/>
      <c r="H743" s="11"/>
      <c r="I743" s="11"/>
      <c r="J743" s="11"/>
      <c r="K743" s="11"/>
      <c r="L743" s="11"/>
      <c r="M743" s="11"/>
      <c r="N743" s="11"/>
      <c r="O743" s="11"/>
    </row>
    <row r="744" spans="7:15" x14ac:dyDescent="0.2">
      <c r="G744" s="11"/>
      <c r="H744" s="11"/>
      <c r="I744" s="11"/>
      <c r="J744" s="11"/>
      <c r="K744" s="11"/>
      <c r="L744" s="11"/>
      <c r="M744" s="11"/>
      <c r="N744" s="11"/>
      <c r="O744" s="11"/>
    </row>
    <row r="745" spans="7:15" x14ac:dyDescent="0.2">
      <c r="G745" s="11"/>
      <c r="H745" s="11"/>
      <c r="I745" s="11"/>
      <c r="J745" s="11"/>
      <c r="K745" s="11"/>
      <c r="L745" s="11"/>
      <c r="M745" s="11"/>
      <c r="N745" s="11"/>
      <c r="O745" s="11"/>
    </row>
    <row r="746" spans="7:15" x14ac:dyDescent="0.2">
      <c r="G746" s="11"/>
      <c r="H746" s="11"/>
      <c r="I746" s="11"/>
      <c r="J746" s="11"/>
      <c r="K746" s="11"/>
      <c r="L746" s="11"/>
      <c r="M746" s="11"/>
      <c r="N746" s="11"/>
      <c r="O746" s="11"/>
    </row>
    <row r="747" spans="7:15" x14ac:dyDescent="0.2">
      <c r="G747" s="11"/>
      <c r="H747" s="11"/>
      <c r="I747" s="11"/>
      <c r="J747" s="11"/>
      <c r="K747" s="11"/>
      <c r="L747" s="11"/>
      <c r="M747" s="11"/>
      <c r="N747" s="11"/>
      <c r="O747" s="11"/>
    </row>
    <row r="748" spans="7:15" x14ac:dyDescent="0.2">
      <c r="G748" s="11"/>
      <c r="H748" s="11"/>
      <c r="I748" s="11"/>
      <c r="J748" s="11"/>
      <c r="K748" s="11"/>
      <c r="L748" s="11"/>
      <c r="M748" s="11"/>
      <c r="N748" s="11"/>
      <c r="O748" s="11"/>
    </row>
    <row r="749" spans="7:15" x14ac:dyDescent="0.2">
      <c r="G749" s="11"/>
      <c r="H749" s="11"/>
      <c r="I749" s="11"/>
      <c r="J749" s="11"/>
      <c r="K749" s="11"/>
      <c r="L749" s="11"/>
      <c r="M749" s="11"/>
      <c r="N749" s="11"/>
      <c r="O749" s="11"/>
    </row>
    <row r="750" spans="7:15" x14ac:dyDescent="0.2">
      <c r="G750" s="11"/>
      <c r="H750" s="11"/>
      <c r="I750" s="11"/>
      <c r="J750" s="11"/>
      <c r="K750" s="11"/>
      <c r="L750" s="11"/>
      <c r="M750" s="11"/>
      <c r="N750" s="11"/>
      <c r="O750" s="11"/>
    </row>
    <row r="751" spans="7:15" x14ac:dyDescent="0.2">
      <c r="G751" s="11"/>
      <c r="H751" s="11"/>
      <c r="I751" s="11"/>
      <c r="J751" s="11"/>
      <c r="K751" s="11"/>
      <c r="L751" s="11"/>
      <c r="M751" s="11"/>
      <c r="N751" s="11"/>
      <c r="O751" s="11"/>
    </row>
    <row r="752" spans="7:15" x14ac:dyDescent="0.2">
      <c r="G752" s="11"/>
      <c r="H752" s="11"/>
      <c r="I752" s="11"/>
      <c r="J752" s="11"/>
      <c r="K752" s="11"/>
      <c r="L752" s="11"/>
      <c r="M752" s="11"/>
      <c r="N752" s="11"/>
      <c r="O752" s="11"/>
    </row>
    <row r="753" spans="7:15" x14ac:dyDescent="0.2">
      <c r="G753" s="11"/>
      <c r="H753" s="11"/>
      <c r="I753" s="11"/>
      <c r="J753" s="11"/>
      <c r="K753" s="11"/>
      <c r="L753" s="11"/>
      <c r="M753" s="11"/>
      <c r="N753" s="11"/>
      <c r="O753" s="11"/>
    </row>
    <row r="754" spans="7:15" x14ac:dyDescent="0.2">
      <c r="G754" s="11"/>
      <c r="H754" s="11"/>
      <c r="I754" s="11"/>
      <c r="J754" s="11"/>
      <c r="K754" s="11"/>
      <c r="L754" s="11"/>
      <c r="M754" s="11"/>
      <c r="N754" s="11"/>
      <c r="O754" s="11"/>
    </row>
    <row r="755" spans="7:15" x14ac:dyDescent="0.2">
      <c r="G755" s="11"/>
      <c r="H755" s="11"/>
      <c r="I755" s="11"/>
      <c r="J755" s="11"/>
      <c r="K755" s="11"/>
      <c r="L755" s="11"/>
      <c r="M755" s="11"/>
      <c r="N755" s="11"/>
      <c r="O755" s="11"/>
    </row>
    <row r="756" spans="7:15" x14ac:dyDescent="0.2">
      <c r="G756" s="11"/>
      <c r="H756" s="11"/>
      <c r="I756" s="11"/>
      <c r="J756" s="11"/>
      <c r="K756" s="11"/>
      <c r="L756" s="11"/>
      <c r="M756" s="11"/>
      <c r="N756" s="11"/>
      <c r="O756" s="11"/>
    </row>
    <row r="757" spans="7:15" x14ac:dyDescent="0.2">
      <c r="G757" s="11"/>
      <c r="H757" s="11"/>
      <c r="I757" s="11"/>
      <c r="J757" s="11"/>
      <c r="K757" s="11"/>
      <c r="L757" s="11"/>
      <c r="M757" s="11"/>
      <c r="N757" s="11"/>
      <c r="O757" s="11"/>
    </row>
    <row r="758" spans="7:15" x14ac:dyDescent="0.2">
      <c r="G758" s="11"/>
      <c r="H758" s="11"/>
      <c r="I758" s="11"/>
      <c r="J758" s="11"/>
      <c r="K758" s="11"/>
      <c r="L758" s="11"/>
      <c r="M758" s="11"/>
      <c r="N758" s="11"/>
      <c r="O758" s="11"/>
    </row>
    <row r="759" spans="7:15" x14ac:dyDescent="0.2">
      <c r="G759" s="11"/>
      <c r="H759" s="11"/>
      <c r="I759" s="11"/>
      <c r="J759" s="11"/>
      <c r="K759" s="11"/>
      <c r="L759" s="11"/>
      <c r="M759" s="11"/>
      <c r="N759" s="11"/>
      <c r="O759" s="11"/>
    </row>
    <row r="760" spans="7:15" x14ac:dyDescent="0.2">
      <c r="G760" s="11"/>
      <c r="H760" s="11"/>
      <c r="I760" s="11"/>
      <c r="J760" s="11"/>
      <c r="K760" s="11"/>
      <c r="L760" s="11"/>
      <c r="M760" s="11"/>
      <c r="N760" s="11"/>
      <c r="O760" s="11"/>
    </row>
    <row r="761" spans="7:15" x14ac:dyDescent="0.2">
      <c r="G761" s="11"/>
      <c r="H761" s="11"/>
      <c r="I761" s="11"/>
      <c r="J761" s="11"/>
      <c r="K761" s="11"/>
      <c r="L761" s="11"/>
      <c r="M761" s="11"/>
      <c r="N761" s="11"/>
      <c r="O761" s="11"/>
    </row>
    <row r="762" spans="7:15" x14ac:dyDescent="0.2">
      <c r="G762" s="11"/>
      <c r="H762" s="11"/>
      <c r="I762" s="11"/>
      <c r="J762" s="11"/>
      <c r="K762" s="11"/>
      <c r="L762" s="11"/>
      <c r="M762" s="11"/>
      <c r="N762" s="11"/>
      <c r="O762" s="11"/>
    </row>
    <row r="763" spans="7:15" x14ac:dyDescent="0.2">
      <c r="G763" s="11"/>
      <c r="H763" s="11"/>
      <c r="I763" s="11"/>
      <c r="J763" s="11"/>
      <c r="K763" s="11"/>
      <c r="L763" s="11"/>
      <c r="M763" s="11"/>
      <c r="N763" s="11"/>
      <c r="O763" s="11"/>
    </row>
    <row r="764" spans="7:15" x14ac:dyDescent="0.2">
      <c r="G764" s="11"/>
      <c r="H764" s="11"/>
      <c r="I764" s="11"/>
      <c r="J764" s="11"/>
      <c r="K764" s="11"/>
      <c r="L764" s="11"/>
      <c r="M764" s="11"/>
      <c r="N764" s="11"/>
      <c r="O764" s="11"/>
    </row>
    <row r="765" spans="7:15" x14ac:dyDescent="0.2">
      <c r="G765" s="11"/>
      <c r="H765" s="11"/>
      <c r="I765" s="11"/>
      <c r="J765" s="11"/>
      <c r="K765" s="11"/>
      <c r="L765" s="11"/>
      <c r="M765" s="11"/>
      <c r="N765" s="11"/>
      <c r="O765" s="11"/>
    </row>
    <row r="766" spans="7:15" x14ac:dyDescent="0.2">
      <c r="G766" s="11"/>
      <c r="H766" s="11"/>
      <c r="I766" s="11"/>
      <c r="J766" s="11"/>
      <c r="K766" s="11"/>
      <c r="L766" s="11"/>
      <c r="M766" s="11"/>
      <c r="N766" s="11"/>
      <c r="O766" s="11"/>
    </row>
    <row r="767" spans="7:15" x14ac:dyDescent="0.2">
      <c r="G767" s="11"/>
      <c r="H767" s="11"/>
      <c r="I767" s="11"/>
      <c r="J767" s="11"/>
      <c r="K767" s="11"/>
      <c r="L767" s="11"/>
      <c r="M767" s="11"/>
      <c r="N767" s="11"/>
      <c r="O767" s="11"/>
    </row>
    <row r="768" spans="7:15" x14ac:dyDescent="0.2">
      <c r="G768" s="11"/>
      <c r="H768" s="11"/>
      <c r="I768" s="11"/>
      <c r="J768" s="11"/>
      <c r="K768" s="11"/>
      <c r="L768" s="11"/>
      <c r="M768" s="11"/>
      <c r="N768" s="11"/>
      <c r="O768" s="11"/>
    </row>
    <row r="769" spans="7:15" x14ac:dyDescent="0.2">
      <c r="G769" s="11"/>
      <c r="H769" s="11"/>
      <c r="I769" s="11"/>
      <c r="J769" s="11"/>
      <c r="K769" s="11"/>
      <c r="L769" s="11"/>
      <c r="M769" s="11"/>
      <c r="N769" s="11"/>
      <c r="O769" s="11"/>
    </row>
    <row r="770" spans="7:15" x14ac:dyDescent="0.2">
      <c r="G770" s="11"/>
      <c r="H770" s="11"/>
      <c r="I770" s="11"/>
      <c r="J770" s="11"/>
      <c r="K770" s="11"/>
      <c r="L770" s="11"/>
      <c r="M770" s="11"/>
      <c r="N770" s="11"/>
      <c r="O770" s="11"/>
    </row>
    <row r="771" spans="7:15" x14ac:dyDescent="0.2">
      <c r="G771" s="11"/>
      <c r="H771" s="11"/>
      <c r="I771" s="11"/>
      <c r="J771" s="11"/>
      <c r="K771" s="11"/>
      <c r="L771" s="11"/>
      <c r="M771" s="11"/>
      <c r="N771" s="11"/>
      <c r="O771" s="11"/>
    </row>
    <row r="772" spans="7:15" x14ac:dyDescent="0.2">
      <c r="G772" s="11"/>
      <c r="H772" s="11"/>
      <c r="I772" s="11"/>
      <c r="J772" s="11"/>
      <c r="K772" s="11"/>
      <c r="L772" s="11"/>
      <c r="M772" s="11"/>
      <c r="N772" s="11"/>
      <c r="O772" s="11"/>
    </row>
    <row r="773" spans="7:15" x14ac:dyDescent="0.2">
      <c r="G773" s="11"/>
      <c r="H773" s="11"/>
      <c r="I773" s="11"/>
      <c r="J773" s="11"/>
      <c r="K773" s="11"/>
      <c r="L773" s="11"/>
      <c r="M773" s="11"/>
      <c r="N773" s="11"/>
      <c r="O773" s="11"/>
    </row>
    <row r="774" spans="7:15" x14ac:dyDescent="0.2">
      <c r="G774" s="11"/>
      <c r="H774" s="11"/>
      <c r="I774" s="11"/>
      <c r="J774" s="11"/>
      <c r="K774" s="11"/>
      <c r="L774" s="11"/>
      <c r="M774" s="11"/>
      <c r="N774" s="11"/>
      <c r="O774" s="11"/>
    </row>
    <row r="775" spans="7:15" x14ac:dyDescent="0.2">
      <c r="G775" s="11"/>
      <c r="H775" s="11"/>
      <c r="I775" s="11"/>
      <c r="J775" s="11"/>
      <c r="K775" s="11"/>
      <c r="L775" s="11"/>
      <c r="M775" s="11"/>
      <c r="N775" s="11"/>
      <c r="O775" s="11"/>
    </row>
    <row r="776" spans="7:15" x14ac:dyDescent="0.2">
      <c r="G776" s="11"/>
      <c r="H776" s="11"/>
      <c r="I776" s="11"/>
      <c r="J776" s="11"/>
      <c r="K776" s="11"/>
      <c r="L776" s="11"/>
      <c r="M776" s="11"/>
      <c r="N776" s="11"/>
      <c r="O776" s="11"/>
    </row>
    <row r="777" spans="7:15" x14ac:dyDescent="0.2">
      <c r="G777" s="11"/>
      <c r="H777" s="11"/>
      <c r="I777" s="11"/>
      <c r="J777" s="11"/>
      <c r="K777" s="11"/>
      <c r="L777" s="11"/>
      <c r="M777" s="11"/>
      <c r="N777" s="11"/>
      <c r="O777" s="11"/>
    </row>
    <row r="778" spans="7:15" x14ac:dyDescent="0.2">
      <c r="G778" s="11"/>
      <c r="H778" s="11"/>
      <c r="I778" s="11"/>
      <c r="J778" s="11"/>
      <c r="K778" s="11"/>
      <c r="L778" s="11"/>
      <c r="M778" s="11"/>
      <c r="N778" s="11"/>
      <c r="O778" s="11"/>
    </row>
    <row r="779" spans="7:15" x14ac:dyDescent="0.2">
      <c r="G779" s="11"/>
      <c r="H779" s="11"/>
      <c r="I779" s="11"/>
      <c r="J779" s="11"/>
      <c r="K779" s="11"/>
      <c r="L779" s="11"/>
      <c r="M779" s="11"/>
      <c r="N779" s="11"/>
      <c r="O779" s="11"/>
    </row>
    <row r="780" spans="7:15" x14ac:dyDescent="0.2">
      <c r="G780" s="11"/>
      <c r="H780" s="11"/>
      <c r="I780" s="11"/>
      <c r="J780" s="11"/>
      <c r="K780" s="11"/>
      <c r="L780" s="11"/>
      <c r="M780" s="11"/>
      <c r="N780" s="11"/>
      <c r="O780" s="11"/>
    </row>
    <row r="781" spans="7:15" x14ac:dyDescent="0.2">
      <c r="G781" s="11"/>
      <c r="H781" s="11"/>
      <c r="I781" s="11"/>
      <c r="J781" s="11"/>
      <c r="K781" s="11"/>
      <c r="L781" s="11"/>
      <c r="M781" s="11"/>
      <c r="N781" s="11"/>
      <c r="O781" s="11"/>
    </row>
    <row r="782" spans="7:15" x14ac:dyDescent="0.2">
      <c r="G782" s="11"/>
      <c r="H782" s="11"/>
      <c r="I782" s="11"/>
      <c r="J782" s="11"/>
      <c r="K782" s="11"/>
      <c r="L782" s="11"/>
      <c r="M782" s="11"/>
      <c r="N782" s="11"/>
      <c r="O782" s="11"/>
    </row>
    <row r="783" spans="7:15" x14ac:dyDescent="0.2">
      <c r="G783" s="11"/>
      <c r="H783" s="11"/>
      <c r="I783" s="11"/>
      <c r="J783" s="11"/>
      <c r="K783" s="11"/>
      <c r="L783" s="11"/>
      <c r="M783" s="11"/>
      <c r="N783" s="11"/>
      <c r="O783" s="11"/>
    </row>
    <row r="784" spans="7:15" x14ac:dyDescent="0.2">
      <c r="G784" s="11"/>
      <c r="H784" s="11"/>
      <c r="I784" s="11"/>
      <c r="J784" s="11"/>
      <c r="K784" s="11"/>
      <c r="L784" s="11"/>
      <c r="M784" s="11"/>
      <c r="N784" s="11"/>
      <c r="O784" s="11"/>
    </row>
    <row r="785" spans="7:15" x14ac:dyDescent="0.2">
      <c r="G785" s="11"/>
      <c r="H785" s="11"/>
      <c r="I785" s="11"/>
      <c r="J785" s="11"/>
      <c r="K785" s="11"/>
      <c r="L785" s="11"/>
      <c r="M785" s="11"/>
      <c r="N785" s="11"/>
      <c r="O785" s="11"/>
    </row>
    <row r="786" spans="7:15" x14ac:dyDescent="0.2">
      <c r="G786" s="11"/>
      <c r="H786" s="11"/>
      <c r="I786" s="11"/>
      <c r="J786" s="11"/>
      <c r="K786" s="11"/>
      <c r="L786" s="11"/>
      <c r="M786" s="11"/>
      <c r="N786" s="11"/>
      <c r="O786" s="11"/>
    </row>
    <row r="787" spans="7:15" x14ac:dyDescent="0.2">
      <c r="G787" s="11"/>
      <c r="H787" s="11"/>
      <c r="I787" s="11"/>
      <c r="J787" s="11"/>
      <c r="K787" s="11"/>
      <c r="L787" s="11"/>
      <c r="M787" s="11"/>
      <c r="N787" s="11"/>
      <c r="O787" s="11"/>
    </row>
    <row r="788" spans="7:15" x14ac:dyDescent="0.2">
      <c r="G788" s="11"/>
      <c r="H788" s="11"/>
      <c r="I788" s="11"/>
      <c r="J788" s="11"/>
      <c r="K788" s="11"/>
      <c r="L788" s="11"/>
      <c r="M788" s="11"/>
      <c r="N788" s="11"/>
      <c r="O788" s="11"/>
    </row>
    <row r="789" spans="7:15" x14ac:dyDescent="0.2">
      <c r="G789" s="11"/>
      <c r="H789" s="11"/>
      <c r="I789" s="11"/>
      <c r="J789" s="11"/>
      <c r="K789" s="11"/>
      <c r="L789" s="11"/>
      <c r="M789" s="11"/>
      <c r="N789" s="11"/>
      <c r="O789" s="11"/>
    </row>
    <row r="790" spans="7:15" x14ac:dyDescent="0.2">
      <c r="G790" s="11"/>
      <c r="H790" s="11"/>
      <c r="I790" s="11"/>
      <c r="J790" s="11"/>
      <c r="K790" s="11"/>
      <c r="L790" s="11"/>
      <c r="M790" s="11"/>
      <c r="N790" s="11"/>
      <c r="O790" s="11"/>
    </row>
    <row r="791" spans="7:15" x14ac:dyDescent="0.2">
      <c r="G791" s="11"/>
      <c r="H791" s="11"/>
      <c r="I791" s="11"/>
      <c r="J791" s="11"/>
      <c r="K791" s="11"/>
      <c r="L791" s="11"/>
      <c r="M791" s="11"/>
      <c r="N791" s="11"/>
      <c r="O791" s="11"/>
    </row>
    <row r="792" spans="7:15" x14ac:dyDescent="0.2">
      <c r="G792" s="11"/>
      <c r="H792" s="11"/>
      <c r="I792" s="11"/>
      <c r="J792" s="11"/>
      <c r="K792" s="11"/>
      <c r="L792" s="11"/>
      <c r="M792" s="11"/>
      <c r="N792" s="11"/>
      <c r="O792" s="11"/>
    </row>
    <row r="793" spans="7:15" x14ac:dyDescent="0.2">
      <c r="G793" s="11"/>
      <c r="H793" s="11"/>
      <c r="I793" s="11"/>
      <c r="J793" s="11"/>
      <c r="K793" s="11"/>
      <c r="L793" s="11"/>
      <c r="M793" s="11"/>
      <c r="N793" s="11"/>
      <c r="O793" s="11"/>
    </row>
    <row r="794" spans="7:15" x14ac:dyDescent="0.2">
      <c r="G794" s="11"/>
      <c r="H794" s="11"/>
      <c r="I794" s="11"/>
      <c r="J794" s="11"/>
      <c r="K794" s="11"/>
      <c r="L794" s="11"/>
      <c r="M794" s="11"/>
      <c r="N794" s="11"/>
      <c r="O794" s="11"/>
    </row>
    <row r="795" spans="7:15" x14ac:dyDescent="0.2">
      <c r="G795" s="11"/>
      <c r="H795" s="11"/>
      <c r="I795" s="11"/>
      <c r="J795" s="11"/>
      <c r="K795" s="11"/>
      <c r="L795" s="11"/>
      <c r="M795" s="11"/>
      <c r="N795" s="11"/>
      <c r="O795" s="11"/>
    </row>
    <row r="796" spans="7:15" x14ac:dyDescent="0.2">
      <c r="G796" s="11"/>
      <c r="H796" s="11"/>
      <c r="I796" s="11"/>
      <c r="J796" s="11"/>
      <c r="K796" s="11"/>
      <c r="L796" s="11"/>
      <c r="M796" s="11"/>
      <c r="N796" s="11"/>
      <c r="O796" s="11"/>
    </row>
    <row r="797" spans="7:15" x14ac:dyDescent="0.2">
      <c r="G797" s="11"/>
      <c r="H797" s="11"/>
      <c r="I797" s="11"/>
      <c r="J797" s="11"/>
      <c r="K797" s="11"/>
      <c r="L797" s="11"/>
      <c r="M797" s="11"/>
      <c r="N797" s="11"/>
      <c r="O797" s="11"/>
    </row>
    <row r="798" spans="7:15" x14ac:dyDescent="0.2">
      <c r="G798" s="11"/>
      <c r="H798" s="11"/>
      <c r="I798" s="11"/>
      <c r="J798" s="11"/>
      <c r="K798" s="11"/>
      <c r="L798" s="11"/>
      <c r="M798" s="11"/>
      <c r="N798" s="11"/>
      <c r="O798" s="11"/>
    </row>
    <row r="799" spans="7:15" x14ac:dyDescent="0.2">
      <c r="G799" s="11"/>
      <c r="H799" s="11"/>
      <c r="I799" s="11"/>
      <c r="J799" s="11"/>
      <c r="K799" s="11"/>
      <c r="L799" s="11"/>
      <c r="M799" s="11"/>
      <c r="N799" s="11"/>
      <c r="O799" s="11"/>
    </row>
    <row r="800" spans="7:15" x14ac:dyDescent="0.2">
      <c r="G800" s="11"/>
      <c r="H800" s="11"/>
      <c r="I800" s="11"/>
      <c r="J800" s="11"/>
      <c r="K800" s="11"/>
      <c r="L800" s="11"/>
      <c r="M800" s="11"/>
      <c r="N800" s="11"/>
      <c r="O800" s="11"/>
    </row>
    <row r="801" spans="7:15" x14ac:dyDescent="0.2">
      <c r="G801" s="11"/>
      <c r="H801" s="11"/>
      <c r="I801" s="11"/>
      <c r="J801" s="11"/>
      <c r="K801" s="11"/>
      <c r="L801" s="11"/>
      <c r="M801" s="11"/>
      <c r="N801" s="11"/>
      <c r="O801" s="11"/>
    </row>
    <row r="802" spans="7:15" x14ac:dyDescent="0.2">
      <c r="G802" s="11"/>
      <c r="H802" s="11"/>
      <c r="I802" s="11"/>
      <c r="J802" s="11"/>
      <c r="K802" s="11"/>
      <c r="L802" s="11"/>
      <c r="M802" s="11"/>
      <c r="N802" s="11"/>
      <c r="O802" s="11"/>
    </row>
    <row r="803" spans="7:15" x14ac:dyDescent="0.2">
      <c r="G803" s="11"/>
      <c r="H803" s="11"/>
      <c r="I803" s="11"/>
      <c r="J803" s="11"/>
      <c r="K803" s="11"/>
      <c r="L803" s="11"/>
      <c r="M803" s="11"/>
      <c r="N803" s="11"/>
      <c r="O803" s="11"/>
    </row>
    <row r="804" spans="7:15" x14ac:dyDescent="0.2">
      <c r="G804" s="11"/>
      <c r="H804" s="11"/>
      <c r="I804" s="11"/>
      <c r="J804" s="11"/>
      <c r="K804" s="11"/>
      <c r="L804" s="11"/>
      <c r="M804" s="11"/>
      <c r="N804" s="11"/>
      <c r="O804" s="11"/>
    </row>
    <row r="805" spans="7:15" x14ac:dyDescent="0.2">
      <c r="G805" s="11"/>
      <c r="H805" s="11"/>
      <c r="I805" s="11"/>
      <c r="J805" s="11"/>
      <c r="K805" s="11"/>
      <c r="L805" s="11"/>
      <c r="M805" s="11"/>
      <c r="N805" s="11"/>
      <c r="O805" s="11"/>
    </row>
    <row r="806" spans="7:15" x14ac:dyDescent="0.2">
      <c r="G806" s="11"/>
      <c r="H806" s="11"/>
      <c r="I806" s="11"/>
      <c r="J806" s="11"/>
      <c r="K806" s="11"/>
      <c r="L806" s="11"/>
      <c r="M806" s="11"/>
      <c r="N806" s="11"/>
      <c r="O806" s="11"/>
    </row>
    <row r="807" spans="7:15" x14ac:dyDescent="0.2">
      <c r="G807" s="11"/>
      <c r="H807" s="11"/>
      <c r="I807" s="11"/>
      <c r="J807" s="11"/>
      <c r="K807" s="11"/>
      <c r="L807" s="11"/>
      <c r="M807" s="11"/>
      <c r="N807" s="11"/>
      <c r="O807" s="11"/>
    </row>
    <row r="808" spans="7:15" x14ac:dyDescent="0.2">
      <c r="G808" s="11"/>
      <c r="H808" s="11"/>
      <c r="I808" s="11"/>
      <c r="J808" s="11"/>
      <c r="K808" s="11"/>
      <c r="L808" s="11"/>
      <c r="M808" s="11"/>
      <c r="N808" s="11"/>
      <c r="O808" s="11"/>
    </row>
    <row r="809" spans="7:15" x14ac:dyDescent="0.2">
      <c r="G809" s="11"/>
      <c r="H809" s="11"/>
      <c r="I809" s="11"/>
      <c r="J809" s="11"/>
      <c r="K809" s="11"/>
      <c r="L809" s="11"/>
      <c r="M809" s="11"/>
      <c r="N809" s="11"/>
      <c r="O809" s="11"/>
    </row>
    <row r="810" spans="7:15" x14ac:dyDescent="0.2">
      <c r="G810" s="11"/>
      <c r="H810" s="11"/>
      <c r="I810" s="11"/>
      <c r="J810" s="11"/>
      <c r="K810" s="11"/>
      <c r="L810" s="11"/>
      <c r="M810" s="11"/>
      <c r="N810" s="11"/>
      <c r="O810" s="11"/>
    </row>
    <row r="811" spans="7:15" x14ac:dyDescent="0.2">
      <c r="G811" s="11"/>
      <c r="H811" s="11"/>
      <c r="I811" s="11"/>
      <c r="J811" s="11"/>
      <c r="K811" s="11"/>
      <c r="L811" s="11"/>
      <c r="M811" s="11"/>
      <c r="N811" s="11"/>
      <c r="O811" s="11"/>
    </row>
    <row r="812" spans="7:15" x14ac:dyDescent="0.2">
      <c r="G812" s="11"/>
      <c r="H812" s="11"/>
      <c r="I812" s="11"/>
      <c r="J812" s="11"/>
      <c r="K812" s="11"/>
      <c r="L812" s="11"/>
      <c r="M812" s="11"/>
      <c r="N812" s="11"/>
      <c r="O812" s="11"/>
    </row>
    <row r="813" spans="7:15" x14ac:dyDescent="0.2">
      <c r="G813" s="11"/>
      <c r="H813" s="11"/>
      <c r="I813" s="11"/>
      <c r="J813" s="11"/>
      <c r="K813" s="11"/>
      <c r="L813" s="11"/>
      <c r="M813" s="11"/>
      <c r="N813" s="11"/>
      <c r="O813" s="11"/>
    </row>
    <row r="814" spans="7:15" x14ac:dyDescent="0.2">
      <c r="G814" s="11"/>
      <c r="H814" s="11"/>
      <c r="I814" s="11"/>
      <c r="J814" s="11"/>
      <c r="K814" s="11"/>
      <c r="L814" s="11"/>
      <c r="M814" s="11"/>
      <c r="N814" s="11"/>
      <c r="O814" s="11"/>
    </row>
    <row r="815" spans="7:15" x14ac:dyDescent="0.2">
      <c r="G815" s="11"/>
      <c r="H815" s="11"/>
      <c r="I815" s="11"/>
      <c r="J815" s="11"/>
      <c r="K815" s="11"/>
      <c r="L815" s="11"/>
      <c r="M815" s="11"/>
      <c r="N815" s="11"/>
      <c r="O815" s="11"/>
    </row>
    <row r="816" spans="7:15" x14ac:dyDescent="0.2">
      <c r="G816" s="11"/>
      <c r="H816" s="11"/>
      <c r="I816" s="11"/>
      <c r="J816" s="11"/>
      <c r="K816" s="11"/>
      <c r="L816" s="11"/>
      <c r="M816" s="11"/>
      <c r="N816" s="11"/>
      <c r="O816" s="11"/>
    </row>
    <row r="817" spans="7:15" x14ac:dyDescent="0.2">
      <c r="G817" s="11"/>
      <c r="H817" s="11"/>
      <c r="I817" s="11"/>
      <c r="J817" s="11"/>
      <c r="K817" s="11"/>
      <c r="L817" s="11"/>
      <c r="M817" s="11"/>
      <c r="N817" s="11"/>
      <c r="O817" s="11"/>
    </row>
    <row r="818" spans="7:15" x14ac:dyDescent="0.2">
      <c r="G818" s="11"/>
      <c r="H818" s="11"/>
      <c r="I818" s="11"/>
      <c r="J818" s="11"/>
      <c r="K818" s="11"/>
      <c r="L818" s="11"/>
      <c r="M818" s="11"/>
      <c r="N818" s="11"/>
      <c r="O818" s="11"/>
    </row>
    <row r="819" spans="7:15" x14ac:dyDescent="0.2">
      <c r="G819" s="11"/>
      <c r="H819" s="11"/>
      <c r="I819" s="11"/>
      <c r="J819" s="11"/>
      <c r="K819" s="11"/>
      <c r="L819" s="11"/>
      <c r="M819" s="11"/>
      <c r="N819" s="11"/>
      <c r="O819" s="11"/>
    </row>
    <row r="820" spans="7:15" x14ac:dyDescent="0.2">
      <c r="G820" s="11"/>
      <c r="H820" s="11"/>
      <c r="I820" s="11"/>
      <c r="J820" s="11"/>
      <c r="K820" s="11"/>
      <c r="L820" s="11"/>
      <c r="M820" s="11"/>
      <c r="N820" s="11"/>
      <c r="O820" s="11"/>
    </row>
    <row r="821" spans="7:15" x14ac:dyDescent="0.2">
      <c r="G821" s="11"/>
      <c r="H821" s="11"/>
      <c r="I821" s="11"/>
      <c r="J821" s="11"/>
      <c r="K821" s="11"/>
      <c r="L821" s="11"/>
      <c r="M821" s="11"/>
      <c r="N821" s="11"/>
      <c r="O821" s="11"/>
    </row>
    <row r="822" spans="7:15" x14ac:dyDescent="0.2">
      <c r="G822" s="11"/>
      <c r="H822" s="11"/>
      <c r="I822" s="11"/>
      <c r="J822" s="11"/>
      <c r="K822" s="11"/>
      <c r="L822" s="11"/>
      <c r="M822" s="11"/>
      <c r="N822" s="11"/>
      <c r="O822" s="11"/>
    </row>
    <row r="823" spans="7:15" x14ac:dyDescent="0.2">
      <c r="G823" s="11"/>
      <c r="H823" s="11"/>
      <c r="I823" s="11"/>
      <c r="J823" s="11"/>
      <c r="K823" s="11"/>
      <c r="L823" s="11"/>
      <c r="M823" s="11"/>
      <c r="N823" s="11"/>
      <c r="O823" s="11"/>
    </row>
    <row r="824" spans="7:15" x14ac:dyDescent="0.2">
      <c r="G824" s="11"/>
      <c r="H824" s="11"/>
      <c r="I824" s="11"/>
      <c r="J824" s="11"/>
      <c r="K824" s="11"/>
      <c r="L824" s="11"/>
      <c r="M824" s="11"/>
      <c r="N824" s="11"/>
      <c r="O824" s="11"/>
    </row>
    <row r="825" spans="7:15" x14ac:dyDescent="0.2">
      <c r="G825" s="11"/>
      <c r="H825" s="11"/>
      <c r="I825" s="11"/>
      <c r="J825" s="11"/>
      <c r="K825" s="11"/>
      <c r="L825" s="11"/>
      <c r="M825" s="11"/>
      <c r="N825" s="11"/>
      <c r="O825" s="11"/>
    </row>
    <row r="826" spans="7:15" x14ac:dyDescent="0.2">
      <c r="G826" s="11"/>
      <c r="H826" s="11"/>
      <c r="I826" s="11"/>
      <c r="J826" s="11"/>
      <c r="K826" s="11"/>
      <c r="L826" s="11"/>
      <c r="M826" s="11"/>
      <c r="N826" s="11"/>
      <c r="O826" s="11"/>
    </row>
    <row r="827" spans="7:15" x14ac:dyDescent="0.2">
      <c r="G827" s="11"/>
      <c r="H827" s="11"/>
      <c r="I827" s="11"/>
      <c r="J827" s="11"/>
      <c r="K827" s="11"/>
      <c r="L827" s="11"/>
      <c r="M827" s="11"/>
      <c r="N827" s="11"/>
      <c r="O827" s="11"/>
    </row>
    <row r="828" spans="7:15" x14ac:dyDescent="0.2">
      <c r="G828" s="11"/>
      <c r="H828" s="11"/>
      <c r="I828" s="11"/>
      <c r="J828" s="11"/>
      <c r="K828" s="11"/>
      <c r="L828" s="11"/>
      <c r="M828" s="11"/>
      <c r="N828" s="11"/>
      <c r="O828" s="11"/>
    </row>
    <row r="829" spans="7:15" x14ac:dyDescent="0.2">
      <c r="G829" s="11"/>
      <c r="H829" s="11"/>
      <c r="I829" s="11"/>
      <c r="J829" s="11"/>
      <c r="K829" s="11"/>
      <c r="L829" s="11"/>
      <c r="M829" s="11"/>
      <c r="N829" s="11"/>
      <c r="O829" s="11"/>
    </row>
    <row r="830" spans="7:15" x14ac:dyDescent="0.2">
      <c r="G830" s="11"/>
      <c r="H830" s="11"/>
      <c r="I830" s="11"/>
      <c r="J830" s="11"/>
      <c r="K830" s="11"/>
      <c r="L830" s="11"/>
      <c r="M830" s="11"/>
      <c r="N830" s="11"/>
      <c r="O830" s="11"/>
    </row>
    <row r="831" spans="7:15" x14ac:dyDescent="0.2">
      <c r="G831" s="11"/>
      <c r="H831" s="11"/>
      <c r="I831" s="11"/>
      <c r="J831" s="11"/>
      <c r="K831" s="11"/>
      <c r="L831" s="11"/>
      <c r="M831" s="11"/>
      <c r="N831" s="11"/>
      <c r="O831" s="11"/>
    </row>
    <row r="832" spans="7:15" x14ac:dyDescent="0.2">
      <c r="G832" s="11"/>
      <c r="H832" s="11"/>
      <c r="I832" s="11"/>
      <c r="J832" s="11"/>
      <c r="K832" s="11"/>
      <c r="L832" s="11"/>
      <c r="M832" s="11"/>
      <c r="N832" s="11"/>
      <c r="O832" s="11"/>
    </row>
    <row r="833" spans="7:15" x14ac:dyDescent="0.2">
      <c r="G833" s="11"/>
      <c r="H833" s="11"/>
      <c r="I833" s="11"/>
      <c r="J833" s="11"/>
      <c r="K833" s="11"/>
      <c r="L833" s="11"/>
      <c r="M833" s="11"/>
      <c r="N833" s="11"/>
      <c r="O833" s="11"/>
    </row>
    <row r="834" spans="7:15" x14ac:dyDescent="0.2">
      <c r="G834" s="11"/>
      <c r="H834" s="11"/>
      <c r="I834" s="11"/>
      <c r="J834" s="11"/>
      <c r="K834" s="11"/>
      <c r="L834" s="11"/>
      <c r="M834" s="11"/>
      <c r="N834" s="11"/>
      <c r="O834" s="11"/>
    </row>
    <row r="835" spans="7:15" x14ac:dyDescent="0.2">
      <c r="G835" s="11"/>
      <c r="H835" s="11"/>
      <c r="I835" s="11"/>
      <c r="J835" s="11"/>
      <c r="K835" s="11"/>
      <c r="L835" s="11"/>
      <c r="M835" s="11"/>
      <c r="N835" s="11"/>
      <c r="O835" s="11"/>
    </row>
    <row r="836" spans="7:15" x14ac:dyDescent="0.2">
      <c r="G836" s="11"/>
      <c r="H836" s="11"/>
      <c r="I836" s="11"/>
      <c r="J836" s="11"/>
      <c r="K836" s="11"/>
      <c r="L836" s="11"/>
      <c r="M836" s="11"/>
      <c r="N836" s="11"/>
      <c r="O836" s="11"/>
    </row>
    <row r="837" spans="7:15" x14ac:dyDescent="0.2">
      <c r="G837" s="11"/>
      <c r="H837" s="11"/>
      <c r="I837" s="11"/>
      <c r="J837" s="11"/>
      <c r="K837" s="11"/>
      <c r="L837" s="11"/>
      <c r="M837" s="11"/>
      <c r="N837" s="11"/>
      <c r="O837" s="11"/>
    </row>
    <row r="838" spans="7:15" x14ac:dyDescent="0.2">
      <c r="G838" s="11"/>
      <c r="H838" s="11"/>
      <c r="I838" s="11"/>
      <c r="J838" s="11"/>
      <c r="K838" s="11"/>
      <c r="L838" s="11"/>
      <c r="M838" s="11"/>
      <c r="N838" s="11"/>
      <c r="O838" s="11"/>
    </row>
    <row r="839" spans="7:15" x14ac:dyDescent="0.2">
      <c r="G839" s="11"/>
      <c r="H839" s="11"/>
      <c r="I839" s="11"/>
      <c r="J839" s="11"/>
      <c r="K839" s="11"/>
      <c r="L839" s="11"/>
      <c r="M839" s="11"/>
      <c r="N839" s="11"/>
      <c r="O839" s="11"/>
    </row>
    <row r="840" spans="7:15" x14ac:dyDescent="0.2">
      <c r="G840" s="11"/>
      <c r="H840" s="11"/>
      <c r="I840" s="11"/>
      <c r="J840" s="11"/>
      <c r="K840" s="11"/>
      <c r="L840" s="11"/>
      <c r="M840" s="11"/>
      <c r="N840" s="11"/>
      <c r="O840" s="11"/>
    </row>
    <row r="841" spans="7:15" x14ac:dyDescent="0.2">
      <c r="G841" s="11"/>
      <c r="H841" s="11"/>
      <c r="I841" s="11"/>
      <c r="J841" s="11"/>
      <c r="K841" s="11"/>
      <c r="L841" s="11"/>
      <c r="M841" s="11"/>
      <c r="N841" s="11"/>
      <c r="O841" s="11"/>
    </row>
    <row r="842" spans="7:15" x14ac:dyDescent="0.2">
      <c r="G842" s="11"/>
      <c r="H842" s="11"/>
      <c r="I842" s="11"/>
      <c r="J842" s="11"/>
      <c r="K842" s="11"/>
      <c r="L842" s="11"/>
      <c r="M842" s="11"/>
      <c r="N842" s="11"/>
      <c r="O842" s="11"/>
    </row>
    <row r="843" spans="7:15" x14ac:dyDescent="0.2">
      <c r="G843" s="11"/>
      <c r="H843" s="11"/>
      <c r="I843" s="11"/>
      <c r="J843" s="11"/>
      <c r="K843" s="11"/>
      <c r="L843" s="11"/>
      <c r="M843" s="11"/>
      <c r="N843" s="11"/>
      <c r="O843" s="11"/>
    </row>
    <row r="844" spans="7:15" x14ac:dyDescent="0.2">
      <c r="G844" s="11"/>
      <c r="H844" s="11"/>
      <c r="I844" s="11"/>
      <c r="J844" s="11"/>
      <c r="K844" s="11"/>
      <c r="L844" s="11"/>
      <c r="M844" s="11"/>
      <c r="N844" s="11"/>
      <c r="O844" s="11"/>
    </row>
    <row r="845" spans="7:15" x14ac:dyDescent="0.2">
      <c r="G845" s="11"/>
      <c r="H845" s="11"/>
      <c r="I845" s="11"/>
      <c r="J845" s="11"/>
      <c r="K845" s="11"/>
      <c r="L845" s="11"/>
      <c r="M845" s="11"/>
      <c r="N845" s="11"/>
      <c r="O845" s="11"/>
    </row>
    <row r="846" spans="7:15" x14ac:dyDescent="0.2">
      <c r="G846" s="11"/>
      <c r="H846" s="11"/>
      <c r="I846" s="11"/>
      <c r="J846" s="11"/>
      <c r="K846" s="11"/>
      <c r="L846" s="11"/>
      <c r="M846" s="11"/>
      <c r="N846" s="11"/>
      <c r="O846" s="11"/>
    </row>
    <row r="847" spans="7:15" x14ac:dyDescent="0.2">
      <c r="G847" s="11"/>
      <c r="H847" s="11"/>
      <c r="I847" s="11"/>
      <c r="J847" s="11"/>
      <c r="K847" s="11"/>
      <c r="L847" s="11"/>
      <c r="M847" s="11"/>
      <c r="N847" s="11"/>
      <c r="O847" s="11"/>
    </row>
    <row r="848" spans="7:15" x14ac:dyDescent="0.2">
      <c r="G848" s="11"/>
      <c r="H848" s="11"/>
      <c r="I848" s="11"/>
      <c r="J848" s="11"/>
      <c r="K848" s="11"/>
      <c r="L848" s="11"/>
      <c r="M848" s="11"/>
      <c r="N848" s="11"/>
      <c r="O848" s="11"/>
    </row>
    <row r="849" spans="7:15" x14ac:dyDescent="0.2">
      <c r="G849" s="11"/>
      <c r="H849" s="11"/>
      <c r="I849" s="11"/>
      <c r="J849" s="11"/>
      <c r="K849" s="11"/>
      <c r="L849" s="11"/>
      <c r="M849" s="11"/>
      <c r="N849" s="11"/>
      <c r="O849" s="11"/>
    </row>
    <row r="850" spans="7:15" x14ac:dyDescent="0.2">
      <c r="G850" s="11"/>
      <c r="H850" s="11"/>
      <c r="I850" s="11"/>
      <c r="J850" s="11"/>
      <c r="K850" s="11"/>
      <c r="L850" s="11"/>
      <c r="M850" s="11"/>
      <c r="N850" s="11"/>
      <c r="O850" s="11"/>
    </row>
    <row r="851" spans="7:15" x14ac:dyDescent="0.2">
      <c r="G851" s="11"/>
      <c r="H851" s="11"/>
      <c r="I851" s="11"/>
      <c r="J851" s="11"/>
      <c r="K851" s="11"/>
      <c r="L851" s="11"/>
      <c r="M851" s="11"/>
      <c r="N851" s="11"/>
      <c r="O851" s="11"/>
    </row>
    <row r="852" spans="7:15" x14ac:dyDescent="0.2">
      <c r="G852" s="11"/>
      <c r="H852" s="11"/>
      <c r="I852" s="11"/>
      <c r="J852" s="11"/>
      <c r="K852" s="11"/>
      <c r="L852" s="11"/>
      <c r="M852" s="11"/>
      <c r="N852" s="11"/>
      <c r="O852" s="11"/>
    </row>
    <row r="853" spans="7:15" x14ac:dyDescent="0.2">
      <c r="G853" s="11"/>
      <c r="H853" s="11"/>
      <c r="I853" s="11"/>
      <c r="J853" s="11"/>
      <c r="K853" s="11"/>
      <c r="L853" s="11"/>
      <c r="M853" s="11"/>
      <c r="N853" s="11"/>
      <c r="O853" s="11"/>
    </row>
    <row r="854" spans="7:15" x14ac:dyDescent="0.2">
      <c r="G854" s="11"/>
      <c r="H854" s="11"/>
      <c r="I854" s="11"/>
      <c r="J854" s="11"/>
      <c r="K854" s="11"/>
      <c r="L854" s="11"/>
      <c r="M854" s="11"/>
      <c r="N854" s="11"/>
      <c r="O854" s="11"/>
    </row>
    <row r="855" spans="7:15" x14ac:dyDescent="0.2">
      <c r="G855" s="11"/>
      <c r="H855" s="11"/>
      <c r="I855" s="11"/>
      <c r="J855" s="11"/>
      <c r="K855" s="11"/>
      <c r="L855" s="11"/>
      <c r="M855" s="11"/>
      <c r="N855" s="11"/>
      <c r="O855" s="11"/>
    </row>
    <row r="856" spans="7:15" x14ac:dyDescent="0.2">
      <c r="G856" s="11"/>
      <c r="H856" s="11"/>
      <c r="I856" s="11"/>
      <c r="J856" s="11"/>
      <c r="K856" s="11"/>
      <c r="L856" s="11"/>
      <c r="M856" s="11"/>
      <c r="N856" s="11"/>
      <c r="O856" s="11"/>
    </row>
    <row r="857" spans="7:15" x14ac:dyDescent="0.2">
      <c r="G857" s="11"/>
      <c r="H857" s="11"/>
      <c r="I857" s="11"/>
      <c r="J857" s="11"/>
      <c r="K857" s="11"/>
      <c r="L857" s="11"/>
      <c r="M857" s="11"/>
      <c r="N857" s="11"/>
      <c r="O857" s="11"/>
    </row>
    <row r="858" spans="7:15" x14ac:dyDescent="0.2">
      <c r="G858" s="11"/>
      <c r="H858" s="11"/>
      <c r="I858" s="11"/>
      <c r="J858" s="11"/>
      <c r="K858" s="11"/>
      <c r="L858" s="11"/>
      <c r="M858" s="11"/>
      <c r="N858" s="11"/>
      <c r="O858" s="11"/>
    </row>
    <row r="859" spans="7:15" x14ac:dyDescent="0.2">
      <c r="G859" s="11"/>
      <c r="H859" s="11"/>
      <c r="I859" s="11"/>
      <c r="J859" s="11"/>
      <c r="K859" s="11"/>
      <c r="L859" s="11"/>
      <c r="M859" s="11"/>
      <c r="N859" s="11"/>
      <c r="O859" s="11"/>
    </row>
    <row r="860" spans="7:15" x14ac:dyDescent="0.2">
      <c r="G860" s="11"/>
      <c r="H860" s="11"/>
      <c r="I860" s="11"/>
      <c r="J860" s="11"/>
      <c r="K860" s="11"/>
      <c r="L860" s="11"/>
      <c r="M860" s="11"/>
      <c r="N860" s="11"/>
      <c r="O860" s="11"/>
    </row>
    <row r="861" spans="7:15" x14ac:dyDescent="0.2">
      <c r="G861" s="11"/>
      <c r="H861" s="11"/>
      <c r="I861" s="11"/>
      <c r="J861" s="11"/>
      <c r="K861" s="11"/>
      <c r="L861" s="11"/>
      <c r="M861" s="11"/>
      <c r="N861" s="11"/>
      <c r="O861" s="11"/>
    </row>
    <row r="862" spans="7:15" x14ac:dyDescent="0.2">
      <c r="G862" s="11"/>
      <c r="H862" s="11"/>
      <c r="I862" s="11"/>
      <c r="J862" s="11"/>
      <c r="K862" s="11"/>
      <c r="L862" s="11"/>
      <c r="M862" s="11"/>
      <c r="N862" s="11"/>
      <c r="O862" s="11"/>
    </row>
    <row r="863" spans="7:15" x14ac:dyDescent="0.2">
      <c r="G863" s="11"/>
      <c r="H863" s="11"/>
      <c r="I863" s="11"/>
      <c r="J863" s="11"/>
      <c r="K863" s="11"/>
      <c r="L863" s="11"/>
      <c r="M863" s="11"/>
      <c r="N863" s="11"/>
      <c r="O863" s="11"/>
    </row>
    <row r="864" spans="7:15" x14ac:dyDescent="0.2">
      <c r="G864" s="11"/>
      <c r="H864" s="11"/>
      <c r="I864" s="11"/>
      <c r="J864" s="11"/>
      <c r="K864" s="11"/>
      <c r="L864" s="11"/>
      <c r="M864" s="11"/>
      <c r="N864" s="11"/>
      <c r="O864" s="11"/>
    </row>
    <row r="865" spans="7:15" x14ac:dyDescent="0.2">
      <c r="G865" s="11"/>
      <c r="H865" s="11"/>
      <c r="I865" s="11"/>
      <c r="J865" s="11"/>
      <c r="K865" s="11"/>
      <c r="L865" s="11"/>
      <c r="M865" s="11"/>
      <c r="N865" s="11"/>
      <c r="O865" s="11"/>
    </row>
    <row r="866" spans="7:15" x14ac:dyDescent="0.2">
      <c r="G866" s="11"/>
      <c r="H866" s="11"/>
      <c r="I866" s="11"/>
      <c r="J866" s="11"/>
      <c r="K866" s="11"/>
      <c r="L866" s="11"/>
      <c r="M866" s="11"/>
      <c r="N866" s="11"/>
      <c r="O866" s="11"/>
    </row>
    <row r="867" spans="7:15" x14ac:dyDescent="0.2">
      <c r="G867" s="11"/>
      <c r="H867" s="11"/>
      <c r="I867" s="11"/>
      <c r="J867" s="11"/>
      <c r="K867" s="11"/>
      <c r="L867" s="11"/>
      <c r="M867" s="11"/>
      <c r="N867" s="11"/>
      <c r="O867" s="11"/>
    </row>
    <row r="868" spans="7:15" x14ac:dyDescent="0.2">
      <c r="G868" s="11"/>
      <c r="H868" s="11"/>
      <c r="I868" s="11"/>
      <c r="J868" s="11"/>
      <c r="K868" s="11"/>
      <c r="L868" s="11"/>
      <c r="M868" s="11"/>
      <c r="N868" s="11"/>
      <c r="O868" s="11"/>
    </row>
    <row r="869" spans="7:15" x14ac:dyDescent="0.2">
      <c r="G869" s="11"/>
      <c r="H869" s="11"/>
      <c r="I869" s="11"/>
      <c r="J869" s="11"/>
      <c r="K869" s="11"/>
      <c r="L869" s="11"/>
      <c r="M869" s="11"/>
      <c r="N869" s="11"/>
      <c r="O869" s="11"/>
    </row>
    <row r="870" spans="7:15" x14ac:dyDescent="0.2">
      <c r="G870" s="11"/>
      <c r="H870" s="11"/>
      <c r="I870" s="11"/>
      <c r="J870" s="11"/>
      <c r="K870" s="11"/>
      <c r="L870" s="11"/>
      <c r="M870" s="11"/>
      <c r="N870" s="11"/>
      <c r="O870" s="11"/>
    </row>
    <row r="871" spans="7:15" x14ac:dyDescent="0.2">
      <c r="G871" s="11"/>
      <c r="H871" s="11"/>
      <c r="I871" s="11"/>
      <c r="J871" s="11"/>
      <c r="K871" s="11"/>
      <c r="L871" s="11"/>
      <c r="M871" s="11"/>
      <c r="N871" s="11"/>
      <c r="O871" s="11"/>
    </row>
    <row r="872" spans="7:15" x14ac:dyDescent="0.2">
      <c r="G872" s="11"/>
      <c r="H872" s="11"/>
      <c r="I872" s="11"/>
      <c r="J872" s="11"/>
      <c r="K872" s="11"/>
      <c r="L872" s="11"/>
      <c r="M872" s="11"/>
      <c r="N872" s="11"/>
      <c r="O872" s="11"/>
    </row>
    <row r="873" spans="7:15" x14ac:dyDescent="0.2">
      <c r="G873" s="11"/>
      <c r="H873" s="11"/>
      <c r="I873" s="11"/>
      <c r="J873" s="11"/>
      <c r="K873" s="11"/>
      <c r="L873" s="11"/>
      <c r="M873" s="11"/>
      <c r="N873" s="11"/>
      <c r="O873" s="11"/>
    </row>
    <row r="874" spans="7:15" x14ac:dyDescent="0.2">
      <c r="G874" s="11"/>
      <c r="H874" s="11"/>
      <c r="I874" s="11"/>
      <c r="J874" s="11"/>
      <c r="K874" s="11"/>
      <c r="L874" s="11"/>
      <c r="M874" s="11"/>
      <c r="N874" s="11"/>
      <c r="O874" s="11"/>
    </row>
    <row r="875" spans="7:15" x14ac:dyDescent="0.2">
      <c r="G875" s="11"/>
      <c r="H875" s="11"/>
      <c r="I875" s="11"/>
      <c r="J875" s="11"/>
      <c r="K875" s="11"/>
      <c r="L875" s="11"/>
      <c r="M875" s="11"/>
      <c r="N875" s="11"/>
      <c r="O875" s="11"/>
    </row>
    <row r="876" spans="7:15" x14ac:dyDescent="0.2">
      <c r="G876" s="11"/>
      <c r="H876" s="11"/>
      <c r="I876" s="11"/>
      <c r="J876" s="11"/>
      <c r="K876" s="11"/>
      <c r="L876" s="11"/>
      <c r="M876" s="11"/>
      <c r="N876" s="11"/>
      <c r="O876" s="11"/>
    </row>
    <row r="877" spans="7:15" x14ac:dyDescent="0.2">
      <c r="G877" s="11"/>
      <c r="H877" s="11"/>
      <c r="I877" s="11"/>
      <c r="J877" s="11"/>
      <c r="K877" s="11"/>
      <c r="L877" s="11"/>
      <c r="M877" s="11"/>
      <c r="N877" s="11"/>
      <c r="O877" s="11"/>
    </row>
    <row r="878" spans="7:15" x14ac:dyDescent="0.2">
      <c r="G878" s="11"/>
      <c r="H878" s="11"/>
      <c r="I878" s="11"/>
      <c r="J878" s="11"/>
      <c r="K878" s="11"/>
      <c r="L878" s="11"/>
      <c r="M878" s="11"/>
      <c r="N878" s="11"/>
      <c r="O878" s="11"/>
    </row>
    <row r="879" spans="7:15" x14ac:dyDescent="0.2">
      <c r="G879" s="11"/>
      <c r="H879" s="11"/>
      <c r="I879" s="11"/>
      <c r="J879" s="11"/>
      <c r="K879" s="11"/>
      <c r="L879" s="11"/>
      <c r="M879" s="11"/>
      <c r="N879" s="11"/>
      <c r="O879" s="11"/>
    </row>
    <row r="880" spans="7:15" x14ac:dyDescent="0.2">
      <c r="G880" s="11"/>
      <c r="H880" s="11"/>
      <c r="I880" s="11"/>
      <c r="J880" s="11"/>
      <c r="K880" s="11"/>
      <c r="L880" s="11"/>
      <c r="M880" s="11"/>
      <c r="N880" s="11"/>
      <c r="O880" s="11"/>
    </row>
    <row r="881" spans="7:15" x14ac:dyDescent="0.2">
      <c r="G881" s="11"/>
      <c r="H881" s="11"/>
      <c r="I881" s="11"/>
      <c r="J881" s="11"/>
      <c r="K881" s="11"/>
      <c r="L881" s="11"/>
      <c r="M881" s="11"/>
      <c r="N881" s="11"/>
      <c r="O881" s="11"/>
    </row>
    <row r="882" spans="7:15" x14ac:dyDescent="0.2">
      <c r="G882" s="11"/>
      <c r="H882" s="11"/>
      <c r="I882" s="11"/>
      <c r="J882" s="11"/>
      <c r="K882" s="11"/>
      <c r="L882" s="11"/>
      <c r="M882" s="11"/>
      <c r="N882" s="11"/>
      <c r="O882" s="11"/>
    </row>
    <row r="883" spans="7:15" x14ac:dyDescent="0.2">
      <c r="G883" s="11"/>
      <c r="H883" s="11"/>
      <c r="I883" s="11"/>
      <c r="J883" s="11"/>
      <c r="K883" s="11"/>
      <c r="L883" s="11"/>
      <c r="M883" s="11"/>
      <c r="N883" s="11"/>
      <c r="O883" s="11"/>
    </row>
    <row r="884" spans="7:15" x14ac:dyDescent="0.2">
      <c r="G884" s="11"/>
      <c r="H884" s="11"/>
      <c r="I884" s="11"/>
      <c r="J884" s="11"/>
      <c r="K884" s="11"/>
      <c r="L884" s="11"/>
      <c r="M884" s="11"/>
      <c r="N884" s="11"/>
      <c r="O884" s="11"/>
    </row>
    <row r="885" spans="7:15" x14ac:dyDescent="0.2">
      <c r="G885" s="11"/>
      <c r="H885" s="11"/>
      <c r="I885" s="11"/>
      <c r="J885" s="11"/>
      <c r="K885" s="11"/>
      <c r="L885" s="11"/>
      <c r="M885" s="11"/>
      <c r="N885" s="11"/>
      <c r="O885" s="11"/>
    </row>
    <row r="886" spans="7:15" x14ac:dyDescent="0.2">
      <c r="G886" s="11"/>
      <c r="H886" s="11"/>
      <c r="I886" s="11"/>
      <c r="J886" s="11"/>
      <c r="K886" s="11"/>
      <c r="L886" s="11"/>
      <c r="M886" s="11"/>
      <c r="N886" s="11"/>
      <c r="O886" s="11"/>
    </row>
    <row r="887" spans="7:15" x14ac:dyDescent="0.2">
      <c r="G887" s="11"/>
      <c r="H887" s="11"/>
      <c r="I887" s="11"/>
      <c r="J887" s="11"/>
      <c r="K887" s="11"/>
      <c r="L887" s="11"/>
      <c r="M887" s="11"/>
      <c r="N887" s="11"/>
      <c r="O887" s="11"/>
    </row>
    <row r="888" spans="7:15" x14ac:dyDescent="0.2">
      <c r="G888" s="11"/>
      <c r="H888" s="11"/>
      <c r="I888" s="11"/>
      <c r="J888" s="11"/>
      <c r="K888" s="11"/>
      <c r="L888" s="11"/>
      <c r="M888" s="11"/>
      <c r="N888" s="11"/>
      <c r="O888" s="11"/>
    </row>
    <row r="889" spans="7:15" x14ac:dyDescent="0.2">
      <c r="G889" s="11"/>
      <c r="H889" s="11"/>
      <c r="I889" s="11"/>
      <c r="J889" s="11"/>
      <c r="K889" s="11"/>
      <c r="L889" s="11"/>
      <c r="M889" s="11"/>
      <c r="N889" s="11"/>
      <c r="O889" s="11"/>
    </row>
    <row r="890" spans="7:15" x14ac:dyDescent="0.2">
      <c r="G890" s="11"/>
      <c r="H890" s="11"/>
      <c r="I890" s="11"/>
      <c r="J890" s="11"/>
      <c r="K890" s="11"/>
      <c r="L890" s="11"/>
      <c r="M890" s="11"/>
      <c r="N890" s="11"/>
      <c r="O890" s="11"/>
    </row>
    <row r="891" spans="7:15" x14ac:dyDescent="0.2">
      <c r="G891" s="11"/>
      <c r="H891" s="11"/>
      <c r="I891" s="11"/>
      <c r="J891" s="11"/>
      <c r="K891" s="11"/>
      <c r="L891" s="11"/>
      <c r="M891" s="11"/>
      <c r="N891" s="11"/>
      <c r="O891" s="11"/>
    </row>
    <row r="892" spans="7:15" x14ac:dyDescent="0.2">
      <c r="G892" s="11"/>
      <c r="H892" s="11"/>
      <c r="I892" s="11"/>
      <c r="J892" s="11"/>
      <c r="K892" s="11"/>
      <c r="L892" s="11"/>
      <c r="M892" s="11"/>
      <c r="N892" s="11"/>
      <c r="O892" s="11"/>
    </row>
    <row r="893" spans="7:15" x14ac:dyDescent="0.2">
      <c r="G893" s="11"/>
      <c r="H893" s="11"/>
      <c r="I893" s="11"/>
      <c r="J893" s="11"/>
      <c r="K893" s="11"/>
      <c r="L893" s="11"/>
      <c r="M893" s="11"/>
      <c r="N893" s="11"/>
      <c r="O893" s="11"/>
    </row>
    <row r="894" spans="7:15" x14ac:dyDescent="0.2">
      <c r="G894" s="11"/>
      <c r="H894" s="11"/>
      <c r="I894" s="11"/>
      <c r="J894" s="11"/>
      <c r="K894" s="11"/>
      <c r="L894" s="11"/>
      <c r="M894" s="11"/>
      <c r="N894" s="11"/>
      <c r="O894" s="11"/>
    </row>
    <row r="895" spans="7:15" x14ac:dyDescent="0.2">
      <c r="G895" s="11"/>
      <c r="H895" s="11"/>
      <c r="I895" s="11"/>
      <c r="J895" s="11"/>
      <c r="K895" s="11"/>
      <c r="L895" s="11"/>
      <c r="M895" s="11"/>
      <c r="N895" s="11"/>
      <c r="O895" s="11"/>
    </row>
    <row r="896" spans="7:15" x14ac:dyDescent="0.2">
      <c r="G896" s="11"/>
      <c r="H896" s="11"/>
      <c r="I896" s="11"/>
      <c r="J896" s="11"/>
      <c r="K896" s="11"/>
      <c r="L896" s="11"/>
      <c r="M896" s="11"/>
      <c r="N896" s="11"/>
      <c r="O896" s="11"/>
    </row>
    <row r="897" spans="7:15" x14ac:dyDescent="0.2">
      <c r="G897" s="11"/>
      <c r="H897" s="11"/>
      <c r="I897" s="11"/>
      <c r="J897" s="11"/>
      <c r="K897" s="11"/>
      <c r="L897" s="11"/>
      <c r="M897" s="11"/>
      <c r="N897" s="11"/>
      <c r="O897" s="11"/>
    </row>
    <row r="898" spans="7:15" x14ac:dyDescent="0.2">
      <c r="G898" s="11"/>
      <c r="H898" s="11"/>
      <c r="I898" s="11"/>
      <c r="J898" s="11"/>
      <c r="K898" s="11"/>
      <c r="L898" s="11"/>
      <c r="M898" s="11"/>
      <c r="N898" s="11"/>
      <c r="O898" s="11"/>
    </row>
    <row r="899" spans="7:15" x14ac:dyDescent="0.2">
      <c r="G899" s="11"/>
      <c r="H899" s="11"/>
      <c r="I899" s="11"/>
      <c r="J899" s="11"/>
      <c r="K899" s="11"/>
      <c r="L899" s="11"/>
      <c r="M899" s="11"/>
      <c r="N899" s="11"/>
      <c r="O899" s="11"/>
    </row>
    <row r="900" spans="7:15" x14ac:dyDescent="0.2">
      <c r="G900" s="11"/>
      <c r="H900" s="11"/>
      <c r="I900" s="11"/>
      <c r="J900" s="11"/>
      <c r="K900" s="11"/>
      <c r="L900" s="11"/>
      <c r="M900" s="11"/>
      <c r="N900" s="11"/>
      <c r="O900" s="11"/>
    </row>
    <row r="901" spans="7:15" x14ac:dyDescent="0.2">
      <c r="G901" s="11"/>
      <c r="H901" s="11"/>
      <c r="I901" s="11"/>
      <c r="J901" s="11"/>
      <c r="K901" s="11"/>
      <c r="L901" s="11"/>
      <c r="M901" s="11"/>
      <c r="N901" s="11"/>
      <c r="O901" s="11"/>
    </row>
    <row r="902" spans="7:15" x14ac:dyDescent="0.2">
      <c r="G902" s="11"/>
      <c r="H902" s="11"/>
      <c r="I902" s="11"/>
      <c r="J902" s="11"/>
      <c r="K902" s="11"/>
      <c r="L902" s="11"/>
      <c r="M902" s="11"/>
      <c r="N902" s="11"/>
      <c r="O902" s="11"/>
    </row>
    <row r="903" spans="7:15" x14ac:dyDescent="0.2">
      <c r="G903" s="11"/>
      <c r="H903" s="11"/>
      <c r="I903" s="11"/>
      <c r="J903" s="11"/>
      <c r="K903" s="11"/>
      <c r="L903" s="11"/>
      <c r="M903" s="11"/>
      <c r="N903" s="11"/>
      <c r="O903" s="11"/>
    </row>
    <row r="904" spans="7:15" x14ac:dyDescent="0.2">
      <c r="G904" s="11"/>
      <c r="H904" s="11"/>
      <c r="I904" s="11"/>
      <c r="J904" s="11"/>
      <c r="K904" s="11"/>
      <c r="L904" s="11"/>
      <c r="M904" s="11"/>
      <c r="N904" s="11"/>
      <c r="O904" s="11"/>
    </row>
    <row r="905" spans="7:15" x14ac:dyDescent="0.2">
      <c r="G905" s="11"/>
      <c r="H905" s="11"/>
      <c r="I905" s="11"/>
      <c r="J905" s="11"/>
      <c r="K905" s="11"/>
      <c r="L905" s="11"/>
      <c r="M905" s="11"/>
      <c r="N905" s="11"/>
      <c r="O905" s="11"/>
    </row>
    <row r="906" spans="7:15" x14ac:dyDescent="0.2">
      <c r="G906" s="11"/>
      <c r="H906" s="11"/>
      <c r="I906" s="11"/>
      <c r="J906" s="11"/>
      <c r="K906" s="11"/>
      <c r="L906" s="11"/>
      <c r="M906" s="11"/>
      <c r="N906" s="11"/>
      <c r="O906" s="11"/>
    </row>
    <row r="907" spans="7:15" x14ac:dyDescent="0.2">
      <c r="G907" s="11"/>
      <c r="H907" s="11"/>
      <c r="I907" s="11"/>
      <c r="J907" s="11"/>
      <c r="K907" s="11"/>
      <c r="L907" s="11"/>
      <c r="M907" s="11"/>
      <c r="N907" s="11"/>
      <c r="O907" s="11"/>
    </row>
    <row r="908" spans="7:15" x14ac:dyDescent="0.2">
      <c r="G908" s="11"/>
      <c r="H908" s="11"/>
      <c r="I908" s="11"/>
      <c r="J908" s="11"/>
      <c r="K908" s="11"/>
      <c r="L908" s="11"/>
      <c r="M908" s="11"/>
      <c r="N908" s="11"/>
      <c r="O908" s="11"/>
    </row>
    <row r="909" spans="7:15" x14ac:dyDescent="0.2">
      <c r="G909" s="11"/>
      <c r="H909" s="11"/>
      <c r="I909" s="11"/>
      <c r="J909" s="11"/>
      <c r="K909" s="11"/>
      <c r="L909" s="11"/>
      <c r="M909" s="11"/>
      <c r="N909" s="11"/>
      <c r="O909" s="11"/>
    </row>
    <row r="910" spans="7:15" x14ac:dyDescent="0.2">
      <c r="G910" s="11"/>
      <c r="H910" s="11"/>
      <c r="I910" s="11"/>
      <c r="J910" s="11"/>
      <c r="K910" s="11"/>
      <c r="L910" s="11"/>
      <c r="M910" s="11"/>
      <c r="N910" s="11"/>
      <c r="O910" s="11"/>
    </row>
    <row r="911" spans="7:15" x14ac:dyDescent="0.2">
      <c r="G911" s="11"/>
      <c r="H911" s="11"/>
      <c r="I911" s="11"/>
      <c r="J911" s="11"/>
      <c r="K911" s="11"/>
      <c r="L911" s="11"/>
      <c r="M911" s="11"/>
      <c r="N911" s="11"/>
      <c r="O911" s="11"/>
    </row>
    <row r="912" spans="7:15" x14ac:dyDescent="0.2">
      <c r="G912" s="11"/>
      <c r="H912" s="11"/>
      <c r="I912" s="11"/>
      <c r="J912" s="11"/>
      <c r="K912" s="11"/>
      <c r="L912" s="11"/>
      <c r="M912" s="11"/>
      <c r="N912" s="11"/>
      <c r="O912" s="11"/>
    </row>
    <row r="913" spans="7:15" x14ac:dyDescent="0.2">
      <c r="G913" s="11"/>
      <c r="H913" s="11"/>
      <c r="I913" s="11"/>
      <c r="J913" s="11"/>
      <c r="K913" s="11"/>
      <c r="L913" s="11"/>
      <c r="M913" s="11"/>
      <c r="N913" s="11"/>
      <c r="O913" s="11"/>
    </row>
    <row r="914" spans="7:15" x14ac:dyDescent="0.2">
      <c r="G914" s="11"/>
      <c r="H914" s="11"/>
      <c r="I914" s="11"/>
      <c r="J914" s="11"/>
      <c r="K914" s="11"/>
      <c r="L914" s="11"/>
      <c r="M914" s="11"/>
      <c r="N914" s="11"/>
      <c r="O914" s="11"/>
    </row>
    <row r="915" spans="7:15" x14ac:dyDescent="0.2">
      <c r="G915" s="11"/>
      <c r="H915" s="11"/>
      <c r="I915" s="11"/>
      <c r="J915" s="11"/>
      <c r="K915" s="11"/>
      <c r="L915" s="11"/>
      <c r="M915" s="11"/>
      <c r="N915" s="11"/>
      <c r="O915" s="11"/>
    </row>
    <row r="916" spans="7:15" x14ac:dyDescent="0.2">
      <c r="G916" s="11"/>
      <c r="H916" s="11"/>
      <c r="I916" s="11"/>
      <c r="J916" s="11"/>
      <c r="K916" s="11"/>
      <c r="L916" s="11"/>
      <c r="M916" s="11"/>
      <c r="N916" s="11"/>
      <c r="O916" s="11"/>
    </row>
    <row r="917" spans="7:15" x14ac:dyDescent="0.2">
      <c r="G917" s="11"/>
      <c r="H917" s="11"/>
      <c r="I917" s="11"/>
      <c r="J917" s="11"/>
      <c r="K917" s="11"/>
      <c r="L917" s="11"/>
      <c r="M917" s="11"/>
      <c r="N917" s="11"/>
      <c r="O917" s="11"/>
    </row>
    <row r="918" spans="7:15" x14ac:dyDescent="0.2">
      <c r="G918" s="11"/>
      <c r="H918" s="11"/>
      <c r="I918" s="11"/>
      <c r="J918" s="11"/>
      <c r="K918" s="11"/>
      <c r="L918" s="11"/>
      <c r="M918" s="11"/>
      <c r="N918" s="11"/>
      <c r="O918" s="11"/>
    </row>
    <row r="919" spans="7:15" x14ac:dyDescent="0.2">
      <c r="G919" s="11"/>
      <c r="H919" s="11"/>
      <c r="I919" s="11"/>
      <c r="J919" s="11"/>
      <c r="K919" s="11"/>
      <c r="L919" s="11"/>
      <c r="M919" s="11"/>
      <c r="N919" s="11"/>
      <c r="O919" s="11"/>
    </row>
    <row r="920" spans="7:15" x14ac:dyDescent="0.2">
      <c r="G920" s="11"/>
      <c r="H920" s="11"/>
      <c r="I920" s="11"/>
      <c r="J920" s="11"/>
      <c r="K920" s="11"/>
      <c r="L920" s="11"/>
      <c r="M920" s="11"/>
      <c r="N920" s="11"/>
      <c r="O920" s="11"/>
    </row>
    <row r="921" spans="7:15" x14ac:dyDescent="0.2">
      <c r="G921" s="11"/>
      <c r="H921" s="11"/>
      <c r="I921" s="11"/>
      <c r="J921" s="11"/>
      <c r="K921" s="11"/>
      <c r="L921" s="11"/>
      <c r="M921" s="11"/>
      <c r="N921" s="11"/>
      <c r="O921" s="11"/>
    </row>
    <row r="922" spans="7:15" x14ac:dyDescent="0.2">
      <c r="G922" s="11"/>
      <c r="H922" s="11"/>
      <c r="I922" s="11"/>
      <c r="J922" s="11"/>
      <c r="K922" s="11"/>
      <c r="L922" s="11"/>
      <c r="M922" s="11"/>
      <c r="N922" s="11"/>
      <c r="O922" s="11"/>
    </row>
    <row r="923" spans="7:15" x14ac:dyDescent="0.2">
      <c r="G923" s="11"/>
      <c r="H923" s="11"/>
      <c r="I923" s="11"/>
      <c r="J923" s="11"/>
      <c r="K923" s="11"/>
      <c r="L923" s="11"/>
      <c r="M923" s="11"/>
      <c r="N923" s="11"/>
      <c r="O923" s="11"/>
    </row>
    <row r="924" spans="7:15" x14ac:dyDescent="0.2">
      <c r="G924" s="11"/>
      <c r="H924" s="11"/>
      <c r="I924" s="11"/>
      <c r="J924" s="11"/>
      <c r="K924" s="11"/>
      <c r="L924" s="11"/>
      <c r="M924" s="11"/>
      <c r="N924" s="11"/>
      <c r="O924" s="11"/>
    </row>
    <row r="925" spans="7:15" x14ac:dyDescent="0.2">
      <c r="G925" s="11"/>
      <c r="H925" s="11"/>
      <c r="I925" s="11"/>
      <c r="J925" s="11"/>
      <c r="K925" s="11"/>
      <c r="L925" s="11"/>
      <c r="M925" s="11"/>
      <c r="N925" s="11"/>
      <c r="O925" s="11"/>
    </row>
    <row r="926" spans="7:15" x14ac:dyDescent="0.2">
      <c r="G926" s="11"/>
      <c r="H926" s="11"/>
      <c r="I926" s="11"/>
      <c r="J926" s="11"/>
      <c r="K926" s="11"/>
      <c r="L926" s="11"/>
      <c r="M926" s="11"/>
      <c r="N926" s="11"/>
      <c r="O926" s="11"/>
    </row>
    <row r="927" spans="7:15" x14ac:dyDescent="0.2">
      <c r="G927" s="11"/>
      <c r="H927" s="11"/>
      <c r="I927" s="11"/>
      <c r="J927" s="11"/>
      <c r="K927" s="11"/>
      <c r="L927" s="11"/>
      <c r="M927" s="11"/>
      <c r="N927" s="11"/>
      <c r="O927" s="11"/>
    </row>
    <row r="928" spans="7:15" x14ac:dyDescent="0.2">
      <c r="G928" s="11"/>
      <c r="H928" s="11"/>
      <c r="I928" s="11"/>
      <c r="J928" s="11"/>
      <c r="K928" s="11"/>
      <c r="L928" s="11"/>
      <c r="M928" s="11"/>
      <c r="N928" s="11"/>
      <c r="O928" s="11"/>
    </row>
    <row r="929" spans="7:15" x14ac:dyDescent="0.2">
      <c r="G929" s="11"/>
      <c r="H929" s="11"/>
      <c r="I929" s="11"/>
      <c r="J929" s="11"/>
      <c r="K929" s="11"/>
      <c r="L929" s="11"/>
      <c r="M929" s="11"/>
      <c r="N929" s="11"/>
      <c r="O929" s="11"/>
    </row>
    <row r="930" spans="7:15" x14ac:dyDescent="0.2">
      <c r="G930" s="11"/>
      <c r="H930" s="11"/>
      <c r="I930" s="11"/>
      <c r="J930" s="11"/>
      <c r="K930" s="11"/>
      <c r="L930" s="11"/>
      <c r="M930" s="11"/>
      <c r="N930" s="11"/>
      <c r="O930" s="11"/>
    </row>
    <row r="931" spans="7:15" x14ac:dyDescent="0.2">
      <c r="G931" s="11"/>
      <c r="H931" s="11"/>
      <c r="I931" s="11"/>
      <c r="J931" s="11"/>
      <c r="K931" s="11"/>
      <c r="L931" s="11"/>
      <c r="M931" s="11"/>
      <c r="N931" s="11"/>
      <c r="O931" s="11"/>
    </row>
    <row r="932" spans="7:15" x14ac:dyDescent="0.2">
      <c r="G932" s="11"/>
      <c r="H932" s="11"/>
      <c r="I932" s="11"/>
      <c r="J932" s="11"/>
      <c r="K932" s="11"/>
      <c r="L932" s="11"/>
      <c r="M932" s="11"/>
      <c r="N932" s="11"/>
      <c r="O932" s="11"/>
    </row>
    <row r="933" spans="7:15" x14ac:dyDescent="0.2">
      <c r="G933" s="11"/>
      <c r="H933" s="11"/>
      <c r="I933" s="11"/>
      <c r="J933" s="11"/>
      <c r="K933" s="11"/>
      <c r="L933" s="11"/>
      <c r="M933" s="11"/>
      <c r="N933" s="11"/>
      <c r="O933" s="11"/>
    </row>
    <row r="934" spans="7:15" x14ac:dyDescent="0.2">
      <c r="G934" s="11"/>
      <c r="H934" s="11"/>
      <c r="I934" s="11"/>
      <c r="J934" s="11"/>
      <c r="K934" s="11"/>
      <c r="L934" s="11"/>
      <c r="M934" s="11"/>
      <c r="N934" s="11"/>
      <c r="O934" s="11"/>
    </row>
    <row r="935" spans="7:15" x14ac:dyDescent="0.2">
      <c r="G935" s="11"/>
      <c r="H935" s="11"/>
      <c r="I935" s="11"/>
      <c r="J935" s="11"/>
      <c r="K935" s="11"/>
      <c r="L935" s="11"/>
      <c r="M935" s="11"/>
      <c r="N935" s="11"/>
      <c r="O935" s="11"/>
    </row>
    <row r="936" spans="7:15" x14ac:dyDescent="0.2">
      <c r="G936" s="11"/>
      <c r="H936" s="11"/>
      <c r="I936" s="11"/>
      <c r="J936" s="11"/>
      <c r="K936" s="11"/>
      <c r="L936" s="11"/>
      <c r="M936" s="11"/>
      <c r="N936" s="11"/>
      <c r="O936" s="11"/>
    </row>
    <row r="937" spans="7:15" x14ac:dyDescent="0.2">
      <c r="G937" s="11"/>
      <c r="H937" s="11"/>
      <c r="I937" s="11"/>
      <c r="J937" s="11"/>
      <c r="K937" s="11"/>
      <c r="L937" s="11"/>
      <c r="M937" s="11"/>
      <c r="N937" s="11"/>
      <c r="O937" s="11"/>
    </row>
    <row r="938" spans="7:15" x14ac:dyDescent="0.2">
      <c r="G938" s="11"/>
      <c r="H938" s="11"/>
      <c r="I938" s="11"/>
      <c r="J938" s="11"/>
      <c r="K938" s="11"/>
      <c r="L938" s="11"/>
      <c r="M938" s="11"/>
      <c r="N938" s="11"/>
      <c r="O938" s="11"/>
    </row>
    <row r="939" spans="7:15" x14ac:dyDescent="0.2">
      <c r="G939" s="11"/>
      <c r="H939" s="11"/>
      <c r="I939" s="11"/>
      <c r="J939" s="11"/>
      <c r="K939" s="11"/>
      <c r="L939" s="11"/>
      <c r="M939" s="11"/>
      <c r="N939" s="11"/>
      <c r="O939" s="11"/>
    </row>
    <row r="940" spans="7:15" x14ac:dyDescent="0.2">
      <c r="G940" s="11"/>
      <c r="H940" s="11"/>
      <c r="I940" s="11"/>
      <c r="J940" s="11"/>
      <c r="K940" s="11"/>
      <c r="L940" s="11"/>
      <c r="M940" s="11"/>
      <c r="N940" s="11"/>
      <c r="O940" s="11"/>
    </row>
    <row r="941" spans="7:15" x14ac:dyDescent="0.2">
      <c r="G941" s="11"/>
      <c r="H941" s="11"/>
      <c r="I941" s="11"/>
      <c r="J941" s="11"/>
      <c r="K941" s="11"/>
      <c r="L941" s="11"/>
      <c r="M941" s="11"/>
      <c r="N941" s="11"/>
      <c r="O941" s="11"/>
    </row>
    <row r="942" spans="7:15" x14ac:dyDescent="0.2">
      <c r="G942" s="11"/>
      <c r="H942" s="11"/>
      <c r="I942" s="11"/>
      <c r="J942" s="11"/>
      <c r="K942" s="11"/>
      <c r="L942" s="11"/>
      <c r="M942" s="11"/>
      <c r="N942" s="11"/>
      <c r="O942" s="11"/>
    </row>
    <row r="943" spans="7:15" x14ac:dyDescent="0.2">
      <c r="G943" s="11"/>
      <c r="H943" s="11"/>
      <c r="I943" s="11"/>
      <c r="J943" s="11"/>
      <c r="K943" s="11"/>
      <c r="L943" s="11"/>
      <c r="M943" s="11"/>
      <c r="N943" s="11"/>
      <c r="O943" s="11"/>
    </row>
    <row r="944" spans="7:15" x14ac:dyDescent="0.2">
      <c r="G944" s="11"/>
      <c r="H944" s="11"/>
      <c r="I944" s="11"/>
      <c r="J944" s="11"/>
      <c r="K944" s="11"/>
      <c r="L944" s="11"/>
      <c r="M944" s="11"/>
      <c r="N944" s="11"/>
      <c r="O944" s="11"/>
    </row>
    <row r="945" spans="7:15" x14ac:dyDescent="0.2">
      <c r="G945" s="11"/>
      <c r="H945" s="11"/>
      <c r="I945" s="11"/>
      <c r="J945" s="11"/>
      <c r="K945" s="11"/>
      <c r="L945" s="11"/>
      <c r="M945" s="11"/>
      <c r="N945" s="11"/>
      <c r="O945" s="11"/>
    </row>
    <row r="946" spans="7:15" x14ac:dyDescent="0.2">
      <c r="G946" s="11"/>
      <c r="H946" s="11"/>
      <c r="I946" s="11"/>
      <c r="J946" s="11"/>
      <c r="K946" s="11"/>
      <c r="L946" s="11"/>
      <c r="M946" s="11"/>
      <c r="N946" s="11"/>
      <c r="O946" s="11"/>
    </row>
    <row r="947" spans="7:15" x14ac:dyDescent="0.2">
      <c r="G947" s="11"/>
      <c r="H947" s="11"/>
      <c r="I947" s="11"/>
      <c r="J947" s="11"/>
      <c r="K947" s="11"/>
      <c r="L947" s="11"/>
      <c r="M947" s="11"/>
      <c r="N947" s="11"/>
      <c r="O947" s="11"/>
    </row>
    <row r="948" spans="7:15" x14ac:dyDescent="0.2">
      <c r="G948" s="11"/>
      <c r="H948" s="11"/>
      <c r="I948" s="11"/>
      <c r="J948" s="11"/>
      <c r="K948" s="11"/>
      <c r="L948" s="11"/>
      <c r="M948" s="11"/>
      <c r="N948" s="11"/>
      <c r="O948" s="11"/>
    </row>
    <row r="949" spans="7:15" x14ac:dyDescent="0.2">
      <c r="G949" s="11"/>
      <c r="H949" s="11"/>
      <c r="I949" s="11"/>
      <c r="J949" s="11"/>
      <c r="K949" s="11"/>
      <c r="L949" s="11"/>
      <c r="M949" s="11"/>
      <c r="N949" s="11"/>
      <c r="O949" s="11"/>
    </row>
    <row r="950" spans="7:15" x14ac:dyDescent="0.2">
      <c r="G950" s="11"/>
      <c r="H950" s="11"/>
      <c r="I950" s="11"/>
      <c r="J950" s="11"/>
      <c r="K950" s="11"/>
      <c r="L950" s="11"/>
      <c r="M950" s="11"/>
      <c r="N950" s="11"/>
      <c r="O950" s="11"/>
    </row>
    <row r="951" spans="7:15" x14ac:dyDescent="0.2">
      <c r="G951" s="11"/>
      <c r="H951" s="11"/>
      <c r="I951" s="11"/>
      <c r="J951" s="11"/>
      <c r="K951" s="11"/>
      <c r="L951" s="11"/>
      <c r="M951" s="11"/>
      <c r="N951" s="11"/>
      <c r="O951" s="11"/>
    </row>
    <row r="952" spans="7:15" x14ac:dyDescent="0.2">
      <c r="G952" s="11"/>
      <c r="H952" s="11"/>
      <c r="I952" s="11"/>
      <c r="J952" s="11"/>
      <c r="K952" s="11"/>
      <c r="L952" s="11"/>
      <c r="M952" s="11"/>
      <c r="N952" s="11"/>
      <c r="O952" s="11"/>
    </row>
    <row r="953" spans="7:15" x14ac:dyDescent="0.2">
      <c r="G953" s="11"/>
      <c r="H953" s="11"/>
      <c r="I953" s="11"/>
      <c r="J953" s="11"/>
      <c r="K953" s="11"/>
      <c r="L953" s="11"/>
      <c r="M953" s="11"/>
      <c r="N953" s="11"/>
      <c r="O953" s="11"/>
    </row>
    <row r="954" spans="7:15" x14ac:dyDescent="0.2">
      <c r="G954" s="11"/>
      <c r="H954" s="11"/>
      <c r="I954" s="11"/>
      <c r="J954" s="11"/>
      <c r="K954" s="11"/>
      <c r="L954" s="11"/>
      <c r="M954" s="11"/>
      <c r="N954" s="11"/>
      <c r="O954" s="11"/>
    </row>
    <row r="955" spans="7:15" x14ac:dyDescent="0.2">
      <c r="G955" s="11"/>
      <c r="H955" s="11"/>
      <c r="I955" s="11"/>
      <c r="J955" s="11"/>
      <c r="K955" s="11"/>
      <c r="L955" s="11"/>
      <c r="M955" s="11"/>
      <c r="N955" s="11"/>
      <c r="O955" s="11"/>
    </row>
    <row r="956" spans="7:15" x14ac:dyDescent="0.2">
      <c r="G956" s="11"/>
      <c r="H956" s="11"/>
      <c r="I956" s="11"/>
      <c r="J956" s="11"/>
      <c r="K956" s="11"/>
      <c r="L956" s="11"/>
      <c r="M956" s="11"/>
      <c r="N956" s="11"/>
      <c r="O956" s="11"/>
    </row>
    <row r="957" spans="7:15" x14ac:dyDescent="0.2">
      <c r="G957" s="11"/>
      <c r="H957" s="11"/>
      <c r="I957" s="11"/>
      <c r="J957" s="11"/>
      <c r="K957" s="11"/>
      <c r="L957" s="11"/>
      <c r="M957" s="11"/>
      <c r="N957" s="11"/>
      <c r="O957" s="11"/>
    </row>
    <row r="958" spans="7:15" x14ac:dyDescent="0.2">
      <c r="G958" s="11"/>
      <c r="H958" s="11"/>
      <c r="I958" s="11"/>
      <c r="J958" s="11"/>
      <c r="K958" s="11"/>
      <c r="L958" s="11"/>
      <c r="M958" s="11"/>
      <c r="N958" s="11"/>
      <c r="O958" s="11"/>
    </row>
    <row r="959" spans="7:15" x14ac:dyDescent="0.2">
      <c r="G959" s="11"/>
      <c r="H959" s="11"/>
      <c r="I959" s="11"/>
      <c r="J959" s="11"/>
      <c r="K959" s="11"/>
      <c r="L959" s="11"/>
      <c r="M959" s="11"/>
      <c r="N959" s="11"/>
      <c r="O959" s="11"/>
    </row>
    <row r="960" spans="7:15" x14ac:dyDescent="0.2">
      <c r="G960" s="11"/>
      <c r="H960" s="11"/>
      <c r="I960" s="11"/>
      <c r="J960" s="11"/>
      <c r="K960" s="11"/>
      <c r="L960" s="11"/>
      <c r="M960" s="11"/>
      <c r="N960" s="11"/>
      <c r="O960" s="11"/>
    </row>
    <row r="961" spans="7:15" x14ac:dyDescent="0.2">
      <c r="G961" s="11"/>
      <c r="H961" s="11"/>
      <c r="I961" s="11"/>
      <c r="J961" s="11"/>
      <c r="K961" s="11"/>
      <c r="L961" s="11"/>
      <c r="M961" s="11"/>
      <c r="N961" s="11"/>
      <c r="O961" s="11"/>
    </row>
    <row r="962" spans="7:15" x14ac:dyDescent="0.2">
      <c r="G962" s="11"/>
      <c r="H962" s="11"/>
      <c r="I962" s="11"/>
      <c r="J962" s="11"/>
      <c r="K962" s="11"/>
      <c r="L962" s="11"/>
      <c r="M962" s="11"/>
      <c r="N962" s="11"/>
      <c r="O962" s="11"/>
    </row>
    <row r="963" spans="7:15" x14ac:dyDescent="0.2">
      <c r="G963" s="11"/>
      <c r="H963" s="11"/>
      <c r="I963" s="11"/>
      <c r="J963" s="11"/>
      <c r="K963" s="11"/>
      <c r="L963" s="11"/>
      <c r="M963" s="11"/>
      <c r="N963" s="11"/>
      <c r="O963" s="11"/>
    </row>
    <row r="964" spans="7:15" x14ac:dyDescent="0.2">
      <c r="G964" s="11"/>
      <c r="H964" s="11"/>
      <c r="I964" s="11"/>
      <c r="J964" s="11"/>
      <c r="K964" s="11"/>
      <c r="L964" s="11"/>
      <c r="M964" s="11"/>
      <c r="N964" s="11"/>
      <c r="O964" s="11"/>
    </row>
    <row r="965" spans="7:15" x14ac:dyDescent="0.2">
      <c r="G965" s="11"/>
      <c r="H965" s="11"/>
      <c r="I965" s="11"/>
      <c r="J965" s="11"/>
      <c r="K965" s="11"/>
      <c r="L965" s="11"/>
      <c r="M965" s="11"/>
      <c r="N965" s="11"/>
      <c r="O965" s="11"/>
    </row>
    <row r="966" spans="7:15" x14ac:dyDescent="0.2">
      <c r="G966" s="11"/>
      <c r="H966" s="11"/>
      <c r="I966" s="11"/>
      <c r="J966" s="11"/>
      <c r="K966" s="11"/>
      <c r="L966" s="11"/>
      <c r="M966" s="11"/>
      <c r="N966" s="11"/>
      <c r="O966" s="11"/>
    </row>
    <row r="967" spans="7:15" x14ac:dyDescent="0.2">
      <c r="G967" s="11"/>
      <c r="H967" s="11"/>
      <c r="I967" s="11"/>
      <c r="J967" s="11"/>
      <c r="K967" s="11"/>
      <c r="L967" s="11"/>
      <c r="M967" s="11"/>
      <c r="N967" s="11"/>
      <c r="O967" s="11"/>
    </row>
    <row r="968" spans="7:15" x14ac:dyDescent="0.2">
      <c r="G968" s="11"/>
      <c r="H968" s="11"/>
      <c r="I968" s="11"/>
      <c r="J968" s="11"/>
      <c r="K968" s="11"/>
      <c r="L968" s="11"/>
      <c r="M968" s="11"/>
      <c r="N968" s="11"/>
      <c r="O968" s="11"/>
    </row>
    <row r="969" spans="7:15" x14ac:dyDescent="0.2">
      <c r="G969" s="11"/>
      <c r="H969" s="11"/>
      <c r="I969" s="11"/>
      <c r="J969" s="11"/>
      <c r="K969" s="11"/>
      <c r="L969" s="11"/>
      <c r="M969" s="11"/>
      <c r="N969" s="11"/>
      <c r="O969" s="11"/>
    </row>
    <row r="970" spans="7:15" x14ac:dyDescent="0.2">
      <c r="G970" s="11"/>
      <c r="H970" s="11"/>
      <c r="I970" s="11"/>
      <c r="J970" s="11"/>
      <c r="K970" s="11"/>
      <c r="L970" s="11"/>
      <c r="M970" s="11"/>
      <c r="N970" s="11"/>
      <c r="O970" s="11"/>
    </row>
    <row r="971" spans="7:15" x14ac:dyDescent="0.2">
      <c r="G971" s="11"/>
      <c r="H971" s="11"/>
      <c r="I971" s="11"/>
      <c r="J971" s="11"/>
      <c r="K971" s="11"/>
      <c r="L971" s="11"/>
      <c r="M971" s="11"/>
      <c r="N971" s="11"/>
      <c r="O971" s="11"/>
    </row>
    <row r="972" spans="7:15" x14ac:dyDescent="0.2">
      <c r="G972" s="11"/>
      <c r="H972" s="11"/>
      <c r="I972" s="11"/>
      <c r="J972" s="11"/>
      <c r="K972" s="11"/>
      <c r="L972" s="11"/>
      <c r="M972" s="11"/>
      <c r="N972" s="11"/>
      <c r="O972" s="11"/>
    </row>
    <row r="973" spans="7:15" x14ac:dyDescent="0.2">
      <c r="G973" s="11"/>
      <c r="H973" s="11"/>
      <c r="I973" s="11"/>
      <c r="J973" s="11"/>
      <c r="K973" s="11"/>
      <c r="L973" s="11"/>
      <c r="M973" s="11"/>
      <c r="N973" s="11"/>
      <c r="O973" s="11"/>
    </row>
    <row r="974" spans="7:15" x14ac:dyDescent="0.2">
      <c r="G974" s="11"/>
      <c r="H974" s="11"/>
      <c r="I974" s="11"/>
      <c r="J974" s="11"/>
      <c r="K974" s="11"/>
      <c r="L974" s="11"/>
      <c r="M974" s="11"/>
      <c r="N974" s="11"/>
      <c r="O974" s="11"/>
    </row>
    <row r="975" spans="7:15" x14ac:dyDescent="0.2">
      <c r="G975" s="11"/>
      <c r="H975" s="11"/>
      <c r="I975" s="11"/>
      <c r="J975" s="11"/>
      <c r="K975" s="11"/>
      <c r="L975" s="11"/>
      <c r="M975" s="11"/>
      <c r="N975" s="11"/>
      <c r="O975" s="11"/>
    </row>
    <row r="976" spans="7:15" x14ac:dyDescent="0.2">
      <c r="G976" s="11"/>
      <c r="H976" s="11"/>
      <c r="I976" s="11"/>
      <c r="J976" s="11"/>
      <c r="K976" s="11"/>
      <c r="L976" s="11"/>
      <c r="M976" s="11"/>
      <c r="N976" s="11"/>
      <c r="O976" s="11"/>
    </row>
    <row r="977" spans="7:15" x14ac:dyDescent="0.2">
      <c r="G977" s="11"/>
      <c r="H977" s="11"/>
      <c r="I977" s="11"/>
      <c r="J977" s="11"/>
      <c r="K977" s="11"/>
      <c r="L977" s="11"/>
      <c r="M977" s="11"/>
      <c r="N977" s="11"/>
      <c r="O977" s="11"/>
    </row>
    <row r="978" spans="7:15" x14ac:dyDescent="0.2">
      <c r="G978" s="11"/>
      <c r="H978" s="11"/>
      <c r="I978" s="11"/>
      <c r="J978" s="11"/>
      <c r="K978" s="11"/>
      <c r="L978" s="11"/>
      <c r="M978" s="11"/>
      <c r="N978" s="11"/>
      <c r="O978" s="11"/>
    </row>
    <row r="979" spans="7:15" x14ac:dyDescent="0.2">
      <c r="G979" s="11"/>
      <c r="H979" s="11"/>
      <c r="I979" s="11"/>
      <c r="J979" s="11"/>
      <c r="K979" s="11"/>
      <c r="L979" s="11"/>
      <c r="M979" s="11"/>
      <c r="N979" s="11"/>
      <c r="O979" s="11"/>
    </row>
    <row r="980" spans="7:15" x14ac:dyDescent="0.2">
      <c r="G980" s="11"/>
      <c r="H980" s="11"/>
      <c r="I980" s="11"/>
      <c r="J980" s="11"/>
      <c r="K980" s="11"/>
      <c r="L980" s="11"/>
      <c r="M980" s="11"/>
      <c r="N980" s="11"/>
      <c r="O980" s="11"/>
    </row>
    <row r="981" spans="7:15" x14ac:dyDescent="0.2">
      <c r="G981" s="11"/>
      <c r="H981" s="11"/>
      <c r="I981" s="11"/>
      <c r="J981" s="11"/>
      <c r="K981" s="11"/>
      <c r="L981" s="11"/>
      <c r="M981" s="11"/>
      <c r="N981" s="11"/>
      <c r="O981" s="11"/>
    </row>
    <row r="982" spans="7:15" x14ac:dyDescent="0.2">
      <c r="G982" s="11"/>
      <c r="H982" s="11"/>
      <c r="I982" s="11"/>
      <c r="J982" s="11"/>
      <c r="K982" s="11"/>
      <c r="L982" s="11"/>
      <c r="M982" s="11"/>
      <c r="N982" s="11"/>
      <c r="O982" s="11"/>
    </row>
    <row r="983" spans="7:15" x14ac:dyDescent="0.2">
      <c r="G983" s="11"/>
      <c r="H983" s="11"/>
      <c r="I983" s="11"/>
      <c r="J983" s="11"/>
      <c r="K983" s="11"/>
      <c r="L983" s="11"/>
      <c r="M983" s="11"/>
      <c r="N983" s="11"/>
      <c r="O983" s="11"/>
    </row>
    <row r="984" spans="7:15" x14ac:dyDescent="0.2">
      <c r="G984" s="11"/>
      <c r="H984" s="11"/>
      <c r="I984" s="11"/>
      <c r="J984" s="11"/>
      <c r="K984" s="11"/>
      <c r="L984" s="11"/>
      <c r="M984" s="11"/>
      <c r="N984" s="11"/>
      <c r="O984" s="11"/>
    </row>
    <row r="985" spans="7:15" x14ac:dyDescent="0.2">
      <c r="G985" s="11"/>
      <c r="H985" s="11"/>
      <c r="I985" s="11"/>
      <c r="J985" s="11"/>
      <c r="K985" s="11"/>
      <c r="L985" s="11"/>
      <c r="M985" s="11"/>
      <c r="N985" s="11"/>
      <c r="O985" s="11"/>
    </row>
    <row r="986" spans="7:15" x14ac:dyDescent="0.2">
      <c r="G986" s="11"/>
      <c r="H986" s="11"/>
      <c r="I986" s="11"/>
      <c r="J986" s="11"/>
      <c r="K986" s="11"/>
      <c r="L986" s="11"/>
      <c r="M986" s="11"/>
      <c r="N986" s="11"/>
      <c r="O986" s="11"/>
    </row>
    <row r="987" spans="7:15" x14ac:dyDescent="0.2">
      <c r="G987" s="11"/>
      <c r="H987" s="11"/>
      <c r="I987" s="11"/>
      <c r="J987" s="11"/>
      <c r="K987" s="11"/>
      <c r="L987" s="11"/>
      <c r="M987" s="11"/>
      <c r="N987" s="11"/>
      <c r="O987" s="11"/>
    </row>
    <row r="988" spans="7:15" x14ac:dyDescent="0.2">
      <c r="G988" s="11"/>
      <c r="H988" s="11"/>
      <c r="I988" s="11"/>
      <c r="J988" s="11"/>
      <c r="K988" s="11"/>
      <c r="L988" s="11"/>
      <c r="M988" s="11"/>
      <c r="N988" s="11"/>
      <c r="O988" s="11"/>
    </row>
    <row r="989" spans="7:15" x14ac:dyDescent="0.2">
      <c r="G989" s="11"/>
      <c r="H989" s="11"/>
      <c r="I989" s="11"/>
      <c r="J989" s="11"/>
      <c r="K989" s="11"/>
      <c r="L989" s="11"/>
      <c r="M989" s="11"/>
      <c r="N989" s="11"/>
      <c r="O989" s="11"/>
    </row>
    <row r="990" spans="7:15" x14ac:dyDescent="0.2">
      <c r="G990" s="11"/>
      <c r="H990" s="11"/>
      <c r="I990" s="11"/>
      <c r="J990" s="11"/>
      <c r="K990" s="11"/>
      <c r="L990" s="11"/>
      <c r="M990" s="11"/>
      <c r="N990" s="11"/>
      <c r="O990" s="11"/>
    </row>
    <row r="991" spans="7:15" x14ac:dyDescent="0.2">
      <c r="G991" s="11"/>
      <c r="H991" s="11"/>
      <c r="I991" s="11"/>
      <c r="J991" s="11"/>
      <c r="K991" s="11"/>
      <c r="L991" s="11"/>
      <c r="M991" s="11"/>
      <c r="N991" s="11"/>
      <c r="O991" s="11"/>
    </row>
    <row r="992" spans="7:15" x14ac:dyDescent="0.2">
      <c r="G992" s="11"/>
      <c r="H992" s="11"/>
      <c r="I992" s="11"/>
      <c r="J992" s="11"/>
      <c r="K992" s="11"/>
      <c r="L992" s="11"/>
      <c r="M992" s="11"/>
      <c r="N992" s="11"/>
      <c r="O992" s="11"/>
    </row>
    <row r="993" spans="7:15" x14ac:dyDescent="0.2">
      <c r="G993" s="11"/>
      <c r="H993" s="11"/>
      <c r="I993" s="11"/>
      <c r="J993" s="11"/>
      <c r="K993" s="11"/>
      <c r="L993" s="11"/>
      <c r="M993" s="11"/>
      <c r="N993" s="11"/>
      <c r="O993" s="11"/>
    </row>
    <row r="994" spans="7:15" x14ac:dyDescent="0.2">
      <c r="G994" s="11"/>
      <c r="H994" s="11"/>
      <c r="I994" s="11"/>
      <c r="J994" s="11"/>
      <c r="K994" s="11"/>
      <c r="L994" s="11"/>
      <c r="M994" s="11"/>
      <c r="N994" s="11"/>
      <c r="O994" s="11"/>
    </row>
    <row r="995" spans="7:15" x14ac:dyDescent="0.2">
      <c r="G995" s="11"/>
      <c r="H995" s="11"/>
      <c r="I995" s="11"/>
      <c r="J995" s="11"/>
      <c r="K995" s="11"/>
      <c r="L995" s="11"/>
      <c r="M995" s="11"/>
      <c r="N995" s="11"/>
      <c r="O995" s="11"/>
    </row>
    <row r="996" spans="7:15" x14ac:dyDescent="0.2">
      <c r="G996" s="11"/>
      <c r="H996" s="11"/>
      <c r="I996" s="11"/>
      <c r="J996" s="11"/>
      <c r="K996" s="11"/>
      <c r="L996" s="11"/>
      <c r="M996" s="11"/>
      <c r="N996" s="11"/>
      <c r="O996" s="11"/>
    </row>
    <row r="997" spans="7:15" x14ac:dyDescent="0.2">
      <c r="G997" s="11"/>
      <c r="H997" s="11"/>
      <c r="I997" s="11"/>
      <c r="J997" s="11"/>
      <c r="K997" s="11"/>
      <c r="L997" s="11"/>
      <c r="M997" s="11"/>
      <c r="N997" s="11"/>
      <c r="O997" s="11"/>
    </row>
    <row r="998" spans="7:15" x14ac:dyDescent="0.2">
      <c r="G998" s="11"/>
      <c r="H998" s="11"/>
      <c r="I998" s="11"/>
      <c r="J998" s="11"/>
      <c r="K998" s="11"/>
      <c r="L998" s="11"/>
      <c r="M998" s="11"/>
      <c r="N998" s="11"/>
      <c r="O998" s="11"/>
    </row>
    <row r="999" spans="7:15" x14ac:dyDescent="0.2">
      <c r="G999" s="11"/>
      <c r="H999" s="11"/>
      <c r="I999" s="11"/>
      <c r="J999" s="11"/>
      <c r="K999" s="11"/>
      <c r="L999" s="11"/>
      <c r="M999" s="11"/>
      <c r="N999" s="11"/>
      <c r="O999" s="11"/>
    </row>
    <row r="1000" spans="7:15" x14ac:dyDescent="0.2">
      <c r="G1000" s="11"/>
      <c r="H1000" s="11"/>
      <c r="I1000" s="11"/>
      <c r="J1000" s="11"/>
      <c r="K1000" s="11"/>
      <c r="L1000" s="11"/>
      <c r="M1000" s="11"/>
      <c r="N1000" s="11"/>
      <c r="O1000" s="11"/>
    </row>
    <row r="1001" spans="7:15" x14ac:dyDescent="0.2">
      <c r="G1001" s="11"/>
      <c r="H1001" s="11"/>
      <c r="I1001" s="11"/>
      <c r="J1001" s="11"/>
      <c r="K1001" s="11"/>
      <c r="L1001" s="11"/>
      <c r="M1001" s="11"/>
      <c r="N1001" s="11"/>
      <c r="O1001" s="11"/>
    </row>
    <row r="1002" spans="7:15" x14ac:dyDescent="0.2">
      <c r="G1002" s="11"/>
      <c r="H1002" s="11"/>
      <c r="I1002" s="11"/>
      <c r="J1002" s="11"/>
      <c r="K1002" s="11"/>
      <c r="L1002" s="11"/>
      <c r="M1002" s="11"/>
      <c r="N1002" s="11"/>
      <c r="O1002" s="11"/>
    </row>
    <row r="1003" spans="7:15" x14ac:dyDescent="0.2">
      <c r="G1003" s="11"/>
      <c r="H1003" s="11"/>
      <c r="I1003" s="11"/>
      <c r="J1003" s="11"/>
      <c r="K1003" s="11"/>
      <c r="L1003" s="11"/>
      <c r="M1003" s="11"/>
      <c r="N1003" s="11"/>
      <c r="O1003" s="11"/>
    </row>
    <row r="1004" spans="7:15" x14ac:dyDescent="0.2">
      <c r="G1004" s="11"/>
      <c r="H1004" s="11"/>
      <c r="I1004" s="11"/>
      <c r="J1004" s="11"/>
      <c r="K1004" s="11"/>
      <c r="L1004" s="11"/>
      <c r="M1004" s="11"/>
      <c r="N1004" s="11"/>
      <c r="O1004" s="11"/>
    </row>
    <row r="1005" spans="7:15" x14ac:dyDescent="0.2">
      <c r="G1005" s="11"/>
      <c r="H1005" s="11"/>
      <c r="I1005" s="11"/>
      <c r="J1005" s="11"/>
      <c r="K1005" s="11"/>
      <c r="L1005" s="11"/>
      <c r="M1005" s="11"/>
      <c r="N1005" s="11"/>
      <c r="O1005" s="11"/>
    </row>
    <row r="1006" spans="7:15" x14ac:dyDescent="0.2">
      <c r="G1006" s="11"/>
      <c r="H1006" s="11"/>
      <c r="I1006" s="11"/>
      <c r="J1006" s="11"/>
      <c r="K1006" s="11"/>
      <c r="L1006" s="11"/>
      <c r="M1006" s="11"/>
      <c r="N1006" s="11"/>
      <c r="O1006" s="11"/>
    </row>
    <row r="1007" spans="7:15" x14ac:dyDescent="0.2">
      <c r="G1007" s="11"/>
      <c r="H1007" s="11"/>
      <c r="I1007" s="11"/>
      <c r="J1007" s="11"/>
      <c r="K1007" s="11"/>
      <c r="L1007" s="11"/>
      <c r="M1007" s="11"/>
      <c r="N1007" s="11"/>
      <c r="O1007" s="11"/>
    </row>
    <row r="1008" spans="7:15" x14ac:dyDescent="0.2">
      <c r="G1008" s="11"/>
      <c r="H1008" s="11"/>
      <c r="I1008" s="11"/>
      <c r="J1008" s="11"/>
      <c r="K1008" s="11"/>
      <c r="L1008" s="11"/>
      <c r="M1008" s="11"/>
      <c r="N1008" s="11"/>
      <c r="O1008" s="11"/>
    </row>
    <row r="1009" spans="7:15" x14ac:dyDescent="0.2">
      <c r="G1009" s="11"/>
      <c r="H1009" s="11"/>
      <c r="I1009" s="11"/>
      <c r="J1009" s="11"/>
      <c r="K1009" s="11"/>
      <c r="L1009" s="11"/>
      <c r="M1009" s="11"/>
      <c r="N1009" s="11"/>
      <c r="O1009" s="11"/>
    </row>
    <row r="1010" spans="7:15" x14ac:dyDescent="0.2">
      <c r="G1010" s="11"/>
      <c r="H1010" s="11"/>
      <c r="I1010" s="11"/>
      <c r="J1010" s="11"/>
      <c r="K1010" s="11"/>
      <c r="L1010" s="11"/>
      <c r="M1010" s="11"/>
      <c r="N1010" s="11"/>
      <c r="O1010" s="11"/>
    </row>
    <row r="1011" spans="7:15" x14ac:dyDescent="0.2">
      <c r="G1011" s="11"/>
      <c r="H1011" s="11"/>
      <c r="I1011" s="11"/>
      <c r="J1011" s="11"/>
      <c r="K1011" s="11"/>
      <c r="L1011" s="11"/>
      <c r="M1011" s="11"/>
      <c r="N1011" s="11"/>
      <c r="O1011" s="11"/>
    </row>
    <row r="1012" spans="7:15" x14ac:dyDescent="0.2">
      <c r="G1012" s="11"/>
      <c r="H1012" s="11"/>
      <c r="I1012" s="11"/>
      <c r="J1012" s="11"/>
      <c r="K1012" s="11"/>
      <c r="L1012" s="11"/>
      <c r="M1012" s="11"/>
      <c r="N1012" s="11"/>
      <c r="O1012" s="11"/>
    </row>
    <row r="1013" spans="7:15" x14ac:dyDescent="0.2">
      <c r="G1013" s="11"/>
      <c r="H1013" s="11"/>
      <c r="I1013" s="11"/>
      <c r="J1013" s="11"/>
      <c r="K1013" s="11"/>
      <c r="L1013" s="11"/>
      <c r="M1013" s="11"/>
      <c r="N1013" s="11"/>
      <c r="O1013" s="11"/>
    </row>
    <row r="1014" spans="7:15" x14ac:dyDescent="0.2">
      <c r="G1014" s="11"/>
      <c r="H1014" s="11"/>
      <c r="I1014" s="11"/>
      <c r="J1014" s="11"/>
      <c r="K1014" s="11"/>
      <c r="L1014" s="11"/>
      <c r="M1014" s="11"/>
      <c r="N1014" s="11"/>
      <c r="O1014" s="11"/>
    </row>
    <row r="1015" spans="7:15" x14ac:dyDescent="0.2">
      <c r="G1015" s="11"/>
      <c r="H1015" s="11"/>
      <c r="I1015" s="11"/>
      <c r="J1015" s="11"/>
      <c r="K1015" s="11"/>
      <c r="L1015" s="11"/>
      <c r="M1015" s="11"/>
      <c r="N1015" s="11"/>
      <c r="O1015" s="11"/>
    </row>
    <row r="1016" spans="7:15" x14ac:dyDescent="0.2">
      <c r="G1016" s="11"/>
      <c r="H1016" s="11"/>
      <c r="I1016" s="11"/>
      <c r="J1016" s="11"/>
      <c r="K1016" s="11"/>
      <c r="L1016" s="11"/>
      <c r="M1016" s="11"/>
      <c r="N1016" s="11"/>
      <c r="O1016" s="11"/>
    </row>
    <row r="1017" spans="7:15" x14ac:dyDescent="0.2">
      <c r="G1017" s="11"/>
      <c r="H1017" s="11"/>
      <c r="I1017" s="11"/>
      <c r="J1017" s="11"/>
      <c r="K1017" s="11"/>
      <c r="L1017" s="11"/>
      <c r="M1017" s="11"/>
      <c r="N1017" s="11"/>
      <c r="O1017" s="11"/>
    </row>
    <row r="1018" spans="7:15" x14ac:dyDescent="0.2">
      <c r="G1018" s="11"/>
      <c r="H1018" s="11"/>
      <c r="I1018" s="11"/>
      <c r="J1018" s="11"/>
      <c r="K1018" s="11"/>
      <c r="L1018" s="11"/>
      <c r="M1018" s="11"/>
      <c r="N1018" s="11"/>
      <c r="O1018" s="11"/>
    </row>
    <row r="1019" spans="7:15" x14ac:dyDescent="0.2">
      <c r="G1019" s="11"/>
      <c r="H1019" s="11"/>
      <c r="I1019" s="11"/>
      <c r="J1019" s="11"/>
      <c r="K1019" s="11"/>
      <c r="L1019" s="11"/>
      <c r="M1019" s="11"/>
      <c r="N1019" s="11"/>
      <c r="O1019" s="11"/>
    </row>
    <row r="1020" spans="7:15" x14ac:dyDescent="0.2">
      <c r="G1020" s="11"/>
      <c r="H1020" s="11"/>
      <c r="I1020" s="11"/>
      <c r="J1020" s="11"/>
      <c r="K1020" s="11"/>
      <c r="L1020" s="11"/>
      <c r="M1020" s="11"/>
      <c r="N1020" s="11"/>
      <c r="O1020" s="11"/>
    </row>
    <row r="1021" spans="7:15" x14ac:dyDescent="0.2">
      <c r="G1021" s="11"/>
      <c r="H1021" s="11"/>
      <c r="I1021" s="11"/>
      <c r="J1021" s="11"/>
      <c r="K1021" s="11"/>
      <c r="L1021" s="11"/>
      <c r="M1021" s="11"/>
      <c r="N1021" s="11"/>
      <c r="O1021" s="11"/>
    </row>
    <row r="1022" spans="7:15" x14ac:dyDescent="0.2">
      <c r="G1022" s="11"/>
      <c r="H1022" s="11"/>
      <c r="I1022" s="11"/>
      <c r="J1022" s="11"/>
      <c r="K1022" s="11"/>
      <c r="L1022" s="11"/>
      <c r="M1022" s="11"/>
      <c r="N1022" s="11"/>
      <c r="O1022" s="11"/>
    </row>
    <row r="1023" spans="7:15" x14ac:dyDescent="0.2">
      <c r="G1023" s="11"/>
      <c r="H1023" s="11"/>
      <c r="I1023" s="11"/>
      <c r="J1023" s="11"/>
      <c r="K1023" s="11"/>
      <c r="L1023" s="11"/>
      <c r="M1023" s="11"/>
      <c r="N1023" s="11"/>
      <c r="O1023" s="11"/>
    </row>
    <row r="1024" spans="7:15" x14ac:dyDescent="0.2">
      <c r="G1024" s="11"/>
      <c r="H1024" s="11"/>
      <c r="I1024" s="11"/>
      <c r="J1024" s="11"/>
      <c r="K1024" s="11"/>
      <c r="L1024" s="11"/>
      <c r="M1024" s="11"/>
      <c r="N1024" s="11"/>
      <c r="O1024" s="11"/>
    </row>
    <row r="1025" spans="7:15" x14ac:dyDescent="0.2">
      <c r="G1025" s="11"/>
      <c r="H1025" s="11"/>
      <c r="I1025" s="11"/>
      <c r="J1025" s="11"/>
      <c r="K1025" s="11"/>
      <c r="L1025" s="11"/>
      <c r="M1025" s="11"/>
      <c r="N1025" s="11"/>
      <c r="O1025" s="11"/>
    </row>
    <row r="1026" spans="7:15" x14ac:dyDescent="0.2">
      <c r="G1026" s="11"/>
      <c r="H1026" s="11"/>
      <c r="I1026" s="11"/>
      <c r="J1026" s="11"/>
      <c r="K1026" s="11"/>
      <c r="L1026" s="11"/>
      <c r="M1026" s="11"/>
      <c r="N1026" s="11"/>
      <c r="O1026" s="11"/>
    </row>
    <row r="1027" spans="7:15" x14ac:dyDescent="0.2">
      <c r="G1027" s="11"/>
      <c r="H1027" s="11"/>
      <c r="I1027" s="11"/>
      <c r="J1027" s="11"/>
      <c r="K1027" s="11"/>
      <c r="L1027" s="11"/>
      <c r="M1027" s="11"/>
      <c r="N1027" s="11"/>
      <c r="O1027" s="11"/>
    </row>
    <row r="1028" spans="7:15" x14ac:dyDescent="0.2">
      <c r="G1028" s="11"/>
      <c r="H1028" s="11"/>
      <c r="I1028" s="11"/>
      <c r="J1028" s="11"/>
      <c r="K1028" s="11"/>
      <c r="L1028" s="11"/>
      <c r="M1028" s="11"/>
      <c r="N1028" s="11"/>
      <c r="O1028" s="11"/>
    </row>
    <row r="1029" spans="7:15" x14ac:dyDescent="0.2">
      <c r="G1029" s="11"/>
      <c r="H1029" s="11"/>
      <c r="I1029" s="11"/>
      <c r="J1029" s="11"/>
      <c r="K1029" s="11"/>
      <c r="L1029" s="11"/>
      <c r="M1029" s="11"/>
      <c r="N1029" s="11"/>
      <c r="O1029" s="11"/>
    </row>
    <row r="1030" spans="7:15" x14ac:dyDescent="0.2">
      <c r="G1030" s="11"/>
      <c r="H1030" s="11"/>
      <c r="I1030" s="11"/>
      <c r="J1030" s="11"/>
      <c r="K1030" s="11"/>
      <c r="L1030" s="11"/>
      <c r="M1030" s="11"/>
      <c r="N1030" s="11"/>
      <c r="O1030" s="11"/>
    </row>
    <row r="1031" spans="7:15" x14ac:dyDescent="0.2">
      <c r="G1031" s="11"/>
      <c r="H1031" s="11"/>
      <c r="I1031" s="11"/>
      <c r="J1031" s="11"/>
      <c r="K1031" s="11"/>
      <c r="L1031" s="11"/>
      <c r="M1031" s="11"/>
      <c r="N1031" s="11"/>
      <c r="O1031" s="11"/>
    </row>
    <row r="1032" spans="7:15" x14ac:dyDescent="0.2">
      <c r="G1032" s="11"/>
      <c r="H1032" s="11"/>
      <c r="I1032" s="11"/>
      <c r="J1032" s="11"/>
      <c r="K1032" s="11"/>
      <c r="L1032" s="11"/>
      <c r="M1032" s="11"/>
      <c r="N1032" s="11"/>
      <c r="O1032" s="11"/>
    </row>
    <row r="1033" spans="7:15" x14ac:dyDescent="0.2">
      <c r="G1033" s="11"/>
      <c r="H1033" s="11"/>
      <c r="I1033" s="11"/>
      <c r="J1033" s="11"/>
      <c r="K1033" s="11"/>
      <c r="L1033" s="11"/>
      <c r="M1033" s="11"/>
      <c r="N1033" s="11"/>
      <c r="O1033" s="11"/>
    </row>
    <row r="1034" spans="7:15" x14ac:dyDescent="0.2">
      <c r="G1034" s="11"/>
      <c r="H1034" s="11"/>
      <c r="I1034" s="11"/>
      <c r="J1034" s="11"/>
      <c r="K1034" s="11"/>
      <c r="L1034" s="11"/>
      <c r="M1034" s="11"/>
      <c r="N1034" s="11"/>
      <c r="O1034" s="11"/>
    </row>
    <row r="1035" spans="7:15" x14ac:dyDescent="0.2">
      <c r="G1035" s="11"/>
      <c r="H1035" s="11"/>
      <c r="I1035" s="11"/>
      <c r="J1035" s="11"/>
      <c r="K1035" s="11"/>
      <c r="L1035" s="11"/>
      <c r="M1035" s="11"/>
      <c r="N1035" s="11"/>
      <c r="O1035" s="11"/>
    </row>
    <row r="1036" spans="7:15" x14ac:dyDescent="0.2">
      <c r="G1036" s="11"/>
      <c r="H1036" s="11"/>
      <c r="I1036" s="11"/>
      <c r="J1036" s="11"/>
      <c r="K1036" s="11"/>
      <c r="L1036" s="11"/>
      <c r="M1036" s="11"/>
      <c r="N1036" s="11"/>
      <c r="O1036" s="11"/>
    </row>
    <row r="1037" spans="7:15" x14ac:dyDescent="0.2">
      <c r="G1037" s="11"/>
      <c r="H1037" s="11"/>
      <c r="I1037" s="11"/>
      <c r="J1037" s="11"/>
      <c r="K1037" s="11"/>
      <c r="L1037" s="11"/>
      <c r="M1037" s="11"/>
      <c r="N1037" s="11"/>
      <c r="O1037" s="11"/>
    </row>
    <row r="1038" spans="7:15" x14ac:dyDescent="0.2">
      <c r="G1038" s="11"/>
      <c r="H1038" s="11"/>
      <c r="I1038" s="11"/>
      <c r="J1038" s="11"/>
      <c r="K1038" s="11"/>
      <c r="L1038" s="11"/>
      <c r="M1038" s="11"/>
      <c r="N1038" s="11"/>
      <c r="O1038" s="11"/>
    </row>
    <row r="1039" spans="7:15" x14ac:dyDescent="0.2">
      <c r="G1039" s="11"/>
      <c r="H1039" s="11"/>
      <c r="I1039" s="11"/>
      <c r="J1039" s="11"/>
      <c r="K1039" s="11"/>
      <c r="L1039" s="11"/>
      <c r="M1039" s="11"/>
      <c r="N1039" s="11"/>
      <c r="O1039" s="11"/>
    </row>
    <row r="1040" spans="7:15" x14ac:dyDescent="0.2">
      <c r="G1040" s="11"/>
      <c r="H1040" s="11"/>
      <c r="I1040" s="11"/>
      <c r="J1040" s="11"/>
      <c r="K1040" s="11"/>
      <c r="L1040" s="11"/>
      <c r="M1040" s="11"/>
      <c r="N1040" s="11"/>
      <c r="O1040" s="11"/>
    </row>
    <row r="1041" spans="7:15" x14ac:dyDescent="0.2">
      <c r="G1041" s="11"/>
      <c r="H1041" s="11"/>
      <c r="I1041" s="11"/>
      <c r="J1041" s="11"/>
      <c r="K1041" s="11"/>
      <c r="L1041" s="11"/>
      <c r="M1041" s="11"/>
      <c r="N1041" s="11"/>
      <c r="O1041" s="11"/>
    </row>
    <row r="1042" spans="7:15" x14ac:dyDescent="0.2">
      <c r="G1042" s="11"/>
      <c r="H1042" s="11"/>
      <c r="I1042" s="11"/>
      <c r="J1042" s="11"/>
      <c r="K1042" s="11"/>
      <c r="L1042" s="11"/>
      <c r="M1042" s="11"/>
      <c r="N1042" s="11"/>
      <c r="O1042" s="11"/>
    </row>
    <row r="1043" spans="7:15" x14ac:dyDescent="0.2">
      <c r="G1043" s="11"/>
      <c r="H1043" s="11"/>
      <c r="I1043" s="11"/>
      <c r="J1043" s="11"/>
      <c r="K1043" s="11"/>
      <c r="L1043" s="11"/>
      <c r="M1043" s="11"/>
      <c r="N1043" s="11"/>
      <c r="O1043" s="11"/>
    </row>
    <row r="1044" spans="7:15" x14ac:dyDescent="0.2">
      <c r="G1044" s="11"/>
      <c r="H1044" s="11"/>
      <c r="I1044" s="11"/>
      <c r="J1044" s="11"/>
      <c r="K1044" s="11"/>
      <c r="L1044" s="11"/>
      <c r="M1044" s="11"/>
      <c r="N1044" s="11"/>
      <c r="O1044" s="11"/>
    </row>
    <row r="1045" spans="7:15" x14ac:dyDescent="0.2">
      <c r="G1045" s="11"/>
      <c r="H1045" s="11"/>
      <c r="I1045" s="11"/>
      <c r="J1045" s="11"/>
      <c r="K1045" s="11"/>
      <c r="L1045" s="11"/>
      <c r="M1045" s="11"/>
      <c r="N1045" s="11"/>
      <c r="O1045" s="11"/>
    </row>
    <row r="1046" spans="7:15" x14ac:dyDescent="0.2">
      <c r="G1046" s="11"/>
      <c r="H1046" s="11"/>
      <c r="I1046" s="11"/>
      <c r="J1046" s="11"/>
      <c r="K1046" s="11"/>
      <c r="L1046" s="11"/>
      <c r="M1046" s="11"/>
      <c r="N1046" s="11"/>
      <c r="O1046" s="11"/>
    </row>
    <row r="1047" spans="7:15" x14ac:dyDescent="0.2">
      <c r="G1047" s="11"/>
      <c r="H1047" s="11"/>
      <c r="I1047" s="11"/>
      <c r="J1047" s="11"/>
      <c r="K1047" s="11"/>
      <c r="L1047" s="11"/>
      <c r="M1047" s="11"/>
      <c r="N1047" s="11"/>
      <c r="O1047" s="11"/>
    </row>
    <row r="1048" spans="7:15" x14ac:dyDescent="0.2">
      <c r="G1048" s="11"/>
      <c r="H1048" s="11"/>
      <c r="I1048" s="11"/>
      <c r="J1048" s="11"/>
      <c r="K1048" s="11"/>
      <c r="L1048" s="11"/>
      <c r="M1048" s="11"/>
      <c r="N1048" s="11"/>
      <c r="O1048" s="11"/>
    </row>
    <row r="1049" spans="7:15" x14ac:dyDescent="0.2">
      <c r="G1049" s="11"/>
      <c r="H1049" s="11"/>
      <c r="I1049" s="11"/>
      <c r="J1049" s="11"/>
      <c r="K1049" s="11"/>
      <c r="L1049" s="11"/>
      <c r="M1049" s="11"/>
      <c r="N1049" s="11"/>
      <c r="O1049" s="11"/>
    </row>
    <row r="1050" spans="7:15" x14ac:dyDescent="0.2">
      <c r="G1050" s="11"/>
      <c r="H1050" s="11"/>
      <c r="I1050" s="11"/>
      <c r="J1050" s="11"/>
      <c r="K1050" s="11"/>
      <c r="L1050" s="11"/>
      <c r="M1050" s="11"/>
      <c r="N1050" s="11"/>
      <c r="O1050" s="11"/>
    </row>
    <row r="1051" spans="7:15" x14ac:dyDescent="0.2">
      <c r="G1051" s="11"/>
      <c r="H1051" s="11"/>
      <c r="I1051" s="11"/>
      <c r="J1051" s="11"/>
      <c r="K1051" s="11"/>
      <c r="L1051" s="11"/>
      <c r="M1051" s="11"/>
      <c r="N1051" s="11"/>
      <c r="O1051" s="11"/>
    </row>
    <row r="1052" spans="7:15" x14ac:dyDescent="0.2">
      <c r="G1052" s="11"/>
      <c r="H1052" s="11"/>
      <c r="I1052" s="11"/>
      <c r="J1052" s="11"/>
      <c r="K1052" s="11"/>
      <c r="L1052" s="11"/>
      <c r="M1052" s="11"/>
      <c r="N1052" s="11"/>
      <c r="O1052" s="11"/>
    </row>
    <row r="1053" spans="7:15" x14ac:dyDescent="0.2">
      <c r="G1053" s="11"/>
      <c r="H1053" s="11"/>
      <c r="I1053" s="11"/>
      <c r="J1053" s="11"/>
      <c r="K1053" s="11"/>
      <c r="L1053" s="11"/>
      <c r="M1053" s="11"/>
      <c r="N1053" s="11"/>
      <c r="O1053" s="11"/>
    </row>
    <row r="1054" spans="7:15" x14ac:dyDescent="0.2">
      <c r="G1054" s="11"/>
      <c r="H1054" s="11"/>
      <c r="I1054" s="11"/>
      <c r="J1054" s="11"/>
      <c r="K1054" s="11"/>
      <c r="L1054" s="11"/>
      <c r="M1054" s="11"/>
      <c r="N1054" s="11"/>
      <c r="O1054" s="11"/>
    </row>
    <row r="1055" spans="7:15" x14ac:dyDescent="0.2">
      <c r="G1055" s="11"/>
      <c r="H1055" s="11"/>
      <c r="I1055" s="11"/>
      <c r="J1055" s="11"/>
      <c r="K1055" s="11"/>
      <c r="L1055" s="11"/>
      <c r="M1055" s="11"/>
      <c r="N1055" s="11"/>
      <c r="O1055" s="11"/>
    </row>
    <row r="1056" spans="7:15" x14ac:dyDescent="0.2">
      <c r="G1056" s="11"/>
      <c r="H1056" s="11"/>
      <c r="I1056" s="11"/>
      <c r="J1056" s="11"/>
      <c r="K1056" s="11"/>
      <c r="L1056" s="11"/>
      <c r="M1056" s="11"/>
      <c r="N1056" s="11"/>
      <c r="O1056" s="11"/>
    </row>
    <row r="1057" spans="7:15" x14ac:dyDescent="0.2">
      <c r="G1057" s="11"/>
      <c r="H1057" s="11"/>
      <c r="I1057" s="11"/>
      <c r="J1057" s="11"/>
      <c r="K1057" s="11"/>
      <c r="L1057" s="11"/>
      <c r="M1057" s="11"/>
      <c r="N1057" s="11"/>
      <c r="O1057" s="11"/>
    </row>
    <row r="1058" spans="7:15" x14ac:dyDescent="0.2">
      <c r="G1058" s="11"/>
      <c r="H1058" s="11"/>
      <c r="I1058" s="11"/>
      <c r="J1058" s="11"/>
      <c r="K1058" s="11"/>
      <c r="L1058" s="11"/>
      <c r="M1058" s="11"/>
      <c r="N1058" s="11"/>
      <c r="O1058" s="11"/>
    </row>
    <row r="1059" spans="7:15" x14ac:dyDescent="0.2">
      <c r="G1059" s="11"/>
      <c r="H1059" s="11"/>
      <c r="I1059" s="11"/>
      <c r="J1059" s="11"/>
      <c r="K1059" s="11"/>
      <c r="L1059" s="11"/>
      <c r="M1059" s="11"/>
      <c r="N1059" s="11"/>
      <c r="O1059" s="11"/>
    </row>
    <row r="1060" spans="7:15" x14ac:dyDescent="0.2">
      <c r="G1060" s="11"/>
      <c r="H1060" s="11"/>
      <c r="I1060" s="11"/>
      <c r="J1060" s="11"/>
      <c r="K1060" s="11"/>
      <c r="L1060" s="11"/>
      <c r="M1060" s="11"/>
      <c r="N1060" s="11"/>
      <c r="O1060" s="11"/>
    </row>
    <row r="1061" spans="7:15" x14ac:dyDescent="0.2">
      <c r="G1061" s="11"/>
      <c r="H1061" s="11"/>
      <c r="I1061" s="11"/>
      <c r="J1061" s="11"/>
      <c r="K1061" s="11"/>
      <c r="L1061" s="11"/>
      <c r="M1061" s="11"/>
      <c r="N1061" s="11"/>
      <c r="O1061" s="11"/>
    </row>
    <row r="1062" spans="7:15" x14ac:dyDescent="0.2">
      <c r="G1062" s="11"/>
      <c r="H1062" s="11"/>
      <c r="I1062" s="11"/>
      <c r="J1062" s="11"/>
      <c r="K1062" s="11"/>
      <c r="L1062" s="11"/>
      <c r="M1062" s="11"/>
      <c r="N1062" s="11"/>
      <c r="O1062" s="11"/>
    </row>
    <row r="1063" spans="7:15" x14ac:dyDescent="0.2">
      <c r="G1063" s="11"/>
      <c r="H1063" s="11"/>
      <c r="I1063" s="11"/>
      <c r="J1063" s="11"/>
      <c r="K1063" s="11"/>
      <c r="L1063" s="11"/>
      <c r="M1063" s="11"/>
      <c r="N1063" s="11"/>
      <c r="O1063" s="11"/>
    </row>
    <row r="1064" spans="7:15" x14ac:dyDescent="0.2">
      <c r="G1064" s="11"/>
      <c r="H1064" s="11"/>
      <c r="I1064" s="11"/>
      <c r="J1064" s="11"/>
      <c r="K1064" s="11"/>
      <c r="L1064" s="11"/>
      <c r="M1064" s="11"/>
      <c r="N1064" s="11"/>
      <c r="O1064" s="11"/>
    </row>
    <row r="1065" spans="7:15" x14ac:dyDescent="0.2">
      <c r="G1065" s="11"/>
      <c r="H1065" s="11"/>
      <c r="I1065" s="11"/>
      <c r="J1065" s="11"/>
      <c r="K1065" s="11"/>
      <c r="L1065" s="11"/>
      <c r="M1065" s="11"/>
      <c r="N1065" s="11"/>
      <c r="O1065" s="11"/>
    </row>
    <row r="1066" spans="7:15" x14ac:dyDescent="0.2">
      <c r="G1066" s="11"/>
      <c r="H1066" s="11"/>
      <c r="I1066" s="11"/>
      <c r="J1066" s="11"/>
      <c r="K1066" s="11"/>
      <c r="L1066" s="11"/>
      <c r="M1066" s="11"/>
      <c r="N1066" s="11"/>
      <c r="O1066" s="11"/>
    </row>
    <row r="1067" spans="7:15" x14ac:dyDescent="0.2">
      <c r="G1067" s="11"/>
      <c r="H1067" s="11"/>
      <c r="I1067" s="11"/>
      <c r="J1067" s="11"/>
      <c r="K1067" s="11"/>
      <c r="L1067" s="11"/>
      <c r="M1067" s="11"/>
      <c r="N1067" s="11"/>
      <c r="O1067" s="11"/>
    </row>
    <row r="1068" spans="7:15" x14ac:dyDescent="0.2">
      <c r="G1068" s="11"/>
      <c r="H1068" s="11"/>
      <c r="I1068" s="11"/>
      <c r="J1068" s="11"/>
      <c r="K1068" s="11"/>
      <c r="L1068" s="11"/>
      <c r="M1068" s="11"/>
      <c r="N1068" s="11"/>
      <c r="O1068" s="11"/>
    </row>
    <row r="1069" spans="7:15" x14ac:dyDescent="0.2">
      <c r="G1069" s="11"/>
      <c r="H1069" s="11"/>
      <c r="I1069" s="11"/>
      <c r="J1069" s="11"/>
      <c r="K1069" s="11"/>
      <c r="L1069" s="11"/>
      <c r="M1069" s="11"/>
      <c r="N1069" s="11"/>
      <c r="O1069" s="11"/>
    </row>
    <row r="1070" spans="7:15" x14ac:dyDescent="0.2">
      <c r="G1070" s="11"/>
      <c r="H1070" s="11"/>
      <c r="I1070" s="11"/>
      <c r="J1070" s="11"/>
      <c r="K1070" s="11"/>
      <c r="L1070" s="11"/>
      <c r="M1070" s="11"/>
      <c r="N1070" s="11"/>
      <c r="O1070" s="11"/>
    </row>
    <row r="1071" spans="7:15" x14ac:dyDescent="0.2">
      <c r="G1071" s="11"/>
      <c r="H1071" s="11"/>
      <c r="I1071" s="11"/>
      <c r="J1071" s="11"/>
      <c r="K1071" s="11"/>
      <c r="L1071" s="11"/>
      <c r="M1071" s="11"/>
      <c r="N1071" s="11"/>
      <c r="O1071" s="11"/>
    </row>
    <row r="1072" spans="7:15" x14ac:dyDescent="0.2">
      <c r="G1072" s="11"/>
      <c r="H1072" s="11"/>
      <c r="I1072" s="11"/>
      <c r="J1072" s="11"/>
      <c r="K1072" s="11"/>
      <c r="L1072" s="11"/>
      <c r="M1072" s="11"/>
      <c r="N1072" s="11"/>
      <c r="O1072" s="11"/>
    </row>
    <row r="1073" spans="7:15" x14ac:dyDescent="0.2">
      <c r="G1073" s="11"/>
      <c r="H1073" s="11"/>
      <c r="I1073" s="11"/>
      <c r="J1073" s="11"/>
      <c r="K1073" s="11"/>
      <c r="L1073" s="11"/>
      <c r="M1073" s="11"/>
      <c r="N1073" s="11"/>
      <c r="O1073" s="11"/>
    </row>
    <row r="1074" spans="7:15" x14ac:dyDescent="0.2">
      <c r="G1074" s="11"/>
      <c r="H1074" s="11"/>
      <c r="I1074" s="11"/>
      <c r="J1074" s="11"/>
      <c r="K1074" s="11"/>
      <c r="L1074" s="11"/>
      <c r="M1074" s="11"/>
      <c r="N1074" s="11"/>
      <c r="O1074" s="11"/>
    </row>
    <row r="1075" spans="7:15" x14ac:dyDescent="0.2">
      <c r="G1075" s="11"/>
      <c r="H1075" s="11"/>
      <c r="I1075" s="11"/>
      <c r="J1075" s="11"/>
      <c r="K1075" s="11"/>
      <c r="L1075" s="11"/>
      <c r="M1075" s="11"/>
      <c r="N1075" s="11"/>
      <c r="O1075" s="11"/>
    </row>
    <row r="1076" spans="7:15" x14ac:dyDescent="0.2">
      <c r="G1076" s="11"/>
      <c r="H1076" s="11"/>
      <c r="I1076" s="11"/>
      <c r="J1076" s="11"/>
      <c r="K1076" s="11"/>
      <c r="L1076" s="11"/>
      <c r="M1076" s="11"/>
      <c r="N1076" s="11"/>
      <c r="O1076" s="11"/>
    </row>
    <row r="1077" spans="7:15" x14ac:dyDescent="0.2">
      <c r="G1077" s="11"/>
      <c r="H1077" s="11"/>
      <c r="I1077" s="11"/>
      <c r="J1077" s="11"/>
      <c r="K1077" s="11"/>
      <c r="L1077" s="11"/>
      <c r="M1077" s="11"/>
      <c r="N1077" s="11"/>
      <c r="O1077" s="11"/>
    </row>
    <row r="1078" spans="7:15" x14ac:dyDescent="0.2">
      <c r="G1078" s="11"/>
      <c r="H1078" s="11"/>
      <c r="I1078" s="11"/>
      <c r="J1078" s="11"/>
      <c r="K1078" s="11"/>
      <c r="L1078" s="11"/>
      <c r="M1078" s="11"/>
      <c r="N1078" s="11"/>
      <c r="O1078" s="11"/>
    </row>
    <row r="1079" spans="7:15" x14ac:dyDescent="0.2">
      <c r="G1079" s="11"/>
      <c r="H1079" s="11"/>
      <c r="I1079" s="11"/>
      <c r="J1079" s="11"/>
      <c r="K1079" s="11"/>
      <c r="L1079" s="11"/>
      <c r="M1079" s="11"/>
      <c r="N1079" s="11"/>
      <c r="O1079" s="11"/>
    </row>
    <row r="1080" spans="7:15" x14ac:dyDescent="0.2">
      <c r="G1080" s="11"/>
      <c r="H1080" s="11"/>
      <c r="I1080" s="11"/>
      <c r="J1080" s="11"/>
      <c r="K1080" s="11"/>
      <c r="L1080" s="11"/>
      <c r="M1080" s="11"/>
      <c r="N1080" s="11"/>
      <c r="O1080" s="11"/>
    </row>
    <row r="1081" spans="7:15" x14ac:dyDescent="0.2">
      <c r="G1081" s="11"/>
      <c r="H1081" s="11"/>
      <c r="I1081" s="11"/>
      <c r="J1081" s="11"/>
      <c r="K1081" s="11"/>
      <c r="L1081" s="11"/>
      <c r="M1081" s="11"/>
      <c r="N1081" s="11"/>
      <c r="O1081" s="11"/>
    </row>
    <row r="1082" spans="7:15" x14ac:dyDescent="0.2">
      <c r="G1082" s="11"/>
      <c r="H1082" s="11"/>
      <c r="I1082" s="11"/>
      <c r="J1082" s="11"/>
      <c r="K1082" s="11"/>
      <c r="L1082" s="11"/>
      <c r="M1082" s="11"/>
      <c r="N1082" s="11"/>
      <c r="O1082" s="11"/>
    </row>
    <row r="1083" spans="7:15" x14ac:dyDescent="0.2">
      <c r="G1083" s="11"/>
      <c r="H1083" s="11"/>
      <c r="I1083" s="11"/>
      <c r="J1083" s="11"/>
      <c r="K1083" s="11"/>
      <c r="L1083" s="11"/>
      <c r="M1083" s="11"/>
      <c r="N1083" s="11"/>
      <c r="O1083" s="11"/>
    </row>
    <row r="1084" spans="7:15" x14ac:dyDescent="0.2">
      <c r="G1084" s="11"/>
      <c r="H1084" s="11"/>
      <c r="I1084" s="11"/>
      <c r="J1084" s="11"/>
      <c r="K1084" s="11"/>
      <c r="L1084" s="11"/>
      <c r="M1084" s="11"/>
      <c r="N1084" s="11"/>
      <c r="O1084" s="11"/>
    </row>
    <row r="1085" spans="7:15" x14ac:dyDescent="0.2">
      <c r="G1085" s="11"/>
      <c r="H1085" s="11"/>
      <c r="I1085" s="11"/>
      <c r="J1085" s="11"/>
      <c r="K1085" s="11"/>
      <c r="L1085" s="11"/>
      <c r="M1085" s="11"/>
      <c r="N1085" s="11"/>
      <c r="O1085" s="11"/>
    </row>
    <row r="1086" spans="7:15" x14ac:dyDescent="0.2">
      <c r="G1086" s="11"/>
      <c r="H1086" s="11"/>
      <c r="I1086" s="11"/>
      <c r="J1086" s="11"/>
      <c r="K1086" s="11"/>
      <c r="L1086" s="11"/>
      <c r="M1086" s="11"/>
      <c r="N1086" s="11"/>
      <c r="O1086" s="11"/>
    </row>
    <row r="1087" spans="7:15" x14ac:dyDescent="0.2">
      <c r="G1087" s="11"/>
      <c r="H1087" s="11"/>
      <c r="I1087" s="11"/>
      <c r="J1087" s="11"/>
      <c r="K1087" s="11"/>
      <c r="L1087" s="11"/>
      <c r="M1087" s="11"/>
      <c r="N1087" s="11"/>
      <c r="O1087" s="11"/>
    </row>
    <row r="1088" spans="7:15" x14ac:dyDescent="0.2">
      <c r="G1088" s="11"/>
      <c r="H1088" s="11"/>
      <c r="I1088" s="11"/>
      <c r="J1088" s="11"/>
      <c r="K1088" s="11"/>
      <c r="L1088" s="11"/>
      <c r="M1088" s="11"/>
      <c r="N1088" s="11"/>
      <c r="O1088" s="11"/>
    </row>
    <row r="1089" spans="7:15" x14ac:dyDescent="0.2">
      <c r="G1089" s="11"/>
      <c r="H1089" s="11"/>
      <c r="I1089" s="11"/>
      <c r="J1089" s="11"/>
      <c r="K1089" s="11"/>
      <c r="L1089" s="11"/>
      <c r="M1089" s="11"/>
      <c r="N1089" s="11"/>
      <c r="O1089" s="11"/>
    </row>
    <row r="1090" spans="7:15" x14ac:dyDescent="0.2">
      <c r="G1090" s="11"/>
      <c r="H1090" s="11"/>
      <c r="I1090" s="11"/>
      <c r="J1090" s="11"/>
      <c r="K1090" s="11"/>
      <c r="L1090" s="11"/>
      <c r="M1090" s="11"/>
      <c r="N1090" s="11"/>
      <c r="O1090" s="11"/>
    </row>
    <row r="1091" spans="7:15" x14ac:dyDescent="0.2">
      <c r="G1091" s="11"/>
      <c r="H1091" s="11"/>
      <c r="I1091" s="11"/>
      <c r="J1091" s="11"/>
      <c r="K1091" s="11"/>
      <c r="L1091" s="11"/>
      <c r="M1091" s="11"/>
      <c r="N1091" s="11"/>
      <c r="O1091" s="11"/>
    </row>
    <row r="1092" spans="7:15" x14ac:dyDescent="0.2">
      <c r="G1092" s="11"/>
      <c r="H1092" s="11"/>
      <c r="I1092" s="11"/>
      <c r="J1092" s="11"/>
      <c r="K1092" s="11"/>
      <c r="L1092" s="11"/>
      <c r="M1092" s="11"/>
      <c r="N1092" s="11"/>
      <c r="O1092" s="11"/>
    </row>
    <row r="1093" spans="7:15" x14ac:dyDescent="0.2">
      <c r="G1093" s="11"/>
      <c r="H1093" s="11"/>
      <c r="I1093" s="11"/>
      <c r="J1093" s="11"/>
      <c r="K1093" s="11"/>
      <c r="L1093" s="11"/>
      <c r="M1093" s="11"/>
      <c r="N1093" s="11"/>
      <c r="O1093" s="11"/>
    </row>
    <row r="1094" spans="7:15" x14ac:dyDescent="0.2">
      <c r="G1094" s="11"/>
      <c r="H1094" s="11"/>
      <c r="I1094" s="11"/>
      <c r="J1094" s="11"/>
      <c r="K1094" s="11"/>
      <c r="L1094" s="11"/>
      <c r="M1094" s="11"/>
      <c r="N1094" s="11"/>
      <c r="O1094" s="11"/>
    </row>
    <row r="1095" spans="7:15" x14ac:dyDescent="0.2">
      <c r="G1095" s="11"/>
      <c r="H1095" s="11"/>
      <c r="I1095" s="11"/>
      <c r="J1095" s="11"/>
      <c r="K1095" s="11"/>
      <c r="L1095" s="11"/>
      <c r="M1095" s="11"/>
      <c r="N1095" s="11"/>
      <c r="O1095" s="11"/>
    </row>
    <row r="1096" spans="7:15" x14ac:dyDescent="0.2">
      <c r="G1096" s="11"/>
      <c r="H1096" s="11"/>
      <c r="I1096" s="11"/>
      <c r="J1096" s="11"/>
      <c r="K1096" s="11"/>
      <c r="L1096" s="11"/>
      <c r="M1096" s="11"/>
      <c r="N1096" s="11"/>
      <c r="O1096" s="11"/>
    </row>
    <row r="1097" spans="7:15" x14ac:dyDescent="0.2">
      <c r="G1097" s="11"/>
      <c r="H1097" s="11"/>
      <c r="I1097" s="11"/>
      <c r="J1097" s="11"/>
      <c r="K1097" s="11"/>
      <c r="L1097" s="11"/>
      <c r="M1097" s="11"/>
      <c r="N1097" s="11"/>
      <c r="O1097" s="11"/>
    </row>
    <row r="1098" spans="7:15" x14ac:dyDescent="0.2">
      <c r="G1098" s="11"/>
      <c r="H1098" s="11"/>
      <c r="I1098" s="11"/>
      <c r="J1098" s="11"/>
      <c r="K1098" s="11"/>
      <c r="L1098" s="11"/>
      <c r="M1098" s="11"/>
      <c r="N1098" s="11"/>
      <c r="O1098" s="11"/>
    </row>
    <row r="1099" spans="7:15" x14ac:dyDescent="0.2">
      <c r="G1099" s="11"/>
      <c r="H1099" s="11"/>
      <c r="I1099" s="11"/>
      <c r="J1099" s="11"/>
      <c r="K1099" s="11"/>
      <c r="L1099" s="11"/>
      <c r="M1099" s="11"/>
      <c r="N1099" s="11"/>
      <c r="O1099" s="11"/>
    </row>
    <row r="1100" spans="7:15" x14ac:dyDescent="0.2">
      <c r="G1100" s="11"/>
      <c r="H1100" s="11"/>
      <c r="I1100" s="11"/>
      <c r="J1100" s="11"/>
      <c r="K1100" s="11"/>
      <c r="L1100" s="11"/>
      <c r="M1100" s="11"/>
      <c r="N1100" s="11"/>
      <c r="O1100" s="11"/>
    </row>
    <row r="1101" spans="7:15" x14ac:dyDescent="0.2">
      <c r="G1101" s="11"/>
      <c r="H1101" s="11"/>
      <c r="I1101" s="11"/>
      <c r="J1101" s="11"/>
      <c r="K1101" s="11"/>
      <c r="L1101" s="11"/>
      <c r="M1101" s="11"/>
      <c r="N1101" s="11"/>
      <c r="O1101" s="11"/>
    </row>
    <row r="1102" spans="7:15" x14ac:dyDescent="0.2">
      <c r="G1102" s="11"/>
      <c r="H1102" s="11"/>
      <c r="I1102" s="11"/>
      <c r="J1102" s="11"/>
      <c r="K1102" s="11"/>
      <c r="L1102" s="11"/>
      <c r="M1102" s="11"/>
      <c r="N1102" s="11"/>
      <c r="O1102" s="11"/>
    </row>
    <row r="1103" spans="7:15" x14ac:dyDescent="0.2">
      <c r="G1103" s="11"/>
      <c r="H1103" s="11"/>
      <c r="I1103" s="11"/>
      <c r="J1103" s="11"/>
      <c r="K1103" s="11"/>
      <c r="L1103" s="11"/>
      <c r="M1103" s="11"/>
      <c r="N1103" s="11"/>
      <c r="O1103" s="11"/>
    </row>
    <row r="1104" spans="7:15" x14ac:dyDescent="0.2">
      <c r="G1104" s="11"/>
      <c r="H1104" s="11"/>
      <c r="I1104" s="11"/>
      <c r="J1104" s="11"/>
      <c r="K1104" s="11"/>
      <c r="L1104" s="11"/>
      <c r="M1104" s="11"/>
      <c r="N1104" s="11"/>
      <c r="O1104" s="11"/>
    </row>
    <row r="1105" spans="7:15" x14ac:dyDescent="0.2">
      <c r="G1105" s="11"/>
      <c r="H1105" s="11"/>
      <c r="I1105" s="11"/>
      <c r="J1105" s="11"/>
      <c r="K1105" s="11"/>
      <c r="L1105" s="11"/>
      <c r="M1105" s="11"/>
      <c r="N1105" s="11"/>
      <c r="O1105" s="11"/>
    </row>
    <row r="1106" spans="7:15" x14ac:dyDescent="0.2">
      <c r="G1106" s="11"/>
      <c r="H1106" s="11"/>
      <c r="I1106" s="11"/>
      <c r="J1106" s="11"/>
      <c r="K1106" s="11"/>
      <c r="L1106" s="11"/>
      <c r="M1106" s="11"/>
      <c r="N1106" s="11"/>
      <c r="O1106" s="11"/>
    </row>
    <row r="1107" spans="7:15" x14ac:dyDescent="0.2">
      <c r="G1107" s="11"/>
      <c r="H1107" s="11"/>
      <c r="I1107" s="11"/>
      <c r="J1107" s="11"/>
      <c r="K1107" s="11"/>
      <c r="L1107" s="11"/>
      <c r="M1107" s="11"/>
      <c r="N1107" s="11"/>
      <c r="O1107" s="11"/>
    </row>
    <row r="1108" spans="7:15" x14ac:dyDescent="0.2">
      <c r="G1108" s="11"/>
      <c r="H1108" s="11"/>
      <c r="I1108" s="11"/>
      <c r="J1108" s="11"/>
      <c r="K1108" s="11"/>
      <c r="L1108" s="11"/>
      <c r="M1108" s="11"/>
      <c r="N1108" s="11"/>
      <c r="O1108" s="11"/>
    </row>
    <row r="1109" spans="7:15" x14ac:dyDescent="0.2">
      <c r="G1109" s="11"/>
      <c r="H1109" s="11"/>
      <c r="I1109" s="11"/>
      <c r="J1109" s="11"/>
      <c r="K1109" s="11"/>
      <c r="L1109" s="11"/>
      <c r="M1109" s="11"/>
      <c r="N1109" s="11"/>
      <c r="O1109" s="11"/>
    </row>
    <row r="1110" spans="7:15" x14ac:dyDescent="0.2">
      <c r="G1110" s="11"/>
      <c r="H1110" s="11"/>
      <c r="I1110" s="11"/>
      <c r="J1110" s="11"/>
      <c r="K1110" s="11"/>
      <c r="L1110" s="11"/>
      <c r="M1110" s="11"/>
      <c r="N1110" s="11"/>
      <c r="O1110" s="11"/>
    </row>
    <row r="1111" spans="7:15" x14ac:dyDescent="0.2">
      <c r="G1111" s="11"/>
      <c r="H1111" s="11"/>
      <c r="I1111" s="11"/>
      <c r="J1111" s="11"/>
      <c r="K1111" s="11"/>
      <c r="L1111" s="11"/>
      <c r="M1111" s="11"/>
      <c r="N1111" s="11"/>
      <c r="O1111" s="11"/>
    </row>
    <row r="1112" spans="7:15" x14ac:dyDescent="0.2">
      <c r="G1112" s="11"/>
      <c r="H1112" s="11"/>
      <c r="I1112" s="11"/>
      <c r="J1112" s="11"/>
      <c r="K1112" s="11"/>
      <c r="L1112" s="11"/>
      <c r="M1112" s="11"/>
      <c r="N1112" s="11"/>
      <c r="O1112" s="11"/>
    </row>
    <row r="1113" spans="7:15" x14ac:dyDescent="0.2">
      <c r="G1113" s="11"/>
      <c r="H1113" s="11"/>
      <c r="I1113" s="11"/>
      <c r="J1113" s="11"/>
      <c r="K1113" s="11"/>
      <c r="L1113" s="11"/>
      <c r="M1113" s="11"/>
      <c r="N1113" s="11"/>
      <c r="O1113" s="11"/>
    </row>
    <row r="1114" spans="7:15" x14ac:dyDescent="0.2">
      <c r="G1114" s="11"/>
      <c r="H1114" s="11"/>
      <c r="I1114" s="11"/>
      <c r="J1114" s="11"/>
      <c r="K1114" s="11"/>
      <c r="L1114" s="11"/>
      <c r="M1114" s="11"/>
      <c r="N1114" s="11"/>
      <c r="O1114" s="11"/>
    </row>
    <row r="1115" spans="7:15" x14ac:dyDescent="0.2">
      <c r="G1115" s="11"/>
      <c r="H1115" s="11"/>
      <c r="I1115" s="11"/>
      <c r="J1115" s="11"/>
      <c r="K1115" s="11"/>
      <c r="L1115" s="11"/>
      <c r="M1115" s="11"/>
      <c r="N1115" s="11"/>
      <c r="O1115" s="11"/>
    </row>
    <row r="1116" spans="7:15" x14ac:dyDescent="0.2">
      <c r="G1116" s="11"/>
      <c r="H1116" s="11"/>
      <c r="I1116" s="11"/>
      <c r="J1116" s="11"/>
      <c r="K1116" s="11"/>
      <c r="L1116" s="11"/>
      <c r="M1116" s="11"/>
      <c r="N1116" s="11"/>
      <c r="O1116" s="11"/>
    </row>
    <row r="1117" spans="7:15" x14ac:dyDescent="0.2">
      <c r="G1117" s="11"/>
      <c r="H1117" s="11"/>
      <c r="I1117" s="11"/>
      <c r="J1117" s="11"/>
      <c r="K1117" s="11"/>
      <c r="L1117" s="11"/>
      <c r="M1117" s="11"/>
      <c r="N1117" s="11"/>
      <c r="O1117" s="11"/>
    </row>
    <row r="1118" spans="7:15" x14ac:dyDescent="0.2">
      <c r="G1118" s="11"/>
      <c r="H1118" s="11"/>
      <c r="I1118" s="11"/>
      <c r="J1118" s="11"/>
      <c r="K1118" s="11"/>
      <c r="L1118" s="11"/>
      <c r="M1118" s="11"/>
      <c r="N1118" s="11"/>
      <c r="O1118" s="11"/>
    </row>
    <row r="1119" spans="7:15" x14ac:dyDescent="0.2">
      <c r="G1119" s="11"/>
      <c r="H1119" s="11"/>
      <c r="I1119" s="11"/>
      <c r="J1119" s="11"/>
      <c r="K1119" s="11"/>
      <c r="L1119" s="11"/>
      <c r="M1119" s="11"/>
      <c r="N1119" s="11"/>
      <c r="O1119" s="11"/>
    </row>
    <row r="1120" spans="7:15" x14ac:dyDescent="0.2">
      <c r="G1120" s="11"/>
      <c r="H1120" s="11"/>
      <c r="I1120" s="11"/>
      <c r="J1120" s="11"/>
      <c r="K1120" s="11"/>
      <c r="L1120" s="11"/>
      <c r="M1120" s="11"/>
      <c r="N1120" s="11"/>
      <c r="O1120" s="11"/>
    </row>
    <row r="1121" spans="7:15" x14ac:dyDescent="0.2">
      <c r="G1121" s="11"/>
      <c r="H1121" s="11"/>
      <c r="I1121" s="11"/>
      <c r="J1121" s="11"/>
      <c r="K1121" s="11"/>
      <c r="L1121" s="11"/>
      <c r="M1121" s="11"/>
      <c r="N1121" s="11"/>
      <c r="O1121" s="11"/>
    </row>
    <row r="1122" spans="7:15" x14ac:dyDescent="0.2">
      <c r="G1122" s="11"/>
      <c r="H1122" s="11"/>
      <c r="I1122" s="11"/>
      <c r="J1122" s="11"/>
      <c r="K1122" s="11"/>
      <c r="L1122" s="11"/>
      <c r="M1122" s="11"/>
      <c r="N1122" s="11"/>
      <c r="O1122" s="11"/>
    </row>
    <row r="1123" spans="7:15" x14ac:dyDescent="0.2">
      <c r="G1123" s="11"/>
      <c r="H1123" s="11"/>
      <c r="I1123" s="11"/>
      <c r="J1123" s="11"/>
      <c r="K1123" s="11"/>
      <c r="L1123" s="11"/>
      <c r="M1123" s="11"/>
      <c r="N1123" s="11"/>
      <c r="O1123" s="11"/>
    </row>
    <row r="1124" spans="7:15" x14ac:dyDescent="0.2">
      <c r="G1124" s="11"/>
      <c r="H1124" s="11"/>
      <c r="I1124" s="11"/>
      <c r="J1124" s="11"/>
      <c r="K1124" s="11"/>
      <c r="L1124" s="11"/>
      <c r="M1124" s="11"/>
      <c r="N1124" s="11"/>
      <c r="O1124" s="11"/>
    </row>
    <row r="1125" spans="7:15" x14ac:dyDescent="0.2">
      <c r="G1125" s="11"/>
      <c r="H1125" s="11"/>
      <c r="I1125" s="11"/>
      <c r="J1125" s="11"/>
      <c r="K1125" s="11"/>
      <c r="L1125" s="11"/>
      <c r="M1125" s="11"/>
      <c r="N1125" s="11"/>
      <c r="O1125" s="11"/>
    </row>
    <row r="1126" spans="7:15" x14ac:dyDescent="0.2">
      <c r="G1126" s="11"/>
      <c r="H1126" s="11"/>
      <c r="I1126" s="11"/>
      <c r="J1126" s="11"/>
      <c r="K1126" s="11"/>
      <c r="L1126" s="11"/>
      <c r="M1126" s="11"/>
      <c r="N1126" s="11"/>
      <c r="O1126" s="11"/>
    </row>
    <row r="1127" spans="7:15" x14ac:dyDescent="0.2">
      <c r="G1127" s="11"/>
      <c r="H1127" s="11"/>
      <c r="I1127" s="11"/>
      <c r="J1127" s="11"/>
      <c r="K1127" s="11"/>
      <c r="L1127" s="11"/>
      <c r="M1127" s="11"/>
      <c r="N1127" s="11"/>
      <c r="O1127" s="11"/>
    </row>
    <row r="1128" spans="7:15" x14ac:dyDescent="0.2">
      <c r="G1128" s="11"/>
      <c r="H1128" s="11"/>
      <c r="I1128" s="11"/>
      <c r="J1128" s="11"/>
      <c r="K1128" s="11"/>
      <c r="L1128" s="11"/>
      <c r="M1128" s="11"/>
      <c r="N1128" s="11"/>
      <c r="O1128" s="11"/>
    </row>
    <row r="1129" spans="7:15" x14ac:dyDescent="0.2">
      <c r="G1129" s="11"/>
      <c r="H1129" s="11"/>
      <c r="I1129" s="11"/>
      <c r="J1129" s="11"/>
      <c r="K1129" s="11"/>
      <c r="L1129" s="11"/>
      <c r="M1129" s="11"/>
      <c r="N1129" s="11"/>
      <c r="O1129" s="11"/>
    </row>
    <row r="1130" spans="7:15" x14ac:dyDescent="0.2">
      <c r="G1130" s="11"/>
      <c r="H1130" s="11"/>
      <c r="I1130" s="11"/>
      <c r="J1130" s="11"/>
      <c r="K1130" s="11"/>
      <c r="L1130" s="11"/>
      <c r="M1130" s="11"/>
      <c r="N1130" s="11"/>
      <c r="O1130" s="11"/>
    </row>
    <row r="1131" spans="7:15" x14ac:dyDescent="0.2">
      <c r="G1131" s="11"/>
      <c r="H1131" s="11"/>
      <c r="I1131" s="11"/>
      <c r="J1131" s="11"/>
      <c r="K1131" s="11"/>
      <c r="L1131" s="11"/>
      <c r="M1131" s="11"/>
      <c r="N1131" s="11"/>
      <c r="O1131" s="11"/>
    </row>
    <row r="1132" spans="7:15" x14ac:dyDescent="0.2">
      <c r="G1132" s="11"/>
      <c r="H1132" s="11"/>
      <c r="I1132" s="11"/>
      <c r="J1132" s="11"/>
      <c r="K1132" s="11"/>
      <c r="L1132" s="11"/>
      <c r="M1132" s="11"/>
      <c r="N1132" s="11"/>
      <c r="O1132" s="11"/>
    </row>
    <row r="1133" spans="7:15" x14ac:dyDescent="0.2">
      <c r="G1133" s="11"/>
      <c r="H1133" s="11"/>
      <c r="I1133" s="11"/>
      <c r="J1133" s="11"/>
      <c r="K1133" s="11"/>
      <c r="L1133" s="11"/>
      <c r="M1133" s="11"/>
      <c r="N1133" s="11"/>
      <c r="O1133" s="11"/>
    </row>
    <row r="1134" spans="7:15" x14ac:dyDescent="0.2">
      <c r="G1134" s="11"/>
      <c r="H1134" s="11"/>
      <c r="I1134" s="11"/>
      <c r="J1134" s="11"/>
      <c r="K1134" s="11"/>
      <c r="L1134" s="11"/>
      <c r="M1134" s="11"/>
      <c r="N1134" s="11"/>
      <c r="O1134" s="11"/>
    </row>
    <row r="1135" spans="7:15" x14ac:dyDescent="0.2">
      <c r="G1135" s="11"/>
      <c r="H1135" s="11"/>
      <c r="I1135" s="11"/>
      <c r="J1135" s="11"/>
      <c r="K1135" s="11"/>
      <c r="L1135" s="11"/>
      <c r="M1135" s="11"/>
      <c r="N1135" s="11"/>
      <c r="O1135" s="11"/>
    </row>
    <row r="1136" spans="7:15" x14ac:dyDescent="0.2">
      <c r="G1136" s="11"/>
      <c r="H1136" s="11"/>
      <c r="I1136" s="11"/>
      <c r="J1136" s="11"/>
      <c r="K1136" s="11"/>
      <c r="L1136" s="11"/>
      <c r="M1136" s="11"/>
      <c r="N1136" s="11"/>
      <c r="O1136" s="11"/>
    </row>
    <row r="1137" spans="7:15" x14ac:dyDescent="0.2">
      <c r="G1137" s="11"/>
      <c r="H1137" s="11"/>
      <c r="I1137" s="11"/>
      <c r="J1137" s="11"/>
      <c r="K1137" s="11"/>
      <c r="L1137" s="11"/>
      <c r="M1137" s="11"/>
      <c r="N1137" s="11"/>
      <c r="O1137" s="11"/>
    </row>
    <row r="1138" spans="7:15" x14ac:dyDescent="0.2">
      <c r="G1138" s="11"/>
      <c r="H1138" s="11"/>
      <c r="I1138" s="11"/>
      <c r="J1138" s="11"/>
      <c r="K1138" s="11"/>
      <c r="L1138" s="11"/>
      <c r="M1138" s="11"/>
      <c r="N1138" s="11"/>
      <c r="O1138" s="11"/>
    </row>
    <row r="1139" spans="7:15" x14ac:dyDescent="0.2">
      <c r="G1139" s="11"/>
      <c r="H1139" s="11"/>
      <c r="I1139" s="11"/>
      <c r="J1139" s="11"/>
      <c r="K1139" s="11"/>
      <c r="L1139" s="11"/>
      <c r="M1139" s="11"/>
      <c r="N1139" s="11"/>
      <c r="O1139" s="11"/>
    </row>
    <row r="1140" spans="7:15" x14ac:dyDescent="0.2">
      <c r="G1140" s="11"/>
      <c r="H1140" s="11"/>
      <c r="I1140" s="11"/>
      <c r="J1140" s="11"/>
      <c r="K1140" s="11"/>
      <c r="L1140" s="11"/>
      <c r="M1140" s="11"/>
      <c r="N1140" s="11"/>
      <c r="O1140" s="11"/>
    </row>
    <row r="1141" spans="7:15" x14ac:dyDescent="0.2">
      <c r="G1141" s="11"/>
      <c r="H1141" s="11"/>
      <c r="I1141" s="11"/>
      <c r="J1141" s="11"/>
      <c r="K1141" s="11"/>
      <c r="L1141" s="11"/>
      <c r="M1141" s="11"/>
      <c r="N1141" s="11"/>
      <c r="O1141" s="11"/>
    </row>
    <row r="1142" spans="7:15" x14ac:dyDescent="0.2">
      <c r="G1142" s="11"/>
      <c r="H1142" s="11"/>
      <c r="I1142" s="11"/>
      <c r="J1142" s="11"/>
      <c r="K1142" s="11"/>
      <c r="L1142" s="11"/>
      <c r="M1142" s="11"/>
      <c r="N1142" s="11"/>
      <c r="O1142" s="11"/>
    </row>
    <row r="1143" spans="7:15" x14ac:dyDescent="0.2">
      <c r="G1143" s="11"/>
      <c r="H1143" s="11"/>
      <c r="I1143" s="11"/>
      <c r="J1143" s="11"/>
      <c r="K1143" s="11"/>
      <c r="L1143" s="11"/>
      <c r="M1143" s="11"/>
      <c r="N1143" s="11"/>
      <c r="O1143" s="11"/>
    </row>
    <row r="1144" spans="7:15" x14ac:dyDescent="0.2">
      <c r="G1144" s="11"/>
      <c r="H1144" s="11"/>
      <c r="I1144" s="11"/>
      <c r="J1144" s="11"/>
      <c r="K1144" s="11"/>
      <c r="L1144" s="11"/>
      <c r="M1144" s="11"/>
      <c r="N1144" s="11"/>
      <c r="O1144" s="11"/>
    </row>
    <row r="1145" spans="7:15" x14ac:dyDescent="0.2">
      <c r="G1145" s="11"/>
      <c r="H1145" s="11"/>
      <c r="I1145" s="11"/>
      <c r="J1145" s="11"/>
      <c r="K1145" s="11"/>
      <c r="L1145" s="11"/>
      <c r="M1145" s="11"/>
      <c r="N1145" s="11"/>
      <c r="O1145" s="11"/>
    </row>
    <row r="1146" spans="7:15" x14ac:dyDescent="0.2">
      <c r="G1146" s="11"/>
      <c r="H1146" s="11"/>
      <c r="I1146" s="11"/>
      <c r="J1146" s="11"/>
      <c r="K1146" s="11"/>
      <c r="L1146" s="11"/>
      <c r="M1146" s="11"/>
      <c r="N1146" s="11"/>
      <c r="O1146" s="11"/>
    </row>
    <row r="1147" spans="7:15" x14ac:dyDescent="0.2">
      <c r="G1147" s="11"/>
      <c r="H1147" s="11"/>
      <c r="I1147" s="11"/>
      <c r="J1147" s="11"/>
      <c r="K1147" s="11"/>
      <c r="L1147" s="11"/>
      <c r="M1147" s="11"/>
      <c r="N1147" s="11"/>
      <c r="O1147" s="11"/>
    </row>
    <row r="1148" spans="7:15" x14ac:dyDescent="0.2">
      <c r="G1148" s="11"/>
      <c r="H1148" s="11"/>
      <c r="I1148" s="11"/>
      <c r="J1148" s="11"/>
      <c r="K1148" s="11"/>
      <c r="L1148" s="11"/>
      <c r="M1148" s="11"/>
      <c r="N1148" s="11"/>
      <c r="O1148" s="11"/>
    </row>
    <row r="1149" spans="7:15" x14ac:dyDescent="0.2">
      <c r="G1149" s="11"/>
      <c r="H1149" s="11"/>
      <c r="I1149" s="11"/>
      <c r="J1149" s="11"/>
      <c r="K1149" s="11"/>
      <c r="L1149" s="11"/>
      <c r="M1149" s="11"/>
      <c r="N1149" s="11"/>
      <c r="O1149" s="11"/>
    </row>
    <row r="1150" spans="7:15" x14ac:dyDescent="0.2">
      <c r="G1150" s="11"/>
      <c r="H1150" s="11"/>
      <c r="I1150" s="11"/>
      <c r="J1150" s="11"/>
      <c r="K1150" s="11"/>
      <c r="L1150" s="11"/>
      <c r="M1150" s="11"/>
      <c r="N1150" s="11"/>
      <c r="O1150" s="11"/>
    </row>
    <row r="1151" spans="7:15" x14ac:dyDescent="0.2">
      <c r="G1151" s="11"/>
      <c r="H1151" s="11"/>
      <c r="I1151" s="11"/>
      <c r="J1151" s="11"/>
      <c r="K1151" s="11"/>
      <c r="L1151" s="11"/>
      <c r="M1151" s="11"/>
      <c r="N1151" s="11"/>
      <c r="O1151" s="11"/>
    </row>
    <row r="1152" spans="7:15" x14ac:dyDescent="0.2">
      <c r="G1152" s="11"/>
      <c r="H1152" s="11"/>
      <c r="I1152" s="11"/>
      <c r="J1152" s="11"/>
      <c r="K1152" s="11"/>
      <c r="L1152" s="11"/>
      <c r="M1152" s="11"/>
      <c r="N1152" s="11"/>
      <c r="O1152" s="11"/>
    </row>
    <row r="1153" spans="7:15" x14ac:dyDescent="0.2">
      <c r="G1153" s="11"/>
      <c r="H1153" s="11"/>
      <c r="I1153" s="11"/>
      <c r="J1153" s="11"/>
      <c r="K1153" s="11"/>
      <c r="L1153" s="11"/>
      <c r="M1153" s="11"/>
      <c r="N1153" s="11"/>
      <c r="O1153" s="11"/>
    </row>
    <row r="1154" spans="7:15" x14ac:dyDescent="0.2">
      <c r="G1154" s="11"/>
      <c r="H1154" s="11"/>
      <c r="I1154" s="11"/>
      <c r="J1154" s="11"/>
      <c r="K1154" s="11"/>
      <c r="L1154" s="11"/>
      <c r="M1154" s="11"/>
      <c r="N1154" s="11"/>
      <c r="O1154" s="11"/>
    </row>
    <row r="1155" spans="7:15" x14ac:dyDescent="0.2">
      <c r="G1155" s="11"/>
      <c r="H1155" s="11"/>
      <c r="I1155" s="11"/>
      <c r="J1155" s="11"/>
      <c r="K1155" s="11"/>
      <c r="L1155" s="11"/>
      <c r="M1155" s="11"/>
      <c r="N1155" s="11"/>
      <c r="O1155" s="11"/>
    </row>
    <row r="1156" spans="7:15" x14ac:dyDescent="0.2">
      <c r="G1156" s="11"/>
      <c r="H1156" s="11"/>
      <c r="I1156" s="11"/>
      <c r="J1156" s="11"/>
      <c r="K1156" s="11"/>
      <c r="L1156" s="11"/>
      <c r="M1156" s="11"/>
      <c r="N1156" s="11"/>
      <c r="O1156" s="11"/>
    </row>
    <row r="1157" spans="7:15" x14ac:dyDescent="0.2">
      <c r="G1157" s="11"/>
      <c r="H1157" s="11"/>
      <c r="I1157" s="11"/>
      <c r="J1157" s="11"/>
      <c r="K1157" s="11"/>
      <c r="L1157" s="11"/>
      <c r="M1157" s="11"/>
      <c r="N1157" s="11"/>
      <c r="O1157" s="11"/>
    </row>
    <row r="1158" spans="7:15" x14ac:dyDescent="0.2">
      <c r="G1158" s="11"/>
      <c r="H1158" s="11"/>
      <c r="I1158" s="11"/>
      <c r="J1158" s="11"/>
      <c r="K1158" s="11"/>
      <c r="L1158" s="11"/>
      <c r="M1158" s="11"/>
      <c r="N1158" s="11"/>
      <c r="O1158" s="11"/>
    </row>
    <row r="1159" spans="7:15" x14ac:dyDescent="0.2">
      <c r="G1159" s="11"/>
      <c r="H1159" s="11"/>
      <c r="I1159" s="11"/>
      <c r="J1159" s="11"/>
      <c r="K1159" s="11"/>
      <c r="L1159" s="11"/>
      <c r="M1159" s="11"/>
      <c r="N1159" s="11"/>
      <c r="O1159" s="11"/>
    </row>
    <row r="1160" spans="7:15" x14ac:dyDescent="0.2">
      <c r="G1160" s="11"/>
      <c r="H1160" s="11"/>
      <c r="I1160" s="11"/>
      <c r="J1160" s="11"/>
      <c r="K1160" s="11"/>
      <c r="L1160" s="11"/>
      <c r="M1160" s="11"/>
      <c r="N1160" s="11"/>
      <c r="O1160" s="11"/>
    </row>
    <row r="1161" spans="7:15" x14ac:dyDescent="0.2">
      <c r="G1161" s="11"/>
      <c r="H1161" s="11"/>
      <c r="I1161" s="11"/>
      <c r="J1161" s="11"/>
      <c r="K1161" s="11"/>
      <c r="L1161" s="11"/>
      <c r="M1161" s="11"/>
      <c r="N1161" s="11"/>
      <c r="O1161" s="11"/>
    </row>
    <row r="1162" spans="7:15" x14ac:dyDescent="0.2">
      <c r="G1162" s="11"/>
      <c r="H1162" s="11"/>
      <c r="I1162" s="11"/>
      <c r="J1162" s="11"/>
      <c r="K1162" s="11"/>
      <c r="L1162" s="11"/>
      <c r="M1162" s="11"/>
      <c r="N1162" s="11"/>
      <c r="O1162" s="11"/>
    </row>
    <row r="1163" spans="7:15" x14ac:dyDescent="0.2">
      <c r="G1163" s="11"/>
      <c r="H1163" s="11"/>
      <c r="I1163" s="11"/>
      <c r="J1163" s="11"/>
      <c r="K1163" s="11"/>
      <c r="L1163" s="11"/>
      <c r="M1163" s="11"/>
      <c r="N1163" s="11"/>
      <c r="O1163" s="11"/>
    </row>
    <row r="1164" spans="7:15" x14ac:dyDescent="0.2">
      <c r="G1164" s="11"/>
      <c r="H1164" s="11"/>
      <c r="I1164" s="11"/>
      <c r="J1164" s="11"/>
      <c r="K1164" s="11"/>
      <c r="L1164" s="11"/>
      <c r="M1164" s="11"/>
      <c r="N1164" s="11"/>
      <c r="O1164" s="11"/>
    </row>
    <row r="1165" spans="7:15" x14ac:dyDescent="0.2">
      <c r="G1165" s="11"/>
      <c r="H1165" s="11"/>
      <c r="I1165" s="11"/>
      <c r="J1165" s="11"/>
      <c r="K1165" s="11"/>
      <c r="L1165" s="11"/>
      <c r="M1165" s="11"/>
      <c r="N1165" s="11"/>
      <c r="O1165" s="11"/>
    </row>
    <row r="1166" spans="7:15" x14ac:dyDescent="0.2">
      <c r="G1166" s="11"/>
      <c r="H1166" s="11"/>
      <c r="I1166" s="11"/>
      <c r="J1166" s="11"/>
      <c r="K1166" s="11"/>
      <c r="L1166" s="11"/>
      <c r="M1166" s="11"/>
      <c r="N1166" s="11"/>
      <c r="O1166" s="11"/>
    </row>
    <row r="1167" spans="7:15" x14ac:dyDescent="0.2">
      <c r="G1167" s="11"/>
      <c r="H1167" s="11"/>
      <c r="I1167" s="11"/>
      <c r="J1167" s="11"/>
      <c r="K1167" s="11"/>
      <c r="L1167" s="11"/>
      <c r="M1167" s="11"/>
      <c r="N1167" s="11"/>
      <c r="O1167" s="11"/>
    </row>
    <row r="1168" spans="7:15" x14ac:dyDescent="0.2">
      <c r="G1168" s="11"/>
      <c r="H1168" s="11"/>
      <c r="I1168" s="11"/>
      <c r="J1168" s="11"/>
      <c r="K1168" s="11"/>
      <c r="L1168" s="11"/>
      <c r="M1168" s="11"/>
      <c r="N1168" s="11"/>
      <c r="O1168" s="11"/>
    </row>
    <row r="1169" spans="7:15" x14ac:dyDescent="0.2">
      <c r="G1169" s="11"/>
      <c r="H1169" s="11"/>
      <c r="I1169" s="11"/>
      <c r="J1169" s="11"/>
      <c r="K1169" s="11"/>
      <c r="L1169" s="11"/>
      <c r="M1169" s="11"/>
      <c r="N1169" s="11"/>
      <c r="O1169" s="11"/>
    </row>
    <row r="1170" spans="7:15" x14ac:dyDescent="0.2">
      <c r="G1170" s="11"/>
      <c r="H1170" s="11"/>
      <c r="I1170" s="11"/>
      <c r="J1170" s="11"/>
      <c r="K1170" s="11"/>
      <c r="L1170" s="11"/>
      <c r="M1170" s="11"/>
      <c r="N1170" s="11"/>
      <c r="O1170" s="11"/>
    </row>
    <row r="1171" spans="7:15" x14ac:dyDescent="0.2">
      <c r="G1171" s="11"/>
      <c r="H1171" s="11"/>
      <c r="I1171" s="11"/>
      <c r="J1171" s="11"/>
      <c r="K1171" s="11"/>
      <c r="L1171" s="11"/>
      <c r="M1171" s="11"/>
      <c r="N1171" s="11"/>
      <c r="O1171" s="11"/>
    </row>
    <row r="1172" spans="7:15" x14ac:dyDescent="0.2">
      <c r="G1172" s="11"/>
      <c r="H1172" s="11"/>
      <c r="I1172" s="11"/>
      <c r="J1172" s="11"/>
      <c r="K1172" s="11"/>
      <c r="L1172" s="11"/>
      <c r="M1172" s="11"/>
      <c r="N1172" s="11"/>
      <c r="O1172" s="11"/>
    </row>
    <row r="1173" spans="7:15" x14ac:dyDescent="0.2">
      <c r="G1173" s="11"/>
      <c r="H1173" s="11"/>
      <c r="I1173" s="11"/>
      <c r="J1173" s="11"/>
      <c r="K1173" s="11"/>
      <c r="L1173" s="11"/>
      <c r="M1173" s="11"/>
      <c r="N1173" s="11"/>
      <c r="O1173" s="11"/>
    </row>
    <row r="1174" spans="7:15" x14ac:dyDescent="0.2">
      <c r="G1174" s="11"/>
      <c r="H1174" s="11"/>
      <c r="I1174" s="11"/>
      <c r="J1174" s="11"/>
      <c r="K1174" s="11"/>
      <c r="L1174" s="11"/>
      <c r="M1174" s="11"/>
      <c r="N1174" s="11"/>
      <c r="O1174" s="11"/>
    </row>
    <row r="1175" spans="7:15" x14ac:dyDescent="0.2">
      <c r="G1175" s="11"/>
      <c r="H1175" s="11"/>
      <c r="I1175" s="11"/>
      <c r="J1175" s="11"/>
      <c r="K1175" s="11"/>
      <c r="L1175" s="11"/>
      <c r="M1175" s="11"/>
      <c r="N1175" s="11"/>
      <c r="O1175" s="11"/>
    </row>
    <row r="1176" spans="7:15" x14ac:dyDescent="0.2">
      <c r="G1176" s="11"/>
      <c r="H1176" s="11"/>
      <c r="I1176" s="11"/>
      <c r="J1176" s="11"/>
      <c r="K1176" s="11"/>
      <c r="L1176" s="11"/>
      <c r="M1176" s="11"/>
      <c r="N1176" s="11"/>
      <c r="O1176" s="11"/>
    </row>
    <row r="1177" spans="7:15" x14ac:dyDescent="0.2">
      <c r="G1177" s="11"/>
      <c r="H1177" s="11"/>
      <c r="I1177" s="11"/>
      <c r="J1177" s="11"/>
      <c r="K1177" s="11"/>
      <c r="L1177" s="11"/>
      <c r="M1177" s="11"/>
      <c r="N1177" s="11"/>
      <c r="O1177" s="11"/>
    </row>
    <row r="1178" spans="7:15" x14ac:dyDescent="0.2">
      <c r="G1178" s="11"/>
      <c r="H1178" s="11"/>
      <c r="I1178" s="11"/>
      <c r="J1178" s="11"/>
      <c r="K1178" s="11"/>
      <c r="L1178" s="11"/>
      <c r="M1178" s="11"/>
      <c r="N1178" s="11"/>
      <c r="O1178" s="11"/>
    </row>
    <row r="1179" spans="7:15" x14ac:dyDescent="0.2">
      <c r="G1179" s="11"/>
      <c r="H1179" s="11"/>
      <c r="I1179" s="11"/>
      <c r="J1179" s="11"/>
      <c r="K1179" s="11"/>
      <c r="L1179" s="11"/>
      <c r="M1179" s="11"/>
      <c r="N1179" s="11"/>
      <c r="O1179" s="11"/>
    </row>
    <row r="1180" spans="7:15" x14ac:dyDescent="0.2">
      <c r="G1180" s="11"/>
      <c r="H1180" s="11"/>
      <c r="I1180" s="11"/>
      <c r="J1180" s="11"/>
      <c r="K1180" s="11"/>
      <c r="L1180" s="11"/>
      <c r="M1180" s="11"/>
      <c r="N1180" s="11"/>
      <c r="O1180" s="11"/>
    </row>
    <row r="1181" spans="7:15" x14ac:dyDescent="0.2">
      <c r="G1181" s="11"/>
      <c r="H1181" s="11"/>
      <c r="I1181" s="11"/>
      <c r="J1181" s="11"/>
      <c r="K1181" s="11"/>
      <c r="L1181" s="11"/>
      <c r="M1181" s="11"/>
      <c r="N1181" s="11"/>
      <c r="O1181" s="11"/>
    </row>
    <row r="1182" spans="7:15" x14ac:dyDescent="0.2">
      <c r="G1182" s="11"/>
      <c r="H1182" s="11"/>
      <c r="I1182" s="11"/>
      <c r="J1182" s="11"/>
      <c r="K1182" s="11"/>
      <c r="L1182" s="11"/>
      <c r="M1182" s="11"/>
      <c r="N1182" s="11"/>
      <c r="O1182" s="11"/>
    </row>
    <row r="1183" spans="7:15" x14ac:dyDescent="0.2">
      <c r="G1183" s="11"/>
      <c r="H1183" s="11"/>
      <c r="I1183" s="11"/>
      <c r="J1183" s="11"/>
      <c r="K1183" s="11"/>
      <c r="L1183" s="11"/>
      <c r="M1183" s="11"/>
      <c r="N1183" s="11"/>
      <c r="O1183" s="11"/>
    </row>
    <row r="1184" spans="7:15" x14ac:dyDescent="0.2">
      <c r="G1184" s="11"/>
      <c r="H1184" s="11"/>
      <c r="I1184" s="11"/>
      <c r="J1184" s="11"/>
      <c r="K1184" s="11"/>
      <c r="L1184" s="11"/>
      <c r="M1184" s="11"/>
      <c r="N1184" s="11"/>
      <c r="O1184" s="11"/>
    </row>
    <row r="1185" spans="7:15" x14ac:dyDescent="0.2">
      <c r="G1185" s="11"/>
      <c r="H1185" s="11"/>
      <c r="I1185" s="11"/>
      <c r="J1185" s="11"/>
      <c r="K1185" s="11"/>
      <c r="L1185" s="11"/>
      <c r="M1185" s="11"/>
      <c r="N1185" s="11"/>
      <c r="O1185" s="11"/>
    </row>
    <row r="1186" spans="7:15" x14ac:dyDescent="0.2">
      <c r="G1186" s="11"/>
      <c r="H1186" s="11"/>
      <c r="I1186" s="11"/>
      <c r="J1186" s="11"/>
      <c r="K1186" s="11"/>
      <c r="L1186" s="11"/>
      <c r="M1186" s="11"/>
      <c r="N1186" s="11"/>
      <c r="O1186" s="11"/>
    </row>
    <row r="1187" spans="7:15" x14ac:dyDescent="0.2">
      <c r="G1187" s="11"/>
      <c r="H1187" s="11"/>
      <c r="I1187" s="11"/>
      <c r="J1187" s="11"/>
      <c r="K1187" s="11"/>
      <c r="L1187" s="11"/>
      <c r="M1187" s="11"/>
      <c r="N1187" s="11"/>
      <c r="O1187" s="11"/>
    </row>
    <row r="1188" spans="7:15" x14ac:dyDescent="0.2">
      <c r="G1188" s="11"/>
      <c r="H1188" s="11"/>
      <c r="I1188" s="11"/>
      <c r="J1188" s="11"/>
      <c r="K1188" s="11"/>
      <c r="L1188" s="11"/>
      <c r="M1188" s="11"/>
      <c r="N1188" s="11"/>
      <c r="O1188" s="11"/>
    </row>
    <row r="1189" spans="7:15" x14ac:dyDescent="0.2">
      <c r="G1189" s="11"/>
      <c r="H1189" s="11"/>
      <c r="I1189" s="11"/>
      <c r="J1189" s="11"/>
      <c r="K1189" s="11"/>
      <c r="L1189" s="11"/>
      <c r="M1189" s="11"/>
      <c r="N1189" s="11"/>
      <c r="O1189" s="11"/>
    </row>
    <row r="1190" spans="7:15" x14ac:dyDescent="0.2">
      <c r="G1190" s="11"/>
      <c r="H1190" s="11"/>
      <c r="I1190" s="11"/>
      <c r="J1190" s="11"/>
      <c r="K1190" s="11"/>
      <c r="L1190" s="11"/>
      <c r="M1190" s="11"/>
      <c r="N1190" s="11"/>
      <c r="O1190" s="11"/>
    </row>
    <row r="1191" spans="7:15" x14ac:dyDescent="0.2">
      <c r="G1191" s="11"/>
      <c r="H1191" s="11"/>
      <c r="I1191" s="11"/>
      <c r="J1191" s="11"/>
      <c r="K1191" s="11"/>
      <c r="L1191" s="11"/>
      <c r="M1191" s="11"/>
      <c r="N1191" s="11"/>
      <c r="O1191" s="11"/>
    </row>
    <row r="1192" spans="7:15" x14ac:dyDescent="0.2">
      <c r="G1192" s="11"/>
      <c r="H1192" s="11"/>
      <c r="I1192" s="11"/>
      <c r="J1192" s="11"/>
      <c r="K1192" s="11"/>
      <c r="L1192" s="11"/>
      <c r="M1192" s="11"/>
      <c r="N1192" s="11"/>
      <c r="O1192" s="11"/>
    </row>
    <row r="1193" spans="7:15" x14ac:dyDescent="0.2">
      <c r="G1193" s="11"/>
      <c r="H1193" s="11"/>
      <c r="I1193" s="11"/>
      <c r="J1193" s="11"/>
      <c r="K1193" s="11"/>
      <c r="L1193" s="11"/>
      <c r="M1193" s="11"/>
      <c r="N1193" s="11"/>
      <c r="O1193" s="11"/>
    </row>
    <row r="1194" spans="7:15" x14ac:dyDescent="0.2">
      <c r="G1194" s="11"/>
      <c r="H1194" s="11"/>
      <c r="I1194" s="11"/>
      <c r="J1194" s="11"/>
      <c r="K1194" s="11"/>
      <c r="L1194" s="11"/>
      <c r="M1194" s="11"/>
      <c r="N1194" s="11"/>
      <c r="O1194" s="11"/>
    </row>
    <row r="1195" spans="7:15" x14ac:dyDescent="0.2">
      <c r="G1195" s="11"/>
      <c r="H1195" s="11"/>
      <c r="I1195" s="11"/>
      <c r="J1195" s="11"/>
      <c r="K1195" s="11"/>
      <c r="L1195" s="11"/>
      <c r="M1195" s="11"/>
      <c r="N1195" s="11"/>
      <c r="O1195" s="11"/>
    </row>
    <row r="1196" spans="7:15" x14ac:dyDescent="0.2">
      <c r="G1196" s="11"/>
      <c r="H1196" s="11"/>
      <c r="I1196" s="11"/>
      <c r="J1196" s="11"/>
      <c r="K1196" s="11"/>
      <c r="L1196" s="11"/>
      <c r="M1196" s="11"/>
      <c r="N1196" s="11"/>
      <c r="O1196" s="11"/>
    </row>
    <row r="1197" spans="7:15" x14ac:dyDescent="0.2">
      <c r="G1197" s="11"/>
      <c r="H1197" s="11"/>
      <c r="I1197" s="11"/>
      <c r="J1197" s="11"/>
      <c r="K1197" s="11"/>
      <c r="L1197" s="11"/>
      <c r="M1197" s="11"/>
      <c r="N1197" s="11"/>
      <c r="O1197" s="11"/>
    </row>
    <row r="1198" spans="7:15" x14ac:dyDescent="0.2">
      <c r="G1198" s="11"/>
      <c r="H1198" s="11"/>
      <c r="I1198" s="11"/>
      <c r="J1198" s="11"/>
      <c r="K1198" s="11"/>
      <c r="L1198" s="11"/>
      <c r="M1198" s="11"/>
      <c r="N1198" s="11"/>
      <c r="O1198" s="11"/>
    </row>
    <row r="1199" spans="7:15" x14ac:dyDescent="0.2">
      <c r="G1199" s="11"/>
      <c r="H1199" s="11"/>
      <c r="I1199" s="11"/>
      <c r="J1199" s="11"/>
      <c r="K1199" s="11"/>
      <c r="L1199" s="11"/>
      <c r="M1199" s="11"/>
      <c r="N1199" s="11"/>
      <c r="O1199" s="11"/>
    </row>
    <row r="1200" spans="7:15" x14ac:dyDescent="0.2">
      <c r="G1200" s="11"/>
      <c r="H1200" s="11"/>
      <c r="I1200" s="11"/>
      <c r="J1200" s="11"/>
      <c r="K1200" s="11"/>
      <c r="L1200" s="11"/>
      <c r="M1200" s="11"/>
      <c r="N1200" s="11"/>
      <c r="O1200" s="11"/>
    </row>
    <row r="1201" spans="7:15" x14ac:dyDescent="0.2">
      <c r="G1201" s="11"/>
      <c r="H1201" s="11"/>
      <c r="I1201" s="11"/>
      <c r="J1201" s="11"/>
      <c r="K1201" s="11"/>
      <c r="L1201" s="11"/>
      <c r="M1201" s="11"/>
      <c r="N1201" s="11"/>
      <c r="O1201" s="11"/>
    </row>
    <row r="1202" spans="7:15" x14ac:dyDescent="0.2">
      <c r="G1202" s="11"/>
      <c r="H1202" s="11"/>
      <c r="I1202" s="11"/>
      <c r="J1202" s="11"/>
      <c r="K1202" s="11"/>
      <c r="L1202" s="11"/>
      <c r="M1202" s="11"/>
      <c r="N1202" s="11"/>
      <c r="O1202" s="11"/>
    </row>
    <row r="1203" spans="7:15" x14ac:dyDescent="0.2">
      <c r="G1203" s="11"/>
      <c r="H1203" s="11"/>
      <c r="I1203" s="11"/>
      <c r="J1203" s="11"/>
      <c r="K1203" s="11"/>
      <c r="L1203" s="11"/>
      <c r="M1203" s="11"/>
      <c r="N1203" s="11"/>
      <c r="O1203" s="11"/>
    </row>
    <row r="1204" spans="7:15" x14ac:dyDescent="0.2">
      <c r="G1204" s="11"/>
      <c r="H1204" s="11"/>
      <c r="I1204" s="11"/>
      <c r="J1204" s="11"/>
      <c r="K1204" s="11"/>
      <c r="L1204" s="11"/>
      <c r="M1204" s="11"/>
      <c r="N1204" s="11"/>
      <c r="O1204" s="11"/>
    </row>
    <row r="1205" spans="7:15" x14ac:dyDescent="0.2">
      <c r="G1205" s="11"/>
      <c r="H1205" s="11"/>
      <c r="I1205" s="11"/>
      <c r="J1205" s="11"/>
      <c r="K1205" s="11"/>
      <c r="L1205" s="11"/>
      <c r="M1205" s="11"/>
      <c r="N1205" s="11"/>
      <c r="O1205" s="11"/>
    </row>
    <row r="1206" spans="7:15" x14ac:dyDescent="0.2">
      <c r="G1206" s="11"/>
      <c r="H1206" s="11"/>
      <c r="I1206" s="11"/>
      <c r="J1206" s="11"/>
      <c r="K1206" s="11"/>
      <c r="L1206" s="11"/>
      <c r="M1206" s="11"/>
      <c r="N1206" s="11"/>
      <c r="O1206" s="11"/>
    </row>
    <row r="1207" spans="7:15" x14ac:dyDescent="0.2">
      <c r="G1207" s="11"/>
      <c r="H1207" s="11"/>
      <c r="I1207" s="11"/>
      <c r="J1207" s="11"/>
      <c r="K1207" s="11"/>
      <c r="L1207" s="11"/>
      <c r="M1207" s="11"/>
      <c r="N1207" s="11"/>
      <c r="O1207" s="11"/>
    </row>
    <row r="1208" spans="7:15" x14ac:dyDescent="0.2">
      <c r="G1208" s="11"/>
      <c r="H1208" s="11"/>
      <c r="I1208" s="11"/>
      <c r="J1208" s="11"/>
      <c r="K1208" s="11"/>
      <c r="L1208" s="11"/>
      <c r="M1208" s="11"/>
      <c r="N1208" s="11"/>
      <c r="O1208" s="11"/>
    </row>
    <row r="1209" spans="7:15" x14ac:dyDescent="0.2">
      <c r="G1209" s="11"/>
      <c r="H1209" s="11"/>
      <c r="I1209" s="11"/>
      <c r="J1209" s="11"/>
      <c r="K1209" s="11"/>
      <c r="L1209" s="11"/>
      <c r="M1209" s="11"/>
      <c r="N1209" s="11"/>
      <c r="O1209" s="11"/>
    </row>
    <row r="1210" spans="7:15" x14ac:dyDescent="0.2">
      <c r="G1210" s="11"/>
      <c r="H1210" s="11"/>
      <c r="I1210" s="11"/>
      <c r="J1210" s="11"/>
      <c r="K1210" s="11"/>
      <c r="L1210" s="11"/>
      <c r="M1210" s="11"/>
      <c r="N1210" s="11"/>
      <c r="O1210" s="11"/>
    </row>
    <row r="1211" spans="7:15" x14ac:dyDescent="0.2">
      <c r="G1211" s="11"/>
      <c r="H1211" s="11"/>
      <c r="I1211" s="11"/>
      <c r="J1211" s="11"/>
      <c r="K1211" s="11"/>
      <c r="L1211" s="11"/>
      <c r="M1211" s="11"/>
      <c r="N1211" s="11"/>
      <c r="O1211" s="11"/>
    </row>
    <row r="1212" spans="7:15" x14ac:dyDescent="0.2">
      <c r="G1212" s="11"/>
      <c r="H1212" s="11"/>
      <c r="I1212" s="11"/>
      <c r="J1212" s="11"/>
      <c r="K1212" s="11"/>
      <c r="L1212" s="11"/>
      <c r="M1212" s="11"/>
      <c r="N1212" s="11"/>
      <c r="O1212" s="11"/>
    </row>
    <row r="1213" spans="7:15" x14ac:dyDescent="0.2">
      <c r="G1213" s="11"/>
      <c r="H1213" s="11"/>
      <c r="I1213" s="11"/>
      <c r="J1213" s="11"/>
      <c r="K1213" s="11"/>
      <c r="L1213" s="11"/>
      <c r="M1213" s="11"/>
      <c r="N1213" s="11"/>
      <c r="O1213" s="11"/>
    </row>
    <row r="1214" spans="7:15" x14ac:dyDescent="0.2">
      <c r="G1214" s="11"/>
      <c r="H1214" s="11"/>
      <c r="I1214" s="11"/>
      <c r="J1214" s="11"/>
      <c r="K1214" s="11"/>
      <c r="L1214" s="11"/>
      <c r="M1214" s="11"/>
      <c r="N1214" s="11"/>
      <c r="O1214" s="11"/>
    </row>
    <row r="1215" spans="7:15" x14ac:dyDescent="0.2">
      <c r="G1215" s="11"/>
      <c r="H1215" s="11"/>
      <c r="I1215" s="11"/>
      <c r="J1215" s="11"/>
      <c r="K1215" s="11"/>
      <c r="L1215" s="11"/>
      <c r="M1215" s="11"/>
      <c r="N1215" s="11"/>
      <c r="O1215" s="11"/>
    </row>
    <row r="1216" spans="7:15" x14ac:dyDescent="0.2">
      <c r="G1216" s="11"/>
      <c r="H1216" s="11"/>
      <c r="I1216" s="11"/>
      <c r="J1216" s="11"/>
      <c r="K1216" s="11"/>
      <c r="L1216" s="11"/>
      <c r="M1216" s="11"/>
      <c r="N1216" s="11"/>
      <c r="O1216" s="11"/>
    </row>
    <row r="1217" spans="7:15" x14ac:dyDescent="0.2">
      <c r="G1217" s="11"/>
      <c r="H1217" s="11"/>
      <c r="I1217" s="11"/>
      <c r="J1217" s="11"/>
      <c r="K1217" s="11"/>
      <c r="L1217" s="11"/>
      <c r="M1217" s="11"/>
      <c r="N1217" s="11"/>
      <c r="O1217" s="11"/>
    </row>
    <row r="1218" spans="7:15" x14ac:dyDescent="0.2">
      <c r="G1218" s="11"/>
      <c r="H1218" s="11"/>
      <c r="I1218" s="11"/>
      <c r="J1218" s="11"/>
      <c r="K1218" s="11"/>
      <c r="L1218" s="11"/>
      <c r="M1218" s="11"/>
      <c r="N1218" s="11"/>
      <c r="O1218" s="11"/>
    </row>
    <row r="1219" spans="7:15" x14ac:dyDescent="0.2">
      <c r="G1219" s="11"/>
      <c r="H1219" s="11"/>
      <c r="I1219" s="11"/>
      <c r="J1219" s="11"/>
      <c r="K1219" s="11"/>
      <c r="L1219" s="11"/>
      <c r="M1219" s="11"/>
      <c r="N1219" s="11"/>
      <c r="O1219" s="11"/>
    </row>
    <row r="1220" spans="7:15" x14ac:dyDescent="0.2">
      <c r="G1220" s="11"/>
      <c r="H1220" s="11"/>
      <c r="I1220" s="11"/>
      <c r="J1220" s="11"/>
      <c r="K1220" s="11"/>
      <c r="L1220" s="11"/>
      <c r="M1220" s="11"/>
      <c r="N1220" s="11"/>
      <c r="O1220" s="11"/>
    </row>
    <row r="1221" spans="7:15" x14ac:dyDescent="0.2">
      <c r="G1221" s="11"/>
      <c r="H1221" s="11"/>
      <c r="I1221" s="11"/>
      <c r="J1221" s="11"/>
      <c r="K1221" s="11"/>
      <c r="L1221" s="11"/>
      <c r="M1221" s="11"/>
      <c r="N1221" s="11"/>
      <c r="O1221" s="11"/>
    </row>
    <row r="1222" spans="7:15" x14ac:dyDescent="0.2">
      <c r="G1222" s="11"/>
      <c r="H1222" s="11"/>
      <c r="I1222" s="11"/>
      <c r="J1222" s="11"/>
      <c r="K1222" s="11"/>
      <c r="L1222" s="11"/>
      <c r="M1222" s="11"/>
      <c r="N1222" s="11"/>
      <c r="O1222" s="11"/>
    </row>
    <row r="1223" spans="7:15" x14ac:dyDescent="0.2">
      <c r="G1223" s="11"/>
      <c r="H1223" s="11"/>
      <c r="I1223" s="11"/>
      <c r="J1223" s="11"/>
      <c r="K1223" s="11"/>
      <c r="L1223" s="11"/>
      <c r="M1223" s="11"/>
      <c r="N1223" s="11"/>
      <c r="O1223" s="11"/>
    </row>
    <row r="1224" spans="7:15" x14ac:dyDescent="0.2">
      <c r="G1224" s="11"/>
      <c r="H1224" s="11"/>
      <c r="I1224" s="11"/>
      <c r="J1224" s="11"/>
      <c r="K1224" s="11"/>
      <c r="L1224" s="11"/>
      <c r="M1224" s="11"/>
      <c r="N1224" s="11"/>
      <c r="O1224" s="11"/>
    </row>
    <row r="1225" spans="7:15" x14ac:dyDescent="0.2">
      <c r="G1225" s="11"/>
      <c r="H1225" s="11"/>
      <c r="I1225" s="11"/>
      <c r="J1225" s="11"/>
      <c r="K1225" s="11"/>
      <c r="L1225" s="11"/>
      <c r="M1225" s="11"/>
      <c r="N1225" s="11"/>
      <c r="O1225" s="11"/>
    </row>
    <row r="1226" spans="7:15" x14ac:dyDescent="0.2">
      <c r="G1226" s="11"/>
      <c r="H1226" s="11"/>
      <c r="I1226" s="11"/>
      <c r="J1226" s="11"/>
      <c r="K1226" s="11"/>
      <c r="L1226" s="11"/>
      <c r="M1226" s="11"/>
      <c r="N1226" s="11"/>
      <c r="O1226" s="11"/>
    </row>
    <row r="1227" spans="7:15" x14ac:dyDescent="0.2">
      <c r="G1227" s="11"/>
      <c r="H1227" s="11"/>
      <c r="I1227" s="11"/>
      <c r="J1227" s="11"/>
      <c r="K1227" s="11"/>
      <c r="L1227" s="11"/>
      <c r="M1227" s="11"/>
      <c r="N1227" s="11"/>
      <c r="O1227" s="11"/>
    </row>
    <row r="1228" spans="7:15" x14ac:dyDescent="0.2">
      <c r="G1228" s="11"/>
      <c r="H1228" s="11"/>
      <c r="I1228" s="11"/>
      <c r="J1228" s="11"/>
      <c r="K1228" s="11"/>
      <c r="L1228" s="11"/>
      <c r="M1228" s="11"/>
      <c r="N1228" s="11"/>
      <c r="O1228" s="11"/>
    </row>
    <row r="1229" spans="7:15" x14ac:dyDescent="0.2">
      <c r="G1229" s="11"/>
      <c r="H1229" s="11"/>
      <c r="I1229" s="11"/>
      <c r="J1229" s="11"/>
      <c r="K1229" s="11"/>
      <c r="L1229" s="11"/>
      <c r="M1229" s="11"/>
      <c r="N1229" s="11"/>
      <c r="O1229" s="11"/>
    </row>
    <row r="1230" spans="7:15" x14ac:dyDescent="0.2">
      <c r="G1230" s="11"/>
      <c r="H1230" s="11"/>
      <c r="I1230" s="11"/>
      <c r="J1230" s="11"/>
      <c r="K1230" s="11"/>
      <c r="L1230" s="11"/>
      <c r="M1230" s="11"/>
      <c r="N1230" s="11"/>
      <c r="O1230" s="11"/>
    </row>
    <row r="1231" spans="7:15" x14ac:dyDescent="0.2">
      <c r="G1231" s="11"/>
      <c r="H1231" s="11"/>
      <c r="I1231" s="11"/>
      <c r="J1231" s="11"/>
      <c r="K1231" s="11"/>
      <c r="L1231" s="11"/>
      <c r="M1231" s="11"/>
      <c r="N1231" s="11"/>
      <c r="O1231" s="11"/>
    </row>
    <row r="1232" spans="7:15" x14ac:dyDescent="0.2">
      <c r="G1232" s="11"/>
      <c r="H1232" s="11"/>
      <c r="I1232" s="11"/>
      <c r="J1232" s="11"/>
      <c r="K1232" s="11"/>
      <c r="L1232" s="11"/>
      <c r="M1232" s="11"/>
      <c r="N1232" s="11"/>
      <c r="O1232" s="11"/>
    </row>
    <row r="1233" spans="7:15" x14ac:dyDescent="0.2">
      <c r="G1233" s="11"/>
      <c r="H1233" s="11"/>
      <c r="I1233" s="11"/>
      <c r="J1233" s="11"/>
      <c r="K1233" s="11"/>
      <c r="L1233" s="11"/>
      <c r="M1233" s="11"/>
      <c r="N1233" s="11"/>
      <c r="O1233" s="11"/>
    </row>
    <row r="1234" spans="7:15" x14ac:dyDescent="0.2">
      <c r="G1234" s="11"/>
      <c r="H1234" s="11"/>
      <c r="I1234" s="11"/>
      <c r="J1234" s="11"/>
      <c r="K1234" s="11"/>
      <c r="L1234" s="11"/>
      <c r="M1234" s="11"/>
      <c r="N1234" s="11"/>
      <c r="O1234" s="11"/>
    </row>
    <row r="1235" spans="7:15" x14ac:dyDescent="0.2">
      <c r="G1235" s="11"/>
      <c r="H1235" s="11"/>
      <c r="I1235" s="11"/>
      <c r="J1235" s="11"/>
      <c r="K1235" s="11"/>
      <c r="L1235" s="11"/>
      <c r="M1235" s="11"/>
      <c r="N1235" s="11"/>
      <c r="O1235" s="11"/>
    </row>
    <row r="1236" spans="7:15" x14ac:dyDescent="0.2">
      <c r="G1236" s="11"/>
      <c r="H1236" s="11"/>
      <c r="I1236" s="11"/>
      <c r="J1236" s="11"/>
      <c r="K1236" s="11"/>
      <c r="L1236" s="11"/>
      <c r="M1236" s="11"/>
      <c r="N1236" s="11"/>
      <c r="O1236" s="11"/>
    </row>
    <row r="1237" spans="7:15" x14ac:dyDescent="0.2">
      <c r="G1237" s="11"/>
      <c r="H1237" s="11"/>
      <c r="I1237" s="11"/>
      <c r="J1237" s="11"/>
      <c r="K1237" s="11"/>
      <c r="L1237" s="11"/>
      <c r="M1237" s="11"/>
      <c r="N1237" s="11"/>
      <c r="O1237" s="11"/>
    </row>
    <row r="1238" spans="7:15" x14ac:dyDescent="0.2">
      <c r="G1238" s="11"/>
      <c r="H1238" s="11"/>
      <c r="I1238" s="11"/>
      <c r="J1238" s="11"/>
      <c r="K1238" s="11"/>
      <c r="L1238" s="11"/>
      <c r="M1238" s="11"/>
      <c r="N1238" s="11"/>
      <c r="O1238" s="11"/>
    </row>
    <row r="1239" spans="7:15" x14ac:dyDescent="0.2">
      <c r="G1239" s="11"/>
      <c r="H1239" s="11"/>
      <c r="I1239" s="11"/>
      <c r="J1239" s="11"/>
      <c r="K1239" s="11"/>
      <c r="L1239" s="11"/>
      <c r="M1239" s="11"/>
      <c r="N1239" s="11"/>
      <c r="O1239" s="11"/>
    </row>
    <row r="1240" spans="7:15" x14ac:dyDescent="0.2">
      <c r="G1240" s="11"/>
      <c r="H1240" s="11"/>
      <c r="I1240" s="11"/>
      <c r="J1240" s="11"/>
      <c r="K1240" s="11"/>
      <c r="L1240" s="11"/>
      <c r="M1240" s="11"/>
      <c r="N1240" s="11"/>
      <c r="O1240" s="11"/>
    </row>
    <row r="1241" spans="7:15" x14ac:dyDescent="0.2">
      <c r="G1241" s="11"/>
      <c r="H1241" s="11"/>
      <c r="I1241" s="11"/>
      <c r="J1241" s="11"/>
      <c r="K1241" s="11"/>
      <c r="L1241" s="11"/>
      <c r="M1241" s="11"/>
      <c r="N1241" s="11"/>
      <c r="O1241" s="11"/>
    </row>
    <row r="1242" spans="7:15" x14ac:dyDescent="0.2">
      <c r="G1242" s="11"/>
      <c r="H1242" s="11"/>
      <c r="I1242" s="11"/>
      <c r="J1242" s="11"/>
      <c r="K1242" s="11"/>
      <c r="L1242" s="11"/>
      <c r="M1242" s="11"/>
      <c r="N1242" s="11"/>
      <c r="O1242" s="11"/>
    </row>
    <row r="1243" spans="7:15" x14ac:dyDescent="0.2">
      <c r="G1243" s="11"/>
      <c r="H1243" s="11"/>
      <c r="I1243" s="11"/>
      <c r="J1243" s="11"/>
      <c r="K1243" s="11"/>
      <c r="L1243" s="11"/>
      <c r="M1243" s="11"/>
      <c r="N1243" s="11"/>
      <c r="O1243" s="11"/>
    </row>
    <row r="1244" spans="7:15" x14ac:dyDescent="0.2">
      <c r="G1244" s="11"/>
      <c r="H1244" s="11"/>
      <c r="I1244" s="11"/>
      <c r="J1244" s="11"/>
      <c r="K1244" s="11"/>
      <c r="L1244" s="11"/>
      <c r="M1244" s="11"/>
      <c r="N1244" s="11"/>
      <c r="O1244" s="11"/>
    </row>
    <row r="1245" spans="7:15" x14ac:dyDescent="0.2">
      <c r="G1245" s="11"/>
      <c r="H1245" s="11"/>
      <c r="I1245" s="11"/>
      <c r="J1245" s="11"/>
      <c r="K1245" s="11"/>
      <c r="L1245" s="11"/>
      <c r="M1245" s="11"/>
      <c r="N1245" s="11"/>
      <c r="O1245" s="11"/>
    </row>
    <row r="1246" spans="7:15" x14ac:dyDescent="0.2">
      <c r="G1246" s="11"/>
      <c r="H1246" s="11"/>
      <c r="I1246" s="11"/>
      <c r="J1246" s="11"/>
      <c r="K1246" s="11"/>
      <c r="L1246" s="11"/>
      <c r="M1246" s="11"/>
      <c r="N1246" s="11"/>
      <c r="O1246" s="11"/>
    </row>
    <row r="1247" spans="7:15" x14ac:dyDescent="0.2">
      <c r="G1247" s="11"/>
      <c r="H1247" s="11"/>
      <c r="I1247" s="11"/>
      <c r="J1247" s="11"/>
      <c r="K1247" s="11"/>
      <c r="L1247" s="11"/>
      <c r="M1247" s="11"/>
      <c r="N1247" s="11"/>
      <c r="O1247" s="11"/>
    </row>
    <row r="1248" spans="7:15" x14ac:dyDescent="0.2">
      <c r="G1248" s="11"/>
      <c r="H1248" s="11"/>
      <c r="I1248" s="11"/>
      <c r="J1248" s="11"/>
      <c r="K1248" s="11"/>
      <c r="L1248" s="11"/>
      <c r="M1248" s="11"/>
      <c r="N1248" s="11"/>
      <c r="O1248" s="11"/>
    </row>
    <row r="1249" spans="7:15" x14ac:dyDescent="0.2">
      <c r="G1249" s="11"/>
      <c r="H1249" s="11"/>
      <c r="I1249" s="11"/>
      <c r="J1249" s="11"/>
      <c r="K1249" s="11"/>
      <c r="L1249" s="11"/>
      <c r="M1249" s="11"/>
      <c r="N1249" s="11"/>
      <c r="O1249" s="11"/>
    </row>
  </sheetData>
  <hyperlinks>
    <hyperlink ref="A32" r:id="rId1" xr:uid="{00000000-0004-0000-0000-000000000000}"/>
    <hyperlink ref="A30"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DCF78-EF66-964D-9B64-B1692D4E5D82}">
  <dimension ref="A1:L10"/>
  <sheetViews>
    <sheetView zoomScale="131" zoomScaleNormal="130" workbookViewId="0">
      <selection activeCell="D4" sqref="D4:E4"/>
    </sheetView>
  </sheetViews>
  <sheetFormatPr baseColWidth="10" defaultColWidth="8.6640625" defaultRowHeight="16" x14ac:dyDescent="0.2"/>
  <cols>
    <col min="1" max="1" width="60.1640625" customWidth="1"/>
    <col min="4" max="4" width="11.1640625" customWidth="1"/>
    <col min="5" max="5" width="13.6640625" customWidth="1"/>
  </cols>
  <sheetData>
    <row r="1" spans="1:12" ht="64.5" customHeight="1" thickBot="1" x14ac:dyDescent="0.25">
      <c r="A1" s="74" t="s">
        <v>70</v>
      </c>
      <c r="B1" s="75"/>
      <c r="C1" s="75"/>
      <c r="D1" s="76" t="s">
        <v>71</v>
      </c>
      <c r="E1" s="76" t="s">
        <v>72</v>
      </c>
      <c r="G1" s="77"/>
      <c r="H1" s="77"/>
      <c r="I1" s="77"/>
      <c r="J1" s="77"/>
      <c r="K1" s="77"/>
      <c r="L1" s="77"/>
    </row>
    <row r="2" spans="1:12" ht="17" thickBot="1" x14ac:dyDescent="0.25">
      <c r="A2" s="78" t="s">
        <v>73</v>
      </c>
      <c r="B2" s="79">
        <v>6</v>
      </c>
      <c r="D2" s="79">
        <v>0</v>
      </c>
      <c r="E2" s="80">
        <f t="shared" ref="E2:E10" si="0">D2-(($B$3*(D2-$B$4))/$B$2)</f>
        <v>1.4249999999999998</v>
      </c>
      <c r="G2" s="77">
        <f t="shared" ref="G2:G10" si="1">$B$3</f>
        <v>0.56999999999999995</v>
      </c>
      <c r="H2" s="77">
        <v>0</v>
      </c>
      <c r="I2" s="77">
        <f t="shared" ref="I2:I10" si="2">$B$2</f>
        <v>6</v>
      </c>
      <c r="J2" s="77"/>
      <c r="K2" s="77"/>
      <c r="L2" s="77"/>
    </row>
    <row r="3" spans="1:12" ht="17" thickBot="1" x14ac:dyDescent="0.25">
      <c r="A3" s="78" t="s">
        <v>74</v>
      </c>
      <c r="B3" s="79">
        <v>0.56999999999999995</v>
      </c>
      <c r="D3" s="79">
        <v>2.5</v>
      </c>
      <c r="E3" s="80">
        <f t="shared" si="0"/>
        <v>3.6875</v>
      </c>
      <c r="G3" s="77">
        <f t="shared" si="1"/>
        <v>0.56999999999999995</v>
      </c>
      <c r="H3" s="77">
        <v>0</v>
      </c>
      <c r="I3" s="77">
        <f t="shared" si="2"/>
        <v>6</v>
      </c>
      <c r="J3" s="77"/>
      <c r="K3" s="77"/>
      <c r="L3" s="77"/>
    </row>
    <row r="4" spans="1:12" ht="17" thickBot="1" x14ac:dyDescent="0.25">
      <c r="A4" s="78" t="s">
        <v>75</v>
      </c>
      <c r="B4" s="79">
        <v>15</v>
      </c>
      <c r="D4" s="79">
        <v>5</v>
      </c>
      <c r="E4" s="80">
        <f t="shared" si="0"/>
        <v>5.95</v>
      </c>
      <c r="G4" s="77">
        <f t="shared" si="1"/>
        <v>0.56999999999999995</v>
      </c>
      <c r="H4" s="77">
        <v>0</v>
      </c>
      <c r="I4" s="77">
        <f t="shared" si="2"/>
        <v>6</v>
      </c>
      <c r="J4" s="77"/>
      <c r="K4" s="77"/>
      <c r="L4" s="77"/>
    </row>
    <row r="5" spans="1:12" ht="17" thickBot="1" x14ac:dyDescent="0.25">
      <c r="D5" s="79">
        <v>7.5</v>
      </c>
      <c r="E5" s="80">
        <f t="shared" si="0"/>
        <v>8.2125000000000004</v>
      </c>
      <c r="G5" s="77">
        <f t="shared" si="1"/>
        <v>0.56999999999999995</v>
      </c>
      <c r="H5" s="77">
        <v>0</v>
      </c>
      <c r="I5" s="77">
        <f t="shared" si="2"/>
        <v>6</v>
      </c>
      <c r="J5" s="77"/>
      <c r="K5" s="77"/>
      <c r="L5" s="77"/>
    </row>
    <row r="6" spans="1:12" ht="17" thickBot="1" x14ac:dyDescent="0.25">
      <c r="D6" s="79">
        <v>10</v>
      </c>
      <c r="E6" s="80">
        <f t="shared" si="0"/>
        <v>10.475</v>
      </c>
      <c r="G6" s="77">
        <f t="shared" si="1"/>
        <v>0.56999999999999995</v>
      </c>
      <c r="H6" s="77">
        <v>0</v>
      </c>
      <c r="I6" s="77">
        <f t="shared" si="2"/>
        <v>6</v>
      </c>
      <c r="J6" s="77"/>
      <c r="K6" s="77"/>
      <c r="L6" s="77"/>
    </row>
    <row r="7" spans="1:12" ht="17" thickBot="1" x14ac:dyDescent="0.25">
      <c r="D7" s="79">
        <v>15</v>
      </c>
      <c r="E7" s="80">
        <f t="shared" si="0"/>
        <v>15</v>
      </c>
      <c r="G7" s="77">
        <f t="shared" si="1"/>
        <v>0.56999999999999995</v>
      </c>
      <c r="H7" s="77">
        <v>0</v>
      </c>
      <c r="I7" s="77">
        <f t="shared" si="2"/>
        <v>6</v>
      </c>
      <c r="J7" s="77"/>
      <c r="K7" s="77"/>
      <c r="L7" s="77"/>
    </row>
    <row r="8" spans="1:12" ht="17" thickBot="1" x14ac:dyDescent="0.25">
      <c r="D8" s="79">
        <v>20</v>
      </c>
      <c r="E8" s="80">
        <f t="shared" si="0"/>
        <v>19.524999999999999</v>
      </c>
      <c r="G8" s="77">
        <f t="shared" si="1"/>
        <v>0.56999999999999995</v>
      </c>
      <c r="H8" s="77">
        <v>0</v>
      </c>
      <c r="I8" s="77">
        <f t="shared" si="2"/>
        <v>6</v>
      </c>
      <c r="J8" s="77"/>
      <c r="K8" s="77"/>
      <c r="L8" s="77"/>
    </row>
    <row r="9" spans="1:12" ht="17" thickBot="1" x14ac:dyDescent="0.25">
      <c r="D9" s="79">
        <v>25</v>
      </c>
      <c r="E9" s="80">
        <f t="shared" si="0"/>
        <v>24.05</v>
      </c>
      <c r="G9" s="77">
        <f t="shared" si="1"/>
        <v>0.56999999999999995</v>
      </c>
      <c r="H9" s="77">
        <v>0</v>
      </c>
      <c r="I9" s="77">
        <f t="shared" si="2"/>
        <v>6</v>
      </c>
      <c r="J9" s="77"/>
      <c r="K9" s="77"/>
      <c r="L9" s="77"/>
    </row>
    <row r="10" spans="1:12" ht="17" thickBot="1" x14ac:dyDescent="0.25">
      <c r="D10" s="79">
        <v>30</v>
      </c>
      <c r="E10" s="80">
        <f t="shared" si="0"/>
        <v>28.574999999999999</v>
      </c>
      <c r="G10" s="77">
        <f t="shared" si="1"/>
        <v>0.56999999999999995</v>
      </c>
      <c r="H10" s="77">
        <v>0</v>
      </c>
      <c r="I10" s="77">
        <f t="shared" si="2"/>
        <v>6</v>
      </c>
      <c r="J10" s="77"/>
      <c r="K10" s="77"/>
      <c r="L10" s="7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7037-B3ED-CF4B-8D08-56811CD607F1}">
  <dimension ref="A1:AM1033"/>
  <sheetViews>
    <sheetView topLeftCell="B1" zoomScale="56" zoomScaleNormal="70" workbookViewId="0">
      <selection activeCell="Q7" sqref="Q7"/>
    </sheetView>
  </sheetViews>
  <sheetFormatPr baseColWidth="10" defaultColWidth="11" defaultRowHeight="16" x14ac:dyDescent="0.2"/>
  <cols>
    <col min="1" max="1" width="9.1640625" style="47" bestFit="1" customWidth="1"/>
    <col min="2" max="2" width="12.83203125" style="47" bestFit="1" customWidth="1"/>
    <col min="3" max="3" width="9.6640625" customWidth="1"/>
    <col min="4" max="5" width="9.6640625" style="72" customWidth="1"/>
    <col min="6" max="6" width="10.6640625" customWidth="1"/>
    <col min="7" max="8" width="9.6640625" customWidth="1"/>
    <col min="9" max="9" width="11.83203125" bestFit="1" customWidth="1"/>
    <col min="10" max="10" width="12.83203125" bestFit="1" customWidth="1"/>
    <col min="11" max="11" width="19" style="73" bestFit="1" customWidth="1"/>
    <col min="12" max="12" width="12.83203125" bestFit="1" customWidth="1"/>
    <col min="13" max="15" width="12.83203125" customWidth="1"/>
    <col min="16" max="16" width="26.83203125" bestFit="1" customWidth="1"/>
  </cols>
  <sheetData>
    <row r="1" spans="1:39" ht="41" customHeight="1" x14ac:dyDescent="0.2">
      <c r="A1" s="40" t="s">
        <v>13</v>
      </c>
      <c r="B1" s="40" t="s">
        <v>33</v>
      </c>
      <c r="C1" s="41" t="s">
        <v>34</v>
      </c>
      <c r="D1" s="42" t="s">
        <v>35</v>
      </c>
      <c r="E1" s="42" t="s">
        <v>36</v>
      </c>
      <c r="F1" s="41" t="s">
        <v>37</v>
      </c>
      <c r="G1" s="41" t="s">
        <v>38</v>
      </c>
      <c r="H1" s="41" t="s">
        <v>36</v>
      </c>
      <c r="I1" s="41" t="s">
        <v>39</v>
      </c>
      <c r="J1" s="41" t="s">
        <v>40</v>
      </c>
      <c r="K1" s="43" t="s">
        <v>41</v>
      </c>
      <c r="L1" s="41" t="s">
        <v>42</v>
      </c>
      <c r="M1" s="41" t="s">
        <v>43</v>
      </c>
      <c r="N1" s="41" t="s">
        <v>44</v>
      </c>
      <c r="O1" s="41" t="s">
        <v>45</v>
      </c>
      <c r="P1" s="44" t="s">
        <v>1</v>
      </c>
      <c r="Q1" s="45">
        <v>9.2066385533639306</v>
      </c>
      <c r="R1" s="46"/>
    </row>
    <row r="2" spans="1:39" ht="15" customHeight="1" x14ac:dyDescent="0.2">
      <c r="A2" s="47">
        <v>0</v>
      </c>
      <c r="B2" s="47">
        <v>0.108</v>
      </c>
      <c r="C2" s="11">
        <v>0.03</v>
      </c>
      <c r="D2" s="48">
        <f>$Q$1*(1-EXP(-(A2-$Q$7)/$Q$6))</f>
        <v>7.8396696713941755E-2</v>
      </c>
      <c r="E2" s="48">
        <v>0</v>
      </c>
      <c r="F2" s="11">
        <f>(C2-D2)^2</f>
        <v>2.3422402528212607E-3</v>
      </c>
      <c r="G2" s="11">
        <f>($Q$1/$Q$6)*EXP(-(A2-$Q$7)/$Q$6)</f>
        <v>6.8577818248176268</v>
      </c>
      <c r="H2" s="11">
        <f>$Q$1*(A2+$Q$6*EXP(-(A2-$Q$7)/$Q$6))-$Q$1*$Q$6</f>
        <v>-0.10435211073317063</v>
      </c>
      <c r="I2" s="12">
        <f t="shared" ref="I2:I65" si="0">$Q$2*G2</f>
        <v>822.93381897811526</v>
      </c>
      <c r="J2" s="49">
        <f t="shared" ref="J2:J65" si="1">$Q$9*D2*D2</f>
        <v>2.0001831624668759E-3</v>
      </c>
      <c r="K2" s="50">
        <f>I2+J2</f>
        <v>822.93581916127778</v>
      </c>
      <c r="L2" s="11">
        <f t="shared" ref="L2:L65" si="2">K2/$Q$2</f>
        <v>6.8577984930106481</v>
      </c>
      <c r="M2" s="11">
        <f>L2*D2</f>
        <v>0.53762874858188259</v>
      </c>
      <c r="N2" s="12">
        <f>SQRT((POWER(K2,2)+POWER(($Q$2*9.81),2)))</f>
        <v>1436.3228057991155</v>
      </c>
      <c r="O2" s="18"/>
      <c r="P2" s="51" t="s">
        <v>12</v>
      </c>
      <c r="Q2" s="47">
        <v>120</v>
      </c>
      <c r="R2" s="52"/>
    </row>
    <row r="3" spans="1:39" x14ac:dyDescent="0.2">
      <c r="A3" s="47">
        <v>0.02</v>
      </c>
      <c r="B3" s="47">
        <v>0.64800000000000002</v>
      </c>
      <c r="C3" s="11">
        <v>0.18</v>
      </c>
      <c r="D3" s="48">
        <f t="shared" ref="D3:D66" si="3">$Q$1*(1-EXP(-(A3-$Q$7)/$Q$6))</f>
        <v>0.21452706437694521</v>
      </c>
      <c r="E3" s="48">
        <f>D3*(A3-A2)+E2</f>
        <v>4.2905412875389043E-3</v>
      </c>
      <c r="F3" s="11">
        <f t="shared" ref="F3:F66" si="4">(C3-D3)^2</f>
        <v>1.1921181744897198E-3</v>
      </c>
      <c r="G3" s="11">
        <f t="shared" ref="G3:G66" si="5">($Q$1/$Q$6)*EXP(-(A3-$Q$7)/$Q$6)</f>
        <v>6.7555110506832863</v>
      </c>
      <c r="H3" s="11">
        <f t="shared" ref="H3:H66" si="6">$Q$1*(A3+$Q$6*EXP(-(A3-$Q$7)/$Q$6))-$Q$1*$Q$6</f>
        <v>-0.10141946410928426</v>
      </c>
      <c r="I3" s="12">
        <f t="shared" si="0"/>
        <v>810.66132608199439</v>
      </c>
      <c r="J3" s="49">
        <f t="shared" si="1"/>
        <v>1.4977468644767259E-2</v>
      </c>
      <c r="K3" s="50">
        <f>I3+J3</f>
        <v>810.6763035506392</v>
      </c>
      <c r="L3" s="11">
        <f t="shared" si="2"/>
        <v>6.7556358629219933</v>
      </c>
      <c r="M3" s="11">
        <f>L3*D3</f>
        <v>1.4492667296722663</v>
      </c>
      <c r="N3" s="12">
        <f>SQRT((POWER(K3,2)+POWER(($Q$2*9.81),2)))</f>
        <v>1429.3340789117597</v>
      </c>
      <c r="O3" s="18"/>
      <c r="P3" s="51" t="s">
        <v>46</v>
      </c>
      <c r="Q3" s="47">
        <v>1.72</v>
      </c>
      <c r="R3" s="52"/>
    </row>
    <row r="4" spans="1:39" x14ac:dyDescent="0.2">
      <c r="A4" s="47">
        <v>0.04</v>
      </c>
      <c r="B4" s="47">
        <v>1.08</v>
      </c>
      <c r="C4" s="11">
        <v>0.3</v>
      </c>
      <c r="D4" s="48">
        <f t="shared" si="3"/>
        <v>0.34862730649210849</v>
      </c>
      <c r="E4" s="48">
        <f t="shared" ref="E4:E67" si="7">D4*(A4-A3)+E3</f>
        <v>1.1263087417381074E-2</v>
      </c>
      <c r="F4" s="11">
        <f t="shared" si="4"/>
        <v>2.3646149366774575E-3</v>
      </c>
      <c r="G4" s="11">
        <f t="shared" si="5"/>
        <v>6.6547654506517695</v>
      </c>
      <c r="H4" s="11">
        <f t="shared" si="6"/>
        <v>-9.5784562226562286E-2</v>
      </c>
      <c r="I4" s="12">
        <f t="shared" si="0"/>
        <v>798.57185407821237</v>
      </c>
      <c r="J4" s="49">
        <f t="shared" si="1"/>
        <v>3.9554603956747578E-2</v>
      </c>
      <c r="K4" s="50">
        <f t="shared" ref="K4:K67" si="8">I4+J4</f>
        <v>798.6114086821691</v>
      </c>
      <c r="L4" s="11">
        <f t="shared" si="2"/>
        <v>6.6550950723514095</v>
      </c>
      <c r="M4" s="11">
        <f t="shared" ref="M4:M67" si="9">L4*D4</f>
        <v>2.320147869522776</v>
      </c>
      <c r="N4" s="12">
        <f t="shared" ref="N4:N67" si="10">SQRT((POWER(K4,2)+POWER(($Q$2*9.81),2)))</f>
        <v>1422.5259301950593</v>
      </c>
      <c r="O4" s="18"/>
      <c r="P4" s="51" t="s">
        <v>3</v>
      </c>
      <c r="Q4" s="47">
        <v>25</v>
      </c>
      <c r="R4" s="52"/>
    </row>
    <row r="5" spans="1:39" x14ac:dyDescent="0.2">
      <c r="A5" s="47">
        <v>0.06</v>
      </c>
      <c r="B5" s="47">
        <v>1.4040000000000001</v>
      </c>
      <c r="C5" s="11">
        <v>0.39</v>
      </c>
      <c r="D5" s="48">
        <f t="shared" si="3"/>
        <v>0.48072769852118424</v>
      </c>
      <c r="E5" s="48">
        <f t="shared" si="7"/>
        <v>2.0877641387804756E-2</v>
      </c>
      <c r="F5" s="11">
        <f t="shared" si="4"/>
        <v>8.2315152789508954E-3</v>
      </c>
      <c r="G5" s="11">
        <f t="shared" si="5"/>
        <v>6.5555222796518349</v>
      </c>
      <c r="H5" s="11">
        <f t="shared" si="6"/>
        <v>-8.7487704083176965E-2</v>
      </c>
      <c r="I5" s="12">
        <f t="shared" si="0"/>
        <v>786.66267355822015</v>
      </c>
      <c r="J5" s="49">
        <f t="shared" si="1"/>
        <v>7.5209470542162427E-2</v>
      </c>
      <c r="K5" s="50">
        <f t="shared" si="8"/>
        <v>786.73788302876233</v>
      </c>
      <c r="L5" s="11">
        <f t="shared" si="2"/>
        <v>6.5561490252396863</v>
      </c>
      <c r="M5" s="11">
        <f t="shared" si="9"/>
        <v>3.1517224320653798</v>
      </c>
      <c r="N5" s="12">
        <f t="shared" si="10"/>
        <v>1415.8941826960722</v>
      </c>
      <c r="O5" s="18"/>
      <c r="P5" s="51" t="s">
        <v>47</v>
      </c>
      <c r="Q5" s="47">
        <v>760</v>
      </c>
      <c r="R5" s="52"/>
    </row>
    <row r="6" spans="1:39" x14ac:dyDescent="0.2">
      <c r="A6" s="47">
        <v>0.09</v>
      </c>
      <c r="B6" s="47">
        <v>1.6919999999999999</v>
      </c>
      <c r="C6" s="11">
        <v>0.47</v>
      </c>
      <c r="D6" s="48">
        <f t="shared" si="3"/>
        <v>0.6751936857694788</v>
      </c>
      <c r="E6" s="48">
        <f t="shared" si="7"/>
        <v>4.113345196088912E-2</v>
      </c>
      <c r="F6" s="11">
        <f t="shared" si="4"/>
        <v>4.210444867966362E-2</v>
      </c>
      <c r="G6" s="11">
        <f t="shared" si="5"/>
        <v>6.4094256562451015</v>
      </c>
      <c r="H6" s="11">
        <f t="shared" si="6"/>
        <v>-7.0137926164823838E-2</v>
      </c>
      <c r="I6" s="12">
        <f t="shared" si="0"/>
        <v>769.13107874941215</v>
      </c>
      <c r="J6" s="49">
        <f t="shared" si="1"/>
        <v>0.14836483701977368</v>
      </c>
      <c r="K6" s="50">
        <f t="shared" si="8"/>
        <v>769.27944358643197</v>
      </c>
      <c r="L6" s="11">
        <f t="shared" si="2"/>
        <v>6.4106620298869332</v>
      </c>
      <c r="M6" s="11">
        <f t="shared" si="9"/>
        <v>4.3284385241818075</v>
      </c>
      <c r="N6" s="12">
        <f t="shared" si="10"/>
        <v>1406.268360706679</v>
      </c>
      <c r="O6" s="18"/>
      <c r="P6" s="51" t="s">
        <v>2</v>
      </c>
      <c r="Q6" s="53">
        <v>1.3310779038807845</v>
      </c>
      <c r="R6" s="52"/>
      <c r="AD6" t="s">
        <v>48</v>
      </c>
      <c r="AE6" t="s">
        <v>49</v>
      </c>
      <c r="AF6" t="s">
        <v>50</v>
      </c>
      <c r="AJ6" t="s">
        <v>51</v>
      </c>
      <c r="AK6" t="s">
        <v>52</v>
      </c>
    </row>
    <row r="7" spans="1:39" x14ac:dyDescent="0.2">
      <c r="A7" s="47">
        <v>0.11</v>
      </c>
      <c r="B7" s="47">
        <v>1.9080000000000001</v>
      </c>
      <c r="C7" s="11">
        <v>0.53</v>
      </c>
      <c r="D7" s="48">
        <f t="shared" si="3"/>
        <v>0.80242396129906557</v>
      </c>
      <c r="E7" s="48">
        <f t="shared" si="7"/>
        <v>5.7181931186870434E-2</v>
      </c>
      <c r="F7" s="11">
        <f t="shared" si="4"/>
        <v>7.4214814689874758E-2</v>
      </c>
      <c r="G7" s="11">
        <f t="shared" si="5"/>
        <v>6.3138412617039226</v>
      </c>
      <c r="H7" s="11">
        <f t="shared" si="6"/>
        <v>-5.5358563559643414E-2</v>
      </c>
      <c r="I7" s="12">
        <f t="shared" si="0"/>
        <v>757.66095140447067</v>
      </c>
      <c r="J7" s="49">
        <f t="shared" si="1"/>
        <v>0.20954727466746775</v>
      </c>
      <c r="K7" s="50">
        <f t="shared" si="8"/>
        <v>757.87049867913811</v>
      </c>
      <c r="L7" s="11">
        <f t="shared" si="2"/>
        <v>6.3155874889928176</v>
      </c>
      <c r="M7" s="11">
        <f t="shared" si="9"/>
        <v>5.0677787308484357</v>
      </c>
      <c r="N7" s="12">
        <f t="shared" si="10"/>
        <v>1400.0598318529696</v>
      </c>
      <c r="O7" s="18"/>
      <c r="P7" s="51" t="s">
        <v>53</v>
      </c>
      <c r="Q7" s="53">
        <v>-1.1382975438208589E-2</v>
      </c>
      <c r="R7" s="52"/>
      <c r="AD7">
        <v>40.299999999999997</v>
      </c>
      <c r="AE7">
        <v>5.8537195604718351</v>
      </c>
      <c r="AF7">
        <f>((AD7+Q1*Q6)/Q1)-Q6*EXP(-AE7/Q6)-AE7</f>
        <v>-0.16174469232265309</v>
      </c>
      <c r="AI7">
        <v>0.3</v>
      </c>
      <c r="AL7" t="s">
        <v>50</v>
      </c>
      <c r="AM7" t="s">
        <v>54</v>
      </c>
    </row>
    <row r="8" spans="1:39" x14ac:dyDescent="0.2">
      <c r="A8" s="47">
        <v>0.13</v>
      </c>
      <c r="B8" s="47">
        <v>2.16</v>
      </c>
      <c r="C8" s="11">
        <v>0.6</v>
      </c>
      <c r="D8" s="48">
        <f t="shared" si="3"/>
        <v>0.9277568392292348</v>
      </c>
      <c r="E8" s="48">
        <f t="shared" si="7"/>
        <v>7.573706797145513E-2</v>
      </c>
      <c r="F8" s="11">
        <f t="shared" si="4"/>
        <v>0.10742454566153849</v>
      </c>
      <c r="G8" s="11">
        <f t="shared" si="5"/>
        <v>6.219682326629755</v>
      </c>
      <c r="H8" s="11">
        <f t="shared" si="6"/>
        <v>-3.8053616935000534E-2</v>
      </c>
      <c r="I8" s="12">
        <f t="shared" si="0"/>
        <v>746.36187919557062</v>
      </c>
      <c r="J8" s="49">
        <f t="shared" si="1"/>
        <v>0.28011900078404189</v>
      </c>
      <c r="K8" s="50">
        <f t="shared" si="8"/>
        <v>746.64199819635462</v>
      </c>
      <c r="L8" s="11">
        <f t="shared" si="2"/>
        <v>6.2220166516362889</v>
      </c>
      <c r="M8" s="11">
        <f t="shared" si="9"/>
        <v>5.7725185023537504</v>
      </c>
      <c r="N8" s="12">
        <f t="shared" si="10"/>
        <v>1394.0136704748074</v>
      </c>
      <c r="O8" s="18"/>
      <c r="P8" s="51" t="s">
        <v>55</v>
      </c>
      <c r="Q8" s="54">
        <f>SUM(F:F)</f>
        <v>11.011575854871046</v>
      </c>
      <c r="R8" s="52"/>
      <c r="AI8">
        <v>1.46</v>
      </c>
      <c r="AJ8">
        <f>AI8-$AI$7</f>
        <v>1.1599999999999999</v>
      </c>
      <c r="AK8">
        <v>1.06</v>
      </c>
      <c r="AL8">
        <f>AJ8-AK8</f>
        <v>9.9999999999999867E-2</v>
      </c>
      <c r="AM8" s="54">
        <f>AL8/AK8*100</f>
        <v>9.4339622641509298</v>
      </c>
    </row>
    <row r="9" spans="1:39" x14ac:dyDescent="0.2">
      <c r="A9" s="47">
        <v>0.15</v>
      </c>
      <c r="B9" s="47">
        <v>2.4480000000000004</v>
      </c>
      <c r="C9" s="11">
        <v>0.68</v>
      </c>
      <c r="D9" s="48">
        <f t="shared" si="3"/>
        <v>1.0512206156368076</v>
      </c>
      <c r="E9" s="48">
        <f t="shared" si="7"/>
        <v>9.6761480284191265E-2</v>
      </c>
      <c r="F9" s="11">
        <f t="shared" si="4"/>
        <v>0.13780474547377039</v>
      </c>
      <c r="G9" s="11">
        <f t="shared" si="5"/>
        <v>6.126927593005516</v>
      </c>
      <c r="H9" s="11">
        <f t="shared" si="6"/>
        <v>-1.8260750573521278E-2</v>
      </c>
      <c r="I9" s="12">
        <f t="shared" si="0"/>
        <v>735.2313111606619</v>
      </c>
      <c r="J9" s="49">
        <f t="shared" si="1"/>
        <v>0.35963502232084316</v>
      </c>
      <c r="K9" s="50">
        <f t="shared" si="8"/>
        <v>735.59094618298275</v>
      </c>
      <c r="L9" s="11">
        <f t="shared" si="2"/>
        <v>6.1299245515248559</v>
      </c>
      <c r="M9" s="11">
        <f t="shared" si="9"/>
        <v>6.4439030608611407</v>
      </c>
      <c r="N9" s="12">
        <f t="shared" si="10"/>
        <v>1388.1260317803913</v>
      </c>
      <c r="O9" s="18"/>
      <c r="P9" s="55" t="s">
        <v>56</v>
      </c>
      <c r="Q9" s="56">
        <f>0.5*Q10*Q11*Q12</f>
        <v>0.32544247897321144</v>
      </c>
      <c r="R9" s="81" t="s">
        <v>57</v>
      </c>
      <c r="AI9">
        <v>2.2000000000000002</v>
      </c>
      <c r="AJ9">
        <f t="shared" ref="AJ9:AJ10" si="11">AI9-$AI$7</f>
        <v>1.9000000000000001</v>
      </c>
      <c r="AK9">
        <v>1.78</v>
      </c>
      <c r="AL9">
        <f t="shared" ref="AL9:AL10" si="12">AJ9-AK9</f>
        <v>0.12000000000000011</v>
      </c>
      <c r="AM9" s="54">
        <f t="shared" ref="AM9:AM10" si="13">AL9/AK9*100</f>
        <v>6.741573033707871</v>
      </c>
    </row>
    <row r="10" spans="1:39" x14ac:dyDescent="0.2">
      <c r="A10" s="47">
        <v>0.17</v>
      </c>
      <c r="B10" s="47">
        <v>2.8440000000000003</v>
      </c>
      <c r="C10" s="11">
        <v>0.79</v>
      </c>
      <c r="D10" s="48">
        <f t="shared" si="3"/>
        <v>1.1728431646164306</v>
      </c>
      <c r="E10" s="48">
        <f t="shared" si="7"/>
        <v>0.12021834357651989</v>
      </c>
      <c r="F10" s="11">
        <f t="shared" si="4"/>
        <v>0.14656888869352333</v>
      </c>
      <c r="G10" s="11">
        <f t="shared" si="5"/>
        <v>6.0355561198370182</v>
      </c>
      <c r="H10" s="11">
        <f t="shared" si="6"/>
        <v>3.9829329333223029E-3</v>
      </c>
      <c r="I10" s="12">
        <f t="shared" si="0"/>
        <v>724.26673438044213</v>
      </c>
      <c r="J10" s="49">
        <f t="shared" si="1"/>
        <v>0.44766601071408846</v>
      </c>
      <c r="K10" s="50">
        <f t="shared" si="8"/>
        <v>724.71440039115623</v>
      </c>
      <c r="L10" s="11">
        <f t="shared" si="2"/>
        <v>6.0392866699263017</v>
      </c>
      <c r="M10" s="11">
        <f t="shared" si="9"/>
        <v>7.0831360899821885</v>
      </c>
      <c r="N10" s="12">
        <f t="shared" si="10"/>
        <v>1382.3931431160649</v>
      </c>
      <c r="O10" s="18"/>
      <c r="P10" s="51" t="s">
        <v>58</v>
      </c>
      <c r="Q10" s="57">
        <f>1.293*Q5/760*273/(273+Q4)</f>
        <v>1.1845268456375837</v>
      </c>
      <c r="R10" s="82"/>
      <c r="AI10">
        <v>5.85</v>
      </c>
      <c r="AJ10">
        <f t="shared" si="11"/>
        <v>5.55</v>
      </c>
      <c r="AK10">
        <v>5.4</v>
      </c>
      <c r="AL10">
        <f t="shared" si="12"/>
        <v>0.14999999999999947</v>
      </c>
      <c r="AM10" s="54">
        <f t="shared" si="13"/>
        <v>2.7777777777777675</v>
      </c>
    </row>
    <row r="11" spans="1:39" x14ac:dyDescent="0.2">
      <c r="A11" s="47">
        <v>0.19</v>
      </c>
      <c r="B11" s="47">
        <v>3.3839999999999999</v>
      </c>
      <c r="C11" s="11">
        <v>0.94</v>
      </c>
      <c r="D11" s="48">
        <f t="shared" si="3"/>
        <v>1.2926519445736369</v>
      </c>
      <c r="E11" s="48">
        <f t="shared" si="7"/>
        <v>0.14607138246799262</v>
      </c>
      <c r="F11" s="11">
        <f t="shared" si="4"/>
        <v>0.12436339401156749</v>
      </c>
      <c r="G11" s="11">
        <f t="shared" si="5"/>
        <v>5.945547278425181</v>
      </c>
      <c r="H11" s="11">
        <f t="shared" si="6"/>
        <v>2.8640884308648751E-2</v>
      </c>
      <c r="I11" s="12">
        <f t="shared" si="0"/>
        <v>713.46567341102173</v>
      </c>
      <c r="J11" s="49">
        <f t="shared" si="1"/>
        <v>0.54379780100810016</v>
      </c>
      <c r="K11" s="50">
        <f t="shared" si="8"/>
        <v>714.00947121202978</v>
      </c>
      <c r="L11" s="11">
        <f t="shared" si="2"/>
        <v>5.9500789267669152</v>
      </c>
      <c r="M11" s="11">
        <f t="shared" si="9"/>
        <v>7.6913810950518711</v>
      </c>
      <c r="N11" s="12">
        <f t="shared" si="10"/>
        <v>1376.8113033311727</v>
      </c>
      <c r="O11" s="18"/>
      <c r="P11" s="51" t="s">
        <v>59</v>
      </c>
      <c r="Q11" s="57">
        <f>(0.2025*Q3^0.725*Q2^0.425)*0.266</f>
        <v>0.61054378927147568</v>
      </c>
      <c r="R11" s="82"/>
    </row>
    <row r="12" spans="1:39" ht="17" thickBot="1" x14ac:dyDescent="0.25">
      <c r="A12" s="47">
        <v>0.21</v>
      </c>
      <c r="B12" s="47">
        <v>4.1040000000000001</v>
      </c>
      <c r="C12" s="11">
        <v>1.1399999999999999</v>
      </c>
      <c r="D12" s="48">
        <f t="shared" si="3"/>
        <v>1.4106740044240642</v>
      </c>
      <c r="E12" s="48">
        <f t="shared" si="7"/>
        <v>0.17428486255647388</v>
      </c>
      <c r="F12" s="11">
        <f t="shared" si="4"/>
        <v>7.3264416670958385E-2</v>
      </c>
      <c r="G12" s="11">
        <f t="shared" si="5"/>
        <v>5.8568807477087361</v>
      </c>
      <c r="H12" s="11">
        <f t="shared" si="6"/>
        <v>5.5677099338529601E-2</v>
      </c>
      <c r="I12" s="12">
        <f t="shared" si="0"/>
        <v>702.82568972504828</v>
      </c>
      <c r="J12" s="49">
        <f t="shared" si="1"/>
        <v>0.64763090636039999</v>
      </c>
      <c r="K12" s="50">
        <f t="shared" si="8"/>
        <v>703.47332063140868</v>
      </c>
      <c r="L12" s="11">
        <f t="shared" si="2"/>
        <v>5.862277671928406</v>
      </c>
      <c r="M12" s="11">
        <f t="shared" si="9"/>
        <v>8.2697627185050244</v>
      </c>
      <c r="N12" s="12">
        <f t="shared" si="10"/>
        <v>1371.3768821298472</v>
      </c>
      <c r="O12" s="18"/>
      <c r="P12" s="58" t="s">
        <v>60</v>
      </c>
      <c r="Q12" s="59">
        <v>0.9</v>
      </c>
      <c r="R12" s="83"/>
    </row>
    <row r="13" spans="1:39" ht="17" thickBot="1" x14ac:dyDescent="0.25">
      <c r="A13" s="47">
        <v>0.23</v>
      </c>
      <c r="B13" s="47">
        <v>5.0039999999999996</v>
      </c>
      <c r="C13" s="11">
        <v>1.39</v>
      </c>
      <c r="D13" s="48">
        <f t="shared" si="3"/>
        <v>1.5269359897002097</v>
      </c>
      <c r="E13" s="48">
        <f t="shared" si="7"/>
        <v>0.2048235823504781</v>
      </c>
      <c r="F13" s="11">
        <f t="shared" si="4"/>
        <v>1.8751465275175967E-2</v>
      </c>
      <c r="G13" s="11">
        <f t="shared" si="5"/>
        <v>5.7695365096764002</v>
      </c>
      <c r="H13" s="11">
        <f t="shared" si="6"/>
        <v>8.5056110743416014E-2</v>
      </c>
      <c r="I13" s="12">
        <f t="shared" si="0"/>
        <v>692.34438116116803</v>
      </c>
      <c r="J13" s="49">
        <f t="shared" si="1"/>
        <v>0.75878004746502337</v>
      </c>
      <c r="K13" s="50">
        <f t="shared" si="8"/>
        <v>693.10316120863308</v>
      </c>
      <c r="L13" s="11">
        <f t="shared" si="2"/>
        <v>5.7758596767386088</v>
      </c>
      <c r="M13" s="11">
        <f t="shared" si="9"/>
        <v>8.8193680118704005</v>
      </c>
      <c r="N13" s="12">
        <f t="shared" si="10"/>
        <v>1366.0863194093558</v>
      </c>
      <c r="O13" s="18"/>
      <c r="P13" s="60" t="s">
        <v>61</v>
      </c>
      <c r="Q13" s="61">
        <f>SLOPE(O16:O333,D16:D333)</f>
        <v>-6.5935603280431576E-2</v>
      </c>
      <c r="R13" s="62"/>
    </row>
    <row r="14" spans="1:39" ht="17" thickBot="1" x14ac:dyDescent="0.25">
      <c r="A14" s="47">
        <v>0.26</v>
      </c>
      <c r="B14" s="47">
        <v>6.048</v>
      </c>
      <c r="C14" s="11">
        <v>1.68</v>
      </c>
      <c r="D14" s="48">
        <f t="shared" si="3"/>
        <v>1.6980861384537094</v>
      </c>
      <c r="E14" s="48">
        <f t="shared" si="7"/>
        <v>0.2557661665040894</v>
      </c>
      <c r="F14" s="11">
        <f t="shared" si="4"/>
        <v>3.2710840416674705E-4</v>
      </c>
      <c r="G14" s="11">
        <f t="shared" si="5"/>
        <v>5.640956395579015</v>
      </c>
      <c r="H14" s="11">
        <f t="shared" si="6"/>
        <v>0.1334410860926436</v>
      </c>
      <c r="I14" s="12">
        <f t="shared" si="0"/>
        <v>676.91476746948183</v>
      </c>
      <c r="J14" s="49">
        <f t="shared" si="1"/>
        <v>0.93841226000825462</v>
      </c>
      <c r="K14" s="50">
        <f t="shared" si="8"/>
        <v>677.85317972949008</v>
      </c>
      <c r="L14" s="11">
        <f t="shared" si="2"/>
        <v>5.6487764977457511</v>
      </c>
      <c r="M14" s="11">
        <f t="shared" si="9"/>
        <v>9.5921090700451508</v>
      </c>
      <c r="N14" s="12">
        <f t="shared" si="10"/>
        <v>1358.4125931650444</v>
      </c>
      <c r="O14" s="18"/>
      <c r="P14" s="84" t="s">
        <v>62</v>
      </c>
      <c r="Q14" s="84"/>
      <c r="AE14">
        <v>2.16</v>
      </c>
    </row>
    <row r="15" spans="1:39" ht="19" x14ac:dyDescent="0.25">
      <c r="A15" s="47">
        <v>0.28000000000000003</v>
      </c>
      <c r="B15" s="47">
        <v>7.1639999999999997</v>
      </c>
      <c r="C15" s="11">
        <v>1.99</v>
      </c>
      <c r="D15" s="48">
        <f t="shared" si="3"/>
        <v>1.8100619183366706</v>
      </c>
      <c r="E15" s="48">
        <f t="shared" si="7"/>
        <v>0.29196740487082284</v>
      </c>
      <c r="F15" s="11">
        <f t="shared" si="4"/>
        <v>3.237771323267899E-2</v>
      </c>
      <c r="G15" s="11">
        <f t="shared" si="5"/>
        <v>5.5568322586246763</v>
      </c>
      <c r="H15" s="11">
        <f t="shared" si="6"/>
        <v>0.16852537078789354</v>
      </c>
      <c r="I15" s="12">
        <f t="shared" si="0"/>
        <v>666.81987103496112</v>
      </c>
      <c r="J15" s="49">
        <f t="shared" si="1"/>
        <v>1.066255052714113</v>
      </c>
      <c r="K15" s="50">
        <f t="shared" si="8"/>
        <v>667.88612608767528</v>
      </c>
      <c r="L15" s="11">
        <f t="shared" si="2"/>
        <v>5.5657177173972938</v>
      </c>
      <c r="M15" s="11">
        <f t="shared" si="9"/>
        <v>10.074293688472542</v>
      </c>
      <c r="N15" s="12">
        <f t="shared" si="10"/>
        <v>1353.4665557081203</v>
      </c>
      <c r="O15" s="18"/>
      <c r="P15" s="63" t="s">
        <v>63</v>
      </c>
      <c r="Q15" s="64">
        <f>INTERCEPT(K2:K275,D2:D275)</f>
        <v>822.99908400069285</v>
      </c>
      <c r="AE15">
        <f>2.16-0.3</f>
        <v>1.86</v>
      </c>
    </row>
    <row r="16" spans="1:39" ht="19" x14ac:dyDescent="0.25">
      <c r="A16" s="47">
        <v>0.3</v>
      </c>
      <c r="B16" s="47">
        <v>8.2799999999999994</v>
      </c>
      <c r="C16" s="11">
        <v>2.2999999999999998</v>
      </c>
      <c r="D16" s="48">
        <f t="shared" si="3"/>
        <v>1.9203677924125551</v>
      </c>
      <c r="E16" s="48">
        <f t="shared" si="7"/>
        <v>0.3303747607190739</v>
      </c>
      <c r="F16" s="11">
        <f t="shared" si="4"/>
        <v>0.14412061303771675</v>
      </c>
      <c r="G16" s="11">
        <f t="shared" si="5"/>
        <v>5.4739626731899804</v>
      </c>
      <c r="H16" s="11">
        <f t="shared" si="6"/>
        <v>0.20583243020450581</v>
      </c>
      <c r="I16" s="12">
        <f t="shared" si="0"/>
        <v>656.87552078279759</v>
      </c>
      <c r="J16" s="49">
        <f t="shared" si="1"/>
        <v>1.2001708283638999</v>
      </c>
      <c r="K16" s="50">
        <f t="shared" si="8"/>
        <v>658.07569161116146</v>
      </c>
      <c r="L16" s="11">
        <f t="shared" si="2"/>
        <v>5.4839640967596788</v>
      </c>
      <c r="M16" s="11">
        <f t="shared" si="9"/>
        <v>10.531228026164095</v>
      </c>
      <c r="N16" s="12">
        <f t="shared" si="10"/>
        <v>1348.6524592679571</v>
      </c>
      <c r="O16" s="18">
        <f t="shared" ref="O16:O79" si="14">K16/N16</f>
        <v>0.48795053691472318</v>
      </c>
      <c r="P16" s="65" t="s">
        <v>4</v>
      </c>
      <c r="Q16" s="66">
        <f>Q15/Q2</f>
        <v>6.858325700005774</v>
      </c>
    </row>
    <row r="17" spans="1:30" ht="19" x14ac:dyDescent="0.25">
      <c r="A17" s="47">
        <v>0.32</v>
      </c>
      <c r="B17" s="47">
        <v>9.2519999999999989</v>
      </c>
      <c r="C17" s="11">
        <v>2.57</v>
      </c>
      <c r="D17" s="48">
        <f t="shared" si="3"/>
        <v>2.0290286641507325</v>
      </c>
      <c r="E17" s="48">
        <f t="shared" si="7"/>
        <v>0.37095533400208858</v>
      </c>
      <c r="F17" s="11">
        <f t="shared" si="4"/>
        <v>0.29264998621054084</v>
      </c>
      <c r="G17" s="11">
        <f t="shared" si="5"/>
        <v>5.3923289300248554</v>
      </c>
      <c r="H17" s="11">
        <f t="shared" si="6"/>
        <v>0.24532911588467421</v>
      </c>
      <c r="I17" s="12">
        <f t="shared" si="0"/>
        <v>647.07947160298261</v>
      </c>
      <c r="J17" s="49">
        <f t="shared" si="1"/>
        <v>1.339832796029909</v>
      </c>
      <c r="K17" s="50">
        <f t="shared" si="8"/>
        <v>648.4193043990125</v>
      </c>
      <c r="L17" s="11">
        <f t="shared" si="2"/>
        <v>5.4034942033251046</v>
      </c>
      <c r="M17" s="11">
        <f t="shared" si="9"/>
        <v>10.963844625118963</v>
      </c>
      <c r="N17" s="12">
        <f t="shared" si="10"/>
        <v>1343.9670510534472</v>
      </c>
      <c r="O17" s="18">
        <f t="shared" si="14"/>
        <v>0.48246666753530848</v>
      </c>
      <c r="P17" s="65" t="s">
        <v>5</v>
      </c>
      <c r="Q17" s="66">
        <f>-Q16/Q20</f>
        <v>9.4984919360581443</v>
      </c>
    </row>
    <row r="18" spans="1:30" ht="19" x14ac:dyDescent="0.25">
      <c r="A18" s="47">
        <v>0.34</v>
      </c>
      <c r="B18" s="47">
        <v>10.044</v>
      </c>
      <c r="C18" s="11">
        <v>2.79</v>
      </c>
      <c r="D18" s="48">
        <f t="shared" si="3"/>
        <v>2.1360690656326877</v>
      </c>
      <c r="E18" s="48">
        <f t="shared" si="7"/>
        <v>0.41367671531474237</v>
      </c>
      <c r="F18" s="11">
        <f t="shared" si="4"/>
        <v>0.42762566692250614</v>
      </c>
      <c r="G18" s="11">
        <f t="shared" si="5"/>
        <v>5.3119125988921114</v>
      </c>
      <c r="H18" s="11">
        <f t="shared" si="6"/>
        <v>0.28698277371679204</v>
      </c>
      <c r="I18" s="12">
        <f t="shared" si="0"/>
        <v>637.42951186705341</v>
      </c>
      <c r="J18" s="49">
        <f t="shared" si="1"/>
        <v>1.4849260313748709</v>
      </c>
      <c r="K18" s="50">
        <f t="shared" si="8"/>
        <v>638.91443789842833</v>
      </c>
      <c r="L18" s="11">
        <f t="shared" si="2"/>
        <v>5.3242869824869024</v>
      </c>
      <c r="M18" s="11">
        <f t="shared" si="9"/>
        <v>11.373044719841079</v>
      </c>
      <c r="N18" s="12">
        <f t="shared" si="10"/>
        <v>1339.407144581163</v>
      </c>
      <c r="O18" s="18">
        <f t="shared" si="14"/>
        <v>0.47701286385046043</v>
      </c>
      <c r="P18" s="65" t="s">
        <v>64</v>
      </c>
      <c r="Q18" s="67">
        <f>Q15*Q17/4</f>
        <v>1954.3125406909551</v>
      </c>
    </row>
    <row r="19" spans="1:30" ht="19" x14ac:dyDescent="0.25">
      <c r="A19" s="47">
        <v>0.36</v>
      </c>
      <c r="B19" s="47">
        <v>10.584</v>
      </c>
      <c r="C19" s="11">
        <v>2.94</v>
      </c>
      <c r="D19" s="48">
        <f t="shared" si="3"/>
        <v>2.2415131630905658</v>
      </c>
      <c r="E19" s="48">
        <f t="shared" si="7"/>
        <v>0.45850697857655359</v>
      </c>
      <c r="F19" s="11">
        <f t="shared" si="4"/>
        <v>0.48788386133574646</v>
      </c>
      <c r="G19" s="11">
        <f t="shared" si="5"/>
        <v>5.2326955244064983</v>
      </c>
      <c r="H19" s="11">
        <f t="shared" si="6"/>
        <v>0.3307612365632373</v>
      </c>
      <c r="I19" s="12">
        <f t="shared" si="0"/>
        <v>627.92346292877983</v>
      </c>
      <c r="J19" s="49">
        <f t="shared" si="1"/>
        <v>1.6351470926612728</v>
      </c>
      <c r="K19" s="50">
        <f t="shared" si="8"/>
        <v>629.55861002144115</v>
      </c>
      <c r="L19" s="11">
        <f t="shared" si="2"/>
        <v>5.2463217501786765</v>
      </c>
      <c r="M19" s="11">
        <f t="shared" si="9"/>
        <v>11.759699260833838</v>
      </c>
      <c r="N19" s="12">
        <f t="shared" si="10"/>
        <v>1334.9696189247638</v>
      </c>
      <c r="O19" s="18">
        <f t="shared" si="14"/>
        <v>0.47159021531030199</v>
      </c>
      <c r="P19" s="65" t="s">
        <v>6</v>
      </c>
      <c r="Q19" s="68">
        <f>Q18/Q2</f>
        <v>16.285937839091293</v>
      </c>
    </row>
    <row r="20" spans="1:30" ht="19" x14ac:dyDescent="0.25">
      <c r="A20" s="47">
        <v>0.38</v>
      </c>
      <c r="B20" s="47">
        <v>10.836</v>
      </c>
      <c r="C20" s="11">
        <v>3.01</v>
      </c>
      <c r="D20" s="48">
        <f t="shared" si="3"/>
        <v>2.3453847623631123</v>
      </c>
      <c r="E20" s="48">
        <f t="shared" si="7"/>
        <v>0.50541467382381589</v>
      </c>
      <c r="F20" s="11">
        <f t="shared" si="4"/>
        <v>0.44171341409913639</v>
      </c>
      <c r="G20" s="11">
        <f t="shared" si="5"/>
        <v>5.1546598219358115</v>
      </c>
      <c r="H20" s="11">
        <f t="shared" si="6"/>
        <v>0.37663281699806817</v>
      </c>
      <c r="I20" s="12">
        <f t="shared" si="0"/>
        <v>618.5591786322974</v>
      </c>
      <c r="J20" s="49">
        <f t="shared" si="1"/>
        <v>1.7902036486158257</v>
      </c>
      <c r="K20" s="50">
        <f t="shared" si="8"/>
        <v>620.34938228091323</v>
      </c>
      <c r="L20" s="11">
        <f t="shared" si="2"/>
        <v>5.1695781856742773</v>
      </c>
      <c r="M20" s="11">
        <f t="shared" si="9"/>
        <v>12.124649904525194</v>
      </c>
      <c r="N20" s="12">
        <f t="shared" si="10"/>
        <v>1330.65141795149</v>
      </c>
      <c r="O20" s="18">
        <f t="shared" si="14"/>
        <v>0.46619976795720708</v>
      </c>
      <c r="P20" s="65" t="s">
        <v>65</v>
      </c>
      <c r="Q20" s="66">
        <f>SLOPE(L2:L275,D2:D275)</f>
        <v>-0.7220436408405233</v>
      </c>
    </row>
    <row r="21" spans="1:30" ht="19" x14ac:dyDescent="0.25">
      <c r="A21" s="47">
        <v>0.41</v>
      </c>
      <c r="B21" s="47">
        <v>10.872</v>
      </c>
      <c r="C21" s="11">
        <v>3.02</v>
      </c>
      <c r="D21" s="48">
        <f t="shared" si="3"/>
        <v>2.4982949300721455</v>
      </c>
      <c r="E21" s="48">
        <f t="shared" si="7"/>
        <v>0.58036352172598016</v>
      </c>
      <c r="F21" s="11">
        <f t="shared" si="4"/>
        <v>0.27217617998842752</v>
      </c>
      <c r="G21" s="11">
        <f t="shared" si="5"/>
        <v>5.0397828735143699</v>
      </c>
      <c r="H21" s="11">
        <f t="shared" si="6"/>
        <v>0.44929662808278792</v>
      </c>
      <c r="I21" s="12">
        <f t="shared" si="0"/>
        <v>604.7739448217244</v>
      </c>
      <c r="J21" s="49">
        <f t="shared" si="1"/>
        <v>2.0312419288088805</v>
      </c>
      <c r="K21" s="50">
        <f t="shared" si="8"/>
        <v>606.80518675053327</v>
      </c>
      <c r="L21" s="11">
        <f t="shared" si="2"/>
        <v>5.0567098895877773</v>
      </c>
      <c r="M21" s="11">
        <f t="shared" si="9"/>
        <v>12.633152680002823</v>
      </c>
      <c r="N21" s="12">
        <f t="shared" si="10"/>
        <v>1324.3913223316399</v>
      </c>
      <c r="O21" s="18">
        <f t="shared" si="14"/>
        <v>0.45817665558411413</v>
      </c>
      <c r="P21" s="65" t="s">
        <v>69</v>
      </c>
      <c r="Q21" s="69">
        <f>O16</f>
        <v>0.48795053691472318</v>
      </c>
    </row>
    <row r="22" spans="1:30" ht="20" thickBot="1" x14ac:dyDescent="0.3">
      <c r="A22" s="47">
        <v>0.43</v>
      </c>
      <c r="B22" s="47">
        <v>10.8</v>
      </c>
      <c r="C22" s="11">
        <v>3</v>
      </c>
      <c r="D22" s="48">
        <f t="shared" si="3"/>
        <v>2.5983371176247467</v>
      </c>
      <c r="E22" s="48">
        <f t="shared" si="7"/>
        <v>0.63233026407847515</v>
      </c>
      <c r="F22" s="11">
        <f t="shared" si="4"/>
        <v>0.16133307107799655</v>
      </c>
      <c r="G22" s="11">
        <f t="shared" si="5"/>
        <v>4.9646240963602111</v>
      </c>
      <c r="H22" s="11">
        <f t="shared" si="6"/>
        <v>0.50026545384290166</v>
      </c>
      <c r="I22" s="12">
        <f t="shared" si="0"/>
        <v>595.75489156322533</v>
      </c>
      <c r="J22" s="49">
        <f t="shared" si="1"/>
        <v>2.1971779604405204</v>
      </c>
      <c r="K22" s="50">
        <f t="shared" si="8"/>
        <v>597.95206952366584</v>
      </c>
      <c r="L22" s="11">
        <f t="shared" si="2"/>
        <v>4.9829339126972156</v>
      </c>
      <c r="M22" s="11">
        <f t="shared" si="9"/>
        <v>12.947342140032285</v>
      </c>
      <c r="N22" s="12">
        <f t="shared" si="10"/>
        <v>1320.3584806588076</v>
      </c>
      <c r="O22" s="18">
        <f t="shared" si="14"/>
        <v>0.45287100305161898</v>
      </c>
      <c r="P22" s="70" t="s">
        <v>61</v>
      </c>
      <c r="Q22" s="71">
        <f>Q13</f>
        <v>-6.5935603280431576E-2</v>
      </c>
    </row>
    <row r="23" spans="1:30" x14ac:dyDescent="0.2">
      <c r="A23" s="47">
        <v>0.45</v>
      </c>
      <c r="B23" s="47">
        <v>10.692</v>
      </c>
      <c r="C23" s="11">
        <v>2.97</v>
      </c>
      <c r="D23" s="48">
        <f t="shared" si="3"/>
        <v>2.6968873662051758</v>
      </c>
      <c r="E23" s="48">
        <f t="shared" si="7"/>
        <v>0.68626801140257876</v>
      </c>
      <c r="F23" s="11">
        <f t="shared" si="4"/>
        <v>7.4590510738345869E-2</v>
      </c>
      <c r="G23" s="11">
        <f t="shared" si="5"/>
        <v>4.890586169434143</v>
      </c>
      <c r="H23" s="11">
        <f t="shared" si="6"/>
        <v>0.55322016660281292</v>
      </c>
      <c r="I23" s="12">
        <f t="shared" si="0"/>
        <v>586.87034033209716</v>
      </c>
      <c r="J23" s="49">
        <f t="shared" si="1"/>
        <v>2.3670087151656887</v>
      </c>
      <c r="K23" s="50">
        <f t="shared" si="8"/>
        <v>589.2373490472628</v>
      </c>
      <c r="L23" s="11">
        <f t="shared" si="2"/>
        <v>4.9103112420605237</v>
      </c>
      <c r="M23" s="11">
        <f t="shared" si="9"/>
        <v>13.242556352848272</v>
      </c>
      <c r="N23" s="12">
        <f t="shared" si="10"/>
        <v>1316.4347661438624</v>
      </c>
      <c r="O23" s="18">
        <f t="shared" si="14"/>
        <v>0.44760087184059516</v>
      </c>
    </row>
    <row r="24" spans="1:30" x14ac:dyDescent="0.2">
      <c r="A24" s="47">
        <v>0.47</v>
      </c>
      <c r="B24" s="47">
        <v>10.692</v>
      </c>
      <c r="C24" s="11">
        <v>2.97</v>
      </c>
      <c r="D24" s="48">
        <f t="shared" si="3"/>
        <v>2.7939679252459086</v>
      </c>
      <c r="E24" s="48">
        <f t="shared" si="7"/>
        <v>0.74214736990749686</v>
      </c>
      <c r="F24" s="11">
        <f t="shared" si="4"/>
        <v>3.0987291342230074E-2</v>
      </c>
      <c r="G24" s="11">
        <f t="shared" si="5"/>
        <v>4.8176523773865911</v>
      </c>
      <c r="H24" s="11">
        <f t="shared" si="6"/>
        <v>0.60813115063457701</v>
      </c>
      <c r="I24" s="12">
        <f t="shared" si="0"/>
        <v>578.11828528639091</v>
      </c>
      <c r="J24" s="49">
        <f t="shared" si="1"/>
        <v>2.5404875538524725</v>
      </c>
      <c r="K24" s="50">
        <f t="shared" si="8"/>
        <v>580.65877284024339</v>
      </c>
      <c r="L24" s="11">
        <f t="shared" si="2"/>
        <v>4.8388231070020282</v>
      </c>
      <c r="M24" s="11">
        <f t="shared" si="9"/>
        <v>13.519516556902419</v>
      </c>
      <c r="N24" s="12">
        <f t="shared" si="10"/>
        <v>1312.6174044542977</v>
      </c>
      <c r="O24" s="18">
        <f t="shared" si="14"/>
        <v>0.44236711388239147</v>
      </c>
    </row>
    <row r="25" spans="1:30" x14ac:dyDescent="0.2">
      <c r="A25" s="47">
        <v>0.49</v>
      </c>
      <c r="B25" s="47">
        <v>10.836</v>
      </c>
      <c r="C25" s="11">
        <v>3.01</v>
      </c>
      <c r="D25" s="48">
        <f t="shared" si="3"/>
        <v>2.8896007123714482</v>
      </c>
      <c r="E25" s="48">
        <f t="shared" si="7"/>
        <v>0.79993938415492583</v>
      </c>
      <c r="F25" s="11">
        <f t="shared" si="4"/>
        <v>1.4495988461462691E-2</v>
      </c>
      <c r="G25" s="11">
        <f t="shared" si="5"/>
        <v>4.745806254145629</v>
      </c>
      <c r="H25" s="11">
        <f t="shared" si="6"/>
        <v>0.66496923187251689</v>
      </c>
      <c r="I25" s="12">
        <f t="shared" si="0"/>
        <v>569.49675049747543</v>
      </c>
      <c r="J25" s="49">
        <f t="shared" si="1"/>
        <v>2.7173770975179421</v>
      </c>
      <c r="K25" s="50">
        <f t="shared" si="8"/>
        <v>572.21412759499333</v>
      </c>
      <c r="L25" s="11">
        <f t="shared" si="2"/>
        <v>4.7684510632916108</v>
      </c>
      <c r="M25" s="11">
        <f t="shared" si="9"/>
        <v>13.778919589395828</v>
      </c>
      <c r="N25" s="12">
        <f t="shared" si="10"/>
        <v>1308.9036816432672</v>
      </c>
      <c r="O25" s="18">
        <f t="shared" si="14"/>
        <v>0.43717053868822903</v>
      </c>
    </row>
    <row r="26" spans="1:30" x14ac:dyDescent="0.2">
      <c r="A26" s="47">
        <v>0.51</v>
      </c>
      <c r="B26" s="47">
        <v>11.16</v>
      </c>
      <c r="C26" s="11">
        <v>3.1</v>
      </c>
      <c r="D26" s="48">
        <f t="shared" si="3"/>
        <v>2.9838073183466123</v>
      </c>
      <c r="E26" s="48">
        <f t="shared" si="7"/>
        <v>0.85961553052185813</v>
      </c>
      <c r="F26" s="11">
        <f t="shared" si="4"/>
        <v>1.3500739269805525E-2</v>
      </c>
      <c r="G26" s="11">
        <f t="shared" si="5"/>
        <v>4.6750315791994801</v>
      </c>
      <c r="H26" s="11">
        <f t="shared" si="6"/>
        <v>0.72370567132665009</v>
      </c>
      <c r="I26" s="12">
        <f t="shared" si="0"/>
        <v>561.00378950393758</v>
      </c>
      <c r="J26" s="49">
        <f t="shared" si="1"/>
        <v>2.8974489239823917</v>
      </c>
      <c r="K26" s="50">
        <f t="shared" si="8"/>
        <v>563.90123842792002</v>
      </c>
      <c r="L26" s="11">
        <f t="shared" si="2"/>
        <v>4.6991769868993334</v>
      </c>
      <c r="M26" s="11">
        <f t="shared" si="9"/>
        <v>14.021438683716214</v>
      </c>
      <c r="N26" s="12">
        <f t="shared" si="10"/>
        <v>1305.2909433151453</v>
      </c>
      <c r="O26" s="18">
        <f t="shared" si="14"/>
        <v>0.43201191375444448</v>
      </c>
    </row>
    <row r="27" spans="1:30" x14ac:dyDescent="0.2">
      <c r="A27" s="47">
        <v>0.53</v>
      </c>
      <c r="B27" s="47">
        <v>11.664000000000001</v>
      </c>
      <c r="C27" s="11">
        <v>3.24</v>
      </c>
      <c r="D27" s="48">
        <f t="shared" si="3"/>
        <v>3.0766090119510174</v>
      </c>
      <c r="E27" s="48">
        <f t="shared" si="7"/>
        <v>0.92114771076087854</v>
      </c>
      <c r="F27" s="11">
        <f t="shared" si="4"/>
        <v>2.6696614975622833E-2</v>
      </c>
      <c r="G27" s="11">
        <f t="shared" si="5"/>
        <v>4.6053123739344546</v>
      </c>
      <c r="H27" s="11">
        <f t="shared" si="6"/>
        <v>0.78431215859439085</v>
      </c>
      <c r="I27" s="12">
        <f t="shared" si="0"/>
        <v>552.63748487213456</v>
      </c>
      <c r="J27" s="49">
        <f t="shared" si="1"/>
        <v>3.0804832739393642</v>
      </c>
      <c r="K27" s="50">
        <f t="shared" si="8"/>
        <v>555.71796814607387</v>
      </c>
      <c r="L27" s="11">
        <f t="shared" si="2"/>
        <v>4.6309830678839488</v>
      </c>
      <c r="M27" s="11">
        <f t="shared" si="9"/>
        <v>14.247724240844327</v>
      </c>
      <c r="N27" s="12">
        <f t="shared" si="10"/>
        <v>1301.7765937826662</v>
      </c>
      <c r="O27" s="18">
        <f t="shared" si="14"/>
        <v>0.42689196502702825</v>
      </c>
    </row>
    <row r="28" spans="1:30" x14ac:dyDescent="0.2">
      <c r="A28" s="47">
        <v>0.55000000000000004</v>
      </c>
      <c r="B28" s="47">
        <v>12.276000000000002</v>
      </c>
      <c r="C28" s="11">
        <v>3.41</v>
      </c>
      <c r="D28" s="48">
        <f t="shared" si="3"/>
        <v>3.1680267447808816</v>
      </c>
      <c r="E28" s="48">
        <f t="shared" si="7"/>
        <v>0.98450824565649619</v>
      </c>
      <c r="F28" s="11">
        <f t="shared" si="4"/>
        <v>5.8551056241336656E-2</v>
      </c>
      <c r="G28" s="11">
        <f t="shared" si="5"/>
        <v>4.5366328980274968</v>
      </c>
      <c r="H28" s="11">
        <f t="shared" si="6"/>
        <v>0.84676080546896237</v>
      </c>
      <c r="I28" s="12">
        <f t="shared" si="0"/>
        <v>544.39594776329966</v>
      </c>
      <c r="J28" s="49">
        <f t="shared" si="1"/>
        <v>3.2662687661562591</v>
      </c>
      <c r="K28" s="50">
        <f t="shared" si="8"/>
        <v>547.66221652945592</v>
      </c>
      <c r="L28" s="11">
        <f t="shared" si="2"/>
        <v>4.563851804412133</v>
      </c>
      <c r="M28" s="11">
        <f t="shared" si="9"/>
        <v>14.458404575594123</v>
      </c>
      <c r="N28" s="12">
        <f t="shared" si="10"/>
        <v>1298.3580952163993</v>
      </c>
      <c r="O28" s="18">
        <f t="shared" si="14"/>
        <v>0.42181137742140101</v>
      </c>
    </row>
    <row r="29" spans="1:30" x14ac:dyDescent="0.2">
      <c r="A29" s="47">
        <v>0.57999999999999996</v>
      </c>
      <c r="B29" s="47">
        <v>12.852</v>
      </c>
      <c r="C29" s="11">
        <v>3.57</v>
      </c>
      <c r="D29" s="48">
        <f t="shared" si="3"/>
        <v>3.302603481410455</v>
      </c>
      <c r="E29" s="48">
        <f t="shared" si="7"/>
        <v>1.0835863500988097</v>
      </c>
      <c r="F29" s="11">
        <f t="shared" si="4"/>
        <v>7.1500898153808792E-2</v>
      </c>
      <c r="G29" s="11">
        <f t="shared" si="5"/>
        <v>4.4355293215672367</v>
      </c>
      <c r="H29" s="11">
        <f t="shared" si="6"/>
        <v>0.94382784156587007</v>
      </c>
      <c r="I29" s="12">
        <f t="shared" si="0"/>
        <v>532.26351858806845</v>
      </c>
      <c r="J29" s="49">
        <f t="shared" si="1"/>
        <v>3.5496628726365516</v>
      </c>
      <c r="K29" s="50">
        <f t="shared" si="8"/>
        <v>535.81318146070498</v>
      </c>
      <c r="L29" s="11">
        <f t="shared" si="2"/>
        <v>4.4651098455058751</v>
      </c>
      <c r="M29" s="11">
        <f t="shared" si="9"/>
        <v>14.746487320647802</v>
      </c>
      <c r="N29" s="12">
        <f t="shared" si="10"/>
        <v>1293.4046564888511</v>
      </c>
      <c r="O29" s="18">
        <f t="shared" si="14"/>
        <v>0.41426569695152754</v>
      </c>
      <c r="AD29" t="s">
        <v>66</v>
      </c>
    </row>
    <row r="30" spans="1:30" x14ac:dyDescent="0.2">
      <c r="A30" s="47">
        <v>0.6</v>
      </c>
      <c r="B30" s="47">
        <v>13.356</v>
      </c>
      <c r="C30" s="11">
        <v>3.71</v>
      </c>
      <c r="D30" s="48">
        <f t="shared" si="3"/>
        <v>3.3906509365131905</v>
      </c>
      <c r="E30" s="48">
        <f t="shared" si="7"/>
        <v>1.1513993688290736</v>
      </c>
      <c r="F30" s="11">
        <f t="shared" si="4"/>
        <v>0.10198382434990226</v>
      </c>
      <c r="G30" s="11">
        <f t="shared" si="5"/>
        <v>4.3693818370015087</v>
      </c>
      <c r="H30" s="11">
        <f t="shared" si="6"/>
        <v>1.0107625906529609</v>
      </c>
      <c r="I30" s="12">
        <f t="shared" si="0"/>
        <v>524.32582044018102</v>
      </c>
      <c r="J30" s="49">
        <f t="shared" si="1"/>
        <v>3.741453941925188</v>
      </c>
      <c r="K30" s="50">
        <f t="shared" si="8"/>
        <v>528.06727438210623</v>
      </c>
      <c r="L30" s="11">
        <f t="shared" si="2"/>
        <v>4.4005606198508849</v>
      </c>
      <c r="M30" s="11">
        <f t="shared" si="9"/>
        <v>14.920764986880469</v>
      </c>
      <c r="N30" s="12">
        <f t="shared" si="10"/>
        <v>1290.2150542732584</v>
      </c>
      <c r="O30" s="18">
        <f t="shared" si="14"/>
        <v>0.40928624467147579</v>
      </c>
    </row>
    <row r="31" spans="1:30" x14ac:dyDescent="0.2">
      <c r="A31" s="47">
        <v>0.62</v>
      </c>
      <c r="B31" s="47">
        <v>13.68</v>
      </c>
      <c r="C31" s="11">
        <v>3.8</v>
      </c>
      <c r="D31" s="48">
        <f t="shared" si="3"/>
        <v>3.4773853312672673</v>
      </c>
      <c r="E31" s="48">
        <f t="shared" si="7"/>
        <v>1.2209470754544189</v>
      </c>
      <c r="F31" s="11">
        <f t="shared" si="4"/>
        <v>0.10408022448153072</v>
      </c>
      <c r="G31" s="11">
        <f t="shared" si="5"/>
        <v>4.3042208163721369</v>
      </c>
      <c r="H31" s="11">
        <f t="shared" si="6"/>
        <v>1.0794451253566137</v>
      </c>
      <c r="I31" s="12">
        <f t="shared" si="0"/>
        <v>516.50649796465643</v>
      </c>
      <c r="J31" s="49">
        <f t="shared" si="1"/>
        <v>3.9353183892947161</v>
      </c>
      <c r="K31" s="50">
        <f t="shared" si="8"/>
        <v>520.44181635395114</v>
      </c>
      <c r="L31" s="11">
        <f t="shared" si="2"/>
        <v>4.3370151362829263</v>
      </c>
      <c r="M31" s="11">
        <f t="shared" si="9"/>
        <v>15.081472816394356</v>
      </c>
      <c r="N31" s="12">
        <f t="shared" si="10"/>
        <v>1287.1128638195642</v>
      </c>
      <c r="O31" s="18">
        <f t="shared" si="14"/>
        <v>0.40434823626074029</v>
      </c>
    </row>
    <row r="32" spans="1:30" x14ac:dyDescent="0.2">
      <c r="A32" s="47">
        <v>0.64</v>
      </c>
      <c r="B32" s="47">
        <v>13.824</v>
      </c>
      <c r="C32" s="11">
        <v>3.84</v>
      </c>
      <c r="D32" s="48">
        <f t="shared" si="3"/>
        <v>3.5628262474706753</v>
      </c>
      <c r="E32" s="48">
        <f t="shared" si="7"/>
        <v>1.2922036004038324</v>
      </c>
      <c r="F32" s="11">
        <f t="shared" si="4"/>
        <v>7.6825289091187229E-2</v>
      </c>
      <c r="G32" s="11">
        <f t="shared" si="5"/>
        <v>4.2400315484455167</v>
      </c>
      <c r="H32" s="11">
        <f t="shared" si="6"/>
        <v>1.1498493807782069</v>
      </c>
      <c r="I32" s="12">
        <f t="shared" si="0"/>
        <v>508.80378581346201</v>
      </c>
      <c r="J32" s="49">
        <f t="shared" si="1"/>
        <v>4.1310792416428734</v>
      </c>
      <c r="K32" s="50">
        <f t="shared" si="8"/>
        <v>512.93486505510486</v>
      </c>
      <c r="L32" s="11">
        <f t="shared" si="2"/>
        <v>4.2744572087925405</v>
      </c>
      <c r="M32" s="11">
        <f t="shared" si="9"/>
        <v>15.229148337176305</v>
      </c>
      <c r="N32" s="12">
        <f t="shared" si="10"/>
        <v>1284.0957969673052</v>
      </c>
      <c r="O32" s="18">
        <f t="shared" si="14"/>
        <v>0.39945217971005076</v>
      </c>
    </row>
    <row r="33" spans="1:15" x14ac:dyDescent="0.2">
      <c r="A33" s="47">
        <v>0.66</v>
      </c>
      <c r="B33" s="47">
        <v>13.751999999999999</v>
      </c>
      <c r="C33" s="11">
        <v>3.82</v>
      </c>
      <c r="D33" s="48">
        <f t="shared" si="3"/>
        <v>3.6469929748961247</v>
      </c>
      <c r="E33" s="48">
        <f t="shared" si="7"/>
        <v>1.3651434599017549</v>
      </c>
      <c r="F33" s="11">
        <f t="shared" si="4"/>
        <v>2.9931430735292874E-2</v>
      </c>
      <c r="G33" s="11">
        <f t="shared" si="5"/>
        <v>4.1767995413781165</v>
      </c>
      <c r="H33" s="11">
        <f t="shared" si="6"/>
        <v>1.2219496807275139</v>
      </c>
      <c r="I33" s="12">
        <f t="shared" si="0"/>
        <v>501.21594496537398</v>
      </c>
      <c r="J33" s="49">
        <f t="shared" si="1"/>
        <v>4.3285664887963637</v>
      </c>
      <c r="K33" s="50">
        <f t="shared" si="8"/>
        <v>505.54451145417033</v>
      </c>
      <c r="L33" s="11">
        <f t="shared" si="2"/>
        <v>4.2128709287847528</v>
      </c>
      <c r="M33" s="11">
        <f t="shared" si="9"/>
        <v>15.364310681422106</v>
      </c>
      <c r="N33" s="12">
        <f t="shared" si="10"/>
        <v>1281.1616186342128</v>
      </c>
      <c r="O33" s="18">
        <f t="shared" si="14"/>
        <v>0.39459854564883701</v>
      </c>
    </row>
    <row r="34" spans="1:15" x14ac:dyDescent="0.2">
      <c r="A34" s="47">
        <v>0.68</v>
      </c>
      <c r="B34" s="47">
        <v>13.572000000000001</v>
      </c>
      <c r="C34" s="11">
        <v>3.77</v>
      </c>
      <c r="D34" s="48">
        <f t="shared" si="3"/>
        <v>3.729904515646052</v>
      </c>
      <c r="E34" s="48">
        <f t="shared" si="7"/>
        <v>1.439741550214676</v>
      </c>
      <c r="F34" s="11">
        <f t="shared" si="4"/>
        <v>1.6076478655776931E-3</v>
      </c>
      <c r="G34" s="11">
        <f t="shared" si="5"/>
        <v>4.1145105194446918</v>
      </c>
      <c r="H34" s="11">
        <f t="shared" si="6"/>
        <v>1.2957207319258526</v>
      </c>
      <c r="I34" s="12">
        <f t="shared" si="0"/>
        <v>493.74126233336301</v>
      </c>
      <c r="J34" s="49">
        <f t="shared" si="1"/>
        <v>4.5276168516737423</v>
      </c>
      <c r="K34" s="50">
        <f t="shared" si="8"/>
        <v>498.26887918503678</v>
      </c>
      <c r="L34" s="11">
        <f t="shared" si="2"/>
        <v>4.1522406598753063</v>
      </c>
      <c r="M34" s="11">
        <f t="shared" si="9"/>
        <v>15.487461187318047</v>
      </c>
      <c r="N34" s="12">
        <f t="shared" si="10"/>
        <v>1278.3081459352095</v>
      </c>
      <c r="O34" s="18">
        <f t="shared" si="14"/>
        <v>0.38978776812886812</v>
      </c>
    </row>
    <row r="35" spans="1:15" x14ac:dyDescent="0.2">
      <c r="A35" s="47">
        <v>0.7</v>
      </c>
      <c r="B35" s="47">
        <v>13.392000000000001</v>
      </c>
      <c r="C35" s="11">
        <v>3.72</v>
      </c>
      <c r="D35" s="48">
        <f t="shared" si="3"/>
        <v>3.8115795884426693</v>
      </c>
      <c r="E35" s="48">
        <f t="shared" si="7"/>
        <v>1.5159731419835289</v>
      </c>
      <c r="F35" s="11">
        <f t="shared" si="4"/>
        <v>8.3868210193286542E-3</v>
      </c>
      <c r="G35" s="11">
        <f t="shared" si="5"/>
        <v>4.0531504198152923</v>
      </c>
      <c r="H35" s="11">
        <f t="shared" si="6"/>
        <v>1.3711376182957</v>
      </c>
      <c r="I35" s="12">
        <f t="shared" si="0"/>
        <v>486.37805037783505</v>
      </c>
      <c r="J35" s="49">
        <f t="shared" si="1"/>
        <v>4.7280735576949215</v>
      </c>
      <c r="K35" s="50">
        <f t="shared" si="8"/>
        <v>491.10612393552998</v>
      </c>
      <c r="L35" s="11">
        <f t="shared" si="2"/>
        <v>4.0925510327960835</v>
      </c>
      <c r="M35" s="11">
        <f t="shared" si="9"/>
        <v>15.599083981265517</v>
      </c>
      <c r="N35" s="12">
        <f t="shared" si="10"/>
        <v>1275.5332472997245</v>
      </c>
      <c r="O35" s="18">
        <f t="shared" si="14"/>
        <v>0.38502024543475499</v>
      </c>
    </row>
    <row r="36" spans="1:15" x14ac:dyDescent="0.2">
      <c r="A36" s="47">
        <v>0.73</v>
      </c>
      <c r="B36" s="47">
        <v>13.248000000000001</v>
      </c>
      <c r="C36" s="11">
        <v>3.68</v>
      </c>
      <c r="D36" s="48">
        <f t="shared" si="3"/>
        <v>3.9318140814748674</v>
      </c>
      <c r="E36" s="48">
        <f t="shared" si="7"/>
        <v>1.6339275644277751</v>
      </c>
      <c r="F36" s="11">
        <f t="shared" si="4"/>
        <v>6.3410331629031091E-2</v>
      </c>
      <c r="G36" s="11">
        <f t="shared" si="5"/>
        <v>3.9628217525887894</v>
      </c>
      <c r="H36" s="11">
        <f t="shared" si="6"/>
        <v>1.4872952979371501</v>
      </c>
      <c r="I36" s="12">
        <f t="shared" si="0"/>
        <v>475.53861031065475</v>
      </c>
      <c r="J36" s="49">
        <f t="shared" si="1"/>
        <v>5.031067994783081</v>
      </c>
      <c r="K36" s="50">
        <f t="shared" si="8"/>
        <v>480.56967830543783</v>
      </c>
      <c r="L36" s="11">
        <f t="shared" si="2"/>
        <v>4.0047473192119822</v>
      </c>
      <c r="M36" s="11">
        <f t="shared" si="9"/>
        <v>15.745921902426398</v>
      </c>
      <c r="N36" s="12">
        <f t="shared" si="10"/>
        <v>1271.5136867948343</v>
      </c>
      <c r="O36" s="18">
        <f t="shared" si="14"/>
        <v>0.37795084968124326</v>
      </c>
    </row>
    <row r="37" spans="1:15" x14ac:dyDescent="0.2">
      <c r="A37" s="47">
        <v>0.75</v>
      </c>
      <c r="B37" s="47">
        <v>13.284000000000001</v>
      </c>
      <c r="C37" s="11">
        <v>3.69</v>
      </c>
      <c r="D37" s="48">
        <f t="shared" si="3"/>
        <v>4.0104780570785552</v>
      </c>
      <c r="E37" s="48">
        <f t="shared" si="7"/>
        <v>1.7141371255693463</v>
      </c>
      <c r="F37" s="11">
        <f t="shared" si="4"/>
        <v>0.10270618506884573</v>
      </c>
      <c r="G37" s="11">
        <f t="shared" si="5"/>
        <v>3.9037238024430154</v>
      </c>
      <c r="H37" s="11">
        <f t="shared" si="6"/>
        <v>1.5667201892469418</v>
      </c>
      <c r="I37" s="12">
        <f t="shared" si="0"/>
        <v>468.44685629316183</v>
      </c>
      <c r="J37" s="49">
        <f t="shared" si="1"/>
        <v>5.2343954327607962</v>
      </c>
      <c r="K37" s="50">
        <f t="shared" si="8"/>
        <v>473.68125172592261</v>
      </c>
      <c r="L37" s="11">
        <f t="shared" si="2"/>
        <v>3.9473437643826883</v>
      </c>
      <c r="M37" s="11">
        <f t="shared" si="9"/>
        <v>15.830735550802634</v>
      </c>
      <c r="N37" s="12">
        <f t="shared" si="10"/>
        <v>1268.9262264752183</v>
      </c>
      <c r="O37" s="18">
        <f t="shared" si="14"/>
        <v>0.37329297940487749</v>
      </c>
    </row>
    <row r="38" spans="1:15" x14ac:dyDescent="0.2">
      <c r="A38" s="47">
        <v>0.77</v>
      </c>
      <c r="B38" s="47">
        <v>13.464</v>
      </c>
      <c r="C38" s="11">
        <v>3.74</v>
      </c>
      <c r="D38" s="48">
        <f t="shared" si="3"/>
        <v>4.0879689090852853</v>
      </c>
      <c r="E38" s="48">
        <f t="shared" si="7"/>
        <v>1.7958965037510521</v>
      </c>
      <c r="F38" s="11">
        <f t="shared" si="4"/>
        <v>0.12108236169000341</v>
      </c>
      <c r="G38" s="11">
        <f t="shared" si="5"/>
        <v>3.8455071858341725</v>
      </c>
      <c r="H38" s="11">
        <f t="shared" si="6"/>
        <v>1.6477065994551676</v>
      </c>
      <c r="I38" s="12">
        <f t="shared" si="0"/>
        <v>461.4608623001007</v>
      </c>
      <c r="J38" s="49">
        <f t="shared" si="1"/>
        <v>5.4386286683838465</v>
      </c>
      <c r="K38" s="50">
        <f t="shared" si="8"/>
        <v>466.89949096848454</v>
      </c>
      <c r="L38" s="11">
        <f t="shared" si="2"/>
        <v>3.8908290914040378</v>
      </c>
      <c r="M38" s="11">
        <f t="shared" si="9"/>
        <v>15.905588356224255</v>
      </c>
      <c r="N38" s="12">
        <f t="shared" si="10"/>
        <v>1266.4102710680413</v>
      </c>
      <c r="O38" s="18">
        <f t="shared" si="14"/>
        <v>0.36867948849997845</v>
      </c>
    </row>
    <row r="39" spans="1:15" x14ac:dyDescent="0.2">
      <c r="A39" s="47">
        <v>0.79</v>
      </c>
      <c r="B39" s="47">
        <v>13.824</v>
      </c>
      <c r="C39" s="11">
        <v>3.84</v>
      </c>
      <c r="D39" s="48">
        <f t="shared" si="3"/>
        <v>4.1643041324025214</v>
      </c>
      <c r="E39" s="48">
        <f t="shared" si="7"/>
        <v>1.8791825863991027</v>
      </c>
      <c r="F39" s="11">
        <f t="shared" si="4"/>
        <v>0.10517317029335221</v>
      </c>
      <c r="G39" s="11">
        <f t="shared" si="5"/>
        <v>3.7881587593486312</v>
      </c>
      <c r="H39" s="11">
        <f t="shared" si="6"/>
        <v>1.7302312414770693</v>
      </c>
      <c r="I39" s="12">
        <f t="shared" si="0"/>
        <v>454.57905112183573</v>
      </c>
      <c r="J39" s="49">
        <f t="shared" si="1"/>
        <v>5.6436376124788854</v>
      </c>
      <c r="K39" s="50">
        <f t="shared" si="8"/>
        <v>460.2226887343146</v>
      </c>
      <c r="L39" s="11">
        <f t="shared" si="2"/>
        <v>3.8351890727859552</v>
      </c>
      <c r="M39" s="11">
        <f t="shared" si="9"/>
        <v>15.970893704347548</v>
      </c>
      <c r="N39" s="12">
        <f t="shared" si="10"/>
        <v>1263.9639089886396</v>
      </c>
      <c r="O39" s="18">
        <f t="shared" si="14"/>
        <v>0.36411062488529572</v>
      </c>
    </row>
    <row r="40" spans="1:15" x14ac:dyDescent="0.2">
      <c r="A40" s="47">
        <v>0.81</v>
      </c>
      <c r="B40" s="47">
        <v>14.22</v>
      </c>
      <c r="C40" s="11">
        <v>3.95</v>
      </c>
      <c r="D40" s="48">
        <f t="shared" si="3"/>
        <v>4.239500961034449</v>
      </c>
      <c r="E40" s="48">
        <f t="shared" si="7"/>
        <v>1.9639726056197917</v>
      </c>
      <c r="F40" s="11">
        <f t="shared" si="4"/>
        <v>8.3810806439869434E-2</v>
      </c>
      <c r="G40" s="11">
        <f t="shared" si="5"/>
        <v>3.7316655755817836</v>
      </c>
      <c r="H40" s="11">
        <f t="shared" si="6"/>
        <v>1.8142711755104788</v>
      </c>
      <c r="I40" s="12">
        <f t="shared" si="0"/>
        <v>447.79986906981401</v>
      </c>
      <c r="J40" s="49">
        <f t="shared" si="1"/>
        <v>5.8492975671430747</v>
      </c>
      <c r="K40" s="50">
        <f t="shared" si="8"/>
        <v>453.64916663695709</v>
      </c>
      <c r="L40" s="11">
        <f t="shared" si="2"/>
        <v>3.7804097219746424</v>
      </c>
      <c r="M40" s="11">
        <f t="shared" si="9"/>
        <v>16.027050649415472</v>
      </c>
      <c r="N40" s="12">
        <f t="shared" si="10"/>
        <v>1261.5852751163536</v>
      </c>
      <c r="O40" s="18">
        <f t="shared" si="14"/>
        <v>0.35958660550720034</v>
      </c>
    </row>
    <row r="41" spans="1:15" x14ac:dyDescent="0.2">
      <c r="A41" s="47">
        <v>0.83</v>
      </c>
      <c r="B41" s="47">
        <v>14.652000000000001</v>
      </c>
      <c r="C41" s="11">
        <v>4.07</v>
      </c>
      <c r="D41" s="48">
        <f t="shared" si="3"/>
        <v>4.3135763719728581</v>
      </c>
      <c r="E41" s="48">
        <f t="shared" si="7"/>
        <v>2.0502441330592482</v>
      </c>
      <c r="F41" s="11">
        <f t="shared" si="4"/>
        <v>5.9329448983460015E-2</v>
      </c>
      <c r="G41" s="11">
        <f t="shared" si="5"/>
        <v>3.6760148802149373</v>
      </c>
      <c r="H41" s="11">
        <f t="shared" si="6"/>
        <v>1.8998038038567486</v>
      </c>
      <c r="I41" s="12">
        <f t="shared" si="0"/>
        <v>441.12178562579248</v>
      </c>
      <c r="J41" s="49">
        <f t="shared" si="1"/>
        <v>6.0554890431738073</v>
      </c>
      <c r="K41" s="50">
        <f t="shared" si="8"/>
        <v>447.17727466896628</v>
      </c>
      <c r="L41" s="11">
        <f t="shared" si="2"/>
        <v>3.7264772889080522</v>
      </c>
      <c r="M41" s="11">
        <f t="shared" si="9"/>
        <v>16.074444384127247</v>
      </c>
      <c r="N41" s="12">
        <f t="shared" si="10"/>
        <v>1259.272549919343</v>
      </c>
      <c r="O41" s="18">
        <f t="shared" si="14"/>
        <v>0.35510761724902856</v>
      </c>
    </row>
    <row r="42" spans="1:15" x14ac:dyDescent="0.2">
      <c r="A42" s="47">
        <v>0.85</v>
      </c>
      <c r="B42" s="47">
        <v>14.976000000000001</v>
      </c>
      <c r="C42" s="11">
        <v>4.16</v>
      </c>
      <c r="D42" s="48">
        <f t="shared" si="3"/>
        <v>4.3865470890299934</v>
      </c>
      <c r="E42" s="48">
        <f t="shared" si="7"/>
        <v>2.1379750748398481</v>
      </c>
      <c r="F42" s="11">
        <f t="shared" si="4"/>
        <v>5.1323583547963667E-2</v>
      </c>
      <c r="G42" s="11">
        <f t="shared" si="5"/>
        <v>3.6211941091358084</v>
      </c>
      <c r="H42" s="11">
        <f t="shared" si="6"/>
        <v>1.9868068658189415</v>
      </c>
      <c r="I42" s="12">
        <f t="shared" si="0"/>
        <v>434.54329309629702</v>
      </c>
      <c r="J42" s="49">
        <f t="shared" si="1"/>
        <v>6.26209758324572</v>
      </c>
      <c r="K42" s="50">
        <f t="shared" si="8"/>
        <v>440.80539067954277</v>
      </c>
      <c r="L42" s="11">
        <f t="shared" si="2"/>
        <v>3.6733782556628563</v>
      </c>
      <c r="M42" s="11">
        <f t="shared" si="9"/>
        <v>16.113446694283976</v>
      </c>
      <c r="N42" s="12">
        <f t="shared" si="10"/>
        <v>1257.0239585831864</v>
      </c>
      <c r="O42" s="18">
        <f t="shared" si="14"/>
        <v>0.35067381784543089</v>
      </c>
    </row>
    <row r="43" spans="1:15" x14ac:dyDescent="0.2">
      <c r="A43" s="47">
        <v>0.87</v>
      </c>
      <c r="B43" s="47">
        <v>15.264000000000001</v>
      </c>
      <c r="C43" s="11">
        <v>4.24</v>
      </c>
      <c r="D43" s="48">
        <f t="shared" si="3"/>
        <v>4.458429586614244</v>
      </c>
      <c r="E43" s="48">
        <f t="shared" si="7"/>
        <v>2.2271436665721329</v>
      </c>
      <c r="F43" s="11">
        <f t="shared" si="4"/>
        <v>4.771148430846945E-2</v>
      </c>
      <c r="G43" s="11">
        <f t="shared" si="5"/>
        <v>3.5671908856019527</v>
      </c>
      <c r="H43" s="11">
        <f t="shared" si="6"/>
        <v>2.0752584326760584</v>
      </c>
      <c r="I43" s="12">
        <f t="shared" si="0"/>
        <v>428.06290627223433</v>
      </c>
      <c r="J43" s="49">
        <f t="shared" si="1"/>
        <v>6.4690135906597526</v>
      </c>
      <c r="K43" s="50">
        <f t="shared" si="8"/>
        <v>434.53191986289409</v>
      </c>
      <c r="L43" s="11">
        <f t="shared" si="2"/>
        <v>3.6210993321907838</v>
      </c>
      <c r="M43" s="11">
        <f t="shared" si="9"/>
        <v>16.144416398708472</v>
      </c>
      <c r="N43" s="12">
        <f t="shared" si="10"/>
        <v>1254.8377701439069</v>
      </c>
      <c r="O43" s="18">
        <f t="shared" si="14"/>
        <v>0.34628533679940254</v>
      </c>
    </row>
    <row r="44" spans="1:15" x14ac:dyDescent="0.2">
      <c r="A44" s="47">
        <v>0.9</v>
      </c>
      <c r="B44" s="47">
        <v>15.444000000000001</v>
      </c>
      <c r="C44" s="11">
        <v>4.29</v>
      </c>
      <c r="D44" s="48">
        <f t="shared" si="3"/>
        <v>4.5642483555359696</v>
      </c>
      <c r="E44" s="48">
        <f t="shared" si="7"/>
        <v>2.3640711172382121</v>
      </c>
      <c r="F44" s="11">
        <f t="shared" si="4"/>
        <v>7.5212160514183585E-2</v>
      </c>
      <c r="G44" s="11">
        <f t="shared" si="5"/>
        <v>3.4876923313751798</v>
      </c>
      <c r="H44" s="11">
        <f t="shared" si="6"/>
        <v>2.2106045641494028</v>
      </c>
      <c r="I44" s="12">
        <f t="shared" si="0"/>
        <v>418.52307976502158</v>
      </c>
      <c r="J44" s="49">
        <f t="shared" si="1"/>
        <v>6.779735874191541</v>
      </c>
      <c r="K44" s="50">
        <f t="shared" si="8"/>
        <v>425.30281563921312</v>
      </c>
      <c r="L44" s="11">
        <f t="shared" si="2"/>
        <v>3.544190130326776</v>
      </c>
      <c r="M44" s="11">
        <f t="shared" si="9"/>
        <v>16.176563974050801</v>
      </c>
      <c r="N44" s="12">
        <f t="shared" si="10"/>
        <v>1251.6718120140929</v>
      </c>
      <c r="O44" s="18">
        <f t="shared" si="14"/>
        <v>0.33978780344573623</v>
      </c>
    </row>
    <row r="45" spans="1:15" x14ac:dyDescent="0.2">
      <c r="A45" s="47">
        <v>0.92</v>
      </c>
      <c r="B45" s="47">
        <v>15.515999999999998</v>
      </c>
      <c r="C45" s="11">
        <v>4.3099999999999996</v>
      </c>
      <c r="D45" s="48">
        <f t="shared" si="3"/>
        <v>4.6334807766735677</v>
      </c>
      <c r="E45" s="48">
        <f t="shared" si="7"/>
        <v>2.4567407327716837</v>
      </c>
      <c r="F45" s="11">
        <f t="shared" si="4"/>
        <v>0.10463981287733486</v>
      </c>
      <c r="G45" s="11">
        <f t="shared" si="5"/>
        <v>3.4356800329696919</v>
      </c>
      <c r="H45" s="11">
        <f t="shared" si="6"/>
        <v>2.302583589208254</v>
      </c>
      <c r="I45" s="12">
        <f t="shared" si="0"/>
        <v>412.28160395636303</v>
      </c>
      <c r="J45" s="49">
        <f t="shared" si="1"/>
        <v>6.9869714798766829</v>
      </c>
      <c r="K45" s="50">
        <f t="shared" si="8"/>
        <v>419.2685754362397</v>
      </c>
      <c r="L45" s="11">
        <f t="shared" si="2"/>
        <v>3.4939047953019977</v>
      </c>
      <c r="M45" s="11">
        <f t="shared" si="9"/>
        <v>16.188940704559403</v>
      </c>
      <c r="N45" s="12">
        <f t="shared" si="10"/>
        <v>1249.634337855812</v>
      </c>
      <c r="O45" s="18">
        <f t="shared" si="14"/>
        <v>0.33551300787368143</v>
      </c>
    </row>
    <row r="46" spans="1:15" x14ac:dyDescent="0.2">
      <c r="A46" s="47">
        <v>0.94</v>
      </c>
      <c r="B46" s="47">
        <v>15.588000000000001</v>
      </c>
      <c r="C46" s="11">
        <v>4.33</v>
      </c>
      <c r="D46" s="48">
        <f t="shared" si="3"/>
        <v>4.7016807279126178</v>
      </c>
      <c r="E46" s="48">
        <f t="shared" si="7"/>
        <v>2.5507743473299356</v>
      </c>
      <c r="F46" s="11">
        <f t="shared" si="4"/>
        <v>0.13814656350165339</v>
      </c>
      <c r="G46" s="11">
        <f t="shared" si="5"/>
        <v>3.3844433990805625</v>
      </c>
      <c r="H46" s="11">
        <f t="shared" si="6"/>
        <v>2.3959369121354861</v>
      </c>
      <c r="I46" s="12">
        <f t="shared" si="0"/>
        <v>406.13320788966752</v>
      </c>
      <c r="J46" s="49">
        <f t="shared" si="1"/>
        <v>7.1941668942718291</v>
      </c>
      <c r="K46" s="50">
        <f t="shared" si="8"/>
        <v>413.32737478393932</v>
      </c>
      <c r="L46" s="11">
        <f t="shared" si="2"/>
        <v>3.4443947898661609</v>
      </c>
      <c r="M46" s="11">
        <f t="shared" si="9"/>
        <v>16.194444602836359</v>
      </c>
      <c r="N46" s="12">
        <f t="shared" si="10"/>
        <v>1247.6535411506607</v>
      </c>
      <c r="O46" s="18">
        <f t="shared" si="14"/>
        <v>0.33128377482321264</v>
      </c>
    </row>
    <row r="47" spans="1:15" x14ac:dyDescent="0.2">
      <c r="A47" s="47">
        <v>0.96</v>
      </c>
      <c r="B47" s="47">
        <v>15.696000000000002</v>
      </c>
      <c r="C47" s="11">
        <v>4.3600000000000003</v>
      </c>
      <c r="D47" s="48">
        <f t="shared" si="3"/>
        <v>4.7688636065781571</v>
      </c>
      <c r="E47" s="48">
        <f t="shared" si="7"/>
        <v>2.6461516194614987</v>
      </c>
      <c r="F47" s="11">
        <f t="shared" si="4"/>
        <v>0.16716944878409778</v>
      </c>
      <c r="G47" s="11">
        <f t="shared" si="5"/>
        <v>3.3339708621466486</v>
      </c>
      <c r="H47" s="11">
        <f t="shared" si="6"/>
        <v>2.4906440378919594</v>
      </c>
      <c r="I47" s="12">
        <f t="shared" si="0"/>
        <v>400.07650345759782</v>
      </c>
      <c r="J47" s="49">
        <f t="shared" si="1"/>
        <v>7.4012324152982689</v>
      </c>
      <c r="K47" s="50">
        <f t="shared" si="8"/>
        <v>407.47773587289612</v>
      </c>
      <c r="L47" s="11">
        <f t="shared" si="2"/>
        <v>3.3956477989408009</v>
      </c>
      <c r="M47" s="11">
        <f t="shared" si="9"/>
        <v>16.193381209126009</v>
      </c>
      <c r="N47" s="12">
        <f t="shared" si="10"/>
        <v>1245.7278776811979</v>
      </c>
      <c r="O47" s="18">
        <f t="shared" si="14"/>
        <v>0.32710011807022937</v>
      </c>
    </row>
    <row r="48" spans="1:15" x14ac:dyDescent="0.2">
      <c r="A48" s="47">
        <v>0.98</v>
      </c>
      <c r="B48" s="47">
        <v>15.876000000000001</v>
      </c>
      <c r="C48" s="11">
        <v>4.41</v>
      </c>
      <c r="D48" s="48">
        <f t="shared" si="3"/>
        <v>4.8350445803734026</v>
      </c>
      <c r="E48" s="48">
        <f t="shared" si="7"/>
        <v>2.7428525110689668</v>
      </c>
      <c r="F48" s="11">
        <f t="shared" si="4"/>
        <v>0.18066289530480176</v>
      </c>
      <c r="G48" s="11">
        <f t="shared" si="5"/>
        <v>3.2842510271149843</v>
      </c>
      <c r="H48" s="11">
        <f t="shared" si="6"/>
        <v>2.5866847770830734</v>
      </c>
      <c r="I48" s="12">
        <f t="shared" si="0"/>
        <v>394.11012325379812</v>
      </c>
      <c r="J48" s="49">
        <f t="shared" si="1"/>
        <v>7.6080823518790703</v>
      </c>
      <c r="K48" s="50">
        <f t="shared" si="8"/>
        <v>401.71820560567721</v>
      </c>
      <c r="L48" s="11">
        <f t="shared" si="2"/>
        <v>3.3476517133806434</v>
      </c>
      <c r="M48" s="11">
        <f t="shared" si="9"/>
        <v>16.186045273758815</v>
      </c>
      <c r="N48" s="12">
        <f t="shared" si="10"/>
        <v>1243.8558424170565</v>
      </c>
      <c r="O48" s="18">
        <f t="shared" si="14"/>
        <v>0.32296202815999941</v>
      </c>
    </row>
    <row r="49" spans="1:15" x14ac:dyDescent="0.2">
      <c r="A49" s="47">
        <v>1</v>
      </c>
      <c r="B49" s="47">
        <v>16.164000000000001</v>
      </c>
      <c r="C49" s="11">
        <v>4.49</v>
      </c>
      <c r="D49" s="48">
        <f t="shared" si="3"/>
        <v>4.9002385908041228</v>
      </c>
      <c r="E49" s="48">
        <f t="shared" si="7"/>
        <v>2.8408572828850494</v>
      </c>
      <c r="F49" s="11">
        <f t="shared" si="4"/>
        <v>0.16829570138495237</v>
      </c>
      <c r="G49" s="11">
        <f t="shared" si="5"/>
        <v>3.2352726688681486</v>
      </c>
      <c r="H49" s="11">
        <f t="shared" si="6"/>
        <v>2.6840392414006473</v>
      </c>
      <c r="I49" s="12">
        <f t="shared" si="0"/>
        <v>388.23272026417783</v>
      </c>
      <c r="J49" s="49">
        <f t="shared" si="1"/>
        <v>7.8146348849837945</v>
      </c>
      <c r="K49" s="50">
        <f t="shared" si="8"/>
        <v>396.0473551491616</v>
      </c>
      <c r="L49" s="11">
        <f t="shared" si="2"/>
        <v>3.3003946262430133</v>
      </c>
      <c r="M49" s="11">
        <f t="shared" si="9"/>
        <v>16.172721112398563</v>
      </c>
      <c r="N49" s="12">
        <f t="shared" si="10"/>
        <v>1242.0359686903782</v>
      </c>
      <c r="O49" s="18">
        <f t="shared" si="14"/>
        <v>0.31886947329452947</v>
      </c>
    </row>
    <row r="50" spans="1:15" x14ac:dyDescent="0.2">
      <c r="A50" s="47">
        <v>1.02</v>
      </c>
      <c r="B50" s="47">
        <v>16.596</v>
      </c>
      <c r="C50" s="11">
        <v>4.6100000000000003</v>
      </c>
      <c r="D50" s="48">
        <f t="shared" si="3"/>
        <v>4.9644603565519434</v>
      </c>
      <c r="E50" s="48">
        <f t="shared" si="7"/>
        <v>2.9401464900160885</v>
      </c>
      <c r="F50" s="11">
        <f t="shared" si="4"/>
        <v>0.12564214436693061</v>
      </c>
      <c r="G50" s="11">
        <f t="shared" si="5"/>
        <v>3.1870247296899987</v>
      </c>
      <c r="H50" s="11">
        <f t="shared" si="6"/>
        <v>2.7826878391327963</v>
      </c>
      <c r="I50" s="12">
        <f t="shared" si="0"/>
        <v>382.44296756279982</v>
      </c>
      <c r="J50" s="49">
        <f t="shared" si="1"/>
        <v>8.0208119330882859</v>
      </c>
      <c r="K50" s="50">
        <f t="shared" si="8"/>
        <v>390.4637794958881</v>
      </c>
      <c r="L50" s="11">
        <f t="shared" si="2"/>
        <v>3.253864829132401</v>
      </c>
      <c r="M50" s="11">
        <f t="shared" si="9"/>
        <v>16.15368294980647</v>
      </c>
      <c r="N50" s="12">
        <f t="shared" si="10"/>
        <v>1240.2668273795819</v>
      </c>
      <c r="O50" s="18">
        <f t="shared" si="14"/>
        <v>0.3148224002095214</v>
      </c>
    </row>
    <row r="51" spans="1:15" x14ac:dyDescent="0.2">
      <c r="A51" s="47">
        <v>1.05</v>
      </c>
      <c r="B51" s="47">
        <v>17.100000000000001</v>
      </c>
      <c r="C51" s="11">
        <v>4.75</v>
      </c>
      <c r="D51" s="48">
        <f t="shared" si="3"/>
        <v>5.0590017041372652</v>
      </c>
      <c r="E51" s="48">
        <f t="shared" si="7"/>
        <v>3.0919165411402068</v>
      </c>
      <c r="F51" s="11">
        <f t="shared" si="4"/>
        <v>9.5482053159734001E-2</v>
      </c>
      <c r="G51" s="11">
        <f t="shared" si="5"/>
        <v>3.1159985731369635</v>
      </c>
      <c r="H51" s="11">
        <f t="shared" si="6"/>
        <v>2.9330450969597788</v>
      </c>
      <c r="I51" s="12">
        <f t="shared" si="0"/>
        <v>373.91982877643562</v>
      </c>
      <c r="J51" s="49">
        <f t="shared" si="1"/>
        <v>8.3292115136239335</v>
      </c>
      <c r="K51" s="50">
        <f t="shared" si="8"/>
        <v>382.24904029005955</v>
      </c>
      <c r="L51" s="11">
        <f t="shared" si="2"/>
        <v>3.1854086690838295</v>
      </c>
      <c r="M51" s="11">
        <f t="shared" si="9"/>
        <v>16.114987885268711</v>
      </c>
      <c r="N51" s="12">
        <f t="shared" si="10"/>
        <v>1237.7052027048571</v>
      </c>
      <c r="O51" s="18">
        <f t="shared" si="14"/>
        <v>0.30883690191711227</v>
      </c>
    </row>
    <row r="52" spans="1:15" x14ac:dyDescent="0.2">
      <c r="A52" s="47">
        <v>1.07</v>
      </c>
      <c r="B52" s="47">
        <v>17.712</v>
      </c>
      <c r="C52" s="11">
        <v>4.92</v>
      </c>
      <c r="D52" s="48">
        <f t="shared" si="3"/>
        <v>5.1208558199773844</v>
      </c>
      <c r="E52" s="48">
        <f t="shared" si="7"/>
        <v>3.1943336575397545</v>
      </c>
      <c r="F52" s="11">
        <f t="shared" si="4"/>
        <v>4.034306041878747E-2</v>
      </c>
      <c r="G52" s="11">
        <f t="shared" si="5"/>
        <v>3.0695293802671979</v>
      </c>
      <c r="H52" s="11">
        <f t="shared" si="6"/>
        <v>3.034845221168192</v>
      </c>
      <c r="I52" s="12">
        <f t="shared" si="0"/>
        <v>368.34352563206374</v>
      </c>
      <c r="J52" s="49">
        <f t="shared" si="1"/>
        <v>8.5341316057504297</v>
      </c>
      <c r="K52" s="50">
        <f t="shared" si="8"/>
        <v>376.87765723781416</v>
      </c>
      <c r="L52" s="11">
        <f t="shared" si="2"/>
        <v>3.1406471436484513</v>
      </c>
      <c r="M52" s="11">
        <f t="shared" si="9"/>
        <v>16.08280120404752</v>
      </c>
      <c r="N52" s="12">
        <f t="shared" si="10"/>
        <v>1236.0568791625503</v>
      </c>
      <c r="O52" s="18">
        <f t="shared" si="14"/>
        <v>0.30490316715291876</v>
      </c>
    </row>
    <row r="53" spans="1:15" x14ac:dyDescent="0.2">
      <c r="A53" s="47">
        <v>1.0900000000000001</v>
      </c>
      <c r="B53" s="47">
        <v>18.288</v>
      </c>
      <c r="C53" s="11">
        <v>5.08</v>
      </c>
      <c r="D53" s="48">
        <f t="shared" si="3"/>
        <v>5.1817874993107784</v>
      </c>
      <c r="E53" s="48">
        <f t="shared" si="7"/>
        <v>3.29796940752597</v>
      </c>
      <c r="F53" s="11">
        <f t="shared" si="4"/>
        <v>1.0360695015941702E-2</v>
      </c>
      <c r="G53" s="11">
        <f t="shared" si="5"/>
        <v>3.0237531870363235</v>
      </c>
      <c r="H53" s="11">
        <f t="shared" si="6"/>
        <v>3.137873180228441</v>
      </c>
      <c r="I53" s="12">
        <f t="shared" si="0"/>
        <v>362.85038244435884</v>
      </c>
      <c r="J53" s="49">
        <f t="shared" si="1"/>
        <v>8.7384305168626639</v>
      </c>
      <c r="K53" s="50">
        <f t="shared" si="8"/>
        <v>371.58881296122149</v>
      </c>
      <c r="L53" s="11">
        <f t="shared" si="2"/>
        <v>3.0965734413435126</v>
      </c>
      <c r="M53" s="11">
        <f t="shared" si="9"/>
        <v>16.045785549051573</v>
      </c>
      <c r="N53" s="12">
        <f t="shared" si="10"/>
        <v>1234.4545702122575</v>
      </c>
      <c r="O53" s="18">
        <f t="shared" si="14"/>
        <v>0.3010145710727361</v>
      </c>
    </row>
    <row r="54" spans="1:15" x14ac:dyDescent="0.2">
      <c r="A54" s="47">
        <v>1.1100000000000001</v>
      </c>
      <c r="B54" s="47">
        <v>18.756</v>
      </c>
      <c r="C54" s="11">
        <v>5.21</v>
      </c>
      <c r="D54" s="48">
        <f t="shared" si="3"/>
        <v>5.2418104985237042</v>
      </c>
      <c r="E54" s="48">
        <f t="shared" si="7"/>
        <v>3.4028056174964441</v>
      </c>
      <c r="F54" s="11">
        <f t="shared" si="4"/>
        <v>1.0119078163265877E-3</v>
      </c>
      <c r="G54" s="11">
        <f t="shared" si="5"/>
        <v>2.9786596586726368</v>
      </c>
      <c r="H54" s="11">
        <f t="shared" si="6"/>
        <v>3.2421106633187424</v>
      </c>
      <c r="I54" s="12">
        <f t="shared" si="0"/>
        <v>357.43915904071639</v>
      </c>
      <c r="J54" s="49">
        <f t="shared" si="1"/>
        <v>8.9420454310029758</v>
      </c>
      <c r="K54" s="50">
        <f t="shared" si="8"/>
        <v>366.38120447171934</v>
      </c>
      <c r="L54" s="11">
        <f t="shared" si="2"/>
        <v>3.0531767039309945</v>
      </c>
      <c r="M54" s="11">
        <f t="shared" si="9"/>
        <v>16.004173700513487</v>
      </c>
      <c r="N54" s="12">
        <f t="shared" si="10"/>
        <v>1232.8970058322584</v>
      </c>
      <c r="O54" s="18">
        <f t="shared" si="14"/>
        <v>0.297170974330006</v>
      </c>
    </row>
    <row r="55" spans="1:15" x14ac:dyDescent="0.2">
      <c r="A55" s="47">
        <v>1.1299999999999999</v>
      </c>
      <c r="B55" s="47">
        <v>19.116</v>
      </c>
      <c r="C55" s="11">
        <v>5.31</v>
      </c>
      <c r="D55" s="48">
        <f t="shared" si="3"/>
        <v>5.3009383688520728</v>
      </c>
      <c r="E55" s="48">
        <f t="shared" si="7"/>
        <v>3.5088243848734844</v>
      </c>
      <c r="F55" s="11">
        <f t="shared" si="4"/>
        <v>8.2113159061077113E-5</v>
      </c>
      <c r="G55" s="11">
        <f t="shared" si="5"/>
        <v>2.9342386145279025</v>
      </c>
      <c r="H55" s="11">
        <f t="shared" si="6"/>
        <v>3.3475396326883988</v>
      </c>
      <c r="I55" s="12">
        <f t="shared" si="0"/>
        <v>352.10863374334832</v>
      </c>
      <c r="J55" s="49">
        <f t="shared" si="1"/>
        <v>9.1449166028267044</v>
      </c>
      <c r="K55" s="50">
        <f t="shared" si="8"/>
        <v>361.25355034617502</v>
      </c>
      <c r="L55" s="11">
        <f t="shared" si="2"/>
        <v>3.0104462528847917</v>
      </c>
      <c r="M55" s="11">
        <f t="shared" si="9"/>
        <v>15.958190049283942</v>
      </c>
      <c r="N55" s="12">
        <f t="shared" si="10"/>
        <v>1231.3829492232369</v>
      </c>
      <c r="O55" s="18">
        <f t="shared" si="14"/>
        <v>0.29337222070035623</v>
      </c>
    </row>
    <row r="56" spans="1:15" x14ac:dyDescent="0.2">
      <c r="A56" s="47">
        <v>1.1499999999999999</v>
      </c>
      <c r="B56" s="47">
        <v>19.296000000000003</v>
      </c>
      <c r="C56" s="11">
        <v>5.36</v>
      </c>
      <c r="D56" s="48">
        <f t="shared" si="3"/>
        <v>5.3591844594408897</v>
      </c>
      <c r="E56" s="48">
        <f t="shared" si="7"/>
        <v>3.6160080740623024</v>
      </c>
      <c r="F56" s="11">
        <f t="shared" si="4"/>
        <v>6.6510640355442132E-7</v>
      </c>
      <c r="G56" s="11">
        <f t="shared" si="5"/>
        <v>2.8904800257788903</v>
      </c>
      <c r="H56" s="11">
        <f t="shared" si="6"/>
        <v>3.4541423195854648</v>
      </c>
      <c r="I56" s="12">
        <f t="shared" si="0"/>
        <v>346.85760309346682</v>
      </c>
      <c r="J56" s="49">
        <f t="shared" si="1"/>
        <v>9.3469872486403442</v>
      </c>
      <c r="K56" s="50">
        <f t="shared" si="8"/>
        <v>356.20459034210717</v>
      </c>
      <c r="L56" s="11">
        <f t="shared" si="2"/>
        <v>2.9683715861842264</v>
      </c>
      <c r="M56" s="11">
        <f t="shared" si="9"/>
        <v>15.90805087452441</v>
      </c>
      <c r="N56" s="12">
        <f t="shared" si="10"/>
        <v>1229.9111960547348</v>
      </c>
      <c r="O56" s="18">
        <f t="shared" si="14"/>
        <v>0.28961813786615453</v>
      </c>
    </row>
    <row r="57" spans="1:15" x14ac:dyDescent="0.2">
      <c r="A57" s="47">
        <v>1.17</v>
      </c>
      <c r="B57" s="47">
        <v>19.404</v>
      </c>
      <c r="C57" s="11">
        <v>5.39</v>
      </c>
      <c r="D57" s="48">
        <f t="shared" si="3"/>
        <v>5.4165619203580446</v>
      </c>
      <c r="E57" s="48">
        <f t="shared" si="7"/>
        <v>3.7243393124694633</v>
      </c>
      <c r="F57" s="11">
        <f t="shared" si="4"/>
        <v>7.0553561310712244E-4</v>
      </c>
      <c r="G57" s="11">
        <f t="shared" si="5"/>
        <v>2.847374013163197</v>
      </c>
      <c r="H57" s="11">
        <f t="shared" si="6"/>
        <v>3.5619012202451366</v>
      </c>
      <c r="I57" s="12">
        <f t="shared" si="0"/>
        <v>341.68488157958365</v>
      </c>
      <c r="J57" s="49">
        <f t="shared" si="1"/>
        <v>9.5482034409346159</v>
      </c>
      <c r="K57" s="50">
        <f t="shared" si="8"/>
        <v>351.23308502051827</v>
      </c>
      <c r="L57" s="11">
        <f t="shared" si="2"/>
        <v>2.9269423751709858</v>
      </c>
      <c r="M57" s="11">
        <f t="shared" si="9"/>
        <v>15.85396461243349</v>
      </c>
      <c r="N57" s="12">
        <f t="shared" si="10"/>
        <v>1228.4805737222835</v>
      </c>
      <c r="O57" s="18">
        <f t="shared" si="14"/>
        <v>0.28590853818411277</v>
      </c>
    </row>
    <row r="58" spans="1:15" x14ac:dyDescent="0.2">
      <c r="A58" s="47">
        <v>1.19</v>
      </c>
      <c r="B58" s="47">
        <v>19.440000000000001</v>
      </c>
      <c r="C58" s="11">
        <v>5.4</v>
      </c>
      <c r="D58" s="48">
        <f t="shared" si="3"/>
        <v>5.4730837055631758</v>
      </c>
      <c r="E58" s="48">
        <f t="shared" si="7"/>
        <v>3.833800986580727</v>
      </c>
      <c r="F58" s="11">
        <f t="shared" si="4"/>
        <v>5.3412280188449221E-3</v>
      </c>
      <c r="G58" s="11">
        <f t="shared" si="5"/>
        <v>2.8049108447488318</v>
      </c>
      <c r="H58" s="11">
        <f t="shared" si="6"/>
        <v>3.6707990919379689</v>
      </c>
      <c r="I58" s="12">
        <f t="shared" si="0"/>
        <v>336.58930136985981</v>
      </c>
      <c r="J58" s="49">
        <f t="shared" si="1"/>
        <v>9.7485140063051645</v>
      </c>
      <c r="K58" s="50">
        <f t="shared" si="8"/>
        <v>346.337815376165</v>
      </c>
      <c r="L58" s="11">
        <f t="shared" si="2"/>
        <v>2.8861484614680415</v>
      </c>
      <c r="M58" s="11">
        <f t="shared" si="9"/>
        <v>15.796132116296967</v>
      </c>
      <c r="N58" s="12">
        <f t="shared" si="10"/>
        <v>1227.0899406154117</v>
      </c>
      <c r="O58" s="18">
        <f t="shared" si="14"/>
        <v>0.2822432194354631</v>
      </c>
    </row>
    <row r="59" spans="1:15" x14ac:dyDescent="0.2">
      <c r="A59" s="47">
        <v>1.22</v>
      </c>
      <c r="B59" s="47">
        <v>19.584000000000003</v>
      </c>
      <c r="C59" s="11">
        <v>5.44</v>
      </c>
      <c r="D59" s="48">
        <f t="shared" si="3"/>
        <v>5.5562898534944578</v>
      </c>
      <c r="E59" s="48">
        <f t="shared" si="7"/>
        <v>4.0004896821855604</v>
      </c>
      <c r="F59" s="11">
        <f t="shared" si="4"/>
        <v>1.352333002576237E-2</v>
      </c>
      <c r="G59" s="11">
        <f t="shared" si="5"/>
        <v>2.7424004930341099</v>
      </c>
      <c r="H59" s="11">
        <f t="shared" si="6"/>
        <v>3.8362443835605227</v>
      </c>
      <c r="I59" s="12">
        <f t="shared" si="0"/>
        <v>329.08805916409318</v>
      </c>
      <c r="J59" s="49">
        <f t="shared" si="1"/>
        <v>10.047176373012453</v>
      </c>
      <c r="K59" s="50">
        <f t="shared" si="8"/>
        <v>339.13523553710564</v>
      </c>
      <c r="L59" s="11">
        <f t="shared" si="2"/>
        <v>2.8261269628092136</v>
      </c>
      <c r="M59" s="11">
        <f t="shared" si="9"/>
        <v>15.702780568143943</v>
      </c>
      <c r="N59" s="12">
        <f t="shared" si="10"/>
        <v>1225.0765478054047</v>
      </c>
      <c r="O59" s="18">
        <f t="shared" si="14"/>
        <v>0.27682779181809547</v>
      </c>
    </row>
    <row r="60" spans="1:15" x14ac:dyDescent="0.2">
      <c r="A60" s="47">
        <v>1.24</v>
      </c>
      <c r="B60" s="47">
        <v>19.835999999999999</v>
      </c>
      <c r="C60" s="11">
        <v>5.51</v>
      </c>
      <c r="D60" s="48">
        <f t="shared" si="3"/>
        <v>5.6107278623043788</v>
      </c>
      <c r="E60" s="48">
        <f t="shared" si="7"/>
        <v>4.1127042394316478</v>
      </c>
      <c r="F60" s="11">
        <f t="shared" si="4"/>
        <v>1.0146102244409941E-2</v>
      </c>
      <c r="G60" s="11">
        <f t="shared" si="5"/>
        <v>2.701502805039135</v>
      </c>
      <c r="H60" s="11">
        <f t="shared" si="6"/>
        <v>3.9479159239696457</v>
      </c>
      <c r="I60" s="12">
        <f t="shared" si="0"/>
        <v>324.18033660469621</v>
      </c>
      <c r="J60" s="49">
        <f t="shared" si="1"/>
        <v>10.245016178355236</v>
      </c>
      <c r="K60" s="50">
        <f t="shared" si="8"/>
        <v>334.42535278305144</v>
      </c>
      <c r="L60" s="11">
        <f t="shared" si="2"/>
        <v>2.786877939858762</v>
      </c>
      <c r="M60" s="11">
        <f t="shared" si="9"/>
        <v>15.636413706006982</v>
      </c>
      <c r="N60" s="12">
        <f t="shared" si="10"/>
        <v>1223.7810901399271</v>
      </c>
      <c r="O60" s="18">
        <f t="shared" si="14"/>
        <v>0.27327220160332211</v>
      </c>
    </row>
    <row r="61" spans="1:15" x14ac:dyDescent="0.2">
      <c r="A61" s="47">
        <v>1.26</v>
      </c>
      <c r="B61" s="47">
        <v>20.196000000000002</v>
      </c>
      <c r="C61" s="11">
        <v>5.61</v>
      </c>
      <c r="D61" s="48">
        <f t="shared" si="3"/>
        <v>5.6643540317403538</v>
      </c>
      <c r="E61" s="48">
        <f t="shared" si="7"/>
        <v>4.2259913200664547</v>
      </c>
      <c r="F61" s="11">
        <f t="shared" si="4"/>
        <v>2.9543607664313525E-3</v>
      </c>
      <c r="G61" s="11">
        <f t="shared" si="5"/>
        <v>2.6612150282834501</v>
      </c>
      <c r="H61" s="11">
        <f t="shared" si="6"/>
        <v>4.0606680858309332</v>
      </c>
      <c r="I61" s="12">
        <f t="shared" si="0"/>
        <v>319.34580339401401</v>
      </c>
      <c r="J61" s="49">
        <f t="shared" si="1"/>
        <v>10.441791540516869</v>
      </c>
      <c r="K61" s="50">
        <f t="shared" si="8"/>
        <v>329.78759493453089</v>
      </c>
      <c r="L61" s="11">
        <f t="shared" si="2"/>
        <v>2.7482299577877574</v>
      </c>
      <c r="M61" s="11">
        <f t="shared" si="9"/>
        <v>15.566947441544706</v>
      </c>
      <c r="N61" s="12">
        <f t="shared" si="10"/>
        <v>1222.5218598342944</v>
      </c>
      <c r="O61" s="18">
        <f t="shared" si="14"/>
        <v>0.26976008018313197</v>
      </c>
    </row>
    <row r="62" spans="1:15" x14ac:dyDescent="0.2">
      <c r="A62" s="47">
        <v>1.28</v>
      </c>
      <c r="B62" s="47">
        <v>20.591999999999999</v>
      </c>
      <c r="C62" s="11">
        <v>5.72</v>
      </c>
      <c r="D62" s="48">
        <f t="shared" si="3"/>
        <v>5.7171804688427281</v>
      </c>
      <c r="E62" s="48">
        <f t="shared" si="7"/>
        <v>4.3403349294433093</v>
      </c>
      <c r="F62" s="11">
        <f t="shared" si="4"/>
        <v>7.9497559468254766E-6</v>
      </c>
      <c r="G62" s="11">
        <f t="shared" si="5"/>
        <v>2.6215280671008183</v>
      </c>
      <c r="H62" s="11">
        <f t="shared" si="6"/>
        <v>4.1744847537304892</v>
      </c>
      <c r="I62" s="12">
        <f t="shared" si="0"/>
        <v>314.58336805209819</v>
      </c>
      <c r="J62" s="49">
        <f t="shared" si="1"/>
        <v>10.637462502030271</v>
      </c>
      <c r="K62" s="50">
        <f t="shared" si="8"/>
        <v>325.22083055412844</v>
      </c>
      <c r="L62" s="11">
        <f t="shared" si="2"/>
        <v>2.7101735879510702</v>
      </c>
      <c r="M62" s="11">
        <f t="shared" si="9"/>
        <v>15.494551504207278</v>
      </c>
      <c r="N62" s="12">
        <f t="shared" si="10"/>
        <v>1221.2978459926626</v>
      </c>
      <c r="O62" s="18">
        <f t="shared" si="14"/>
        <v>0.26629116854766183</v>
      </c>
    </row>
    <row r="63" spans="1:15" x14ac:dyDescent="0.2">
      <c r="A63" s="47">
        <v>1.3</v>
      </c>
      <c r="B63" s="47">
        <v>20.988</v>
      </c>
      <c r="C63" s="11">
        <v>5.83</v>
      </c>
      <c r="D63" s="48">
        <f t="shared" si="3"/>
        <v>5.7692191000983692</v>
      </c>
      <c r="E63" s="48">
        <f t="shared" si="7"/>
        <v>4.4557193114452769</v>
      </c>
      <c r="F63" s="11">
        <f t="shared" si="4"/>
        <v>3.694317792852066E-3</v>
      </c>
      <c r="G63" s="11">
        <f t="shared" si="5"/>
        <v>2.5824329614695696</v>
      </c>
      <c r="H63" s="11">
        <f t="shared" si="6"/>
        <v>4.2893500525851849</v>
      </c>
      <c r="I63" s="12">
        <f t="shared" si="0"/>
        <v>309.89195537634833</v>
      </c>
      <c r="J63" s="49">
        <f t="shared" si="1"/>
        <v>10.831991354145686</v>
      </c>
      <c r="K63" s="50">
        <f t="shared" si="8"/>
        <v>320.72394673049405</v>
      </c>
      <c r="L63" s="11">
        <f t="shared" si="2"/>
        <v>2.6726995560874505</v>
      </c>
      <c r="M63" s="11">
        <f t="shared" si="9"/>
        <v>15.419389327804153</v>
      </c>
      <c r="N63" s="12">
        <f t="shared" si="10"/>
        <v>1220.1080648886741</v>
      </c>
      <c r="O63" s="18">
        <f t="shared" si="14"/>
        <v>0.2628651969116832</v>
      </c>
    </row>
    <row r="64" spans="1:15" x14ac:dyDescent="0.2">
      <c r="A64" s="47">
        <v>1.32</v>
      </c>
      <c r="B64" s="47">
        <v>21.276</v>
      </c>
      <c r="C64" s="11">
        <v>5.91</v>
      </c>
      <c r="D64" s="48">
        <f t="shared" si="3"/>
        <v>5.8204816741332701</v>
      </c>
      <c r="E64" s="48">
        <f t="shared" si="7"/>
        <v>4.5721289449279423</v>
      </c>
      <c r="F64" s="11">
        <f t="shared" si="4"/>
        <v>8.0135306659820677E-3</v>
      </c>
      <c r="G64" s="11">
        <f t="shared" si="5"/>
        <v>2.5439208849897152</v>
      </c>
      <c r="H64" s="11">
        <f t="shared" si="6"/>
        <v>4.4052483440585561</v>
      </c>
      <c r="I64" s="12">
        <f t="shared" si="0"/>
        <v>305.27050619876582</v>
      </c>
      <c r="J64" s="49">
        <f t="shared" si="1"/>
        <v>11.025342554365336</v>
      </c>
      <c r="K64" s="50">
        <f t="shared" si="8"/>
        <v>316.29584875313117</v>
      </c>
      <c r="L64" s="11">
        <f t="shared" si="2"/>
        <v>2.6357987396094265</v>
      </c>
      <c r="M64" s="11">
        <f t="shared" si="9"/>
        <v>15.341618260600237</v>
      </c>
      <c r="N64" s="12">
        <f t="shared" si="10"/>
        <v>1218.9515593076139</v>
      </c>
      <c r="O64" s="18">
        <f t="shared" si="14"/>
        <v>0.25948188534480632</v>
      </c>
    </row>
    <row r="65" spans="1:30" x14ac:dyDescent="0.2">
      <c r="A65" s="47">
        <v>1.34</v>
      </c>
      <c r="B65" s="47">
        <v>21.384</v>
      </c>
      <c r="C65" s="11">
        <v>5.94</v>
      </c>
      <c r="D65" s="48">
        <f t="shared" si="3"/>
        <v>5.8709797643650132</v>
      </c>
      <c r="E65" s="48">
        <f t="shared" si="7"/>
        <v>4.6895485402152426</v>
      </c>
      <c r="F65" s="11">
        <f t="shared" si="4"/>
        <v>4.7637929271091509E-3</v>
      </c>
      <c r="G65" s="11">
        <f t="shared" si="5"/>
        <v>2.505983142890237</v>
      </c>
      <c r="H65" s="11">
        <f t="shared" si="6"/>
        <v>4.5221642230301846</v>
      </c>
      <c r="I65" s="12">
        <f t="shared" si="0"/>
        <v>300.71797714682845</v>
      </c>
      <c r="J65" s="49">
        <f t="shared" si="1"/>
        <v>11.217482646656457</v>
      </c>
      <c r="K65" s="50">
        <f t="shared" si="8"/>
        <v>311.93545979348488</v>
      </c>
      <c r="L65" s="11">
        <f t="shared" si="2"/>
        <v>2.5994621649457073</v>
      </c>
      <c r="M65" s="11">
        <f t="shared" si="9"/>
        <v>15.261389768628716</v>
      </c>
      <c r="N65" s="12">
        <f t="shared" si="10"/>
        <v>1217.8273979002824</v>
      </c>
      <c r="O65" s="18">
        <f t="shared" si="14"/>
        <v>0.25614094438284812</v>
      </c>
    </row>
    <row r="66" spans="1:30" x14ac:dyDescent="0.2">
      <c r="A66" s="47">
        <v>1.37</v>
      </c>
      <c r="B66" s="47">
        <v>21.347999999999999</v>
      </c>
      <c r="C66" s="11">
        <v>5.93</v>
      </c>
      <c r="D66" s="48">
        <f t="shared" si="3"/>
        <v>5.9453183853201104</v>
      </c>
      <c r="E66" s="48">
        <f t="shared" si="7"/>
        <v>4.8679080917748463</v>
      </c>
      <c r="F66" s="11">
        <f t="shared" si="4"/>
        <v>2.3465292881538147E-4</v>
      </c>
      <c r="G66" s="11">
        <f t="shared" si="5"/>
        <v>2.4501347055160148</v>
      </c>
      <c r="H66" s="11">
        <f t="shared" si="6"/>
        <v>4.6994128838728031</v>
      </c>
      <c r="I66" s="12">
        <f t="shared" ref="I66:I129" si="15">$Q$2*G66</f>
        <v>294.01616466192178</v>
      </c>
      <c r="J66" s="49">
        <f t="shared" ref="J66:J129" si="16">$Q$9*D66*D66</f>
        <v>11.503353698924315</v>
      </c>
      <c r="K66" s="50">
        <f t="shared" si="8"/>
        <v>305.51951836084606</v>
      </c>
      <c r="L66" s="11">
        <f t="shared" ref="L66:L129" si="17">K66/$Q$2</f>
        <v>2.545995986340384</v>
      </c>
      <c r="M66" s="11">
        <f t="shared" si="9"/>
        <v>15.136756746540694</v>
      </c>
      <c r="N66" s="12">
        <f t="shared" si="10"/>
        <v>1216.1998257274352</v>
      </c>
      <c r="O66" s="18">
        <f t="shared" si="14"/>
        <v>0.25120832275905675</v>
      </c>
    </row>
    <row r="67" spans="1:30" x14ac:dyDescent="0.2">
      <c r="A67" s="47">
        <v>1.39</v>
      </c>
      <c r="B67" s="47">
        <v>21.167999999999999</v>
      </c>
      <c r="C67" s="11">
        <v>5.88</v>
      </c>
      <c r="D67" s="48">
        <f t="shared" ref="D67:D130" si="18">$Q$1*(1-EXP(-(A67-$Q$7)/$Q$6))</f>
        <v>5.9939547734126482</v>
      </c>
      <c r="E67" s="48">
        <f t="shared" si="7"/>
        <v>4.9877871872430983</v>
      </c>
      <c r="F67" s="11">
        <f t="shared" ref="F67:F130" si="19">(C67-D67)^2</f>
        <v>1.2985690383528006E-2</v>
      </c>
      <c r="G67" s="11">
        <f t="shared" ref="G67:G130" si="20">($Q$1/$Q$6)*EXP(-(A67-$Q$7)/$Q$6)</f>
        <v>2.4135956059255723</v>
      </c>
      <c r="H67" s="11">
        <f t="shared" ref="H67:H130" si="21">$Q$1*(A67+$Q$6*EXP(-(A67-$Q$7)/$Q$6))-$Q$1*$Q$6</f>
        <v>4.8188068334255334</v>
      </c>
      <c r="I67" s="12">
        <f t="shared" si="15"/>
        <v>289.63147271106868</v>
      </c>
      <c r="J67" s="49">
        <f t="shared" si="16"/>
        <v>11.69233265393585</v>
      </c>
      <c r="K67" s="50">
        <f t="shared" si="8"/>
        <v>301.32380536500455</v>
      </c>
      <c r="L67" s="11">
        <f t="shared" si="17"/>
        <v>2.511031711375038</v>
      </c>
      <c r="M67" s="11">
        <f t="shared" si="9"/>
        <v>15.05101051258694</v>
      </c>
      <c r="N67" s="12">
        <f t="shared" si="10"/>
        <v>1215.152614151674</v>
      </c>
      <c r="O67" s="18">
        <f t="shared" si="14"/>
        <v>0.24797198463451081</v>
      </c>
    </row>
    <row r="68" spans="1:30" x14ac:dyDescent="0.2">
      <c r="A68" s="47">
        <v>1.41</v>
      </c>
      <c r="B68" s="47">
        <v>20.988</v>
      </c>
      <c r="C68" s="11">
        <v>5.83</v>
      </c>
      <c r="D68" s="48">
        <f t="shared" si="18"/>
        <v>6.0418658422710099</v>
      </c>
      <c r="E68" s="48">
        <f t="shared" ref="E68:E131" si="22">D68*(A68-A67)+E67</f>
        <v>5.1086245040885183</v>
      </c>
      <c r="F68" s="11">
        <f t="shared" si="19"/>
        <v>4.4887135121204402E-2</v>
      </c>
      <c r="G68" s="11">
        <f t="shared" si="20"/>
        <v>2.3776014175173086</v>
      </c>
      <c r="H68" s="11">
        <f t="shared" si="21"/>
        <v>4.9391662393841358</v>
      </c>
      <c r="I68" s="12">
        <f t="shared" si="15"/>
        <v>285.312170102077</v>
      </c>
      <c r="J68" s="49">
        <f t="shared" si="16"/>
        <v>11.879998743849271</v>
      </c>
      <c r="K68" s="50">
        <f t="shared" ref="K68:K131" si="23">I68+J68</f>
        <v>297.19216884592629</v>
      </c>
      <c r="L68" s="11">
        <f t="shared" si="17"/>
        <v>2.4766014070493858</v>
      </c>
      <c r="M68" s="11">
        <f t="shared" ref="M68:M131" si="24">L68*D68</f>
        <v>14.963293446172006</v>
      </c>
      <c r="N68" s="12">
        <f t="shared" ref="N68:N131" si="25">SQRT((POWER(K68,2)+POWER(($Q$2*9.81),2)))</f>
        <v>1214.1346816656485</v>
      </c>
      <c r="O68" s="18">
        <f t="shared" si="14"/>
        <v>0.24477693729843378</v>
      </c>
    </row>
    <row r="69" spans="1:30" x14ac:dyDescent="0.2">
      <c r="A69" s="47">
        <v>1.43</v>
      </c>
      <c r="B69" s="47">
        <v>20.88</v>
      </c>
      <c r="C69" s="11">
        <v>5.8</v>
      </c>
      <c r="D69" s="48">
        <f t="shared" si="18"/>
        <v>6.0890624086521976</v>
      </c>
      <c r="E69" s="48">
        <f t="shared" si="22"/>
        <v>5.2304057522615626</v>
      </c>
      <c r="F69" s="11">
        <f t="shared" si="19"/>
        <v>8.3557076095810187E-2</v>
      </c>
      <c r="G69" s="11">
        <f t="shared" si="20"/>
        <v>2.3421440139772258</v>
      </c>
      <c r="H69" s="11">
        <f t="shared" si="21"/>
        <v>5.0604767038023724</v>
      </c>
      <c r="I69" s="12">
        <f t="shared" si="15"/>
        <v>281.0572816772671</v>
      </c>
      <c r="J69" s="49">
        <f t="shared" si="16"/>
        <v>12.066326982096175</v>
      </c>
      <c r="K69" s="50">
        <f t="shared" si="23"/>
        <v>293.1236086593633</v>
      </c>
      <c r="L69" s="11">
        <f t="shared" si="17"/>
        <v>2.4426967388280274</v>
      </c>
      <c r="M69" s="11">
        <f t="shared" si="24"/>
        <v>14.873732888135057</v>
      </c>
      <c r="N69" s="12">
        <f t="shared" si="25"/>
        <v>1213.1452056342998</v>
      </c>
      <c r="O69" s="18">
        <f t="shared" si="14"/>
        <v>0.24162285544878526</v>
      </c>
    </row>
    <row r="70" spans="1:30" x14ac:dyDescent="0.2">
      <c r="A70" s="47">
        <v>1.45</v>
      </c>
      <c r="B70" s="47">
        <v>20.952000000000002</v>
      </c>
      <c r="C70" s="11">
        <v>5.82</v>
      </c>
      <c r="D70" s="48">
        <f t="shared" si="18"/>
        <v>6.1355551280018554</v>
      </c>
      <c r="E70" s="48">
        <f t="shared" si="22"/>
        <v>5.3531168548216002</v>
      </c>
      <c r="F70" s="11">
        <f t="shared" si="19"/>
        <v>9.957503880826718E-2</v>
      </c>
      <c r="G70" s="11">
        <f t="shared" si="20"/>
        <v>2.307215390179846</v>
      </c>
      <c r="H70" s="11">
        <f t="shared" si="21"/>
        <v>5.1827240434519908</v>
      </c>
      <c r="I70" s="12">
        <f t="shared" si="15"/>
        <v>276.8658468215815</v>
      </c>
      <c r="J70" s="49">
        <f t="shared" si="16"/>
        <v>12.251294074041949</v>
      </c>
      <c r="K70" s="50">
        <f t="shared" si="23"/>
        <v>289.11714089562344</v>
      </c>
      <c r="L70" s="11">
        <f t="shared" si="17"/>
        <v>2.4093095074635285</v>
      </c>
      <c r="M70" s="11">
        <f t="shared" si="24"/>
        <v>14.782451303461476</v>
      </c>
      <c r="N70" s="12">
        <f t="shared" si="25"/>
        <v>1212.1833859444123</v>
      </c>
      <c r="O70" s="18">
        <f t="shared" si="14"/>
        <v>0.23850940727947054</v>
      </c>
    </row>
    <row r="71" spans="1:30" x14ac:dyDescent="0.2">
      <c r="A71" s="47">
        <v>1.47</v>
      </c>
      <c r="B71" s="47">
        <v>21.312000000000001</v>
      </c>
      <c r="C71" s="11">
        <v>5.92</v>
      </c>
      <c r="D71" s="48">
        <f t="shared" si="18"/>
        <v>6.1813544968599148</v>
      </c>
      <c r="E71" s="48">
        <f t="shared" si="22"/>
        <v>5.4767439447587982</v>
      </c>
      <c r="F71" s="11">
        <f t="shared" si="19"/>
        <v>6.8306173028899242E-2</v>
      </c>
      <c r="G71" s="11">
        <f t="shared" si="20"/>
        <v>2.2728076603809124</v>
      </c>
      <c r="H71" s="11">
        <f t="shared" si="21"/>
        <v>5.3058942866206209</v>
      </c>
      <c r="I71" s="12">
        <f t="shared" si="15"/>
        <v>272.73691924570949</v>
      </c>
      <c r="J71" s="49">
        <f t="shared" si="16"/>
        <v>12.434878352697277</v>
      </c>
      <c r="K71" s="50">
        <f t="shared" si="23"/>
        <v>285.17179759840678</v>
      </c>
      <c r="L71" s="11">
        <f t="shared" si="17"/>
        <v>2.3764316466533897</v>
      </c>
      <c r="M71" s="11">
        <f t="shared" si="24"/>
        <v>14.689566445521143</v>
      </c>
      <c r="N71" s="12">
        <f t="shared" si="25"/>
        <v>1211.2484444347108</v>
      </c>
      <c r="O71" s="18">
        <f t="shared" si="14"/>
        <v>0.23543625497203124</v>
      </c>
    </row>
    <row r="72" spans="1:30" x14ac:dyDescent="0.2">
      <c r="A72" s="47">
        <v>1.49</v>
      </c>
      <c r="B72" s="47">
        <v>21.888000000000002</v>
      </c>
      <c r="C72" s="11">
        <v>6.08</v>
      </c>
      <c r="D72" s="48">
        <f t="shared" si="18"/>
        <v>6.2264708552303833</v>
      </c>
      <c r="E72" s="48">
        <f t="shared" si="22"/>
        <v>5.6012733618634059</v>
      </c>
      <c r="F72" s="11">
        <f t="shared" si="19"/>
        <v>2.1453711431919896E-2</v>
      </c>
      <c r="G72" s="11">
        <f t="shared" si="20"/>
        <v>2.238913056437049</v>
      </c>
      <c r="H72" s="11">
        <f t="shared" si="21"/>
        <v>5.4299736699574019</v>
      </c>
      <c r="I72" s="12">
        <f t="shared" si="15"/>
        <v>268.66956677244588</v>
      </c>
      <c r="J72" s="49">
        <f t="shared" si="16"/>
        <v>12.617059716544691</v>
      </c>
      <c r="K72" s="50">
        <f t="shared" si="23"/>
        <v>281.28662648899058</v>
      </c>
      <c r="L72" s="11">
        <f t="shared" si="17"/>
        <v>2.3440552207415881</v>
      </c>
      <c r="M72" s="11">
        <f t="shared" si="24"/>
        <v>14.59519151499812</v>
      </c>
      <c r="N72" s="12">
        <f t="shared" si="25"/>
        <v>1210.339624337548</v>
      </c>
      <c r="O72" s="18">
        <f t="shared" si="14"/>
        <v>0.23240305516969789</v>
      </c>
    </row>
    <row r="73" spans="1:30" x14ac:dyDescent="0.2">
      <c r="A73" s="47">
        <v>1.51</v>
      </c>
      <c r="B73" s="47">
        <v>22.608000000000001</v>
      </c>
      <c r="C73" s="11">
        <v>6.28</v>
      </c>
      <c r="D73" s="48">
        <f t="shared" si="18"/>
        <v>6.270914388915763</v>
      </c>
      <c r="E73" s="48">
        <f t="shared" si="22"/>
        <v>5.7266916496417215</v>
      </c>
      <c r="F73" s="11">
        <f t="shared" si="19"/>
        <v>8.2548328774014262E-5</v>
      </c>
      <c r="G73" s="11">
        <f t="shared" si="20"/>
        <v>2.2055239260519643</v>
      </c>
      <c r="H73" s="11">
        <f t="shared" si="21"/>
        <v>5.5549486353656903</v>
      </c>
      <c r="I73" s="12">
        <f t="shared" si="15"/>
        <v>264.6628711262357</v>
      </c>
      <c r="J73" s="49">
        <f t="shared" si="16"/>
        <v>12.797819569414191</v>
      </c>
      <c r="K73" s="50">
        <f t="shared" si="23"/>
        <v>277.46069069564987</v>
      </c>
      <c r="L73" s="11">
        <f t="shared" si="17"/>
        <v>2.3121724224637488</v>
      </c>
      <c r="M73" s="11">
        <f t="shared" si="24"/>
        <v>14.499435313682138</v>
      </c>
      <c r="N73" s="12">
        <f t="shared" si="25"/>
        <v>1209.4561897321073</v>
      </c>
      <c r="O73" s="18">
        <f t="shared" si="14"/>
        <v>0.22940945943408417</v>
      </c>
      <c r="AD73" t="s">
        <v>67</v>
      </c>
    </row>
    <row r="74" spans="1:30" x14ac:dyDescent="0.2">
      <c r="A74" s="47">
        <v>1.54</v>
      </c>
      <c r="B74" s="47">
        <v>23.328000000000003</v>
      </c>
      <c r="C74" s="11">
        <v>6.48</v>
      </c>
      <c r="D74" s="48">
        <f t="shared" si="18"/>
        <v>6.3363400513394454</v>
      </c>
      <c r="E74" s="48">
        <f t="shared" si="22"/>
        <v>5.9167818511819048</v>
      </c>
      <c r="F74" s="11">
        <f t="shared" si="19"/>
        <v>2.0638180849153292E-2</v>
      </c>
      <c r="G74" s="11">
        <f t="shared" si="20"/>
        <v>2.1563715344203906</v>
      </c>
      <c r="H74" s="11">
        <f t="shared" si="21"/>
        <v>5.7440611383676803</v>
      </c>
      <c r="I74" s="12">
        <f t="shared" si="15"/>
        <v>258.76458413044691</v>
      </c>
      <c r="J74" s="49">
        <f t="shared" si="16"/>
        <v>13.066256884130318</v>
      </c>
      <c r="K74" s="50">
        <f t="shared" si="23"/>
        <v>271.83084101457723</v>
      </c>
      <c r="L74" s="11">
        <f t="shared" si="17"/>
        <v>2.2652570084548103</v>
      </c>
      <c r="M74" s="11">
        <f t="shared" si="24"/>
        <v>14.353438709249591</v>
      </c>
      <c r="N74" s="12">
        <f t="shared" si="25"/>
        <v>1208.1770756502096</v>
      </c>
      <c r="O74" s="18">
        <f t="shared" si="14"/>
        <v>0.22499254992757159</v>
      </c>
      <c r="AD74" t="s">
        <v>68</v>
      </c>
    </row>
    <row r="75" spans="1:30" x14ac:dyDescent="0.2">
      <c r="A75" s="47">
        <v>1.56</v>
      </c>
      <c r="B75" s="47">
        <v>23.94</v>
      </c>
      <c r="C75" s="11">
        <v>6.65</v>
      </c>
      <c r="D75" s="48">
        <f t="shared" si="18"/>
        <v>6.3791450949085435</v>
      </c>
      <c r="E75" s="48">
        <f t="shared" si="22"/>
        <v>6.0443647530800755</v>
      </c>
      <c r="F75" s="11">
        <f t="shared" si="19"/>
        <v>7.3362379612102083E-2</v>
      </c>
      <c r="G75" s="11">
        <f t="shared" si="20"/>
        <v>2.1242133538628902</v>
      </c>
      <c r="H75" s="11">
        <f t="shared" si="21"/>
        <v>5.8712170617654813</v>
      </c>
      <c r="I75" s="12">
        <f t="shared" si="15"/>
        <v>254.90560246354681</v>
      </c>
      <c r="J75" s="49">
        <f t="shared" si="16"/>
        <v>13.243390960735445</v>
      </c>
      <c r="K75" s="50">
        <f t="shared" si="23"/>
        <v>268.14899342428225</v>
      </c>
      <c r="L75" s="11">
        <f t="shared" si="17"/>
        <v>2.2345749452023522</v>
      </c>
      <c r="M75" s="11">
        <f t="shared" si="24"/>
        <v>14.254677800893113</v>
      </c>
      <c r="N75" s="12">
        <f t="shared" si="25"/>
        <v>1207.3540171277255</v>
      </c>
      <c r="O75" s="18">
        <f t="shared" si="14"/>
        <v>0.22209641051446047</v>
      </c>
    </row>
    <row r="76" spans="1:30" x14ac:dyDescent="0.2">
      <c r="A76" s="47">
        <v>1.58</v>
      </c>
      <c r="B76" s="47">
        <v>24.335999999999999</v>
      </c>
      <c r="C76" s="11">
        <v>6.76</v>
      </c>
      <c r="D76" s="48">
        <f t="shared" si="18"/>
        <v>6.4213117826572761</v>
      </c>
      <c r="E76" s="48">
        <f t="shared" si="22"/>
        <v>6.1727909887332215</v>
      </c>
      <c r="F76" s="11">
        <f t="shared" si="19"/>
        <v>0.11470970856679205</v>
      </c>
      <c r="G76" s="11">
        <f t="shared" si="20"/>
        <v>2.0925347514116028</v>
      </c>
      <c r="H76" s="11">
        <f t="shared" si="21"/>
        <v>5.9992226864905795</v>
      </c>
      <c r="I76" s="12">
        <f t="shared" si="15"/>
        <v>251.10417016939235</v>
      </c>
      <c r="J76" s="49">
        <f t="shared" si="16"/>
        <v>13.419049472194519</v>
      </c>
      <c r="K76" s="50">
        <f t="shared" si="23"/>
        <v>264.52321964158688</v>
      </c>
      <c r="L76" s="11">
        <f t="shared" si="17"/>
        <v>2.2043601636798908</v>
      </c>
      <c r="M76" s="11">
        <f t="shared" si="24"/>
        <v>14.154883892258004</v>
      </c>
      <c r="N76" s="12">
        <f t="shared" si="25"/>
        <v>1206.5539249157293</v>
      </c>
      <c r="O76" s="18">
        <f t="shared" si="14"/>
        <v>0.21923862181299708</v>
      </c>
    </row>
    <row r="77" spans="1:30" x14ac:dyDescent="0.2">
      <c r="A77" s="47">
        <v>1.6</v>
      </c>
      <c r="B77" s="47">
        <v>24.515999999999998</v>
      </c>
      <c r="C77" s="11">
        <v>6.81</v>
      </c>
      <c r="D77" s="48">
        <f t="shared" si="18"/>
        <v>6.4628496344487107</v>
      </c>
      <c r="E77" s="48">
        <f t="shared" si="22"/>
        <v>6.3020479814221959</v>
      </c>
      <c r="F77" s="11">
        <f t="shared" si="19"/>
        <v>0.12051337630239349</v>
      </c>
      <c r="G77" s="11">
        <f t="shared" si="20"/>
        <v>2.0613285750711112</v>
      </c>
      <c r="H77" s="11">
        <f t="shared" si="21"/>
        <v>6.1280653408636034</v>
      </c>
      <c r="I77" s="12">
        <f t="shared" si="15"/>
        <v>247.35942900853334</v>
      </c>
      <c r="J77" s="49">
        <f t="shared" si="16"/>
        <v>13.593219904168039</v>
      </c>
      <c r="K77" s="50">
        <f t="shared" si="23"/>
        <v>260.95264891270136</v>
      </c>
      <c r="L77" s="11">
        <f t="shared" si="17"/>
        <v>2.1746054076058448</v>
      </c>
      <c r="M77" s="11">
        <f t="shared" si="24"/>
        <v>14.054147763615623</v>
      </c>
      <c r="N77" s="12">
        <f t="shared" si="25"/>
        <v>1205.7761504419282</v>
      </c>
      <c r="O77" s="18">
        <f t="shared" si="14"/>
        <v>0.21641881771924232</v>
      </c>
    </row>
    <row r="78" spans="1:30" x14ac:dyDescent="0.2">
      <c r="A78" s="47">
        <v>1.62</v>
      </c>
      <c r="B78" s="47">
        <v>24.515999999999998</v>
      </c>
      <c r="C78" s="11">
        <v>6.81</v>
      </c>
      <c r="D78" s="48">
        <f t="shared" si="18"/>
        <v>6.5037680281752639</v>
      </c>
      <c r="E78" s="48">
        <f t="shared" si="22"/>
        <v>6.4321233419857009</v>
      </c>
      <c r="F78" s="11">
        <f t="shared" si="19"/>
        <v>9.3778020567665724E-2</v>
      </c>
      <c r="G78" s="11">
        <f t="shared" si="20"/>
        <v>2.0305877795044096</v>
      </c>
      <c r="H78" s="11">
        <f t="shared" si="21"/>
        <v>6.2577325421791734</v>
      </c>
      <c r="I78" s="12">
        <f t="shared" si="15"/>
        <v>243.67053354052916</v>
      </c>
      <c r="J78" s="49">
        <f t="shared" si="16"/>
        <v>13.765890950854907</v>
      </c>
      <c r="K78" s="50">
        <f t="shared" si="23"/>
        <v>257.43642449138406</v>
      </c>
      <c r="L78" s="11">
        <f t="shared" si="17"/>
        <v>2.1453035374282003</v>
      </c>
      <c r="M78" s="11">
        <f t="shared" si="24"/>
        <v>13.952556557456825</v>
      </c>
      <c r="N78" s="12">
        <f t="shared" si="25"/>
        <v>1205.0200631752602</v>
      </c>
      <c r="O78" s="18">
        <f t="shared" si="14"/>
        <v>0.21363662926327728</v>
      </c>
    </row>
    <row r="79" spans="1:30" x14ac:dyDescent="0.2">
      <c r="A79" s="47">
        <v>1.64</v>
      </c>
      <c r="B79" s="47">
        <v>24.48</v>
      </c>
      <c r="C79" s="11">
        <v>6.8</v>
      </c>
      <c r="D79" s="48">
        <f t="shared" si="18"/>
        <v>6.5440762018759191</v>
      </c>
      <c r="E79" s="48">
        <f t="shared" si="22"/>
        <v>6.5630048660232179</v>
      </c>
      <c r="F79" s="11">
        <f t="shared" si="19"/>
        <v>6.5496990446255232E-2</v>
      </c>
      <c r="G79" s="11">
        <f t="shared" si="20"/>
        <v>2.0003054244422942</v>
      </c>
      <c r="H79" s="11">
        <f t="shared" si="21"/>
        <v>6.3882119938877224</v>
      </c>
      <c r="I79" s="12">
        <f t="shared" si="15"/>
        <v>240.03665093307529</v>
      </c>
      <c r="J79" s="49">
        <f t="shared" si="16"/>
        <v>13.937052466716937</v>
      </c>
      <c r="K79" s="50">
        <f t="shared" si="23"/>
        <v>253.97370339979224</v>
      </c>
      <c r="L79" s="11">
        <f t="shared" si="17"/>
        <v>2.116447528331602</v>
      </c>
      <c r="M79" s="11">
        <f t="shared" si="24"/>
        <v>13.850193902673947</v>
      </c>
      <c r="N79" s="12">
        <f t="shared" si="25"/>
        <v>1204.285050151585</v>
      </c>
      <c r="O79" s="18">
        <f t="shared" si="14"/>
        <v>0.21089168496098512</v>
      </c>
    </row>
    <row r="80" spans="1:30" x14ac:dyDescent="0.2">
      <c r="A80" s="47">
        <v>1.66</v>
      </c>
      <c r="B80" s="47">
        <v>24.48</v>
      </c>
      <c r="C80" s="11">
        <v>6.8</v>
      </c>
      <c r="D80" s="48">
        <f t="shared" si="18"/>
        <v>6.5837832558218752</v>
      </c>
      <c r="E80" s="48">
        <f t="shared" si="22"/>
        <v>6.6946805311396558</v>
      </c>
      <c r="F80" s="11">
        <f t="shared" si="19"/>
        <v>4.6749680462988594E-2</v>
      </c>
      <c r="G80" s="11">
        <f t="shared" si="20"/>
        <v>1.9704746731164779</v>
      </c>
      <c r="H80" s="11">
        <f t="shared" si="21"/>
        <v>6.5194915828193345</v>
      </c>
      <c r="I80" s="12">
        <f t="shared" si="15"/>
        <v>236.45696077397736</v>
      </c>
      <c r="J80" s="49">
        <f t="shared" si="16"/>
        <v>14.106695419818875</v>
      </c>
      <c r="K80" s="50">
        <f t="shared" si="23"/>
        <v>250.56365619379622</v>
      </c>
      <c r="L80" s="11">
        <f t="shared" si="17"/>
        <v>2.0880304682816351</v>
      </c>
      <c r="M80" s="11">
        <f t="shared" si="24"/>
        <v>13.747140034718537</v>
      </c>
      <c r="N80" s="12">
        <f t="shared" si="25"/>
        <v>1203.5705155100813</v>
      </c>
      <c r="O80" s="18">
        <f t="shared" ref="O80:O143" si="26">K80/N80</f>
        <v>0.2081836111510306</v>
      </c>
    </row>
    <row r="81" spans="1:15" x14ac:dyDescent="0.2">
      <c r="A81" s="47">
        <v>1.69</v>
      </c>
      <c r="B81" s="47">
        <v>24.588000000000001</v>
      </c>
      <c r="C81" s="11">
        <v>6.83</v>
      </c>
      <c r="D81" s="48">
        <f t="shared" si="18"/>
        <v>6.6422363105608948</v>
      </c>
      <c r="E81" s="48">
        <f t="shared" si="22"/>
        <v>6.8939476204564825</v>
      </c>
      <c r="F81" s="11">
        <f t="shared" si="19"/>
        <v>3.5255203071784771E-2</v>
      </c>
      <c r="G81" s="11">
        <f t="shared" si="20"/>
        <v>1.9265605982388172</v>
      </c>
      <c r="H81" s="11">
        <f t="shared" si="21"/>
        <v>6.717885169842809</v>
      </c>
      <c r="I81" s="12">
        <f t="shared" si="15"/>
        <v>231.18727178865805</v>
      </c>
      <c r="J81" s="49">
        <f t="shared" si="16"/>
        <v>14.358295405714523</v>
      </c>
      <c r="K81" s="50">
        <f t="shared" si="23"/>
        <v>245.54556719437258</v>
      </c>
      <c r="L81" s="11">
        <f t="shared" si="17"/>
        <v>2.046213059953105</v>
      </c>
      <c r="M81" s="11">
        <f t="shared" si="24"/>
        <v>13.591430685964431</v>
      </c>
      <c r="N81" s="12">
        <f t="shared" si="25"/>
        <v>1202.5358479350236</v>
      </c>
      <c r="O81" s="18">
        <f t="shared" si="26"/>
        <v>0.20418981073705181</v>
      </c>
    </row>
    <row r="82" spans="1:15" x14ac:dyDescent="0.2">
      <c r="A82" s="47">
        <v>1.71</v>
      </c>
      <c r="B82" s="47">
        <v>24.840000000000003</v>
      </c>
      <c r="C82" s="11">
        <v>6.9</v>
      </c>
      <c r="D82" s="48">
        <f t="shared" si="18"/>
        <v>6.6804794931617479</v>
      </c>
      <c r="E82" s="48">
        <f t="shared" si="22"/>
        <v>7.0275572103197179</v>
      </c>
      <c r="F82" s="11">
        <f t="shared" si="19"/>
        <v>4.8189252922523226E-2</v>
      </c>
      <c r="G82" s="11">
        <f t="shared" si="20"/>
        <v>1.8978296107516432</v>
      </c>
      <c r="H82" s="11">
        <f t="shared" si="21"/>
        <v>6.851113285576016</v>
      </c>
      <c r="I82" s="12">
        <f t="shared" si="15"/>
        <v>227.73955329019719</v>
      </c>
      <c r="J82" s="49">
        <f t="shared" si="16"/>
        <v>14.524109342399198</v>
      </c>
      <c r="K82" s="50">
        <f t="shared" si="23"/>
        <v>242.26366263259638</v>
      </c>
      <c r="L82" s="11">
        <f t="shared" si="17"/>
        <v>2.0188638552716367</v>
      </c>
      <c r="M82" s="11">
        <f t="shared" si="24"/>
        <v>13.486978584627636</v>
      </c>
      <c r="N82" s="12">
        <f t="shared" si="25"/>
        <v>1201.8700105386442</v>
      </c>
      <c r="O82" s="18">
        <f t="shared" si="26"/>
        <v>0.20157226697421349</v>
      </c>
    </row>
    <row r="83" spans="1:15" x14ac:dyDescent="0.2">
      <c r="A83" s="47">
        <v>1.73</v>
      </c>
      <c r="B83" s="47">
        <v>25.164000000000001</v>
      </c>
      <c r="C83" s="11">
        <v>6.99</v>
      </c>
      <c r="D83" s="48">
        <f t="shared" si="18"/>
        <v>6.7181523514230603</v>
      </c>
      <c r="E83" s="48">
        <f t="shared" si="22"/>
        <v>7.1619202573481795</v>
      </c>
      <c r="F83" s="11">
        <f t="shared" si="19"/>
        <v>7.3901144036811403E-2</v>
      </c>
      <c r="G83" s="11">
        <f t="shared" si="20"/>
        <v>1.869527091303701</v>
      </c>
      <c r="H83" s="11">
        <f t="shared" si="21"/>
        <v>6.985100547435632</v>
      </c>
      <c r="I83" s="12">
        <f t="shared" si="15"/>
        <v>224.34325095644411</v>
      </c>
      <c r="J83" s="49">
        <f t="shared" si="16"/>
        <v>14.688381236663577</v>
      </c>
      <c r="K83" s="50">
        <f t="shared" si="23"/>
        <v>239.0316321931077</v>
      </c>
      <c r="L83" s="11">
        <f t="shared" si="17"/>
        <v>1.9919302682758975</v>
      </c>
      <c r="M83" s="11">
        <f t="shared" si="24"/>
        <v>13.382091015688488</v>
      </c>
      <c r="N83" s="12">
        <f t="shared" si="25"/>
        <v>1201.2226942531936</v>
      </c>
      <c r="O83" s="18">
        <f t="shared" si="26"/>
        <v>0.19899027327461116</v>
      </c>
    </row>
    <row r="84" spans="1:15" x14ac:dyDescent="0.2">
      <c r="A84" s="47">
        <v>1.75</v>
      </c>
      <c r="B84" s="47">
        <v>25.488</v>
      </c>
      <c r="C84" s="11">
        <v>7.08</v>
      </c>
      <c r="D84" s="48">
        <f t="shared" si="18"/>
        <v>6.755263390647742</v>
      </c>
      <c r="E84" s="48">
        <f t="shared" si="22"/>
        <v>7.2970255251611347</v>
      </c>
      <c r="F84" s="11">
        <f t="shared" si="19"/>
        <v>0.10545386545360109</v>
      </c>
      <c r="G84" s="11">
        <f t="shared" si="20"/>
        <v>1.8416466501090241</v>
      </c>
      <c r="H84" s="11">
        <f t="shared" si="21"/>
        <v>7.1198356342008786</v>
      </c>
      <c r="I84" s="12">
        <f t="shared" si="15"/>
        <v>220.99759801308289</v>
      </c>
      <c r="J84" s="49">
        <f t="shared" si="16"/>
        <v>14.851106531194201</v>
      </c>
      <c r="K84" s="50">
        <f t="shared" si="23"/>
        <v>235.8487045442771</v>
      </c>
      <c r="L84" s="11">
        <f t="shared" si="17"/>
        <v>1.9654058712023093</v>
      </c>
      <c r="M84" s="11">
        <f t="shared" si="24"/>
        <v>13.27683432949709</v>
      </c>
      <c r="N84" s="12">
        <f t="shared" si="25"/>
        <v>1200.593374725687</v>
      </c>
      <c r="O84" s="18">
        <f t="shared" si="26"/>
        <v>0.1964434499716976</v>
      </c>
    </row>
    <row r="85" spans="1:15" x14ac:dyDescent="0.2">
      <c r="A85" s="47">
        <v>1.77</v>
      </c>
      <c r="B85" s="47">
        <v>25.740000000000002</v>
      </c>
      <c r="C85" s="11">
        <v>7.15</v>
      </c>
      <c r="D85" s="48">
        <f t="shared" si="18"/>
        <v>6.7918209892982873</v>
      </c>
      <c r="E85" s="48">
        <f t="shared" si="22"/>
        <v>7.432861944947101</v>
      </c>
      <c r="F85" s="11">
        <f t="shared" si="19"/>
        <v>0.12829220370725791</v>
      </c>
      <c r="G85" s="11">
        <f t="shared" si="20"/>
        <v>1.8141819926731517</v>
      </c>
      <c r="H85" s="11">
        <f t="shared" si="21"/>
        <v>7.2553073934854737</v>
      </c>
      <c r="I85" s="12">
        <f t="shared" si="15"/>
        <v>217.7018391207782</v>
      </c>
      <c r="J85" s="49">
        <f t="shared" si="16"/>
        <v>15.012281552342618</v>
      </c>
      <c r="K85" s="50">
        <f t="shared" si="23"/>
        <v>232.71412067312082</v>
      </c>
      <c r="L85" s="11">
        <f t="shared" si="17"/>
        <v>1.9392843389426735</v>
      </c>
      <c r="M85" s="11">
        <f t="shared" si="24"/>
        <v>13.171272077448304</v>
      </c>
      <c r="N85" s="12">
        <f t="shared" si="25"/>
        <v>1199.9815423416578</v>
      </c>
      <c r="O85" s="18">
        <f t="shared" si="26"/>
        <v>0.19393141682746204</v>
      </c>
    </row>
    <row r="86" spans="1:15" x14ac:dyDescent="0.2">
      <c r="A86" s="47">
        <v>1.79</v>
      </c>
      <c r="B86" s="47">
        <v>25.884</v>
      </c>
      <c r="C86" s="11">
        <v>7.19</v>
      </c>
      <c r="D86" s="48">
        <f t="shared" si="18"/>
        <v>6.8278334008883519</v>
      </c>
      <c r="E86" s="48">
        <f t="shared" si="22"/>
        <v>7.569418612964868</v>
      </c>
      <c r="F86" s="11">
        <f t="shared" si="19"/>
        <v>0.13116464551209753</v>
      </c>
      <c r="G86" s="11">
        <f t="shared" si="20"/>
        <v>1.7871269183720384</v>
      </c>
      <c r="H86" s="11">
        <f t="shared" si="21"/>
        <v>7.3915048392197598</v>
      </c>
      <c r="I86" s="12">
        <f t="shared" si="15"/>
        <v>214.45523020464461</v>
      </c>
      <c r="J86" s="49">
        <f t="shared" si="16"/>
        <v>15.171903472799293</v>
      </c>
      <c r="K86" s="50">
        <f t="shared" si="23"/>
        <v>229.62713367744391</v>
      </c>
      <c r="L86" s="11">
        <f t="shared" si="17"/>
        <v>1.9135594473120325</v>
      </c>
      <c r="M86" s="11">
        <f t="shared" si="24"/>
        <v>13.065465108942551</v>
      </c>
      <c r="N86" s="12">
        <f t="shared" si="25"/>
        <v>1199.3867018276128</v>
      </c>
      <c r="O86" s="18">
        <f t="shared" si="26"/>
        <v>0.1914537932824672</v>
      </c>
    </row>
    <row r="87" spans="1:15" x14ac:dyDescent="0.2">
      <c r="A87" s="47">
        <v>1.81</v>
      </c>
      <c r="B87" s="47">
        <v>25.884</v>
      </c>
      <c r="C87" s="11">
        <v>7.19</v>
      </c>
      <c r="D87" s="48">
        <f t="shared" si="18"/>
        <v>6.8633087558461341</v>
      </c>
      <c r="E87" s="48">
        <f t="shared" si="22"/>
        <v>7.706684788081791</v>
      </c>
      <c r="F87" s="11">
        <f t="shared" si="19"/>
        <v>0.10672716900680108</v>
      </c>
      <c r="G87" s="11">
        <f t="shared" si="20"/>
        <v>1.7604753190521536</v>
      </c>
      <c r="H87" s="11">
        <f t="shared" si="21"/>
        <v>7.5284171491704086</v>
      </c>
      <c r="I87" s="12">
        <f t="shared" si="15"/>
        <v>211.25703828625842</v>
      </c>
      <c r="J87" s="49">
        <f t="shared" si="16"/>
        <v>15.329970275539141</v>
      </c>
      <c r="K87" s="50">
        <f t="shared" si="23"/>
        <v>226.58700856179757</v>
      </c>
      <c r="L87" s="11">
        <f t="shared" si="17"/>
        <v>1.8882250713483131</v>
      </c>
      <c r="M87" s="11">
        <f t="shared" si="24"/>
        <v>12.959471665193069</v>
      </c>
      <c r="N87" s="12">
        <f t="shared" si="25"/>
        <v>1198.8083718630699</v>
      </c>
      <c r="O87" s="18">
        <f t="shared" si="26"/>
        <v>0.18901019869394003</v>
      </c>
    </row>
    <row r="88" spans="1:15" x14ac:dyDescent="0.2">
      <c r="A88" s="47">
        <v>1.83</v>
      </c>
      <c r="B88" s="47">
        <v>25.740000000000002</v>
      </c>
      <c r="C88" s="11">
        <v>7.15</v>
      </c>
      <c r="D88" s="48">
        <f t="shared" si="18"/>
        <v>6.898255063349958</v>
      </c>
      <c r="E88" s="48">
        <f t="shared" si="22"/>
        <v>7.8446498893487906</v>
      </c>
      <c r="F88" s="11">
        <f t="shared" si="19"/>
        <v>6.3375513128933858E-2</v>
      </c>
      <c r="G88" s="11">
        <f t="shared" si="20"/>
        <v>1.7342211776514607</v>
      </c>
      <c r="H88" s="11">
        <f t="shared" si="21"/>
        <v>7.6660336624971244</v>
      </c>
      <c r="I88" s="12">
        <f t="shared" si="15"/>
        <v>208.10654131817529</v>
      </c>
      <c r="J88" s="49">
        <f t="shared" si="16"/>
        <v>15.486480718998363</v>
      </c>
      <c r="K88" s="50">
        <f t="shared" si="23"/>
        <v>223.59302203717365</v>
      </c>
      <c r="L88" s="11">
        <f t="shared" si="17"/>
        <v>1.8632751836431138</v>
      </c>
      <c r="M88" s="11">
        <f t="shared" si="24"/>
        <v>12.853347469980433</v>
      </c>
      <c r="N88" s="12">
        <f t="shared" si="25"/>
        <v>1198.2460847020182</v>
      </c>
      <c r="O88" s="18">
        <f t="shared" si="26"/>
        <v>0.18660025256229162</v>
      </c>
    </row>
    <row r="89" spans="1:15" x14ac:dyDescent="0.2">
      <c r="A89" s="47">
        <v>1.86</v>
      </c>
      <c r="B89" s="47">
        <v>25.488</v>
      </c>
      <c r="C89" s="11">
        <v>7.08</v>
      </c>
      <c r="D89" s="48">
        <f t="shared" si="18"/>
        <v>6.9496997872075372</v>
      </c>
      <c r="E89" s="48">
        <f t="shared" si="22"/>
        <v>8.0531408829650175</v>
      </c>
      <c r="F89" s="11">
        <f t="shared" si="19"/>
        <v>1.6978145453761098E-2</v>
      </c>
      <c r="G89" s="11">
        <f t="shared" si="20"/>
        <v>1.6955722573233638</v>
      </c>
      <c r="H89" s="11">
        <f t="shared" si="21"/>
        <v>7.8737558838999711</v>
      </c>
      <c r="I89" s="12">
        <f t="shared" si="15"/>
        <v>203.46867087880366</v>
      </c>
      <c r="J89" s="49">
        <f t="shared" si="16"/>
        <v>15.718327312198895</v>
      </c>
      <c r="K89" s="50">
        <f t="shared" si="23"/>
        <v>219.18699819100254</v>
      </c>
      <c r="L89" s="11">
        <f t="shared" si="17"/>
        <v>1.8265583182583545</v>
      </c>
      <c r="M89" s="11">
        <f t="shared" si="24"/>
        <v>12.694031955722243</v>
      </c>
      <c r="N89" s="12">
        <f t="shared" si="25"/>
        <v>1197.4317434309075</v>
      </c>
      <c r="O89" s="18">
        <f t="shared" si="26"/>
        <v>0.18304759281141419</v>
      </c>
    </row>
    <row r="90" spans="1:15" x14ac:dyDescent="0.2">
      <c r="A90" s="47">
        <v>1.88</v>
      </c>
      <c r="B90" s="47">
        <v>25.128000000000004</v>
      </c>
      <c r="C90" s="11">
        <v>6.98</v>
      </c>
      <c r="D90" s="48">
        <f t="shared" si="18"/>
        <v>6.9833577367727031</v>
      </c>
      <c r="E90" s="48">
        <f t="shared" si="22"/>
        <v>8.1928080377004697</v>
      </c>
      <c r="F90" s="11">
        <f t="shared" si="19"/>
        <v>1.1274396234759807E-5</v>
      </c>
      <c r="G90" s="11">
        <f t="shared" si="20"/>
        <v>1.6702860216589936</v>
      </c>
      <c r="H90" s="11">
        <f t="shared" si="21"/>
        <v>8.0130873020111189</v>
      </c>
      <c r="I90" s="12">
        <f t="shared" si="15"/>
        <v>200.43432259907922</v>
      </c>
      <c r="J90" s="49">
        <f t="shared" si="16"/>
        <v>15.87094621423342</v>
      </c>
      <c r="K90" s="50">
        <f t="shared" si="23"/>
        <v>216.30526881331264</v>
      </c>
      <c r="L90" s="11">
        <f t="shared" si="17"/>
        <v>1.8025439067776052</v>
      </c>
      <c r="M90" s="11">
        <f t="shared" si="24"/>
        <v>12.587808937267884</v>
      </c>
      <c r="N90" s="12">
        <f t="shared" si="25"/>
        <v>1196.9076026646333</v>
      </c>
      <c r="O90" s="18">
        <f t="shared" si="26"/>
        <v>0.18072010598960173</v>
      </c>
    </row>
    <row r="91" spans="1:15" x14ac:dyDescent="0.2">
      <c r="A91" s="47">
        <v>1.9</v>
      </c>
      <c r="B91" s="47">
        <v>24.840000000000003</v>
      </c>
      <c r="C91" s="11">
        <v>6.9</v>
      </c>
      <c r="D91" s="48">
        <f t="shared" si="18"/>
        <v>7.0165137420290904</v>
      </c>
      <c r="E91" s="48">
        <f t="shared" si="22"/>
        <v>8.3331383125410525</v>
      </c>
      <c r="F91" s="11">
        <f t="shared" si="19"/>
        <v>1.3575452081621343E-2</v>
      </c>
      <c r="G91" s="11">
        <f t="shared" si="20"/>
        <v>1.6453768821114729</v>
      </c>
      <c r="H91" s="11">
        <f t="shared" si="21"/>
        <v>8.153086847100667</v>
      </c>
      <c r="I91" s="12">
        <f t="shared" si="15"/>
        <v>197.44522585337674</v>
      </c>
      <c r="J91" s="49">
        <f t="shared" si="16"/>
        <v>16.022010043050638</v>
      </c>
      <c r="K91" s="50">
        <f t="shared" si="23"/>
        <v>213.46723589642738</v>
      </c>
      <c r="L91" s="11">
        <f t="shared" si="17"/>
        <v>1.7788936324702282</v>
      </c>
      <c r="M91" s="11">
        <f t="shared" si="24"/>
        <v>12.481631617835403</v>
      </c>
      <c r="N91" s="12">
        <f t="shared" si="25"/>
        <v>1196.39796923986</v>
      </c>
      <c r="O91" s="18">
        <f t="shared" si="26"/>
        <v>0.17842494001561648</v>
      </c>
    </row>
    <row r="92" spans="1:15" x14ac:dyDescent="0.2">
      <c r="A92" s="47">
        <v>1.92</v>
      </c>
      <c r="B92" s="47">
        <v>24.623999999999999</v>
      </c>
      <c r="C92" s="11">
        <v>6.84</v>
      </c>
      <c r="D92" s="48">
        <f t="shared" si="18"/>
        <v>7.0491752885214938</v>
      </c>
      <c r="E92" s="48">
        <f t="shared" si="22"/>
        <v>8.4741218183114828</v>
      </c>
      <c r="F92" s="11">
        <f t="shared" si="19"/>
        <v>4.3754301328050228E-2</v>
      </c>
      <c r="G92" s="11">
        <f t="shared" si="20"/>
        <v>1.6208392150093609</v>
      </c>
      <c r="H92" s="11">
        <f t="shared" si="21"/>
        <v>8.2937445553253326</v>
      </c>
      <c r="I92" s="12">
        <f t="shared" si="15"/>
        <v>194.5007058011233</v>
      </c>
      <c r="J92" s="49">
        <f t="shared" si="16"/>
        <v>16.171520646828586</v>
      </c>
      <c r="K92" s="50">
        <f t="shared" si="23"/>
        <v>210.67222644795189</v>
      </c>
      <c r="L92" s="11">
        <f t="shared" si="17"/>
        <v>1.7556018870662657</v>
      </c>
      <c r="M92" s="11">
        <f t="shared" si="24"/>
        <v>12.375545438789223</v>
      </c>
      <c r="N92" s="12">
        <f t="shared" si="25"/>
        <v>1195.9024320556159</v>
      </c>
      <c r="O92" s="18">
        <f t="shared" si="26"/>
        <v>0.17616171754566221</v>
      </c>
    </row>
    <row r="93" spans="1:15" x14ac:dyDescent="0.2">
      <c r="A93" s="47">
        <v>1.94</v>
      </c>
      <c r="B93" s="47">
        <v>24.515999999999998</v>
      </c>
      <c r="C93" s="11">
        <v>6.81</v>
      </c>
      <c r="D93" s="48">
        <f t="shared" si="18"/>
        <v>7.0813497501620413</v>
      </c>
      <c r="E93" s="48">
        <f t="shared" si="22"/>
        <v>8.615748813314724</v>
      </c>
      <c r="F93" s="11">
        <f t="shared" si="19"/>
        <v>7.3630686913002424E-2</v>
      </c>
      <c r="G93" s="11">
        <f t="shared" si="20"/>
        <v>1.5966674805475822</v>
      </c>
      <c r="H93" s="11">
        <f t="shared" si="21"/>
        <v>8.4350506114336135</v>
      </c>
      <c r="I93" s="12">
        <f t="shared" si="15"/>
        <v>191.60009766570988</v>
      </c>
      <c r="J93" s="49">
        <f t="shared" si="16"/>
        <v>16.319480478010597</v>
      </c>
      <c r="K93" s="50">
        <f t="shared" si="23"/>
        <v>207.91957814372049</v>
      </c>
      <c r="L93" s="11">
        <f t="shared" si="17"/>
        <v>1.7326631511976707</v>
      </c>
      <c r="M93" s="11">
        <f t="shared" si="24"/>
        <v>12.2695937728486</v>
      </c>
      <c r="N93" s="12">
        <f t="shared" si="25"/>
        <v>1195.420591664483</v>
      </c>
      <c r="O93" s="18">
        <f t="shared" si="26"/>
        <v>0.17393006243452511</v>
      </c>
    </row>
    <row r="94" spans="1:15" x14ac:dyDescent="0.2">
      <c r="A94" s="47">
        <v>1.96</v>
      </c>
      <c r="B94" s="47">
        <v>24.623999999999999</v>
      </c>
      <c r="C94" s="11">
        <v>6.84</v>
      </c>
      <c r="D94" s="48">
        <f t="shared" si="18"/>
        <v>7.1130443908949861</v>
      </c>
      <c r="E94" s="48">
        <f t="shared" si="22"/>
        <v>8.7580097011326234</v>
      </c>
      <c r="F94" s="11">
        <f t="shared" si="19"/>
        <v>7.455323939921403E-2</v>
      </c>
      <c r="G94" s="11">
        <f t="shared" si="20"/>
        <v>1.5728562215367174</v>
      </c>
      <c r="H94" s="11">
        <f t="shared" si="21"/>
        <v>8.5769953465498361</v>
      </c>
      <c r="I94" s="12">
        <f t="shared" si="15"/>
        <v>188.74274658440609</v>
      </c>
      <c r="J94" s="49">
        <f t="shared" si="16"/>
        <v>16.465892565589343</v>
      </c>
      <c r="K94" s="50">
        <f t="shared" si="23"/>
        <v>205.20863914999543</v>
      </c>
      <c r="L94" s="11">
        <f t="shared" si="17"/>
        <v>1.7100719929166286</v>
      </c>
      <c r="M94" s="11">
        <f t="shared" si="24"/>
        <v>12.163817997242235</v>
      </c>
      <c r="N94" s="12">
        <f t="shared" si="25"/>
        <v>1194.9520599512739</v>
      </c>
      <c r="O94" s="18">
        <f t="shared" si="26"/>
        <v>0.17172959989571729</v>
      </c>
    </row>
    <row r="95" spans="1:15" x14ac:dyDescent="0.2">
      <c r="A95" s="47">
        <v>1.98</v>
      </c>
      <c r="B95" s="47">
        <v>24.803999999999998</v>
      </c>
      <c r="C95" s="11">
        <v>6.89</v>
      </c>
      <c r="D95" s="48">
        <f t="shared" si="18"/>
        <v>7.1442663663366623</v>
      </c>
      <c r="E95" s="48">
        <f t="shared" si="22"/>
        <v>8.900895028459356</v>
      </c>
      <c r="F95" s="11">
        <f t="shared" si="19"/>
        <v>6.4651385050049942E-2</v>
      </c>
      <c r="G95" s="11">
        <f t="shared" si="20"/>
        <v>1.5494000621709516</v>
      </c>
      <c r="H95" s="11">
        <f t="shared" si="21"/>
        <v>8.7195692359911874</v>
      </c>
      <c r="I95" s="12">
        <f t="shared" si="15"/>
        <v>185.92800746051418</v>
      </c>
      <c r="J95" s="49">
        <f t="shared" si="16"/>
        <v>16.610760488357904</v>
      </c>
      <c r="K95" s="50">
        <f t="shared" si="23"/>
        <v>202.53876794887208</v>
      </c>
      <c r="L95" s="11">
        <f t="shared" si="17"/>
        <v>1.6878230662406006</v>
      </c>
      <c r="M95" s="11">
        <f t="shared" si="24"/>
        <v>12.05825756446994</v>
      </c>
      <c r="N95" s="12">
        <f t="shared" si="25"/>
        <v>1194.4964598198887</v>
      </c>
      <c r="O95" s="18">
        <f t="shared" si="26"/>
        <v>0.16955995665270682</v>
      </c>
    </row>
    <row r="96" spans="1:15" x14ac:dyDescent="0.2">
      <c r="A96" s="47">
        <v>2.0099999999999998</v>
      </c>
      <c r="B96" s="47">
        <v>25.128000000000004</v>
      </c>
      <c r="C96" s="11">
        <v>6.98</v>
      </c>
      <c r="D96" s="48">
        <f t="shared" si="18"/>
        <v>7.1902284727683474</v>
      </c>
      <c r="E96" s="48">
        <f t="shared" si="22"/>
        <v>9.1166018826424047</v>
      </c>
      <c r="F96" s="11">
        <f t="shared" si="19"/>
        <v>4.4196010762511617E-2</v>
      </c>
      <c r="G96" s="11">
        <f t="shared" si="20"/>
        <v>1.5148700723802102</v>
      </c>
      <c r="H96" s="11">
        <f t="shared" si="21"/>
        <v>8.9345892483050697</v>
      </c>
      <c r="I96" s="12">
        <f t="shared" si="15"/>
        <v>181.78440868562524</v>
      </c>
      <c r="J96" s="49">
        <f t="shared" si="16"/>
        <v>16.825176175455354</v>
      </c>
      <c r="K96" s="50">
        <f t="shared" si="23"/>
        <v>198.60958486108058</v>
      </c>
      <c r="L96" s="11">
        <f t="shared" si="17"/>
        <v>1.6550798738423382</v>
      </c>
      <c r="M96" s="11">
        <f t="shared" si="24"/>
        <v>11.900402433607026</v>
      </c>
      <c r="N96" s="12">
        <f t="shared" si="25"/>
        <v>1193.8365077340745</v>
      </c>
      <c r="O96" s="18">
        <f t="shared" si="26"/>
        <v>0.16636246552557313</v>
      </c>
    </row>
    <row r="97" spans="1:15" x14ac:dyDescent="0.2">
      <c r="A97" s="47">
        <v>2.0299999999999998</v>
      </c>
      <c r="B97" s="47">
        <v>25.488</v>
      </c>
      <c r="C97" s="11">
        <v>7.08</v>
      </c>
      <c r="D97" s="48">
        <f t="shared" si="18"/>
        <v>7.2202993944136695</v>
      </c>
      <c r="E97" s="48">
        <f t="shared" si="22"/>
        <v>9.261007870530678</v>
      </c>
      <c r="F97" s="11">
        <f t="shared" si="19"/>
        <v>1.9683920072842382E-2</v>
      </c>
      <c r="G97" s="11">
        <f t="shared" si="20"/>
        <v>1.4922786661539862</v>
      </c>
      <c r="H97" s="11">
        <f t="shared" si="21"/>
        <v>9.0786952800209306</v>
      </c>
      <c r="I97" s="12">
        <f t="shared" si="15"/>
        <v>179.07343993847834</v>
      </c>
      <c r="J97" s="49">
        <f t="shared" si="16"/>
        <v>16.966202721011779</v>
      </c>
      <c r="K97" s="50">
        <f t="shared" si="23"/>
        <v>196.03964265949011</v>
      </c>
      <c r="L97" s="11">
        <f t="shared" si="17"/>
        <v>1.6336636888290843</v>
      </c>
      <c r="M97" s="11">
        <f t="shared" si="24"/>
        <v>11.795540943128239</v>
      </c>
      <c r="N97" s="12">
        <f t="shared" si="25"/>
        <v>1193.4116563424629</v>
      </c>
      <c r="O97" s="18">
        <f t="shared" si="26"/>
        <v>0.16426824861113501</v>
      </c>
    </row>
    <row r="98" spans="1:15" x14ac:dyDescent="0.2">
      <c r="A98" s="47">
        <v>2.0499999999999998</v>
      </c>
      <c r="B98" s="47">
        <v>25.884</v>
      </c>
      <c r="C98" s="11">
        <v>7.19</v>
      </c>
      <c r="D98" s="48">
        <f t="shared" si="18"/>
        <v>7.2499218654500099</v>
      </c>
      <c r="E98" s="48">
        <f t="shared" si="22"/>
        <v>9.4060063078396787</v>
      </c>
      <c r="F98" s="11">
        <f t="shared" si="19"/>
        <v>3.5906299590090481E-3</v>
      </c>
      <c r="G98" s="11">
        <f t="shared" si="20"/>
        <v>1.4700241677884318</v>
      </c>
      <c r="H98" s="11">
        <f t="shared" si="21"/>
        <v>9.2233982344333896</v>
      </c>
      <c r="I98" s="12">
        <f t="shared" si="15"/>
        <v>176.40290013461183</v>
      </c>
      <c r="J98" s="49">
        <f t="shared" si="16"/>
        <v>17.105701592642443</v>
      </c>
      <c r="K98" s="50">
        <f t="shared" si="23"/>
        <v>193.50860172725427</v>
      </c>
      <c r="L98" s="11">
        <f t="shared" si="17"/>
        <v>1.6125716810604522</v>
      </c>
      <c r="M98" s="11">
        <f t="shared" si="24"/>
        <v>11.691018690125652</v>
      </c>
      <c r="N98" s="12">
        <f t="shared" si="25"/>
        <v>1192.9984991367078</v>
      </c>
      <c r="O98" s="18">
        <f t="shared" si="26"/>
        <v>0.16220355840119108</v>
      </c>
    </row>
    <row r="99" spans="1:15" x14ac:dyDescent="0.2">
      <c r="A99" s="47">
        <v>2.0699999999999998</v>
      </c>
      <c r="B99" s="47">
        <v>26.28</v>
      </c>
      <c r="C99" s="11">
        <v>7.3</v>
      </c>
      <c r="D99" s="48">
        <f t="shared" si="18"/>
        <v>7.2791025736653605</v>
      </c>
      <c r="E99" s="48">
        <f t="shared" si="22"/>
        <v>9.5515883593129853</v>
      </c>
      <c r="F99" s="11">
        <f t="shared" si="19"/>
        <v>4.3670242741167666E-4</v>
      </c>
      <c r="G99" s="11">
        <f t="shared" si="20"/>
        <v>1.4481015529435202</v>
      </c>
      <c r="H99" s="11">
        <f t="shared" si="21"/>
        <v>9.3686892095756207</v>
      </c>
      <c r="I99" s="12">
        <f t="shared" si="15"/>
        <v>173.77218635322242</v>
      </c>
      <c r="J99" s="49">
        <f t="shared" si="16"/>
        <v>17.24367853663761</v>
      </c>
      <c r="K99" s="50">
        <f t="shared" si="23"/>
        <v>191.01586488986004</v>
      </c>
      <c r="L99" s="11">
        <f t="shared" si="17"/>
        <v>1.5917988740821669</v>
      </c>
      <c r="M99" s="11">
        <f t="shared" si="24"/>
        <v>11.586867281089125</v>
      </c>
      <c r="N99" s="12">
        <f t="shared" si="25"/>
        <v>1192.5967049424635</v>
      </c>
      <c r="O99" s="18">
        <f t="shared" si="26"/>
        <v>0.16016803006266528</v>
      </c>
    </row>
    <row r="100" spans="1:15" x14ac:dyDescent="0.2">
      <c r="A100" s="47">
        <v>2.09</v>
      </c>
      <c r="B100" s="47">
        <v>26.603999999999999</v>
      </c>
      <c r="C100" s="11">
        <v>7.39</v>
      </c>
      <c r="D100" s="48">
        <f t="shared" si="18"/>
        <v>7.3078481071120756</v>
      </c>
      <c r="E100" s="48">
        <f t="shared" si="22"/>
        <v>9.6977453214552263</v>
      </c>
      <c r="F100" s="11">
        <f t="shared" si="19"/>
        <v>6.7489335050689584E-3</v>
      </c>
      <c r="G100" s="11">
        <f t="shared" si="20"/>
        <v>1.4265058722076993</v>
      </c>
      <c r="H100" s="11">
        <f t="shared" si="21"/>
        <v>9.5145594362367127</v>
      </c>
      <c r="I100" s="12">
        <f t="shared" si="15"/>
        <v>171.18070466492392</v>
      </c>
      <c r="J100" s="49">
        <f t="shared" si="16"/>
        <v>17.380139717924653</v>
      </c>
      <c r="K100" s="50">
        <f t="shared" si="23"/>
        <v>188.56084438284859</v>
      </c>
      <c r="L100" s="11">
        <f t="shared" si="17"/>
        <v>1.5713403698570716</v>
      </c>
      <c r="M100" s="11">
        <f t="shared" si="24"/>
        <v>11.48311674748879</v>
      </c>
      <c r="N100" s="12">
        <f t="shared" si="25"/>
        <v>1192.205952021031</v>
      </c>
      <c r="O100" s="18">
        <f t="shared" si="26"/>
        <v>0.15816130095911676</v>
      </c>
    </row>
    <row r="101" spans="1:15" x14ac:dyDescent="0.2">
      <c r="A101" s="47">
        <v>2.11</v>
      </c>
      <c r="B101" s="47">
        <v>26.928000000000001</v>
      </c>
      <c r="C101" s="11">
        <v>7.48</v>
      </c>
      <c r="D101" s="48">
        <f t="shared" si="18"/>
        <v>7.336164955594235</v>
      </c>
      <c r="E101" s="48">
        <f t="shared" si="22"/>
        <v>9.8444686205671115</v>
      </c>
      <c r="F101" s="11">
        <f t="shared" si="19"/>
        <v>2.0688519999208517E-2</v>
      </c>
      <c r="G101" s="11">
        <f t="shared" si="20"/>
        <v>1.4052322499804795</v>
      </c>
      <c r="H101" s="11">
        <f t="shared" si="21"/>
        <v>9.6610002759818485</v>
      </c>
      <c r="I101" s="12">
        <f t="shared" si="15"/>
        <v>168.62786999765754</v>
      </c>
      <c r="J101" s="49">
        <f t="shared" si="16"/>
        <v>17.515091698894672</v>
      </c>
      <c r="K101" s="50">
        <f t="shared" si="23"/>
        <v>186.14296169655222</v>
      </c>
      <c r="L101" s="11">
        <f t="shared" si="17"/>
        <v>1.5511913474712684</v>
      </c>
      <c r="M101" s="11">
        <f t="shared" si="24"/>
        <v>11.379795602739719</v>
      </c>
      <c r="N101" s="12">
        <f t="shared" si="25"/>
        <v>1191.8259278053838</v>
      </c>
      <c r="O101" s="18">
        <f t="shared" si="26"/>
        <v>0.1561830107516741</v>
      </c>
    </row>
    <row r="102" spans="1:15" x14ac:dyDescent="0.2">
      <c r="A102" s="47">
        <v>2.13</v>
      </c>
      <c r="B102" s="47">
        <v>27.144000000000002</v>
      </c>
      <c r="C102" s="11">
        <v>7.54</v>
      </c>
      <c r="D102" s="48">
        <f t="shared" si="18"/>
        <v>7.3640595121328349</v>
      </c>
      <c r="E102" s="48">
        <f t="shared" si="22"/>
        <v>9.9917498108097682</v>
      </c>
      <c r="F102" s="11">
        <f t="shared" si="19"/>
        <v>3.0955055270936067E-2</v>
      </c>
      <c r="G102" s="11">
        <f t="shared" si="20"/>
        <v>1.3842758833716791</v>
      </c>
      <c r="H102" s="11">
        <f t="shared" si="21"/>
        <v>9.8080032192020461</v>
      </c>
      <c r="I102" s="12">
        <f t="shared" si="15"/>
        <v>166.11310600460149</v>
      </c>
      <c r="J102" s="49">
        <f t="shared" si="16"/>
        <v>17.648541418986998</v>
      </c>
      <c r="K102" s="50">
        <f t="shared" si="23"/>
        <v>183.7616474235885</v>
      </c>
      <c r="L102" s="11">
        <f t="shared" si="17"/>
        <v>1.5313470618632374</v>
      </c>
      <c r="M102" s="11">
        <f t="shared" si="24"/>
        <v>11.276930897290642</v>
      </c>
      <c r="N102" s="12">
        <f t="shared" si="25"/>
        <v>1191.4563286431573</v>
      </c>
      <c r="O102" s="18">
        <f t="shared" si="26"/>
        <v>0.15423280149332719</v>
      </c>
    </row>
    <row r="103" spans="1:15" x14ac:dyDescent="0.2">
      <c r="A103" s="47">
        <v>2.15</v>
      </c>
      <c r="B103" s="47">
        <v>27.252000000000002</v>
      </c>
      <c r="C103" s="11">
        <v>7.57</v>
      </c>
      <c r="D103" s="48">
        <f t="shared" si="18"/>
        <v>7.3915380744091177</v>
      </c>
      <c r="E103" s="48">
        <f t="shared" si="22"/>
        <v>10.13958057229795</v>
      </c>
      <c r="F103" s="11">
        <f t="shared" si="19"/>
        <v>3.1848658885605716E-2</v>
      </c>
      <c r="G103" s="11">
        <f t="shared" si="20"/>
        <v>1.3636320411170901</v>
      </c>
      <c r="H103" s="11">
        <f t="shared" si="21"/>
        <v>9.9555598831929508</v>
      </c>
      <c r="I103" s="12">
        <f t="shared" si="15"/>
        <v>163.63584493405082</v>
      </c>
      <c r="J103" s="49">
        <f t="shared" si="16"/>
        <v>17.780496175006917</v>
      </c>
      <c r="K103" s="50">
        <f t="shared" si="23"/>
        <v>181.41634110905773</v>
      </c>
      <c r="L103" s="11">
        <f t="shared" si="17"/>
        <v>1.511802842575481</v>
      </c>
      <c r="M103" s="11">
        <f t="shared" si="24"/>
        <v>11.174548271896601</v>
      </c>
      <c r="N103" s="12">
        <f t="shared" si="25"/>
        <v>1191.0968595464426</v>
      </c>
      <c r="O103" s="18">
        <f t="shared" si="26"/>
        <v>0.1523103177168473</v>
      </c>
    </row>
    <row r="104" spans="1:15" x14ac:dyDescent="0.2">
      <c r="A104" s="47">
        <v>2.1800000000000002</v>
      </c>
      <c r="B104" s="47">
        <v>27.288</v>
      </c>
      <c r="C104" s="11">
        <v>7.58</v>
      </c>
      <c r="D104" s="48">
        <f t="shared" si="18"/>
        <v>7.4319894739783567</v>
      </c>
      <c r="E104" s="48">
        <f t="shared" si="22"/>
        <v>10.362540256517303</v>
      </c>
      <c r="F104" s="11">
        <f t="shared" si="19"/>
        <v>2.1907115813203558E-2</v>
      </c>
      <c r="G104" s="11">
        <f t="shared" si="20"/>
        <v>1.3332420846379824</v>
      </c>
      <c r="H104" s="11">
        <f t="shared" si="21"/>
        <v>10.177915075646204</v>
      </c>
      <c r="I104" s="12">
        <f t="shared" si="15"/>
        <v>159.98905015655788</v>
      </c>
      <c r="J104" s="49">
        <f t="shared" si="16"/>
        <v>17.975642041414222</v>
      </c>
      <c r="K104" s="50">
        <f t="shared" si="23"/>
        <v>177.96469219797211</v>
      </c>
      <c r="L104" s="11">
        <f t="shared" si="17"/>
        <v>1.4830391016497677</v>
      </c>
      <c r="M104" s="11">
        <f t="shared" si="24"/>
        <v>11.021930992959392</v>
      </c>
      <c r="N104" s="12">
        <f t="shared" si="25"/>
        <v>1190.576025153001</v>
      </c>
      <c r="O104" s="18">
        <f t="shared" si="26"/>
        <v>0.14947780606879082</v>
      </c>
    </row>
    <row r="105" spans="1:15" x14ac:dyDescent="0.2">
      <c r="A105" s="47">
        <v>2.2000000000000002</v>
      </c>
      <c r="B105" s="47">
        <v>27.18</v>
      </c>
      <c r="C105" s="11">
        <v>7.55</v>
      </c>
      <c r="D105" s="48">
        <f t="shared" si="18"/>
        <v>7.4584549900594821</v>
      </c>
      <c r="E105" s="48">
        <f t="shared" si="22"/>
        <v>10.511709356318493</v>
      </c>
      <c r="F105" s="11">
        <f t="shared" si="19"/>
        <v>8.3804888450094896E-3</v>
      </c>
      <c r="G105" s="11">
        <f t="shared" si="20"/>
        <v>1.3133593144380082</v>
      </c>
      <c r="H105" s="11">
        <f t="shared" si="21"/>
        <v>10.326820183043097</v>
      </c>
      <c r="I105" s="12">
        <f t="shared" si="15"/>
        <v>157.60311773256097</v>
      </c>
      <c r="J105" s="49">
        <f t="shared" si="16"/>
        <v>18.103893486647902</v>
      </c>
      <c r="K105" s="50">
        <f t="shared" si="23"/>
        <v>175.70701121920888</v>
      </c>
      <c r="L105" s="11">
        <f t="shared" si="17"/>
        <v>1.4642250934934073</v>
      </c>
      <c r="M105" s="11">
        <f t="shared" si="24"/>
        <v>10.920856955136216</v>
      </c>
      <c r="N105" s="12">
        <f t="shared" si="25"/>
        <v>1190.2406453283249</v>
      </c>
      <c r="O105" s="18">
        <f t="shared" si="26"/>
        <v>0.1476230978238359</v>
      </c>
    </row>
    <row r="106" spans="1:15" x14ac:dyDescent="0.2">
      <c r="A106" s="47">
        <v>2.2200000000000002</v>
      </c>
      <c r="B106" s="47">
        <v>27.036000000000001</v>
      </c>
      <c r="C106" s="11">
        <v>7.51</v>
      </c>
      <c r="D106" s="48">
        <f t="shared" si="18"/>
        <v>7.4845258232990384</v>
      </c>
      <c r="E106" s="48">
        <f t="shared" si="22"/>
        <v>10.661399872784473</v>
      </c>
      <c r="F106" s="11">
        <f t="shared" si="19"/>
        <v>6.4893367859180544E-4</v>
      </c>
      <c r="G106" s="11">
        <f t="shared" si="20"/>
        <v>1.2937730579435194</v>
      </c>
      <c r="H106" s="11">
        <f t="shared" si="21"/>
        <v>10.47625064404944</v>
      </c>
      <c r="I106" s="12">
        <f t="shared" si="15"/>
        <v>155.25276695322233</v>
      </c>
      <c r="J106" s="49">
        <f t="shared" si="16"/>
        <v>18.230678053107329</v>
      </c>
      <c r="K106" s="50">
        <f t="shared" si="23"/>
        <v>173.48344500632967</v>
      </c>
      <c r="L106" s="11">
        <f t="shared" si="17"/>
        <v>1.4456953750527473</v>
      </c>
      <c r="M106" s="11">
        <f t="shared" si="24"/>
        <v>10.820344367206275</v>
      </c>
      <c r="N106" s="12">
        <f t="shared" si="25"/>
        <v>1189.914427885999</v>
      </c>
      <c r="O106" s="18">
        <f t="shared" si="26"/>
        <v>0.14579489158269995</v>
      </c>
    </row>
    <row r="107" spans="1:15" x14ac:dyDescent="0.2">
      <c r="A107" s="47">
        <v>2.2400000000000002</v>
      </c>
      <c r="B107" s="47">
        <v>26.82</v>
      </c>
      <c r="C107" s="11">
        <v>7.45</v>
      </c>
      <c r="D107" s="48">
        <f t="shared" si="18"/>
        <v>7.5102078596410182</v>
      </c>
      <c r="E107" s="48">
        <f t="shared" si="22"/>
        <v>10.811604029977294</v>
      </c>
      <c r="F107" s="11">
        <f t="shared" si="19"/>
        <v>3.6249863625525298E-3</v>
      </c>
      <c r="G107" s="11">
        <f t="shared" si="20"/>
        <v>1.2744788932164932</v>
      </c>
      <c r="H107" s="11">
        <f t="shared" si="21"/>
        <v>10.626198624015245</v>
      </c>
      <c r="I107" s="12">
        <f t="shared" si="15"/>
        <v>152.93746718597919</v>
      </c>
      <c r="J107" s="49">
        <f t="shared" si="16"/>
        <v>18.356004420677881</v>
      </c>
      <c r="K107" s="50">
        <f t="shared" si="23"/>
        <v>171.29347160665708</v>
      </c>
      <c r="L107" s="11">
        <f t="shared" si="17"/>
        <v>1.4274455967221422</v>
      </c>
      <c r="M107" s="11">
        <f t="shared" si="24"/>
        <v>10.720413139712596</v>
      </c>
      <c r="N107" s="12">
        <f t="shared" si="25"/>
        <v>1189.5971139066623</v>
      </c>
      <c r="O107" s="18">
        <f t="shared" si="26"/>
        <v>0.14399284396725345</v>
      </c>
    </row>
    <row r="108" spans="1:15" x14ac:dyDescent="0.2">
      <c r="A108" s="47">
        <v>2.2599999999999998</v>
      </c>
      <c r="B108" s="47">
        <v>26.64</v>
      </c>
      <c r="C108" s="11">
        <v>7.4</v>
      </c>
      <c r="D108" s="48">
        <f t="shared" si="18"/>
        <v>7.5355068972517572</v>
      </c>
      <c r="E108" s="48">
        <f t="shared" si="22"/>
        <v>10.962314167922326</v>
      </c>
      <c r="F108" s="11">
        <f t="shared" si="19"/>
        <v>1.8362119202798174E-2</v>
      </c>
      <c r="G108" s="11">
        <f t="shared" si="20"/>
        <v>1.2554724642637036</v>
      </c>
      <c r="H108" s="11">
        <f t="shared" si="21"/>
        <v>10.776656405129415</v>
      </c>
      <c r="I108" s="12">
        <f t="shared" si="15"/>
        <v>150.65669571164443</v>
      </c>
      <c r="J108" s="49">
        <f t="shared" si="16"/>
        <v>18.479881530447404</v>
      </c>
      <c r="K108" s="50">
        <f t="shared" si="23"/>
        <v>169.13657724209185</v>
      </c>
      <c r="L108" s="11">
        <f t="shared" si="17"/>
        <v>1.4094714770174321</v>
      </c>
      <c r="M108" s="11">
        <f t="shared" si="24"/>
        <v>10.621082036544481</v>
      </c>
      <c r="N108" s="12">
        <f t="shared" si="25"/>
        <v>1189.2884518741323</v>
      </c>
      <c r="O108" s="18">
        <f t="shared" si="26"/>
        <v>0.14221661446014977</v>
      </c>
    </row>
    <row r="109" spans="1:15" x14ac:dyDescent="0.2">
      <c r="A109" s="47">
        <v>2.2799999999999998</v>
      </c>
      <c r="B109" s="47">
        <v>26.496000000000002</v>
      </c>
      <c r="C109" s="11">
        <v>7.36</v>
      </c>
      <c r="D109" s="48">
        <f t="shared" si="18"/>
        <v>7.5604286478289611</v>
      </c>
      <c r="E109" s="48">
        <f t="shared" si="22"/>
        <v>11.113522740878905</v>
      </c>
      <c r="F109" s="11">
        <f t="shared" si="19"/>
        <v>4.0171642870545574E-2</v>
      </c>
      <c r="G109" s="11">
        <f t="shared" si="20"/>
        <v>1.2367494800532788</v>
      </c>
      <c r="H109" s="11">
        <f t="shared" si="21"/>
        <v>10.927616384677354</v>
      </c>
      <c r="I109" s="12">
        <f t="shared" si="15"/>
        <v>148.40993760639344</v>
      </c>
      <c r="J109" s="49">
        <f t="shared" si="16"/>
        <v>18.602318569246201</v>
      </c>
      <c r="K109" s="50">
        <f t="shared" si="23"/>
        <v>167.01225617563964</v>
      </c>
      <c r="L109" s="11">
        <f t="shared" si="17"/>
        <v>1.3917688014636636</v>
      </c>
      <c r="M109" s="11">
        <f t="shared" si="24"/>
        <v>10.522368717740459</v>
      </c>
      <c r="N109" s="12">
        <f t="shared" si="25"/>
        <v>1188.9881974657601</v>
      </c>
      <c r="O109" s="18">
        <f t="shared" si="26"/>
        <v>0.14046586545738118</v>
      </c>
    </row>
    <row r="110" spans="1:15" x14ac:dyDescent="0.2">
      <c r="A110" s="47">
        <v>2.2999999999999998</v>
      </c>
      <c r="B110" s="47">
        <v>26.423999999999999</v>
      </c>
      <c r="C110" s="11">
        <v>7.34</v>
      </c>
      <c r="D110" s="48">
        <f t="shared" si="18"/>
        <v>7.5849787378912339</v>
      </c>
      <c r="E110" s="48">
        <f t="shared" si="22"/>
        <v>11.265222315636729</v>
      </c>
      <c r="F110" s="11">
        <f t="shared" si="19"/>
        <v>6.0014582018781945E-2</v>
      </c>
      <c r="G110" s="11">
        <f t="shared" si="20"/>
        <v>1.2183057135459274</v>
      </c>
      <c r="H110" s="11">
        <f t="shared" si="21"/>
        <v>11.079071073324457</v>
      </c>
      <c r="I110" s="12">
        <f t="shared" si="15"/>
        <v>146.19668562551129</v>
      </c>
      <c r="J110" s="49">
        <f t="shared" si="16"/>
        <v>18.723324954760045</v>
      </c>
      <c r="K110" s="50">
        <f t="shared" si="23"/>
        <v>164.92001058027134</v>
      </c>
      <c r="L110" s="11">
        <f t="shared" si="17"/>
        <v>1.3743334215022611</v>
      </c>
      <c r="M110" s="11">
        <f t="shared" si="24"/>
        <v>10.424289780867962</v>
      </c>
      <c r="N110" s="12">
        <f t="shared" si="25"/>
        <v>1188.6961133484861</v>
      </c>
      <c r="O110" s="18">
        <f t="shared" si="26"/>
        <v>0.13874026231624625</v>
      </c>
    </row>
    <row r="111" spans="1:15" x14ac:dyDescent="0.2">
      <c r="A111" s="47">
        <v>2.33</v>
      </c>
      <c r="B111" s="47">
        <v>26.388000000000002</v>
      </c>
      <c r="C111" s="11">
        <v>7.33</v>
      </c>
      <c r="D111" s="48">
        <f t="shared" si="18"/>
        <v>7.6211191113425354</v>
      </c>
      <c r="E111" s="48">
        <f t="shared" si="22"/>
        <v>11.493855888977007</v>
      </c>
      <c r="F111" s="11">
        <f t="shared" si="19"/>
        <v>8.475033698886747E-2</v>
      </c>
      <c r="G111" s="11">
        <f t="shared" si="20"/>
        <v>1.1911545052312724</v>
      </c>
      <c r="H111" s="11">
        <f t="shared" si="21"/>
        <v>11.307164577386349</v>
      </c>
      <c r="I111" s="12">
        <f t="shared" si="15"/>
        <v>142.9385406277527</v>
      </c>
      <c r="J111" s="49">
        <f t="shared" si="16"/>
        <v>18.902173188751739</v>
      </c>
      <c r="K111" s="50">
        <f t="shared" si="23"/>
        <v>161.84071381650443</v>
      </c>
      <c r="L111" s="11">
        <f t="shared" si="17"/>
        <v>1.348672615137537</v>
      </c>
      <c r="M111" s="11">
        <f t="shared" si="24"/>
        <v>10.278394642168999</v>
      </c>
      <c r="N111" s="12">
        <f t="shared" si="25"/>
        <v>1188.2728039674373</v>
      </c>
      <c r="O111" s="18">
        <f t="shared" si="26"/>
        <v>0.1361982814688229</v>
      </c>
    </row>
    <row r="112" spans="1:15" x14ac:dyDescent="0.2">
      <c r="A112" s="47">
        <v>2.35</v>
      </c>
      <c r="B112" s="47">
        <v>26.423999999999999</v>
      </c>
      <c r="C112" s="11">
        <v>7.34</v>
      </c>
      <c r="D112" s="48">
        <f t="shared" si="18"/>
        <v>7.6447641185595581</v>
      </c>
      <c r="E112" s="48">
        <f t="shared" si="22"/>
        <v>11.646751171348198</v>
      </c>
      <c r="F112" s="11">
        <f t="shared" si="19"/>
        <v>9.2881167961384445E-2</v>
      </c>
      <c r="G112" s="11">
        <f t="shared" si="20"/>
        <v>1.173390701063173</v>
      </c>
      <c r="H112" s="11">
        <f t="shared" si="21"/>
        <v>11.459824001809949</v>
      </c>
      <c r="I112" s="12">
        <f t="shared" si="15"/>
        <v>140.80688412758076</v>
      </c>
      <c r="J112" s="49">
        <f t="shared" si="16"/>
        <v>19.0196455305333</v>
      </c>
      <c r="K112" s="50">
        <f t="shared" si="23"/>
        <v>159.82652965811405</v>
      </c>
      <c r="L112" s="11">
        <f t="shared" si="17"/>
        <v>1.3318877471509505</v>
      </c>
      <c r="M112" s="11">
        <f t="shared" si="24"/>
        <v>10.181967659368711</v>
      </c>
      <c r="N112" s="12">
        <f t="shared" si="25"/>
        <v>1188.00015133945</v>
      </c>
      <c r="O112" s="18">
        <f t="shared" si="26"/>
        <v>0.13453409873551983</v>
      </c>
    </row>
    <row r="113" spans="1:15" x14ac:dyDescent="0.2">
      <c r="A113" s="47">
        <v>2.37</v>
      </c>
      <c r="B113" s="47">
        <v>26.496000000000002</v>
      </c>
      <c r="C113" s="11">
        <v>7.36</v>
      </c>
      <c r="D113" s="48">
        <f t="shared" si="18"/>
        <v>7.6680565054608181</v>
      </c>
      <c r="E113" s="48">
        <f t="shared" si="22"/>
        <v>11.800112301457414</v>
      </c>
      <c r="F113" s="11">
        <f t="shared" si="19"/>
        <v>9.4898810556730842E-2</v>
      </c>
      <c r="G113" s="11">
        <f t="shared" si="20"/>
        <v>1.155891810251936</v>
      </c>
      <c r="H113" s="11">
        <f t="shared" si="21"/>
        <v>11.612952791344316</v>
      </c>
      <c r="I113" s="12">
        <f t="shared" si="15"/>
        <v>138.70701723023231</v>
      </c>
      <c r="J113" s="49">
        <f t="shared" si="16"/>
        <v>19.135721796777087</v>
      </c>
      <c r="K113" s="50">
        <f t="shared" si="23"/>
        <v>157.8427390270094</v>
      </c>
      <c r="L113" s="11">
        <f t="shared" si="17"/>
        <v>1.3153561585584117</v>
      </c>
      <c r="M113" s="11">
        <f t="shared" si="24"/>
        <v>10.08622534863178</v>
      </c>
      <c r="N113" s="12">
        <f t="shared" si="25"/>
        <v>1187.7348905641986</v>
      </c>
      <c r="O113" s="18">
        <f t="shared" si="26"/>
        <v>0.13289391452669277</v>
      </c>
    </row>
    <row r="114" spans="1:15" x14ac:dyDescent="0.2">
      <c r="A114" s="47">
        <v>2.39</v>
      </c>
      <c r="B114" s="47">
        <v>26.603999999999999</v>
      </c>
      <c r="C114" s="11">
        <v>7.39</v>
      </c>
      <c r="D114" s="48">
        <f t="shared" si="18"/>
        <v>7.6910015307077293</v>
      </c>
      <c r="E114" s="48">
        <f t="shared" si="22"/>
        <v>11.953932332071568</v>
      </c>
      <c r="F114" s="11">
        <f t="shared" si="19"/>
        <v>9.0601921488396298E-2</v>
      </c>
      <c r="G114" s="11">
        <f t="shared" si="20"/>
        <v>1.1386538821186427</v>
      </c>
      <c r="H114" s="11">
        <f t="shared" si="21"/>
        <v>11.766543946301443</v>
      </c>
      <c r="I114" s="12">
        <f t="shared" si="15"/>
        <v>136.63846585423713</v>
      </c>
      <c r="J114" s="49">
        <f t="shared" si="16"/>
        <v>19.250412274233444</v>
      </c>
      <c r="K114" s="50">
        <f t="shared" si="23"/>
        <v>155.88887812847057</v>
      </c>
      <c r="L114" s="11">
        <f t="shared" si="17"/>
        <v>1.2990739844039214</v>
      </c>
      <c r="M114" s="11">
        <f t="shared" si="24"/>
        <v>9.9911800025531488</v>
      </c>
      <c r="N114" s="12">
        <f t="shared" si="25"/>
        <v>1187.4768133838038</v>
      </c>
      <c r="O114" s="18">
        <f t="shared" si="26"/>
        <v>0.13127740800618545</v>
      </c>
    </row>
    <row r="115" spans="1:15" x14ac:dyDescent="0.2">
      <c r="A115" s="47">
        <v>2.41</v>
      </c>
      <c r="B115" s="47">
        <v>26.748000000000001</v>
      </c>
      <c r="C115" s="11">
        <v>7.43</v>
      </c>
      <c r="D115" s="48">
        <f t="shared" si="18"/>
        <v>7.7136043745387717</v>
      </c>
      <c r="E115" s="48">
        <f t="shared" si="22"/>
        <v>12.108204419562345</v>
      </c>
      <c r="F115" s="11">
        <f t="shared" si="19"/>
        <v>8.0431441257528047E-2</v>
      </c>
      <c r="G115" s="11">
        <f t="shared" si="20"/>
        <v>1.1216730249012372</v>
      </c>
      <c r="H115" s="11">
        <f t="shared" si="21"/>
        <v>11.920590571380355</v>
      </c>
      <c r="I115" s="12">
        <f t="shared" si="15"/>
        <v>134.60076298814846</v>
      </c>
      <c r="J115" s="49">
        <f t="shared" si="16"/>
        <v>19.363727408063994</v>
      </c>
      <c r="K115" s="50">
        <f t="shared" si="23"/>
        <v>153.96449039621245</v>
      </c>
      <c r="L115" s="11">
        <f t="shared" si="17"/>
        <v>1.2830374199684371</v>
      </c>
      <c r="M115" s="11">
        <f t="shared" si="24"/>
        <v>9.8968430553654763</v>
      </c>
      <c r="N115" s="12">
        <f t="shared" si="25"/>
        <v>1187.2257175040327</v>
      </c>
      <c r="O115" s="18">
        <f t="shared" si="26"/>
        <v>0.12968426148980342</v>
      </c>
    </row>
    <row r="116" spans="1:15" x14ac:dyDescent="0.2">
      <c r="A116" s="47">
        <v>2.4300000000000002</v>
      </c>
      <c r="B116" s="47">
        <v>26.891999999999999</v>
      </c>
      <c r="C116" s="11">
        <v>7.47</v>
      </c>
      <c r="D116" s="48">
        <f t="shared" si="18"/>
        <v>7.7358701399390215</v>
      </c>
      <c r="E116" s="48">
        <f t="shared" si="22"/>
        <v>12.262921822361125</v>
      </c>
      <c r="F116" s="11">
        <f t="shared" si="19"/>
        <v>7.0686931311195009E-2</v>
      </c>
      <c r="G116" s="11">
        <f t="shared" si="20"/>
        <v>1.1049454048758935</v>
      </c>
      <c r="H116" s="11">
        <f t="shared" si="21"/>
        <v>12.075085874110371</v>
      </c>
      <c r="I116" s="12">
        <f t="shared" si="15"/>
        <v>132.59344858510724</v>
      </c>
      <c r="J116" s="49">
        <f t="shared" si="16"/>
        <v>19.475677790248241</v>
      </c>
      <c r="K116" s="50">
        <f t="shared" si="23"/>
        <v>152.06912637535549</v>
      </c>
      <c r="L116" s="11">
        <f t="shared" si="17"/>
        <v>1.2672427197946292</v>
      </c>
      <c r="M116" s="11">
        <f t="shared" si="24"/>
        <v>9.8032251161143851</v>
      </c>
      <c r="N116" s="12">
        <f t="shared" si="25"/>
        <v>1186.9814064241125</v>
      </c>
      <c r="O116" s="18">
        <f t="shared" si="26"/>
        <v>0.12811416046817223</v>
      </c>
    </row>
    <row r="117" spans="1:15" x14ac:dyDescent="0.2">
      <c r="A117" s="47">
        <v>2.4500000000000002</v>
      </c>
      <c r="B117" s="47">
        <v>27.036000000000001</v>
      </c>
      <c r="C117" s="11">
        <v>7.51</v>
      </c>
      <c r="D117" s="48">
        <f t="shared" si="18"/>
        <v>7.7578038537922325</v>
      </c>
      <c r="E117" s="48">
        <f t="shared" si="22"/>
        <v>12.41807789943697</v>
      </c>
      <c r="F117" s="11">
        <f t="shared" si="19"/>
        <v>6.1406749954282233E-2</v>
      </c>
      <c r="G117" s="11">
        <f t="shared" si="20"/>
        <v>1.0884672454914854</v>
      </c>
      <c r="H117" s="11">
        <f t="shared" si="21"/>
        <v>12.230023163317593</v>
      </c>
      <c r="I117" s="12">
        <f t="shared" si="15"/>
        <v>130.61606945897825</v>
      </c>
      <c r="J117" s="49">
        <f t="shared" si="16"/>
        <v>19.586274148436267</v>
      </c>
      <c r="K117" s="50">
        <f t="shared" si="23"/>
        <v>150.20234360741452</v>
      </c>
      <c r="L117" s="11">
        <f t="shared" si="17"/>
        <v>1.2516861967284543</v>
      </c>
      <c r="M117" s="11">
        <f t="shared" si="24"/>
        <v>9.7103360007185451</v>
      </c>
      <c r="N117" s="12">
        <f t="shared" si="25"/>
        <v>1186.7436892712597</v>
      </c>
      <c r="O117" s="18">
        <f t="shared" si="26"/>
        <v>0.12656679362638856</v>
      </c>
    </row>
    <row r="118" spans="1:15" x14ac:dyDescent="0.2">
      <c r="A118" s="47">
        <v>2.4700000000000002</v>
      </c>
      <c r="B118" s="47">
        <v>27.108000000000001</v>
      </c>
      <c r="C118" s="11">
        <v>7.53</v>
      </c>
      <c r="D118" s="48">
        <f t="shared" si="18"/>
        <v>7.779410468015751</v>
      </c>
      <c r="E118" s="48">
        <f t="shared" si="22"/>
        <v>12.573666108797285</v>
      </c>
      <c r="F118" s="11">
        <f t="shared" si="19"/>
        <v>6.2205581555835818E-2</v>
      </c>
      <c r="G118" s="11">
        <f t="shared" si="20"/>
        <v>1.0722348265169652</v>
      </c>
      <c r="H118" s="11">
        <f t="shared" si="21"/>
        <v>12.385395847614273</v>
      </c>
      <c r="I118" s="12">
        <f t="shared" si="15"/>
        <v>128.66817918203583</v>
      </c>
      <c r="J118" s="49">
        <f t="shared" si="16"/>
        <v>19.695527335232963</v>
      </c>
      <c r="K118" s="50">
        <f t="shared" si="23"/>
        <v>148.36370651726878</v>
      </c>
      <c r="L118" s="11">
        <f t="shared" si="17"/>
        <v>1.2363642209772399</v>
      </c>
      <c r="M118" s="11">
        <f t="shared" si="24"/>
        <v>9.6181847629504791</v>
      </c>
      <c r="N118" s="12">
        <f t="shared" si="25"/>
        <v>1186.5123806398071</v>
      </c>
      <c r="O118" s="18">
        <f t="shared" si="26"/>
        <v>0.12504185286062175</v>
      </c>
    </row>
    <row r="119" spans="1:15" x14ac:dyDescent="0.2">
      <c r="A119" s="47">
        <v>2.5</v>
      </c>
      <c r="B119" s="47">
        <v>27.215999999999998</v>
      </c>
      <c r="C119" s="11">
        <v>7.56</v>
      </c>
      <c r="D119" s="48">
        <f t="shared" si="18"/>
        <v>7.8112177283995425</v>
      </c>
      <c r="E119" s="48">
        <f t="shared" si="22"/>
        <v>12.808002640649271</v>
      </c>
      <c r="F119" s="11">
        <f t="shared" si="19"/>
        <v>6.3110347062226513E-2</v>
      </c>
      <c r="G119" s="11">
        <f t="shared" si="20"/>
        <v>1.0483389596476744</v>
      </c>
      <c r="H119" s="11">
        <f t="shared" si="21"/>
        <v>12.619257062735343</v>
      </c>
      <c r="I119" s="12">
        <f t="shared" si="15"/>
        <v>125.80067515772093</v>
      </c>
      <c r="J119" s="49">
        <f t="shared" si="16"/>
        <v>19.856912688860703</v>
      </c>
      <c r="K119" s="50">
        <f t="shared" si="23"/>
        <v>145.65758784658163</v>
      </c>
      <c r="L119" s="11">
        <f t="shared" si="17"/>
        <v>1.2138132320548469</v>
      </c>
      <c r="M119" s="11">
        <f t="shared" si="24"/>
        <v>9.4813594371927685</v>
      </c>
      <c r="N119" s="12">
        <f t="shared" si="25"/>
        <v>1186.1770411272023</v>
      </c>
      <c r="O119" s="18">
        <f t="shared" si="26"/>
        <v>0.12279582456609167</v>
      </c>
    </row>
    <row r="120" spans="1:15" x14ac:dyDescent="0.2">
      <c r="A120" s="47">
        <v>2.52</v>
      </c>
      <c r="B120" s="47">
        <v>27.324000000000002</v>
      </c>
      <c r="C120" s="11">
        <v>7.59</v>
      </c>
      <c r="D120" s="48">
        <f t="shared" si="18"/>
        <v>7.8320277762630992</v>
      </c>
      <c r="E120" s="48">
        <f t="shared" si="22"/>
        <v>12.964643196174533</v>
      </c>
      <c r="F120" s="11">
        <f t="shared" si="19"/>
        <v>5.8577444482860876E-2</v>
      </c>
      <c r="G120" s="11">
        <f t="shared" si="20"/>
        <v>1.0327049777425692</v>
      </c>
      <c r="H120" s="11">
        <f t="shared" si="21"/>
        <v>12.775690038912735</v>
      </c>
      <c r="I120" s="12">
        <f t="shared" si="15"/>
        <v>123.92459732910831</v>
      </c>
      <c r="J120" s="49">
        <f t="shared" si="16"/>
        <v>19.962856155500372</v>
      </c>
      <c r="K120" s="50">
        <f t="shared" si="23"/>
        <v>143.88745348460867</v>
      </c>
      <c r="L120" s="11">
        <f t="shared" si="17"/>
        <v>1.1990621123717389</v>
      </c>
      <c r="M120" s="11">
        <f t="shared" si="24"/>
        <v>9.3910877695601638</v>
      </c>
      <c r="N120" s="12">
        <f t="shared" si="25"/>
        <v>1185.9609771279515</v>
      </c>
      <c r="O120" s="18">
        <f t="shared" si="26"/>
        <v>0.12132562222499238</v>
      </c>
    </row>
    <row r="121" spans="1:15" x14ac:dyDescent="0.2">
      <c r="A121" s="47">
        <v>2.54</v>
      </c>
      <c r="B121" s="47">
        <v>27.540000000000003</v>
      </c>
      <c r="C121" s="11">
        <v>7.65</v>
      </c>
      <c r="D121" s="48">
        <f t="shared" si="18"/>
        <v>7.8525274818382691</v>
      </c>
      <c r="E121" s="48">
        <f t="shared" si="22"/>
        <v>13.121693745811299</v>
      </c>
      <c r="F121" s="11">
        <f t="shared" si="19"/>
        <v>4.1017380899750273E-2</v>
      </c>
      <c r="G121" s="11">
        <f t="shared" si="20"/>
        <v>1.0173041469456621</v>
      </c>
      <c r="H121" s="11">
        <f t="shared" si="21"/>
        <v>12.932536104852844</v>
      </c>
      <c r="I121" s="12">
        <f t="shared" si="15"/>
        <v>122.07649763347945</v>
      </c>
      <c r="J121" s="49">
        <f t="shared" si="16"/>
        <v>20.06749527380039</v>
      </c>
      <c r="K121" s="50">
        <f t="shared" si="23"/>
        <v>142.14399290727982</v>
      </c>
      <c r="L121" s="11">
        <f t="shared" si="17"/>
        <v>1.1845332742273318</v>
      </c>
      <c r="M121" s="11">
        <f t="shared" si="24"/>
        <v>9.3015800890219893</v>
      </c>
      <c r="N121" s="12">
        <f t="shared" si="25"/>
        <v>1185.7507135648812</v>
      </c>
      <c r="O121" s="18">
        <f t="shared" si="26"/>
        <v>0.11987679305706113</v>
      </c>
    </row>
    <row r="122" spans="1:15" x14ac:dyDescent="0.2">
      <c r="A122" s="47">
        <v>2.56</v>
      </c>
      <c r="B122" s="47">
        <v>27.864000000000001</v>
      </c>
      <c r="C122" s="11">
        <v>7.74</v>
      </c>
      <c r="D122" s="48">
        <f t="shared" si="18"/>
        <v>7.8727214732900883</v>
      </c>
      <c r="E122" s="48">
        <f t="shared" si="22"/>
        <v>13.279148175277101</v>
      </c>
      <c r="F122" s="11">
        <f t="shared" si="19"/>
        <v>1.7614989472291568E-2</v>
      </c>
      <c r="G122" s="11">
        <f t="shared" si="20"/>
        <v>1.0021329902515694</v>
      </c>
      <c r="H122" s="11">
        <f t="shared" si="21"/>
        <v>13.089789100107449</v>
      </c>
      <c r="I122" s="12">
        <f t="shared" si="15"/>
        <v>120.25595883018833</v>
      </c>
      <c r="J122" s="49">
        <f t="shared" si="16"/>
        <v>20.170841336918702</v>
      </c>
      <c r="K122" s="50">
        <f t="shared" si="23"/>
        <v>140.42680016710705</v>
      </c>
      <c r="L122" s="11">
        <f t="shared" si="17"/>
        <v>1.1702233347258921</v>
      </c>
      <c r="M122" s="11">
        <f t="shared" si="24"/>
        <v>9.2128423758416655</v>
      </c>
      <c r="N122" s="12">
        <f t="shared" si="25"/>
        <v>1185.5460877608989</v>
      </c>
      <c r="O122" s="18">
        <f t="shared" si="26"/>
        <v>0.11844904353935867</v>
      </c>
    </row>
    <row r="123" spans="1:15" x14ac:dyDescent="0.2">
      <c r="A123" s="47">
        <v>2.58</v>
      </c>
      <c r="B123" s="47">
        <v>28.296000000000003</v>
      </c>
      <c r="C123" s="11">
        <v>7.86</v>
      </c>
      <c r="D123" s="48">
        <f t="shared" si="18"/>
        <v>7.8926143097633172</v>
      </c>
      <c r="E123" s="48">
        <f t="shared" si="22"/>
        <v>13.437000461472367</v>
      </c>
      <c r="F123" s="11">
        <f t="shared" si="19"/>
        <v>1.0636932013375893E-3</v>
      </c>
      <c r="G123" s="11">
        <f t="shared" si="20"/>
        <v>0.98718808250783041</v>
      </c>
      <c r="H123" s="11">
        <f t="shared" si="21"/>
        <v>13.247442956099704</v>
      </c>
      <c r="I123" s="12">
        <f t="shared" si="15"/>
        <v>118.46256990093966</v>
      </c>
      <c r="J123" s="49">
        <f t="shared" si="16"/>
        <v>20.272905711126285</v>
      </c>
      <c r="K123" s="50">
        <f t="shared" si="23"/>
        <v>138.73547561206595</v>
      </c>
      <c r="L123" s="11">
        <f t="shared" si="17"/>
        <v>1.1561289634338829</v>
      </c>
      <c r="M123" s="11">
        <f t="shared" si="24"/>
        <v>9.1248800007300961</v>
      </c>
      <c r="N123" s="12">
        <f t="shared" si="25"/>
        <v>1185.3469416982127</v>
      </c>
      <c r="O123" s="18">
        <f t="shared" si="26"/>
        <v>0.11704208340328073</v>
      </c>
    </row>
    <row r="124" spans="1:15" x14ac:dyDescent="0.2">
      <c r="A124" s="47">
        <v>2.6</v>
      </c>
      <c r="B124" s="47">
        <v>28.835999999999999</v>
      </c>
      <c r="C124" s="11">
        <v>8.01</v>
      </c>
      <c r="D124" s="48">
        <f t="shared" si="18"/>
        <v>7.9122104824117372</v>
      </c>
      <c r="E124" s="48">
        <f t="shared" si="22"/>
        <v>13.595244671120602</v>
      </c>
      <c r="F124" s="11">
        <f t="shared" si="19"/>
        <v>9.56278975014512E-3</v>
      </c>
      <c r="G124" s="11">
        <f t="shared" si="20"/>
        <v>0.97246604964161909</v>
      </c>
      <c r="H124" s="11">
        <f t="shared" si="21"/>
        <v>13.405491694754033</v>
      </c>
      <c r="I124" s="12">
        <f t="shared" si="15"/>
        <v>116.69592595699429</v>
      </c>
      <c r="J124" s="49">
        <f t="shared" si="16"/>
        <v>20.3736998275666</v>
      </c>
      <c r="K124" s="50">
        <f t="shared" si="23"/>
        <v>137.06962578456088</v>
      </c>
      <c r="L124" s="11">
        <f t="shared" si="17"/>
        <v>1.1422468815380074</v>
      </c>
      <c r="M124" s="11">
        <f t="shared" si="24"/>
        <v>9.0376977496071405</v>
      </c>
      <c r="N124" s="12">
        <f t="shared" si="25"/>
        <v>1185.1531218845605</v>
      </c>
      <c r="O124" s="18">
        <f t="shared" si="26"/>
        <v>0.11565562563477103</v>
      </c>
    </row>
    <row r="125" spans="1:15" x14ac:dyDescent="0.2">
      <c r="A125" s="47">
        <v>2.62</v>
      </c>
      <c r="B125" s="47">
        <v>29.340000000000003</v>
      </c>
      <c r="C125" s="11">
        <v>8.15</v>
      </c>
      <c r="D125" s="48">
        <f t="shared" si="18"/>
        <v>7.9315144154121171</v>
      </c>
      <c r="E125" s="48">
        <f t="shared" si="22"/>
        <v>13.753874959428844</v>
      </c>
      <c r="F125" s="11">
        <f t="shared" si="19"/>
        <v>4.7735950672709089E-2</v>
      </c>
      <c r="G125" s="11">
        <f t="shared" si="20"/>
        <v>0.9579635678979892</v>
      </c>
      <c r="H125" s="11">
        <f t="shared" si="21"/>
        <v>13.563929427146512</v>
      </c>
      <c r="I125" s="12">
        <f t="shared" si="15"/>
        <v>114.9556281477587</v>
      </c>
      <c r="J125" s="49">
        <f t="shared" si="16"/>
        <v>20.473235174349675</v>
      </c>
      <c r="K125" s="50">
        <f t="shared" si="23"/>
        <v>135.42886332210838</v>
      </c>
      <c r="L125" s="11">
        <f t="shared" si="17"/>
        <v>1.12857386101757</v>
      </c>
      <c r="M125" s="11">
        <f t="shared" si="24"/>
        <v>8.9512998475181664</v>
      </c>
      <c r="N125" s="12">
        <f t="shared" si="25"/>
        <v>1184.9644792232039</v>
      </c>
      <c r="O125" s="18">
        <f t="shared" si="26"/>
        <v>0.1142893864724856</v>
      </c>
    </row>
    <row r="126" spans="1:15" x14ac:dyDescent="0.2">
      <c r="A126" s="47">
        <v>2.65</v>
      </c>
      <c r="B126" s="47">
        <v>29.771999999999998</v>
      </c>
      <c r="C126" s="11">
        <v>8.27</v>
      </c>
      <c r="D126" s="48">
        <f t="shared" si="18"/>
        <v>7.9599318813335467</v>
      </c>
      <c r="E126" s="48">
        <f t="shared" si="22"/>
        <v>13.992672915868848</v>
      </c>
      <c r="F126" s="11">
        <f t="shared" si="19"/>
        <v>9.614223821335352E-2</v>
      </c>
      <c r="G126" s="11">
        <f t="shared" si="20"/>
        <v>0.93661435472378063</v>
      </c>
      <c r="H126" s="11">
        <f t="shared" si="21"/>
        <v>13.802302722775128</v>
      </c>
      <c r="I126" s="12">
        <f t="shared" si="15"/>
        <v>112.39372256685368</v>
      </c>
      <c r="J126" s="49">
        <f t="shared" si="16"/>
        <v>20.620203251392951</v>
      </c>
      <c r="K126" s="50">
        <f t="shared" si="23"/>
        <v>133.01392581824663</v>
      </c>
      <c r="L126" s="11">
        <f t="shared" si="17"/>
        <v>1.108449381818722</v>
      </c>
      <c r="M126" s="11">
        <f t="shared" si="24"/>
        <v>8.823181573183307</v>
      </c>
      <c r="N126" s="12">
        <f t="shared" si="25"/>
        <v>1184.6909067185341</v>
      </c>
      <c r="O126" s="18">
        <f t="shared" si="26"/>
        <v>0.11227732488188066</v>
      </c>
    </row>
    <row r="127" spans="1:15" x14ac:dyDescent="0.2">
      <c r="A127" s="47">
        <v>2.67</v>
      </c>
      <c r="B127" s="47">
        <v>29.988</v>
      </c>
      <c r="C127" s="11">
        <v>8.33</v>
      </c>
      <c r="D127" s="48">
        <f t="shared" si="18"/>
        <v>7.9785241404231524</v>
      </c>
      <c r="E127" s="48">
        <f t="shared" si="22"/>
        <v>14.152243398677312</v>
      </c>
      <c r="F127" s="11">
        <f t="shared" si="19"/>
        <v>0.12353527986528395</v>
      </c>
      <c r="G127" s="11">
        <f t="shared" si="20"/>
        <v>0.92264653282890963</v>
      </c>
      <c r="H127" s="11">
        <f t="shared" si="21"/>
        <v>13.961687748585007</v>
      </c>
      <c r="I127" s="12">
        <f t="shared" si="15"/>
        <v>110.71758393946915</v>
      </c>
      <c r="J127" s="49">
        <f t="shared" si="16"/>
        <v>20.716642240779052</v>
      </c>
      <c r="K127" s="50">
        <f t="shared" si="23"/>
        <v>131.4342261802482</v>
      </c>
      <c r="L127" s="11">
        <f t="shared" si="17"/>
        <v>1.0952852181687349</v>
      </c>
      <c r="M127" s="11">
        <f t="shared" si="24"/>
        <v>8.7387595538078902</v>
      </c>
      <c r="N127" s="12">
        <f t="shared" si="25"/>
        <v>1184.5145823549833</v>
      </c>
      <c r="O127" s="18">
        <f t="shared" si="26"/>
        <v>0.11096041208622209</v>
      </c>
    </row>
    <row r="128" spans="1:15" x14ac:dyDescent="0.2">
      <c r="A128" s="47">
        <v>2.69</v>
      </c>
      <c r="B128" s="47">
        <v>29.988</v>
      </c>
      <c r="C128" s="11">
        <v>8.33</v>
      </c>
      <c r="D128" s="48">
        <f t="shared" si="18"/>
        <v>7.9968391313262552</v>
      </c>
      <c r="E128" s="48">
        <f t="shared" si="22"/>
        <v>14.312180181303837</v>
      </c>
      <c r="F128" s="11">
        <f t="shared" si="19"/>
        <v>0.11099616441544426</v>
      </c>
      <c r="G128" s="11">
        <f t="shared" si="20"/>
        <v>0.90888701443430264</v>
      </c>
      <c r="H128" s="11">
        <f t="shared" si="21"/>
        <v>14.121441839951387</v>
      </c>
      <c r="I128" s="12">
        <f t="shared" si="15"/>
        <v>109.06644173211632</v>
      </c>
      <c r="J128" s="49">
        <f t="shared" si="16"/>
        <v>20.811863010820602</v>
      </c>
      <c r="K128" s="50">
        <f t="shared" si="23"/>
        <v>129.8783047429369</v>
      </c>
      <c r="L128" s="11">
        <f t="shared" si="17"/>
        <v>1.0823192061911409</v>
      </c>
      <c r="M128" s="11">
        <f t="shared" si="24"/>
        <v>8.6551325806552857</v>
      </c>
      <c r="N128" s="12">
        <f t="shared" si="25"/>
        <v>1184.3429461278938</v>
      </c>
      <c r="O128" s="18">
        <f t="shared" si="26"/>
        <v>0.1096627502764826</v>
      </c>
    </row>
    <row r="129" spans="1:15" x14ac:dyDescent="0.2">
      <c r="A129" s="47">
        <v>2.71</v>
      </c>
      <c r="B129" s="47">
        <v>29.843999999999998</v>
      </c>
      <c r="C129" s="11">
        <v>8.2899999999999991</v>
      </c>
      <c r="D129" s="48">
        <f t="shared" si="18"/>
        <v>8.0148809889705621</v>
      </c>
      <c r="E129" s="48">
        <f t="shared" si="22"/>
        <v>14.472477801083249</v>
      </c>
      <c r="F129" s="11">
        <f t="shared" si="19"/>
        <v>7.5690470229815496E-2</v>
      </c>
      <c r="G129" s="11">
        <f t="shared" si="20"/>
        <v>0.89533269308939456</v>
      </c>
      <c r="H129" s="11">
        <f t="shared" si="21"/>
        <v>14.281559492963368</v>
      </c>
      <c r="I129" s="12">
        <f t="shared" si="15"/>
        <v>107.43992317072735</v>
      </c>
      <c r="J129" s="49">
        <f t="shared" si="16"/>
        <v>20.905877216557855</v>
      </c>
      <c r="K129" s="50">
        <f t="shared" si="23"/>
        <v>128.34580038728521</v>
      </c>
      <c r="L129" s="11">
        <f t="shared" si="17"/>
        <v>1.0695483365607101</v>
      </c>
      <c r="M129" s="11">
        <f t="shared" si="24"/>
        <v>8.5723026294855238</v>
      </c>
      <c r="N129" s="12">
        <f t="shared" si="25"/>
        <v>1184.1758672076767</v>
      </c>
      <c r="O129" s="18">
        <f t="shared" si="26"/>
        <v>0.10838407025632821</v>
      </c>
    </row>
    <row r="130" spans="1:15" x14ac:dyDescent="0.2">
      <c r="A130" s="47">
        <v>2.73</v>
      </c>
      <c r="B130" s="47">
        <v>29.628000000000004</v>
      </c>
      <c r="C130" s="11">
        <v>8.23</v>
      </c>
      <c r="D130" s="48">
        <f t="shared" si="18"/>
        <v>8.0326537866191963</v>
      </c>
      <c r="E130" s="48">
        <f t="shared" si="22"/>
        <v>14.633130876815633</v>
      </c>
      <c r="F130" s="11">
        <f t="shared" si="19"/>
        <v>3.8945527935741887E-2</v>
      </c>
      <c r="G130" s="11">
        <f t="shared" si="20"/>
        <v>0.8819805086704231</v>
      </c>
      <c r="H130" s="11">
        <f t="shared" si="21"/>
        <v>14.442035285790407</v>
      </c>
      <c r="I130" s="12">
        <f t="shared" ref="I130:I193" si="27">$Q$2*G130</f>
        <v>105.83766104045077</v>
      </c>
      <c r="J130" s="49">
        <f t="shared" ref="J130:J193" si="28">$Q$9*D130*D130</f>
        <v>20.998696532009593</v>
      </c>
      <c r="K130" s="50">
        <f t="shared" si="23"/>
        <v>126.83635757246036</v>
      </c>
      <c r="L130" s="11">
        <f t="shared" ref="L130:L193" si="29">K130/$Q$2</f>
        <v>1.0569696464371696</v>
      </c>
      <c r="M130" s="11">
        <f t="shared" si="24"/>
        <v>8.4902712327950844</v>
      </c>
      <c r="N130" s="12">
        <f t="shared" si="25"/>
        <v>1184.0132185082432</v>
      </c>
      <c r="O130" s="18">
        <f t="shared" si="26"/>
        <v>0.10712410604018718</v>
      </c>
    </row>
    <row r="131" spans="1:15" x14ac:dyDescent="0.2">
      <c r="A131" s="47">
        <v>2.75</v>
      </c>
      <c r="B131" s="47">
        <v>29.448</v>
      </c>
      <c r="C131" s="11">
        <v>8.18</v>
      </c>
      <c r="D131" s="48">
        <f t="shared" ref="D131:D194" si="30">$Q$1*(1-EXP(-(A131-$Q$7)/$Q$6))</f>
        <v>8.0501615367903092</v>
      </c>
      <c r="E131" s="48">
        <f t="shared" si="22"/>
        <v>14.794134107551439</v>
      </c>
      <c r="F131" s="11">
        <f t="shared" ref="F131:F194" si="31">(C131-D131)^2</f>
        <v>1.6858026528654153E-2</v>
      </c>
      <c r="G131" s="11">
        <f t="shared" ref="G131:G194" si="32">($Q$1/$Q$6)*EXP(-(A131-$Q$7)/$Q$6)</f>
        <v>0.86882744668955081</v>
      </c>
      <c r="H131" s="11">
        <f t="shared" ref="H131:H194" si="33">$Q$1*(A131+$Q$6*EXP(-(A131-$Q$7)/$Q$6))-$Q$1*$Q$6</f>
        <v>14.602863877458251</v>
      </c>
      <c r="I131" s="12">
        <f t="shared" si="27"/>
        <v>104.2592936027461</v>
      </c>
      <c r="J131" s="49">
        <f t="shared" si="28"/>
        <v>21.090332644182762</v>
      </c>
      <c r="K131" s="50">
        <f t="shared" si="23"/>
        <v>125.34962624692886</v>
      </c>
      <c r="L131" s="11">
        <f t="shared" si="29"/>
        <v>1.0445802187244071</v>
      </c>
      <c r="M131" s="11">
        <f t="shared" si="24"/>
        <v>8.4090394988672301</v>
      </c>
      <c r="N131" s="12">
        <f t="shared" si="25"/>
        <v>1183.8548765791543</v>
      </c>
      <c r="O131" s="18">
        <f t="shared" si="26"/>
        <v>0.10588259484062514</v>
      </c>
    </row>
    <row r="132" spans="1:15" x14ac:dyDescent="0.2">
      <c r="A132" s="47">
        <v>2.77</v>
      </c>
      <c r="B132" s="47">
        <v>29.340000000000003</v>
      </c>
      <c r="C132" s="11">
        <v>8.15</v>
      </c>
      <c r="D132" s="48">
        <f t="shared" si="30"/>
        <v>8.0674081921629739</v>
      </c>
      <c r="E132" s="48">
        <f t="shared" ref="E132:E195" si="34">D132*(A132-A131)+E131</f>
        <v>14.955482271394699</v>
      </c>
      <c r="F132" s="11">
        <f t="shared" si="31"/>
        <v>6.8214067217883066E-3</v>
      </c>
      <c r="G132" s="11">
        <f t="shared" si="32"/>
        <v>0.85587053761429499</v>
      </c>
      <c r="H132" s="11">
        <f t="shared" si="33"/>
        <v>14.764040006643128</v>
      </c>
      <c r="I132" s="12">
        <f t="shared" si="27"/>
        <v>102.70446451371539</v>
      </c>
      <c r="J132" s="49">
        <f t="shared" si="28"/>
        <v>21.180797247340376</v>
      </c>
      <c r="K132" s="50">
        <f t="shared" ref="K132:K195" si="35">I132+J132</f>
        <v>123.88526176105577</v>
      </c>
      <c r="L132" s="11">
        <f t="shared" si="29"/>
        <v>1.0323771813421314</v>
      </c>
      <c r="M132" s="11">
        <f t="shared" ref="M132:M195" si="36">L132*D132</f>
        <v>8.3286081301616317</v>
      </c>
      <c r="N132" s="12">
        <f t="shared" ref="N132:N195" si="37">SQRT((POWER(K132,2)+POWER(($Q$2*9.81),2)))</f>
        <v>1183.7007215008384</v>
      </c>
      <c r="O132" s="18">
        <f t="shared" si="26"/>
        <v>0.10465927705440536</v>
      </c>
    </row>
    <row r="133" spans="1:15" x14ac:dyDescent="0.2">
      <c r="A133" s="47">
        <v>2.79</v>
      </c>
      <c r="B133" s="47">
        <v>29.268000000000004</v>
      </c>
      <c r="C133" s="11">
        <v>8.1300000000000008</v>
      </c>
      <c r="D133" s="48">
        <f t="shared" si="30"/>
        <v>8.0843976464695739</v>
      </c>
      <c r="E133" s="48">
        <f t="shared" si="34"/>
        <v>15.11717022432409</v>
      </c>
      <c r="F133" s="11">
        <f t="shared" si="31"/>
        <v>2.0795746475140344E-3</v>
      </c>
      <c r="G133" s="11">
        <f t="shared" si="32"/>
        <v>0.84310685619710213</v>
      </c>
      <c r="H133" s="11">
        <f t="shared" si="33"/>
        <v>14.925558490483898</v>
      </c>
      <c r="I133" s="12">
        <f t="shared" si="27"/>
        <v>101.17282274365226</v>
      </c>
      <c r="J133" s="49">
        <f t="shared" si="28"/>
        <v>21.270102037518893</v>
      </c>
      <c r="K133" s="50">
        <f t="shared" si="35"/>
        <v>122.44292478117116</v>
      </c>
      <c r="L133" s="11">
        <f t="shared" si="29"/>
        <v>1.0203577065097595</v>
      </c>
      <c r="M133" s="11">
        <f t="shared" si="36"/>
        <v>8.2489774410645929</v>
      </c>
      <c r="N133" s="12">
        <f t="shared" si="37"/>
        <v>1183.5506367827984</v>
      </c>
      <c r="O133" s="18">
        <f t="shared" si="26"/>
        <v>0.10345389624731495</v>
      </c>
    </row>
    <row r="134" spans="1:15" x14ac:dyDescent="0.2">
      <c r="A134" s="47">
        <v>2.82</v>
      </c>
      <c r="B134" s="47">
        <v>29.268000000000004</v>
      </c>
      <c r="C134" s="11">
        <v>8.1300000000000008</v>
      </c>
      <c r="D134" s="48">
        <f t="shared" si="30"/>
        <v>8.1094079507827921</v>
      </c>
      <c r="E134" s="48">
        <f t="shared" si="34"/>
        <v>15.360452462847572</v>
      </c>
      <c r="F134" s="11">
        <f t="shared" si="31"/>
        <v>4.240324909639453E-4</v>
      </c>
      <c r="G134" s="11">
        <f t="shared" si="32"/>
        <v>0.82431734414803259</v>
      </c>
      <c r="H134" s="11">
        <f t="shared" si="33"/>
        <v>15.168466983644159</v>
      </c>
      <c r="I134" s="12">
        <f t="shared" si="27"/>
        <v>98.918081297763905</v>
      </c>
      <c r="J134" s="49">
        <f t="shared" si="28"/>
        <v>21.401910148757757</v>
      </c>
      <c r="K134" s="50">
        <f t="shared" si="35"/>
        <v>120.31999144652167</v>
      </c>
      <c r="L134" s="11">
        <f t="shared" si="29"/>
        <v>1.0026665953876805</v>
      </c>
      <c r="M134" s="11">
        <f t="shared" si="36"/>
        <v>8.131032460621169</v>
      </c>
      <c r="N134" s="12">
        <f t="shared" si="37"/>
        <v>1183.3328949799761</v>
      </c>
      <c r="O134" s="18">
        <f t="shared" si="26"/>
        <v>0.10167890367702292</v>
      </c>
    </row>
    <row r="135" spans="1:15" x14ac:dyDescent="0.2">
      <c r="A135" s="47">
        <v>2.84</v>
      </c>
      <c r="B135" s="47">
        <v>29.304000000000002</v>
      </c>
      <c r="C135" s="11">
        <v>8.14</v>
      </c>
      <c r="D135" s="48">
        <f t="shared" si="30"/>
        <v>8.1257710585625951</v>
      </c>
      <c r="E135" s="48">
        <f t="shared" si="34"/>
        <v>15.522967884018824</v>
      </c>
      <c r="F135" s="11">
        <f t="shared" si="31"/>
        <v>2.0246277442911517E-4</v>
      </c>
      <c r="G135" s="11">
        <f t="shared" si="32"/>
        <v>0.81202421860512042</v>
      </c>
      <c r="H135" s="11">
        <f t="shared" si="33"/>
        <v>15.330819183506918</v>
      </c>
      <c r="I135" s="12">
        <f t="shared" si="27"/>
        <v>97.442906232614448</v>
      </c>
      <c r="J135" s="49">
        <f t="shared" si="28"/>
        <v>21.488366541614877</v>
      </c>
      <c r="K135" s="50">
        <f t="shared" si="35"/>
        <v>118.93127277422933</v>
      </c>
      <c r="L135" s="11">
        <f t="shared" si="29"/>
        <v>0.9910939397852444</v>
      </c>
      <c r="M135" s="11">
        <f t="shared" si="36"/>
        <v>8.0534024522237182</v>
      </c>
      <c r="N135" s="12">
        <f t="shared" si="37"/>
        <v>1183.1924981353195</v>
      </c>
      <c r="O135" s="18">
        <f t="shared" si="26"/>
        <v>0.10051726406452197</v>
      </c>
    </row>
    <row r="136" spans="1:15" x14ac:dyDescent="0.2">
      <c r="A136" s="47">
        <v>2.86</v>
      </c>
      <c r="B136" s="47">
        <v>29.376000000000001</v>
      </c>
      <c r="C136" s="11">
        <v>8.16</v>
      </c>
      <c r="D136" s="48">
        <f t="shared" si="30"/>
        <v>8.1418901417083926</v>
      </c>
      <c r="E136" s="48">
        <f t="shared" si="34"/>
        <v>15.685805686852992</v>
      </c>
      <c r="F136" s="11">
        <f t="shared" si="31"/>
        <v>3.279669673421047E-4</v>
      </c>
      <c r="G136" s="11">
        <f t="shared" si="32"/>
        <v>0.79991442165123605</v>
      </c>
      <c r="H136" s="11">
        <f t="shared" si="33"/>
        <v>15.493496199168007</v>
      </c>
      <c r="I136" s="12">
        <f t="shared" si="27"/>
        <v>95.989730598148327</v>
      </c>
      <c r="J136" s="49">
        <f t="shared" si="28"/>
        <v>21.573703997984744</v>
      </c>
      <c r="K136" s="50">
        <f t="shared" si="35"/>
        <v>117.56343459613308</v>
      </c>
      <c r="L136" s="11">
        <f t="shared" si="29"/>
        <v>0.97969528830110897</v>
      </c>
      <c r="M136" s="11">
        <f t="shared" si="36"/>
        <v>7.9765714096969607</v>
      </c>
      <c r="N136" s="12">
        <f t="shared" si="37"/>
        <v>1183.0557895357426</v>
      </c>
      <c r="O136" s="18">
        <f t="shared" si="26"/>
        <v>9.9372688622121175E-2</v>
      </c>
    </row>
    <row r="137" spans="1:15" x14ac:dyDescent="0.2">
      <c r="A137" s="47">
        <v>2.88</v>
      </c>
      <c r="B137" s="47">
        <v>29.448</v>
      </c>
      <c r="C137" s="11">
        <v>8.18</v>
      </c>
      <c r="D137" s="48">
        <f t="shared" si="30"/>
        <v>8.1577688393835288</v>
      </c>
      <c r="E137" s="48">
        <f t="shared" si="34"/>
        <v>15.848961063640663</v>
      </c>
      <c r="F137" s="11">
        <f t="shared" si="31"/>
        <v>4.9422450235532686E-4</v>
      </c>
      <c r="G137" s="11">
        <f t="shared" si="32"/>
        <v>0.78798521928911947</v>
      </c>
      <c r="H137" s="11">
        <f t="shared" si="33"/>
        <v>15.65649318661751</v>
      </c>
      <c r="I137" s="12">
        <f t="shared" si="27"/>
        <v>94.558226314694338</v>
      </c>
      <c r="J137" s="49">
        <f t="shared" si="28"/>
        <v>21.657934160302982</v>
      </c>
      <c r="K137" s="50">
        <f t="shared" si="35"/>
        <v>116.21616047499732</v>
      </c>
      <c r="L137" s="11">
        <f t="shared" si="29"/>
        <v>0.96846800395831101</v>
      </c>
      <c r="M137" s="11">
        <f t="shared" si="36"/>
        <v>7.9005381046310736</v>
      </c>
      <c r="N137" s="12">
        <f t="shared" si="37"/>
        <v>1182.9226669379323</v>
      </c>
      <c r="O137" s="18">
        <f t="shared" si="26"/>
        <v>9.8244934959129629E-2</v>
      </c>
    </row>
    <row r="138" spans="1:15" x14ac:dyDescent="0.2">
      <c r="A138" s="47">
        <v>2.9</v>
      </c>
      <c r="B138" s="47">
        <v>29.592000000000002</v>
      </c>
      <c r="C138" s="11">
        <v>8.2200000000000006</v>
      </c>
      <c r="D138" s="48">
        <f t="shared" si="30"/>
        <v>8.1734107364801449</v>
      </c>
      <c r="E138" s="48">
        <f t="shared" si="34"/>
        <v>16.012429278370266</v>
      </c>
      <c r="F138" s="11">
        <f t="shared" si="31"/>
        <v>2.1705594753225576E-3</v>
      </c>
      <c r="G138" s="11">
        <f t="shared" si="32"/>
        <v>0.77623391829387955</v>
      </c>
      <c r="H138" s="11">
        <f t="shared" si="33"/>
        <v>15.819805374084709</v>
      </c>
      <c r="I138" s="12">
        <f t="shared" si="27"/>
        <v>93.148070195265547</v>
      </c>
      <c r="J138" s="49">
        <f t="shared" si="28"/>
        <v>21.741068646713032</v>
      </c>
      <c r="K138" s="50">
        <f t="shared" si="35"/>
        <v>114.88913884197858</v>
      </c>
      <c r="L138" s="11">
        <f t="shared" si="29"/>
        <v>0.95740949034982148</v>
      </c>
      <c r="M138" s="11">
        <f t="shared" si="36"/>
        <v>7.8253010076332146</v>
      </c>
      <c r="N138" s="12">
        <f t="shared" si="37"/>
        <v>1182.7930310176212</v>
      </c>
      <c r="O138" s="18">
        <f t="shared" si="26"/>
        <v>9.7133763751662633E-2</v>
      </c>
    </row>
    <row r="139" spans="1:15" x14ac:dyDescent="0.2">
      <c r="A139" s="47">
        <v>2.92</v>
      </c>
      <c r="B139" s="47">
        <v>29.771999999999998</v>
      </c>
      <c r="C139" s="11">
        <v>8.27</v>
      </c>
      <c r="D139" s="48">
        <f t="shared" si="30"/>
        <v>8.1888193644285341</v>
      </c>
      <c r="E139" s="48">
        <f t="shared" si="34"/>
        <v>16.176205665658838</v>
      </c>
      <c r="F139" s="11">
        <f t="shared" si="31"/>
        <v>6.5902955917870876E-3</v>
      </c>
      <c r="G139" s="11">
        <f t="shared" si="32"/>
        <v>0.76465786560495375</v>
      </c>
      <c r="H139" s="11">
        <f t="shared" si="33"/>
        <v>15.983428060960765</v>
      </c>
      <c r="I139" s="12">
        <f t="shared" si="27"/>
        <v>91.758943872594443</v>
      </c>
      <c r="J139" s="49">
        <f t="shared" si="28"/>
        <v>21.823119047007633</v>
      </c>
      <c r="K139" s="50">
        <f t="shared" si="35"/>
        <v>113.58206291960208</v>
      </c>
      <c r="L139" s="11">
        <f t="shared" si="29"/>
        <v>0.94651719099668397</v>
      </c>
      <c r="M139" s="11">
        <f t="shared" si="36"/>
        <v>7.7508583023981474</v>
      </c>
      <c r="N139" s="12">
        <f t="shared" si="37"/>
        <v>1182.6667852853029</v>
      </c>
      <c r="O139" s="18">
        <f t="shared" si="26"/>
        <v>9.6038938721190084E-2</v>
      </c>
    </row>
    <row r="140" spans="1:15" x14ac:dyDescent="0.2">
      <c r="A140" s="47">
        <v>2.94</v>
      </c>
      <c r="B140" s="47">
        <v>30.024000000000001</v>
      </c>
      <c r="C140" s="11">
        <v>8.34</v>
      </c>
      <c r="D140" s="48">
        <f t="shared" si="30"/>
        <v>8.2039982019944233</v>
      </c>
      <c r="E140" s="48">
        <f t="shared" si="34"/>
        <v>16.340285629698727</v>
      </c>
      <c r="F140" s="11">
        <f t="shared" si="31"/>
        <v>1.8496489060749646E-2</v>
      </c>
      <c r="G140" s="11">
        <f t="shared" si="32"/>
        <v>0.7532544477271309</v>
      </c>
      <c r="H140" s="11">
        <f t="shared" si="33"/>
        <v>16.147356616737493</v>
      </c>
      <c r="I140" s="12">
        <f t="shared" si="27"/>
        <v>90.390533727255715</v>
      </c>
      <c r="J140" s="49">
        <f t="shared" si="28"/>
        <v>21.904096918761688</v>
      </c>
      <c r="K140" s="50">
        <f t="shared" si="35"/>
        <v>112.2946306460174</v>
      </c>
      <c r="L140" s="11">
        <f t="shared" si="29"/>
        <v>0.93578858871681159</v>
      </c>
      <c r="M140" s="11">
        <f t="shared" si="36"/>
        <v>7.6772078992796216</v>
      </c>
      <c r="N140" s="12">
        <f t="shared" si="37"/>
        <v>1182.5438360043679</v>
      </c>
      <c r="O140" s="18">
        <f t="shared" si="26"/>
        <v>9.4960226612354204E-2</v>
      </c>
    </row>
    <row r="141" spans="1:15" x14ac:dyDescent="0.2">
      <c r="A141" s="47">
        <v>2.97</v>
      </c>
      <c r="B141" s="47">
        <v>30.312000000000001</v>
      </c>
      <c r="C141" s="11">
        <v>8.42</v>
      </c>
      <c r="D141" s="48">
        <f t="shared" si="30"/>
        <v>8.2263430836953226</v>
      </c>
      <c r="E141" s="48">
        <f t="shared" si="34"/>
        <v>16.587075922209589</v>
      </c>
      <c r="F141" s="11">
        <f t="shared" si="31"/>
        <v>3.7503001232636786E-2</v>
      </c>
      <c r="G141" s="11">
        <f t="shared" si="32"/>
        <v>0.73646738993302896</v>
      </c>
      <c r="H141" s="11">
        <f t="shared" si="33"/>
        <v>16.393812995041518</v>
      </c>
      <c r="I141" s="12">
        <f t="shared" si="27"/>
        <v>88.376086791963473</v>
      </c>
      <c r="J141" s="49">
        <f t="shared" si="28"/>
        <v>22.023577928359941</v>
      </c>
      <c r="K141" s="50">
        <f t="shared" si="35"/>
        <v>110.39966472032341</v>
      </c>
      <c r="L141" s="11">
        <f t="shared" si="29"/>
        <v>0.91999720600269508</v>
      </c>
      <c r="M141" s="11">
        <f t="shared" si="36"/>
        <v>7.5682126526192919</v>
      </c>
      <c r="N141" s="12">
        <f t="shared" si="37"/>
        <v>1182.3653944404666</v>
      </c>
      <c r="O141" s="18">
        <f t="shared" si="26"/>
        <v>9.3371867308894047E-2</v>
      </c>
    </row>
    <row r="142" spans="1:15" x14ac:dyDescent="0.2">
      <c r="A142" s="47">
        <v>2.99</v>
      </c>
      <c r="B142" s="47">
        <v>30.564</v>
      </c>
      <c r="C142" s="11">
        <v>8.49</v>
      </c>
      <c r="D142" s="48">
        <f t="shared" si="30"/>
        <v>8.2409623263490595</v>
      </c>
      <c r="E142" s="48">
        <f t="shared" si="34"/>
        <v>16.751895168736571</v>
      </c>
      <c r="F142" s="11">
        <f t="shared" si="31"/>
        <v>6.2019762897472477E-2</v>
      </c>
      <c r="G142" s="11">
        <f t="shared" si="32"/>
        <v>0.72548437938863153</v>
      </c>
      <c r="H142" s="11">
        <f t="shared" si="33"/>
        <v>16.558486415240932</v>
      </c>
      <c r="I142" s="12">
        <f t="shared" si="27"/>
        <v>87.058125526635777</v>
      </c>
      <c r="J142" s="49">
        <f t="shared" si="28"/>
        <v>22.101924798975453</v>
      </c>
      <c r="K142" s="50">
        <f t="shared" si="35"/>
        <v>109.16005032561122</v>
      </c>
      <c r="L142" s="11">
        <f t="shared" si="29"/>
        <v>0.90966708604676016</v>
      </c>
      <c r="M142" s="11">
        <f t="shared" si="36"/>
        <v>7.4965321856310787</v>
      </c>
      <c r="N142" s="12">
        <f t="shared" si="37"/>
        <v>1182.2502935449372</v>
      </c>
      <c r="O142" s="18">
        <f t="shared" si="26"/>
        <v>9.2332436643596458E-2</v>
      </c>
    </row>
    <row r="143" spans="1:15" x14ac:dyDescent="0.2">
      <c r="A143" s="47">
        <v>3.01</v>
      </c>
      <c r="B143" s="47">
        <v>30.780000000000005</v>
      </c>
      <c r="C143" s="11">
        <v>8.5500000000000007</v>
      </c>
      <c r="D143" s="48">
        <f t="shared" si="30"/>
        <v>8.2553635508007517</v>
      </c>
      <c r="E143" s="48">
        <f t="shared" si="34"/>
        <v>16.917002439752583</v>
      </c>
      <c r="F143" s="11">
        <f t="shared" si="31"/>
        <v>8.6810637196741647E-2</v>
      </c>
      <c r="G143" s="11">
        <f t="shared" si="32"/>
        <v>0.71466515955957</v>
      </c>
      <c r="H143" s="11">
        <f t="shared" si="33"/>
        <v>16.723450034651737</v>
      </c>
      <c r="I143" s="12">
        <f t="shared" si="27"/>
        <v>85.759819147148406</v>
      </c>
      <c r="J143" s="49">
        <f t="shared" si="28"/>
        <v>22.179239287271855</v>
      </c>
      <c r="K143" s="50">
        <f t="shared" si="35"/>
        <v>107.93905843442026</v>
      </c>
      <c r="L143" s="11">
        <f t="shared" si="29"/>
        <v>0.89949215362016888</v>
      </c>
      <c r="M143" s="11">
        <f t="shared" si="36"/>
        <v>7.4256347392272124</v>
      </c>
      <c r="N143" s="12">
        <f t="shared" si="37"/>
        <v>1182.1381815742648</v>
      </c>
      <c r="O143" s="18">
        <f t="shared" si="26"/>
        <v>9.1308325978166766E-2</v>
      </c>
    </row>
    <row r="144" spans="1:15" x14ac:dyDescent="0.2">
      <c r="A144" s="47">
        <v>3.03</v>
      </c>
      <c r="B144" s="47">
        <v>30.923999999999999</v>
      </c>
      <c r="C144" s="11">
        <v>8.59</v>
      </c>
      <c r="D144" s="48">
        <f t="shared" si="30"/>
        <v>8.2695500083772693</v>
      </c>
      <c r="E144" s="48">
        <f t="shared" si="34"/>
        <v>17.082393439920128</v>
      </c>
      <c r="F144" s="11">
        <f t="shared" si="31"/>
        <v>0.1026881971310081</v>
      </c>
      <c r="G144" s="11">
        <f t="shared" si="32"/>
        <v>0.70400728781881305</v>
      </c>
      <c r="H144" s="11">
        <f t="shared" si="33"/>
        <v>16.888699525504567</v>
      </c>
      <c r="I144" s="12">
        <f t="shared" si="27"/>
        <v>84.480874538257567</v>
      </c>
      <c r="J144" s="49">
        <f t="shared" si="28"/>
        <v>22.255532762788924</v>
      </c>
      <c r="K144" s="50">
        <f t="shared" si="35"/>
        <v>106.73640730104648</v>
      </c>
      <c r="L144" s="11">
        <f t="shared" si="29"/>
        <v>0.88947006084205404</v>
      </c>
      <c r="M144" s="11">
        <f t="shared" si="36"/>
        <v>7.3555171490877385</v>
      </c>
      <c r="N144" s="12">
        <f t="shared" si="37"/>
        <v>1182.0289762283896</v>
      </c>
      <c r="O144" s="18">
        <f t="shared" ref="O144:O207" si="38">K144/N144</f>
        <v>9.0299315370102273E-2</v>
      </c>
    </row>
    <row r="145" spans="1:15" x14ac:dyDescent="0.2">
      <c r="A145" s="47">
        <v>3.05</v>
      </c>
      <c r="B145" s="47">
        <v>30.96</v>
      </c>
      <c r="C145" s="11">
        <v>8.6</v>
      </c>
      <c r="D145" s="48">
        <f t="shared" si="30"/>
        <v>8.2835249019181187</v>
      </c>
      <c r="E145" s="48">
        <f t="shared" si="34"/>
        <v>17.248063937958491</v>
      </c>
      <c r="F145" s="11">
        <f t="shared" si="31"/>
        <v>0.10015648770593613</v>
      </c>
      <c r="G145" s="11">
        <f t="shared" si="32"/>
        <v>0.6935083579664677</v>
      </c>
      <c r="H145" s="11">
        <f t="shared" si="33"/>
        <v>17.054230624570533</v>
      </c>
      <c r="I145" s="12">
        <f t="shared" si="27"/>
        <v>83.221002955976118</v>
      </c>
      <c r="J145" s="49">
        <f t="shared" si="28"/>
        <v>22.330816544710395</v>
      </c>
      <c r="K145" s="50">
        <f t="shared" si="35"/>
        <v>105.55181950068652</v>
      </c>
      <c r="L145" s="11">
        <f t="shared" si="29"/>
        <v>0.87959849583905436</v>
      </c>
      <c r="M145" s="11">
        <f t="shared" si="36"/>
        <v>7.2861760439725272</v>
      </c>
      <c r="N145" s="12">
        <f t="shared" si="37"/>
        <v>1181.9225975502395</v>
      </c>
      <c r="O145" s="18">
        <f t="shared" si="38"/>
        <v>8.930518776734013E-2</v>
      </c>
    </row>
    <row r="146" spans="1:15" x14ac:dyDescent="0.2">
      <c r="A146" s="47">
        <v>3.07</v>
      </c>
      <c r="B146" s="47">
        <v>30.888000000000002</v>
      </c>
      <c r="C146" s="11">
        <v>8.58</v>
      </c>
      <c r="D146" s="48">
        <f t="shared" si="30"/>
        <v>8.2972913864985554</v>
      </c>
      <c r="E146" s="48">
        <f t="shared" si="34"/>
        <v>17.414009765688462</v>
      </c>
      <c r="F146" s="11">
        <f t="shared" si="31"/>
        <v>7.9924160147909248E-2</v>
      </c>
      <c r="G146" s="11">
        <f t="shared" si="32"/>
        <v>0.68316599968653635</v>
      </c>
      <c r="H146" s="11">
        <f t="shared" si="33"/>
        <v>17.220039132198679</v>
      </c>
      <c r="I146" s="12">
        <f t="shared" si="27"/>
        <v>81.979919962384358</v>
      </c>
      <c r="J146" s="49">
        <f t="shared" si="28"/>
        <v>22.405101899086286</v>
      </c>
      <c r="K146" s="50">
        <f t="shared" si="35"/>
        <v>104.38502186147065</v>
      </c>
      <c r="L146" s="11">
        <f t="shared" si="29"/>
        <v>0.86987518217892201</v>
      </c>
      <c r="M146" s="11">
        <f t="shared" si="36"/>
        <v>7.2176078564220312</v>
      </c>
      <c r="N146" s="12">
        <f t="shared" si="37"/>
        <v>1181.8189678580302</v>
      </c>
      <c r="O146" s="18">
        <f t="shared" si="38"/>
        <v>8.8325728982554488E-2</v>
      </c>
    </row>
    <row r="147" spans="1:15" x14ac:dyDescent="0.2">
      <c r="A147" s="47">
        <v>3.09</v>
      </c>
      <c r="B147" s="47">
        <v>30.743999999999996</v>
      </c>
      <c r="C147" s="11">
        <v>8.5399999999999991</v>
      </c>
      <c r="D147" s="48">
        <f t="shared" si="30"/>
        <v>8.3108525701418774</v>
      </c>
      <c r="E147" s="48">
        <f t="shared" si="34"/>
        <v>17.580226817091301</v>
      </c>
      <c r="F147" s="11">
        <f t="shared" si="31"/>
        <v>5.2508544610582832E-2</v>
      </c>
      <c r="G147" s="11">
        <f t="shared" si="32"/>
        <v>0.67297787801177567</v>
      </c>
      <c r="H147" s="11">
        <f t="shared" si="33"/>
        <v>17.386120911367865</v>
      </c>
      <c r="I147" s="12">
        <f t="shared" si="27"/>
        <v>80.757345361413087</v>
      </c>
      <c r="J147" s="49">
        <f t="shared" si="28"/>
        <v>22.478400036200895</v>
      </c>
      <c r="K147" s="50">
        <f t="shared" si="35"/>
        <v>103.23574539761398</v>
      </c>
      <c r="L147" s="11">
        <f t="shared" si="29"/>
        <v>0.86029787831344984</v>
      </c>
      <c r="M147" s="11">
        <f t="shared" si="36"/>
        <v>7.1498088330689384</v>
      </c>
      <c r="N147" s="12">
        <f t="shared" si="37"/>
        <v>1181.7180116795212</v>
      </c>
      <c r="O147" s="18">
        <f t="shared" si="38"/>
        <v>8.7360727667076671E-2</v>
      </c>
    </row>
    <row r="148" spans="1:15" x14ac:dyDescent="0.2">
      <c r="A148" s="47">
        <v>3.11</v>
      </c>
      <c r="B148" s="47">
        <v>30.564</v>
      </c>
      <c r="C148" s="11">
        <v>8.49</v>
      </c>
      <c r="D148" s="48">
        <f t="shared" si="30"/>
        <v>8.3242115145211333</v>
      </c>
      <c r="E148" s="48">
        <f t="shared" si="34"/>
        <v>17.746711047381723</v>
      </c>
      <c r="F148" s="11">
        <f t="shared" si="31"/>
        <v>2.748582191737647E-2</v>
      </c>
      <c r="G148" s="11">
        <f t="shared" si="32"/>
        <v>0.66294169279653925</v>
      </c>
      <c r="H148" s="11">
        <f t="shared" si="33"/>
        <v>17.552471886752738</v>
      </c>
      <c r="I148" s="12">
        <f t="shared" si="27"/>
        <v>79.553003135584703</v>
      </c>
      <c r="J148" s="49">
        <f t="shared" si="28"/>
        <v>22.550722108081608</v>
      </c>
      <c r="K148" s="50">
        <f t="shared" si="35"/>
        <v>102.1037252436663</v>
      </c>
      <c r="L148" s="11">
        <f t="shared" si="29"/>
        <v>0.85086437703055251</v>
      </c>
      <c r="M148" s="11">
        <f t="shared" si="36"/>
        <v>7.0827750445735758</v>
      </c>
      <c r="N148" s="12">
        <f t="shared" si="37"/>
        <v>1181.6196556881721</v>
      </c>
      <c r="O148" s="18">
        <f t="shared" si="38"/>
        <v>8.6409975284476262E-2</v>
      </c>
    </row>
    <row r="149" spans="1:15" x14ac:dyDescent="0.2">
      <c r="A149" s="47">
        <v>3.14</v>
      </c>
      <c r="B149" s="47">
        <v>30.419999999999998</v>
      </c>
      <c r="C149" s="11">
        <v>8.4499999999999993</v>
      </c>
      <c r="D149" s="48">
        <f t="shared" si="30"/>
        <v>8.3438773176834395</v>
      </c>
      <c r="E149" s="48">
        <f t="shared" si="34"/>
        <v>17.997027366912228</v>
      </c>
      <c r="F149" s="11">
        <f t="shared" si="31"/>
        <v>1.1262023702061462E-2</v>
      </c>
      <c r="G149" s="11">
        <f t="shared" si="32"/>
        <v>0.64816734855645519</v>
      </c>
      <c r="H149" s="11">
        <f t="shared" si="33"/>
        <v>17.802494327302252</v>
      </c>
      <c r="I149" s="12">
        <f t="shared" si="27"/>
        <v>77.780081826774619</v>
      </c>
      <c r="J149" s="49">
        <f t="shared" si="28"/>
        <v>22.657399338934827</v>
      </c>
      <c r="K149" s="50">
        <f t="shared" si="35"/>
        <v>100.43748116570944</v>
      </c>
      <c r="L149" s="11">
        <f t="shared" si="29"/>
        <v>0.83697900971424533</v>
      </c>
      <c r="M149" s="11">
        <f t="shared" si="36"/>
        <v>6.9836501745318387</v>
      </c>
      <c r="N149" s="12">
        <f t="shared" si="37"/>
        <v>1181.4768417632706</v>
      </c>
      <c r="O149" s="18">
        <f t="shared" si="38"/>
        <v>8.5010114134622908E-2</v>
      </c>
    </row>
    <row r="150" spans="1:15" x14ac:dyDescent="0.2">
      <c r="A150" s="47">
        <v>3.16</v>
      </c>
      <c r="B150" s="47">
        <v>30.347999999999999</v>
      </c>
      <c r="C150" s="11">
        <v>8.43</v>
      </c>
      <c r="D150" s="48">
        <f t="shared" si="30"/>
        <v>8.356743760757908</v>
      </c>
      <c r="E150" s="48">
        <f t="shared" si="34"/>
        <v>18.164162242127386</v>
      </c>
      <c r="F150" s="11">
        <f t="shared" si="31"/>
        <v>5.3664765878945735E-3</v>
      </c>
      <c r="G150" s="11">
        <f t="shared" si="32"/>
        <v>0.63850116520463418</v>
      </c>
      <c r="H150" s="11">
        <f t="shared" si="33"/>
        <v>17.969500860291561</v>
      </c>
      <c r="I150" s="12">
        <f t="shared" si="27"/>
        <v>76.620139824556105</v>
      </c>
      <c r="J150" s="49">
        <f t="shared" si="28"/>
        <v>22.727329634634959</v>
      </c>
      <c r="K150" s="50">
        <f t="shared" si="35"/>
        <v>99.347469459191061</v>
      </c>
      <c r="L150" s="11">
        <f t="shared" si="29"/>
        <v>0.82789557882659215</v>
      </c>
      <c r="M150" s="11">
        <f t="shared" si="36"/>
        <v>6.9185112129181805</v>
      </c>
      <c r="N150" s="12">
        <f t="shared" si="37"/>
        <v>1181.3846789627607</v>
      </c>
      <c r="O150" s="18">
        <f t="shared" si="38"/>
        <v>8.4094089950799727E-2</v>
      </c>
    </row>
    <row r="151" spans="1:15" x14ac:dyDescent="0.2">
      <c r="A151" s="47">
        <v>3.18</v>
      </c>
      <c r="B151" s="47">
        <v>30.347999999999999</v>
      </c>
      <c r="C151" s="11">
        <v>8.43</v>
      </c>
      <c r="D151" s="48">
        <f t="shared" si="30"/>
        <v>8.3694183253026715</v>
      </c>
      <c r="E151" s="48">
        <f t="shared" si="34"/>
        <v>18.331550608633439</v>
      </c>
      <c r="F151" s="11">
        <f t="shared" si="31"/>
        <v>3.6701393091328987E-3</v>
      </c>
      <c r="G151" s="11">
        <f t="shared" si="32"/>
        <v>0.62897913459484667</v>
      </c>
      <c r="H151" s="11">
        <f t="shared" si="33"/>
        <v>18.136762798551995</v>
      </c>
      <c r="I151" s="12">
        <f t="shared" si="27"/>
        <v>75.477496151381601</v>
      </c>
      <c r="J151" s="49">
        <f t="shared" si="28"/>
        <v>22.796322405578049</v>
      </c>
      <c r="K151" s="50">
        <f t="shared" si="35"/>
        <v>98.273818556959654</v>
      </c>
      <c r="L151" s="11">
        <f t="shared" si="29"/>
        <v>0.8189484879746638</v>
      </c>
      <c r="M151" s="11">
        <f t="shared" si="36"/>
        <v>6.8541224827340654</v>
      </c>
      <c r="N151" s="12">
        <f t="shared" si="37"/>
        <v>1181.2948757248405</v>
      </c>
      <c r="O151" s="18">
        <f t="shared" si="38"/>
        <v>8.3191606580583027E-2</v>
      </c>
    </row>
    <row r="152" spans="1:15" x14ac:dyDescent="0.2">
      <c r="A152" s="47">
        <v>3.2</v>
      </c>
      <c r="B152" s="47">
        <v>30.456000000000003</v>
      </c>
      <c r="C152" s="11">
        <v>8.4600000000000009</v>
      </c>
      <c r="D152" s="48">
        <f t="shared" si="30"/>
        <v>8.3819038728210966</v>
      </c>
      <c r="E152" s="48">
        <f t="shared" si="34"/>
        <v>18.499188686089862</v>
      </c>
      <c r="F152" s="11">
        <f t="shared" si="31"/>
        <v>6.0990050803435853E-3</v>
      </c>
      <c r="G152" s="11">
        <f t="shared" si="32"/>
        <v>0.61959910696308795</v>
      </c>
      <c r="H152" s="11">
        <f t="shared" si="33"/>
        <v>18.304276333199642</v>
      </c>
      <c r="I152" s="12">
        <f t="shared" si="27"/>
        <v>74.351892835570553</v>
      </c>
      <c r="J152" s="49">
        <f t="shared" si="28"/>
        <v>22.86438851432564</v>
      </c>
      <c r="K152" s="50">
        <f t="shared" si="35"/>
        <v>97.216281349896192</v>
      </c>
      <c r="L152" s="11">
        <f t="shared" si="29"/>
        <v>0.81013567791580166</v>
      </c>
      <c r="M152" s="11">
        <f t="shared" si="36"/>
        <v>6.7904793762330025</v>
      </c>
      <c r="N152" s="12">
        <f t="shared" si="37"/>
        <v>1181.2073676368186</v>
      </c>
      <c r="O152" s="18">
        <f t="shared" si="38"/>
        <v>8.2302467808333987E-2</v>
      </c>
    </row>
    <row r="153" spans="1:15" x14ac:dyDescent="0.2">
      <c r="A153" s="47">
        <v>3.22</v>
      </c>
      <c r="B153" s="47">
        <v>30.564</v>
      </c>
      <c r="C153" s="11">
        <v>8.49</v>
      </c>
      <c r="D153" s="48">
        <f t="shared" si="30"/>
        <v>8.3942032221426697</v>
      </c>
      <c r="E153" s="48">
        <f t="shared" si="34"/>
        <v>18.667072750532714</v>
      </c>
      <c r="F153" s="11">
        <f t="shared" si="31"/>
        <v>9.1770226478467345E-3</v>
      </c>
      <c r="G153" s="11">
        <f t="shared" si="32"/>
        <v>0.61035896460499428</v>
      </c>
      <c r="H153" s="11">
        <f t="shared" si="33"/>
        <v>18.472037712152868</v>
      </c>
      <c r="I153" s="12">
        <f t="shared" si="27"/>
        <v>73.24307575259931</v>
      </c>
      <c r="J153" s="49">
        <f t="shared" si="28"/>
        <v>22.931538753774252</v>
      </c>
      <c r="K153" s="50">
        <f t="shared" si="35"/>
        <v>96.174614506373558</v>
      </c>
      <c r="L153" s="11">
        <f t="shared" si="29"/>
        <v>0.80145512088644633</v>
      </c>
      <c r="M153" s="11">
        <f t="shared" si="36"/>
        <v>6.7275771581477501</v>
      </c>
      <c r="N153" s="12">
        <f t="shared" si="37"/>
        <v>1181.1220921121785</v>
      </c>
      <c r="O153" s="18">
        <f t="shared" si="38"/>
        <v>8.1426480080807134E-2</v>
      </c>
    </row>
    <row r="154" spans="1:15" x14ac:dyDescent="0.2">
      <c r="A154" s="47">
        <v>3.24</v>
      </c>
      <c r="B154" s="47">
        <v>30.672000000000001</v>
      </c>
      <c r="C154" s="11">
        <v>8.52</v>
      </c>
      <c r="D154" s="48">
        <f t="shared" si="30"/>
        <v>8.4063191500593906</v>
      </c>
      <c r="E154" s="48">
        <f t="shared" si="34"/>
        <v>18.835199133533902</v>
      </c>
      <c r="F154" s="11">
        <f t="shared" si="31"/>
        <v>1.2923335643219264E-2</v>
      </c>
      <c r="G154" s="11">
        <f t="shared" si="32"/>
        <v>0.60125662139773617</v>
      </c>
      <c r="H154" s="11">
        <f t="shared" si="33"/>
        <v>18.640043239285188</v>
      </c>
      <c r="I154" s="12">
        <f t="shared" si="27"/>
        <v>72.15079456772834</v>
      </c>
      <c r="J154" s="49">
        <f t="shared" si="28"/>
        <v>22.997783845460969</v>
      </c>
      <c r="K154" s="50">
        <f t="shared" si="35"/>
        <v>95.148578413189313</v>
      </c>
      <c r="L154" s="11">
        <f t="shared" si="29"/>
        <v>0.79290482010991092</v>
      </c>
      <c r="M154" s="11">
        <f t="shared" si="36"/>
        <v>6.6654109734643407</v>
      </c>
      <c r="N154" s="12">
        <f t="shared" si="37"/>
        <v>1181.0389883378325</v>
      </c>
      <c r="O154" s="18">
        <f t="shared" si="38"/>
        <v>8.0563452479328612E-2</v>
      </c>
    </row>
    <row r="155" spans="1:15" x14ac:dyDescent="0.2">
      <c r="A155" s="47">
        <v>3.26</v>
      </c>
      <c r="B155" s="47">
        <v>30.780000000000005</v>
      </c>
      <c r="C155" s="11">
        <v>8.5500000000000007</v>
      </c>
      <c r="D155" s="48">
        <f t="shared" si="30"/>
        <v>8.41825439195269</v>
      </c>
      <c r="E155" s="48">
        <f t="shared" si="34"/>
        <v>19.003564221372951</v>
      </c>
      <c r="F155" s="11">
        <f t="shared" si="31"/>
        <v>1.7356905239755624E-2</v>
      </c>
      <c r="G155" s="11">
        <f t="shared" si="32"/>
        <v>0.59229002232903816</v>
      </c>
      <c r="H155" s="11">
        <f t="shared" si="33"/>
        <v>18.808289273590812</v>
      </c>
      <c r="I155" s="12">
        <f t="shared" si="27"/>
        <v>71.074802679484577</v>
      </c>
      <c r="J155" s="49">
        <f t="shared" si="28"/>
        <v>23.0631344379753</v>
      </c>
      <c r="K155" s="50">
        <f t="shared" si="35"/>
        <v>94.13793711745987</v>
      </c>
      <c r="L155" s="11">
        <f t="shared" si="29"/>
        <v>0.78448280931216563</v>
      </c>
      <c r="M155" s="11">
        <f t="shared" si="36"/>
        <v>6.6039758549035232</v>
      </c>
      <c r="N155" s="12">
        <f t="shared" si="37"/>
        <v>1180.9579972229033</v>
      </c>
      <c r="O155" s="18">
        <f t="shared" si="38"/>
        <v>7.9713196691864677E-2</v>
      </c>
    </row>
    <row r="156" spans="1:15" x14ac:dyDescent="0.2">
      <c r="A156" s="47">
        <v>3.29</v>
      </c>
      <c r="B156" s="47">
        <v>30.816000000000003</v>
      </c>
      <c r="C156" s="11">
        <v>8.56</v>
      </c>
      <c r="D156" s="48">
        <f t="shared" si="30"/>
        <v>8.4358243519064615</v>
      </c>
      <c r="E156" s="48">
        <f t="shared" si="34"/>
        <v>19.256638951930146</v>
      </c>
      <c r="F156" s="11">
        <f t="shared" si="31"/>
        <v>1.5419591579450432E-2</v>
      </c>
      <c r="G156" s="11">
        <f t="shared" si="32"/>
        <v>0.57909022395319198</v>
      </c>
      <c r="H156" s="11">
        <f t="shared" si="33"/>
        <v>19.0611014447252</v>
      </c>
      <c r="I156" s="12">
        <f t="shared" si="27"/>
        <v>69.490826874383032</v>
      </c>
      <c r="J156" s="49">
        <f t="shared" si="28"/>
        <v>23.159506251068311</v>
      </c>
      <c r="K156" s="50">
        <f t="shared" si="35"/>
        <v>92.65033312545134</v>
      </c>
      <c r="L156" s="11">
        <f t="shared" si="29"/>
        <v>0.77208610937876121</v>
      </c>
      <c r="M156" s="11">
        <f t="shared" si="36"/>
        <v>6.5131828032660692</v>
      </c>
      <c r="N156" s="12">
        <f t="shared" si="37"/>
        <v>1180.8403466295761</v>
      </c>
      <c r="O156" s="18">
        <f t="shared" si="38"/>
        <v>7.8461354568294825E-2</v>
      </c>
    </row>
    <row r="157" spans="1:15" x14ac:dyDescent="0.2">
      <c r="A157" s="47">
        <v>3.31</v>
      </c>
      <c r="B157" s="47">
        <v>30.816000000000003</v>
      </c>
      <c r="C157" s="11">
        <v>8.56</v>
      </c>
      <c r="D157" s="48">
        <f t="shared" si="30"/>
        <v>8.4473195798257166</v>
      </c>
      <c r="E157" s="48">
        <f t="shared" si="34"/>
        <v>19.425585343526659</v>
      </c>
      <c r="F157" s="11">
        <f t="shared" si="31"/>
        <v>1.2696877090653171E-2</v>
      </c>
      <c r="G157" s="11">
        <f t="shared" si="32"/>
        <v>0.57045419454744484</v>
      </c>
      <c r="H157" s="11">
        <f t="shared" si="33"/>
        <v>19.229933171909085</v>
      </c>
      <c r="I157" s="12">
        <f t="shared" si="27"/>
        <v>68.454503345693382</v>
      </c>
      <c r="J157" s="49">
        <f t="shared" si="28"/>
        <v>23.222666691368861</v>
      </c>
      <c r="K157" s="50">
        <f t="shared" si="35"/>
        <v>91.67717003706224</v>
      </c>
      <c r="L157" s="11">
        <f t="shared" si="29"/>
        <v>0.76397641697551866</v>
      </c>
      <c r="M157" s="11">
        <f t="shared" si="36"/>
        <v>6.4535529456423948</v>
      </c>
      <c r="N157" s="12">
        <f t="shared" si="37"/>
        <v>1180.7643894977543</v>
      </c>
      <c r="O157" s="18">
        <f t="shared" si="38"/>
        <v>7.7642221303826503E-2</v>
      </c>
    </row>
    <row r="158" spans="1:15" x14ac:dyDescent="0.2">
      <c r="A158" s="47">
        <v>3.33</v>
      </c>
      <c r="B158" s="47">
        <v>30.780000000000005</v>
      </c>
      <c r="C158" s="11">
        <v>8.5500000000000007</v>
      </c>
      <c r="D158" s="48">
        <f t="shared" si="30"/>
        <v>8.4586433782815984</v>
      </c>
      <c r="E158" s="48">
        <f t="shared" si="34"/>
        <v>19.594758211092291</v>
      </c>
      <c r="F158" s="11">
        <f t="shared" si="31"/>
        <v>8.3460323317992562E-3</v>
      </c>
      <c r="G158" s="11">
        <f t="shared" si="32"/>
        <v>0.56194695509672055</v>
      </c>
      <c r="H158" s="11">
        <f t="shared" si="33"/>
        <v>19.39899308506374</v>
      </c>
      <c r="I158" s="12">
        <f t="shared" si="27"/>
        <v>67.433634611606465</v>
      </c>
      <c r="J158" s="49">
        <f t="shared" si="28"/>
        <v>23.28496930752145</v>
      </c>
      <c r="K158" s="50">
        <f t="shared" si="35"/>
        <v>90.718603919127915</v>
      </c>
      <c r="L158" s="11">
        <f t="shared" si="29"/>
        <v>0.75598836599273267</v>
      </c>
      <c r="M158" s="11">
        <f t="shared" si="36"/>
        <v>6.3946359860623536</v>
      </c>
      <c r="N158" s="12">
        <f t="shared" si="37"/>
        <v>1180.6903510645946</v>
      </c>
      <c r="O158" s="18">
        <f t="shared" si="38"/>
        <v>7.6835220883553046E-2</v>
      </c>
    </row>
    <row r="159" spans="1:15" x14ac:dyDescent="0.2">
      <c r="A159" s="47">
        <v>3.35</v>
      </c>
      <c r="B159" s="47">
        <v>30.780000000000005</v>
      </c>
      <c r="C159" s="11">
        <v>8.5500000000000007</v>
      </c>
      <c r="D159" s="48">
        <f t="shared" si="30"/>
        <v>8.4697983038185392</v>
      </c>
      <c r="E159" s="48">
        <f t="shared" si="34"/>
        <v>19.764154177168663</v>
      </c>
      <c r="F159" s="11">
        <f t="shared" si="31"/>
        <v>6.4323120703834655E-3</v>
      </c>
      <c r="G159" s="11">
        <f t="shared" si="32"/>
        <v>0.55356658494376576</v>
      </c>
      <c r="H159" s="11">
        <f t="shared" si="33"/>
        <v>19.568277781229362</v>
      </c>
      <c r="I159" s="12">
        <f t="shared" si="27"/>
        <v>66.427990193251887</v>
      </c>
      <c r="J159" s="49">
        <f t="shared" si="28"/>
        <v>23.346424402849024</v>
      </c>
      <c r="K159" s="50">
        <f t="shared" si="35"/>
        <v>89.774414596100911</v>
      </c>
      <c r="L159" s="11">
        <f t="shared" si="29"/>
        <v>0.7481201216341743</v>
      </c>
      <c r="M159" s="11">
        <f t="shared" si="36"/>
        <v>6.3364265372696487</v>
      </c>
      <c r="N159" s="12">
        <f t="shared" si="37"/>
        <v>1180.6181793941989</v>
      </c>
      <c r="O159" s="18">
        <f t="shared" si="38"/>
        <v>7.6040176377909177E-2</v>
      </c>
    </row>
    <row r="160" spans="1:15" x14ac:dyDescent="0.2">
      <c r="A160" s="47">
        <v>3.37</v>
      </c>
      <c r="B160" s="47">
        <v>30.780000000000005</v>
      </c>
      <c r="C160" s="11">
        <v>8.5500000000000007</v>
      </c>
      <c r="D160" s="48">
        <f t="shared" si="30"/>
        <v>8.4807868748549691</v>
      </c>
      <c r="E160" s="48">
        <f t="shared" si="34"/>
        <v>19.933769914665763</v>
      </c>
      <c r="F160" s="11">
        <f t="shared" si="31"/>
        <v>4.7904566923418108E-3</v>
      </c>
      <c r="G160" s="11">
        <f t="shared" si="32"/>
        <v>0.54531119207427781</v>
      </c>
      <c r="H160" s="11">
        <f t="shared" si="33"/>
        <v>19.737783908194825</v>
      </c>
      <c r="I160" s="12">
        <f t="shared" si="27"/>
        <v>65.437343048913334</v>
      </c>
      <c r="J160" s="49">
        <f t="shared" si="28"/>
        <v>23.407042200718497</v>
      </c>
      <c r="K160" s="50">
        <f t="shared" si="35"/>
        <v>88.844385249631827</v>
      </c>
      <c r="L160" s="11">
        <f t="shared" si="29"/>
        <v>0.74036987708026525</v>
      </c>
      <c r="M160" s="11">
        <f t="shared" si="36"/>
        <v>6.2789191360803001</v>
      </c>
      <c r="N160" s="12">
        <f t="shared" si="37"/>
        <v>1180.5478240166237</v>
      </c>
      <c r="O160" s="18">
        <f t="shared" si="38"/>
        <v>7.5256913309410131E-2</v>
      </c>
    </row>
    <row r="161" spans="1:15" x14ac:dyDescent="0.2">
      <c r="A161" s="47">
        <v>3.39</v>
      </c>
      <c r="B161" s="47">
        <v>30.743999999999996</v>
      </c>
      <c r="C161" s="11">
        <v>8.5399999999999991</v>
      </c>
      <c r="D161" s="48">
        <f t="shared" si="30"/>
        <v>8.4916115722518999</v>
      </c>
      <c r="E161" s="48">
        <f t="shared" si="34"/>
        <v>20.103602146110802</v>
      </c>
      <c r="F161" s="11">
        <f t="shared" si="31"/>
        <v>2.3414399399330223E-3</v>
      </c>
      <c r="G161" s="11">
        <f t="shared" si="32"/>
        <v>0.53717891268974971</v>
      </c>
      <c r="H161" s="11">
        <f t="shared" si="33"/>
        <v>19.907508163740854</v>
      </c>
      <c r="I161" s="12">
        <f t="shared" si="27"/>
        <v>64.46146952276996</v>
      </c>
      <c r="J161" s="49">
        <f t="shared" si="28"/>
        <v>23.466832843551408</v>
      </c>
      <c r="K161" s="50">
        <f t="shared" si="35"/>
        <v>87.928302366321361</v>
      </c>
      <c r="L161" s="11">
        <f t="shared" si="29"/>
        <v>0.73273585305267797</v>
      </c>
      <c r="M161" s="11">
        <f t="shared" si="36"/>
        <v>6.2221082491859878</v>
      </c>
      <c r="N161" s="12">
        <f t="shared" si="37"/>
        <v>1180.4792358855887</v>
      </c>
      <c r="O161" s="18">
        <f t="shared" si="38"/>
        <v>7.448525962454397E-2</v>
      </c>
    </row>
    <row r="162" spans="1:15" x14ac:dyDescent="0.2">
      <c r="A162" s="47">
        <v>3.41</v>
      </c>
      <c r="B162" s="47">
        <v>30.672000000000001</v>
      </c>
      <c r="C162" s="11">
        <v>8.52</v>
      </c>
      <c r="D162" s="48">
        <f t="shared" si="30"/>
        <v>8.5022748398730172</v>
      </c>
      <c r="E162" s="48">
        <f t="shared" si="34"/>
        <v>20.273647642908262</v>
      </c>
      <c r="F162" s="11">
        <f t="shared" si="31"/>
        <v>3.1418130152716431E-4</v>
      </c>
      <c r="G162" s="11">
        <f t="shared" si="32"/>
        <v>0.52916791078668368</v>
      </c>
      <c r="H162" s="11">
        <f t="shared" si="33"/>
        <v>20.077447294894494</v>
      </c>
      <c r="I162" s="12">
        <f t="shared" si="27"/>
        <v>63.500149294402043</v>
      </c>
      <c r="J162" s="49">
        <f t="shared" si="28"/>
        <v>23.525806391913868</v>
      </c>
      <c r="K162" s="50">
        <f t="shared" si="35"/>
        <v>87.02595568631591</v>
      </c>
      <c r="L162" s="11">
        <f t="shared" si="29"/>
        <v>0.72521629738596594</v>
      </c>
      <c r="M162" s="11">
        <f t="shared" si="36"/>
        <v>6.1659882787305662</v>
      </c>
      <c r="N162" s="12">
        <f t="shared" si="37"/>
        <v>1180.4123673374133</v>
      </c>
      <c r="O162" s="18">
        <f t="shared" si="38"/>
        <v>7.372504566570684E-2</v>
      </c>
    </row>
    <row r="163" spans="1:15" x14ac:dyDescent="0.2">
      <c r="A163" s="47">
        <v>3.43</v>
      </c>
      <c r="B163" s="47">
        <v>30.564</v>
      </c>
      <c r="C163" s="11">
        <v>8.49</v>
      </c>
      <c r="D163" s="48">
        <f t="shared" si="30"/>
        <v>8.5127790851364296</v>
      </c>
      <c r="E163" s="48">
        <f t="shared" si="34"/>
        <v>20.443903224610992</v>
      </c>
      <c r="F163" s="11">
        <f t="shared" si="31"/>
        <v>5.1888671965269625E-4</v>
      </c>
      <c r="G163" s="11">
        <f t="shared" si="32"/>
        <v>0.52127637774208346</v>
      </c>
      <c r="H163" s="11">
        <f t="shared" si="33"/>
        <v>20.2475980971947</v>
      </c>
      <c r="I163" s="12">
        <f t="shared" si="27"/>
        <v>62.553165329050017</v>
      </c>
      <c r="J163" s="49">
        <f t="shared" si="28"/>
        <v>23.583972823682821</v>
      </c>
      <c r="K163" s="50">
        <f t="shared" si="35"/>
        <v>86.137138152732831</v>
      </c>
      <c r="L163" s="11">
        <f t="shared" si="29"/>
        <v>0.71780948460610694</v>
      </c>
      <c r="M163" s="11">
        <f t="shared" si="36"/>
        <v>6.1105535676674272</v>
      </c>
      <c r="N163" s="12">
        <f t="shared" si="37"/>
        <v>1180.3471720511484</v>
      </c>
      <c r="O163" s="18">
        <f t="shared" si="38"/>
        <v>7.2976104143197135E-2</v>
      </c>
    </row>
    <row r="164" spans="1:15" x14ac:dyDescent="0.2">
      <c r="A164" s="47">
        <v>3.46</v>
      </c>
      <c r="B164" s="47">
        <v>30.347999999999999</v>
      </c>
      <c r="C164" s="11">
        <v>8.43</v>
      </c>
      <c r="D164" s="48">
        <f t="shared" si="30"/>
        <v>8.5282424641171524</v>
      </c>
      <c r="E164" s="48">
        <f t="shared" si="34"/>
        <v>20.699750498534506</v>
      </c>
      <c r="F164" s="11">
        <f t="shared" si="31"/>
        <v>9.6515817558100268E-3</v>
      </c>
      <c r="G164" s="11">
        <f t="shared" si="32"/>
        <v>0.50965919219972045</v>
      </c>
      <c r="H164" s="11">
        <f t="shared" si="33"/>
        <v>20.503214291715043</v>
      </c>
      <c r="I164" s="12">
        <f t="shared" si="27"/>
        <v>61.159103063966455</v>
      </c>
      <c r="J164" s="49">
        <f t="shared" si="28"/>
        <v>23.669730748793505</v>
      </c>
      <c r="K164" s="50">
        <f t="shared" si="35"/>
        <v>84.828833812759967</v>
      </c>
      <c r="L164" s="11">
        <f t="shared" si="29"/>
        <v>0.70690694843966639</v>
      </c>
      <c r="M164" s="11">
        <f t="shared" si="36"/>
        <v>6.0286738558626372</v>
      </c>
      <c r="N164" s="12">
        <f t="shared" si="37"/>
        <v>1180.2524183605949</v>
      </c>
      <c r="O164" s="18">
        <f t="shared" si="38"/>
        <v>7.187346748298952E-2</v>
      </c>
    </row>
    <row r="165" spans="1:15" x14ac:dyDescent="0.2">
      <c r="A165" s="47">
        <v>3.48</v>
      </c>
      <c r="B165" s="47">
        <v>30.168000000000003</v>
      </c>
      <c r="C165" s="11">
        <v>8.3800000000000008</v>
      </c>
      <c r="D165" s="48">
        <f t="shared" si="30"/>
        <v>8.5383594516488781</v>
      </c>
      <c r="E165" s="48">
        <f t="shared" si="34"/>
        <v>20.870517687567485</v>
      </c>
      <c r="F165" s="11">
        <f t="shared" si="31"/>
        <v>2.5077715926533115E-2</v>
      </c>
      <c r="G165" s="11">
        <f t="shared" si="32"/>
        <v>0.50205859459215019</v>
      </c>
      <c r="H165" s="11">
        <f t="shared" si="33"/>
        <v>20.673880564225005</v>
      </c>
      <c r="I165" s="12">
        <f t="shared" si="27"/>
        <v>60.24703135105802</v>
      </c>
      <c r="J165" s="49">
        <f t="shared" si="28"/>
        <v>23.725922492969918</v>
      </c>
      <c r="K165" s="50">
        <f t="shared" si="35"/>
        <v>83.972953844027941</v>
      </c>
      <c r="L165" s="11">
        <f t="shared" si="29"/>
        <v>0.69977461536689956</v>
      </c>
      <c r="M165" s="11">
        <f t="shared" si="36"/>
        <v>5.9749272011419254</v>
      </c>
      <c r="N165" s="12">
        <f t="shared" si="37"/>
        <v>1180.1912120403588</v>
      </c>
      <c r="O165" s="18">
        <f t="shared" si="38"/>
        <v>7.1151990446406008E-2</v>
      </c>
    </row>
    <row r="166" spans="1:15" x14ac:dyDescent="0.2">
      <c r="A166" s="47">
        <v>3.5</v>
      </c>
      <c r="B166" s="47">
        <v>29.988</v>
      </c>
      <c r="C166" s="11">
        <v>8.33</v>
      </c>
      <c r="D166" s="48">
        <f t="shared" si="30"/>
        <v>8.5483255635515452</v>
      </c>
      <c r="E166" s="48">
        <f t="shared" si="34"/>
        <v>21.041484198838518</v>
      </c>
      <c r="F166" s="11">
        <f t="shared" si="31"/>
        <v>4.766605170009975E-2</v>
      </c>
      <c r="G166" s="11">
        <f t="shared" si="32"/>
        <v>0.49457134544346432</v>
      </c>
      <c r="H166" s="11">
        <f t="shared" si="33"/>
        <v>20.844747663951036</v>
      </c>
      <c r="I166" s="12">
        <f t="shared" si="27"/>
        <v>59.348561453215716</v>
      </c>
      <c r="J166" s="49">
        <f t="shared" si="28"/>
        <v>23.781341381592217</v>
      </c>
      <c r="K166" s="50">
        <f t="shared" si="35"/>
        <v>83.129902834807936</v>
      </c>
      <c r="L166" s="11">
        <f t="shared" si="29"/>
        <v>0.6927491902900661</v>
      </c>
      <c r="M166" s="11">
        <f t="shared" si="36"/>
        <v>5.921845612486206</v>
      </c>
      <c r="N166" s="12">
        <f t="shared" si="37"/>
        <v>1180.1315268838998</v>
      </c>
      <c r="O166" s="18">
        <f t="shared" si="38"/>
        <v>7.0441218576974912E-2</v>
      </c>
    </row>
    <row r="167" spans="1:15" x14ac:dyDescent="0.2">
      <c r="A167" s="47">
        <v>3.52</v>
      </c>
      <c r="B167" s="47">
        <v>29.952000000000002</v>
      </c>
      <c r="C167" s="11">
        <v>8.32</v>
      </c>
      <c r="D167" s="48">
        <f t="shared" si="30"/>
        <v>8.5581430498482298</v>
      </c>
      <c r="E167" s="48">
        <f t="shared" si="34"/>
        <v>21.212647059835483</v>
      </c>
      <c r="F167" s="11">
        <f t="shared" si="31"/>
        <v>5.6712112191016337E-2</v>
      </c>
      <c r="G167" s="11">
        <f t="shared" si="32"/>
        <v>0.48719575437695911</v>
      </c>
      <c r="H167" s="11">
        <f t="shared" si="33"/>
        <v>21.015812595937145</v>
      </c>
      <c r="I167" s="12">
        <f t="shared" si="27"/>
        <v>58.463490525235095</v>
      </c>
      <c r="J167" s="49">
        <f t="shared" si="28"/>
        <v>23.83599701201549</v>
      </c>
      <c r="K167" s="50">
        <f t="shared" si="35"/>
        <v>82.299487537250585</v>
      </c>
      <c r="L167" s="11">
        <f t="shared" si="29"/>
        <v>0.68582906281042155</v>
      </c>
      <c r="M167" s="11">
        <f t="shared" si="36"/>
        <v>5.8694232272749343</v>
      </c>
      <c r="N167" s="12">
        <f t="shared" si="37"/>
        <v>1180.0733221494731</v>
      </c>
      <c r="O167" s="18">
        <f t="shared" si="38"/>
        <v>6.9740994896269823E-2</v>
      </c>
    </row>
    <row r="168" spans="1:15" x14ac:dyDescent="0.2">
      <c r="A168" s="47">
        <v>3.54</v>
      </c>
      <c r="B168" s="47">
        <v>29.988</v>
      </c>
      <c r="C168" s="11">
        <v>8.33</v>
      </c>
      <c r="D168" s="48">
        <f t="shared" si="30"/>
        <v>8.5678141270071997</v>
      </c>
      <c r="E168" s="48">
        <f t="shared" si="34"/>
        <v>21.384003342375628</v>
      </c>
      <c r="F168" s="11">
        <f t="shared" si="31"/>
        <v>5.6555559004196468E-2</v>
      </c>
      <c r="G168" s="11">
        <f t="shared" si="32"/>
        <v>0.47993015622468477</v>
      </c>
      <c r="H168" s="11">
        <f t="shared" si="33"/>
        <v>21.187072409891396</v>
      </c>
      <c r="I168" s="12">
        <f t="shared" si="27"/>
        <v>57.591618746962169</v>
      </c>
      <c r="J168" s="49">
        <f t="shared" si="28"/>
        <v>23.889898895554012</v>
      </c>
      <c r="K168" s="50">
        <f t="shared" si="35"/>
        <v>81.481517642516181</v>
      </c>
      <c r="L168" s="11">
        <f t="shared" si="29"/>
        <v>0.6790126470209682</v>
      </c>
      <c r="M168" s="11">
        <f t="shared" si="36"/>
        <v>5.817654149562804</v>
      </c>
      <c r="N168" s="12">
        <f t="shared" si="37"/>
        <v>1180.0165582386239</v>
      </c>
      <c r="O168" s="18">
        <f t="shared" si="38"/>
        <v>6.905116464140236E-2</v>
      </c>
    </row>
    <row r="169" spans="1:15" x14ac:dyDescent="0.2">
      <c r="A169" s="47">
        <v>3.56</v>
      </c>
      <c r="B169" s="47">
        <v>30.168000000000003</v>
      </c>
      <c r="C169" s="11">
        <v>8.3800000000000008</v>
      </c>
      <c r="D169" s="48">
        <f t="shared" si="30"/>
        <v>8.577340978442308</v>
      </c>
      <c r="E169" s="48">
        <f t="shared" si="34"/>
        <v>21.555550161944474</v>
      </c>
      <c r="F169" s="11">
        <f t="shared" si="31"/>
        <v>3.8943461772567176E-2</v>
      </c>
      <c r="G169" s="11">
        <f t="shared" si="32"/>
        <v>0.47277291065150423</v>
      </c>
      <c r="H169" s="11">
        <f t="shared" si="33"/>
        <v>21.358524199519845</v>
      </c>
      <c r="I169" s="12">
        <f t="shared" si="27"/>
        <v>56.732749278180506</v>
      </c>
      <c r="J169" s="49">
        <f t="shared" si="28"/>
        <v>23.943056457074395</v>
      </c>
      <c r="K169" s="50">
        <f t="shared" si="35"/>
        <v>80.675805735254897</v>
      </c>
      <c r="L169" s="11">
        <f t="shared" si="29"/>
        <v>0.67229838112712414</v>
      </c>
      <c r="M169" s="11">
        <f t="shared" si="36"/>
        <v>5.7665324541821068</v>
      </c>
      <c r="N169" s="12">
        <f t="shared" si="37"/>
        <v>1179.961196663277</v>
      </c>
      <c r="O169" s="18">
        <f t="shared" si="38"/>
        <v>6.8371575237721305E-2</v>
      </c>
    </row>
    <row r="170" spans="1:15" x14ac:dyDescent="0.2">
      <c r="A170" s="47">
        <v>3.58</v>
      </c>
      <c r="B170" s="47">
        <v>30.456000000000003</v>
      </c>
      <c r="C170" s="11">
        <v>8.4600000000000009</v>
      </c>
      <c r="D170" s="48">
        <f t="shared" si="30"/>
        <v>8.586725755005947</v>
      </c>
      <c r="E170" s="48">
        <f t="shared" si="34"/>
        <v>21.727284677044594</v>
      </c>
      <c r="F170" s="11">
        <f t="shared" si="31"/>
        <v>1.6059416981827095E-2</v>
      </c>
      <c r="G170" s="11">
        <f t="shared" si="32"/>
        <v>0.46572240178475993</v>
      </c>
      <c r="H170" s="11">
        <f t="shared" si="33"/>
        <v>21.530165101870406</v>
      </c>
      <c r="I170" s="12">
        <f t="shared" si="27"/>
        <v>55.886688214171194</v>
      </c>
      <c r="J170" s="49">
        <f t="shared" si="28"/>
        <v>23.995479034644902</v>
      </c>
      <c r="K170" s="50">
        <f t="shared" si="35"/>
        <v>79.882167248816103</v>
      </c>
      <c r="L170" s="11">
        <f t="shared" si="29"/>
        <v>0.66568472707346749</v>
      </c>
      <c r="M170" s="11">
        <f t="shared" si="36"/>
        <v>5.7160521906758479</v>
      </c>
      <c r="N170" s="12">
        <f t="shared" si="37"/>
        <v>1179.9072000137842</v>
      </c>
      <c r="O170" s="18">
        <f t="shared" si="38"/>
        <v>6.7702076271661776E-2</v>
      </c>
    </row>
    <row r="171" spans="1:15" x14ac:dyDescent="0.2">
      <c r="A171" s="47">
        <v>3.61</v>
      </c>
      <c r="B171" s="47">
        <v>30.780000000000005</v>
      </c>
      <c r="C171" s="11">
        <v>8.5500000000000007</v>
      </c>
      <c r="D171" s="48">
        <f t="shared" si="30"/>
        <v>8.600541155638151</v>
      </c>
      <c r="E171" s="48">
        <f t="shared" si="34"/>
        <v>21.985300911713736</v>
      </c>
      <c r="F171" s="11">
        <f t="shared" si="31"/>
        <v>2.5544084132397334E-3</v>
      </c>
      <c r="G171" s="11">
        <f t="shared" si="32"/>
        <v>0.45534329430207732</v>
      </c>
      <c r="H171" s="11">
        <f t="shared" si="33"/>
        <v>21.78797488395654</v>
      </c>
      <c r="I171" s="12">
        <f t="shared" si="27"/>
        <v>54.641195316249281</v>
      </c>
      <c r="J171" s="49">
        <f t="shared" si="28"/>
        <v>24.072755018721473</v>
      </c>
      <c r="K171" s="50">
        <f t="shared" si="35"/>
        <v>78.713950334970747</v>
      </c>
      <c r="L171" s="11">
        <f t="shared" si="29"/>
        <v>0.65594958612475618</v>
      </c>
      <c r="M171" s="11">
        <f t="shared" si="36"/>
        <v>5.6415214114897774</v>
      </c>
      <c r="N171" s="12">
        <f t="shared" si="37"/>
        <v>1179.828685012081</v>
      </c>
      <c r="O171" s="18">
        <f t="shared" si="38"/>
        <v>6.6716423608707859E-2</v>
      </c>
    </row>
    <row r="172" spans="1:15" x14ac:dyDescent="0.2">
      <c r="A172" s="47">
        <v>3.63</v>
      </c>
      <c r="B172" s="47">
        <v>31.104000000000003</v>
      </c>
      <c r="C172" s="11">
        <v>8.64</v>
      </c>
      <c r="D172" s="48">
        <f t="shared" si="30"/>
        <v>8.6095799456798368</v>
      </c>
      <c r="E172" s="48">
        <f t="shared" si="34"/>
        <v>22.157492510627332</v>
      </c>
      <c r="F172" s="11">
        <f t="shared" si="31"/>
        <v>9.2537970484171716E-4</v>
      </c>
      <c r="G172" s="11">
        <f t="shared" si="32"/>
        <v>0.4485527150164213</v>
      </c>
      <c r="H172" s="11">
        <f t="shared" si="33"/>
        <v>21.960076321321512</v>
      </c>
      <c r="I172" s="12">
        <f t="shared" si="27"/>
        <v>53.826325801970555</v>
      </c>
      <c r="J172" s="49">
        <f t="shared" si="28"/>
        <v>24.123380418311299</v>
      </c>
      <c r="K172" s="50">
        <f t="shared" si="35"/>
        <v>77.949706220281854</v>
      </c>
      <c r="L172" s="11">
        <f t="shared" si="29"/>
        <v>0.64958088516901547</v>
      </c>
      <c r="M172" s="11">
        <f t="shared" si="36"/>
        <v>5.5926185620481128</v>
      </c>
      <c r="N172" s="12">
        <f t="shared" si="37"/>
        <v>1179.7779438096936</v>
      </c>
      <c r="O172" s="18">
        <f t="shared" si="38"/>
        <v>6.6071506616380421E-2</v>
      </c>
    </row>
    <row r="173" spans="1:15" x14ac:dyDescent="0.2">
      <c r="A173" s="47">
        <v>3.65</v>
      </c>
      <c r="B173" s="47">
        <v>31.356000000000005</v>
      </c>
      <c r="C173" s="11">
        <v>8.7100000000000009</v>
      </c>
      <c r="D173" s="48">
        <f t="shared" si="30"/>
        <v>8.6184839393575672</v>
      </c>
      <c r="E173" s="48">
        <f t="shared" si="34"/>
        <v>22.329862189414484</v>
      </c>
      <c r="F173" s="11">
        <f t="shared" si="31"/>
        <v>8.3751893555095974E-3</v>
      </c>
      <c r="G173" s="11">
        <f t="shared" si="32"/>
        <v>0.44186340430683041</v>
      </c>
      <c r="H173" s="11">
        <f t="shared" si="33"/>
        <v>22.13235718314807</v>
      </c>
      <c r="I173" s="12">
        <f t="shared" si="27"/>
        <v>53.02360851681965</v>
      </c>
      <c r="J173" s="49">
        <f t="shared" si="28"/>
        <v>24.173302829825264</v>
      </c>
      <c r="K173" s="50">
        <f t="shared" si="35"/>
        <v>77.19691134664491</v>
      </c>
      <c r="L173" s="11">
        <f t="shared" si="29"/>
        <v>0.64330759455537423</v>
      </c>
      <c r="M173" s="11">
        <f t="shared" si="36"/>
        <v>5.5443361717422421</v>
      </c>
      <c r="N173" s="12">
        <f t="shared" si="37"/>
        <v>1179.7284446521844</v>
      </c>
      <c r="O173" s="18">
        <f t="shared" si="38"/>
        <v>6.5436170244589323E-2</v>
      </c>
    </row>
    <row r="174" spans="1:15" x14ac:dyDescent="0.2">
      <c r="A174" s="47">
        <v>3.67</v>
      </c>
      <c r="B174" s="47">
        <v>31.536000000000001</v>
      </c>
      <c r="C174" s="11">
        <v>8.76</v>
      </c>
      <c r="D174" s="48">
        <f t="shared" si="30"/>
        <v>8.6272551469027583</v>
      </c>
      <c r="E174" s="48">
        <f t="shared" si="34"/>
        <v>22.50240729235254</v>
      </c>
      <c r="F174" s="11">
        <f t="shared" si="31"/>
        <v>1.7621196023808225E-2</v>
      </c>
      <c r="G174" s="11">
        <f t="shared" si="32"/>
        <v>0.43527385194508023</v>
      </c>
      <c r="H174" s="11">
        <f t="shared" si="33"/>
        <v>22.304814793661588</v>
      </c>
      <c r="I174" s="12">
        <f t="shared" si="27"/>
        <v>52.232862233409627</v>
      </c>
      <c r="J174" s="49">
        <f t="shared" si="28"/>
        <v>24.222531197789145</v>
      </c>
      <c r="K174" s="50">
        <f t="shared" si="35"/>
        <v>76.455393431198772</v>
      </c>
      <c r="L174" s="11">
        <f t="shared" si="29"/>
        <v>0.63712827859332311</v>
      </c>
      <c r="M174" s="11">
        <f t="shared" si="36"/>
        <v>5.4966682207315412</v>
      </c>
      <c r="N174" s="12">
        <f t="shared" si="37"/>
        <v>1179.6801546117149</v>
      </c>
      <c r="O174" s="18">
        <f t="shared" si="38"/>
        <v>6.4810273473120891E-2</v>
      </c>
    </row>
    <row r="175" spans="1:15" x14ac:dyDescent="0.2">
      <c r="A175" s="47">
        <v>3.69</v>
      </c>
      <c r="B175" s="47">
        <v>31.5</v>
      </c>
      <c r="C175" s="11">
        <v>8.75</v>
      </c>
      <c r="D175" s="48">
        <f t="shared" si="30"/>
        <v>8.6358955485680529</v>
      </c>
      <c r="E175" s="48">
        <f t="shared" si="34"/>
        <v>22.675125203323901</v>
      </c>
      <c r="F175" s="11">
        <f t="shared" si="31"/>
        <v>1.3019825836585584E-2</v>
      </c>
      <c r="G175" s="11">
        <f t="shared" si="32"/>
        <v>0.42878257022512783</v>
      </c>
      <c r="H175" s="11">
        <f t="shared" si="33"/>
        <v>22.477446516991545</v>
      </c>
      <c r="I175" s="12">
        <f t="shared" si="27"/>
        <v>51.453908427015342</v>
      </c>
      <c r="J175" s="49">
        <f t="shared" si="28"/>
        <v>24.271074378904459</v>
      </c>
      <c r="K175" s="50">
        <f t="shared" si="35"/>
        <v>75.724982805919808</v>
      </c>
      <c r="L175" s="11">
        <f t="shared" si="29"/>
        <v>0.63104152338266506</v>
      </c>
      <c r="M175" s="11">
        <f t="shared" si="36"/>
        <v>5.4496086827419603</v>
      </c>
      <c r="N175" s="12">
        <f t="shared" si="37"/>
        <v>1179.6330416790456</v>
      </c>
      <c r="O175" s="18">
        <f t="shared" si="38"/>
        <v>6.4193677296573257E-2</v>
      </c>
    </row>
    <row r="176" spans="1:15" x14ac:dyDescent="0.2">
      <c r="A176" s="47">
        <v>3.71</v>
      </c>
      <c r="B176" s="47">
        <v>31.356000000000005</v>
      </c>
      <c r="C176" s="11">
        <v>8.7100000000000009</v>
      </c>
      <c r="D176" s="48">
        <f t="shared" si="30"/>
        <v>8.6444070950743868</v>
      </c>
      <c r="E176" s="48">
        <f t="shared" si="34"/>
        <v>22.84801334522539</v>
      </c>
      <c r="F176" s="11">
        <f t="shared" si="31"/>
        <v>4.3024291765806494E-3</v>
      </c>
      <c r="G176" s="11">
        <f t="shared" si="32"/>
        <v>0.42238809362723706</v>
      </c>
      <c r="H176" s="11">
        <f t="shared" si="33"/>
        <v>22.650249756576383</v>
      </c>
      <c r="I176" s="12">
        <f t="shared" si="27"/>
        <v>50.686571235268445</v>
      </c>
      <c r="J176" s="49">
        <f t="shared" si="28"/>
        <v>24.318941142009205</v>
      </c>
      <c r="K176" s="50">
        <f t="shared" si="35"/>
        <v>75.005512377277654</v>
      </c>
      <c r="L176" s="11">
        <f t="shared" si="29"/>
        <v>0.62504593647731377</v>
      </c>
      <c r="M176" s="11">
        <f t="shared" si="36"/>
        <v>5.4031515280319056</v>
      </c>
      <c r="N176" s="12">
        <f t="shared" si="37"/>
        <v>1179.5870747371632</v>
      </c>
      <c r="O176" s="18">
        <f t="shared" si="38"/>
        <v>6.3586244698375025E-2</v>
      </c>
    </row>
    <row r="177" spans="1:15" x14ac:dyDescent="0.2">
      <c r="A177" s="47">
        <v>3.73</v>
      </c>
      <c r="B177" s="47">
        <v>31.14</v>
      </c>
      <c r="C177" s="11">
        <v>8.65</v>
      </c>
      <c r="D177" s="48">
        <f t="shared" si="30"/>
        <v>8.6527917080514083</v>
      </c>
      <c r="E177" s="48">
        <f t="shared" si="34"/>
        <v>23.021069179386419</v>
      </c>
      <c r="F177" s="11">
        <f t="shared" si="31"/>
        <v>7.7936338442959022E-6</v>
      </c>
      <c r="G177" s="11">
        <f t="shared" si="32"/>
        <v>0.41608897848711168</v>
      </c>
      <c r="H177" s="11">
        <f t="shared" si="33"/>
        <v>22.82322195457736</v>
      </c>
      <c r="I177" s="12">
        <f t="shared" si="27"/>
        <v>49.930677418453399</v>
      </c>
      <c r="J177" s="49">
        <f t="shared" si="28"/>
        <v>24.366140168079216</v>
      </c>
      <c r="K177" s="50">
        <f t="shared" si="35"/>
        <v>74.296817586532612</v>
      </c>
      <c r="L177" s="11">
        <f t="shared" si="29"/>
        <v>0.61914014655443839</v>
      </c>
      <c r="M177" s="11">
        <f t="shared" si="36"/>
        <v>5.3572907262279781</v>
      </c>
      <c r="N177" s="12">
        <f t="shared" si="37"/>
        <v>1179.5422235356759</v>
      </c>
      <c r="O177" s="18">
        <f t="shared" si="38"/>
        <v>6.298784062500791E-2</v>
      </c>
    </row>
    <row r="178" spans="1:15" x14ac:dyDescent="0.2">
      <c r="A178" s="47">
        <v>3.75</v>
      </c>
      <c r="B178" s="47">
        <v>30.888000000000002</v>
      </c>
      <c r="C178" s="11">
        <v>8.58</v>
      </c>
      <c r="D178" s="48">
        <f t="shared" si="30"/>
        <v>8.6610512804713125</v>
      </c>
      <c r="E178" s="48">
        <f t="shared" si="34"/>
        <v>23.194290204995845</v>
      </c>
      <c r="F178" s="11">
        <f t="shared" si="31"/>
        <v>6.5693100660393442E-3</v>
      </c>
      <c r="G178" s="11">
        <f t="shared" si="32"/>
        <v>0.40988380266996227</v>
      </c>
      <c r="H178" s="11">
        <f t="shared" si="33"/>
        <v>22.996360591301002</v>
      </c>
      <c r="I178" s="12">
        <f t="shared" si="27"/>
        <v>49.186056320395473</v>
      </c>
      <c r="J178" s="49">
        <f t="shared" si="28"/>
        <v>24.412680050268172</v>
      </c>
      <c r="K178" s="50">
        <f t="shared" si="35"/>
        <v>73.598736370663644</v>
      </c>
      <c r="L178" s="11">
        <f t="shared" si="29"/>
        <v>0.61332280308886367</v>
      </c>
      <c r="M178" s="11">
        <f t="shared" si="36"/>
        <v>5.312020249035057</v>
      </c>
      <c r="N178" s="12">
        <f t="shared" si="37"/>
        <v>1179.498458665953</v>
      </c>
      <c r="O178" s="18">
        <f t="shared" si="38"/>
        <v>6.2398331960438466E-2</v>
      </c>
    </row>
    <row r="179" spans="1:15" x14ac:dyDescent="0.2">
      <c r="A179" s="47">
        <v>3.78</v>
      </c>
      <c r="B179" s="47">
        <v>30.780000000000005</v>
      </c>
      <c r="C179" s="11">
        <v>8.5500000000000007</v>
      </c>
      <c r="D179" s="48">
        <f t="shared" si="30"/>
        <v>8.6732102595645131</v>
      </c>
      <c r="E179" s="48">
        <f t="shared" si="34"/>
        <v>23.454486512782779</v>
      </c>
      <c r="F179" s="11">
        <f t="shared" si="31"/>
        <v>1.5180768061954512E-2</v>
      </c>
      <c r="G179" s="11">
        <f t="shared" si="32"/>
        <v>0.40074911636967059</v>
      </c>
      <c r="H179" s="11">
        <f t="shared" si="33"/>
        <v>23.25637519949721</v>
      </c>
      <c r="I179" s="12">
        <f t="shared" si="27"/>
        <v>48.089893964360471</v>
      </c>
      <c r="J179" s="49">
        <f t="shared" si="28"/>
        <v>24.481272560390085</v>
      </c>
      <c r="K179" s="50">
        <f t="shared" si="35"/>
        <v>72.571166524750552</v>
      </c>
      <c r="L179" s="11">
        <f t="shared" si="29"/>
        <v>0.60475972103958797</v>
      </c>
      <c r="M179" s="11">
        <f t="shared" si="36"/>
        <v>5.2452082170919274</v>
      </c>
      <c r="N179" s="12">
        <f t="shared" si="37"/>
        <v>1179.4347859083871</v>
      </c>
      <c r="O179" s="18">
        <f t="shared" si="38"/>
        <v>6.1530461363200402E-2</v>
      </c>
    </row>
    <row r="180" spans="1:15" x14ac:dyDescent="0.2">
      <c r="A180" s="47">
        <v>3.8</v>
      </c>
      <c r="B180" s="47">
        <v>30.743999999999996</v>
      </c>
      <c r="C180" s="11">
        <v>8.5399999999999991</v>
      </c>
      <c r="D180" s="48">
        <f t="shared" si="30"/>
        <v>8.6811653281195671</v>
      </c>
      <c r="E180" s="48">
        <f t="shared" si="34"/>
        <v>23.62810981934517</v>
      </c>
      <c r="F180" s="11">
        <f t="shared" si="31"/>
        <v>1.992764986310528E-2</v>
      </c>
      <c r="G180" s="11">
        <f t="shared" si="32"/>
        <v>0.39477270542342852</v>
      </c>
      <c r="H180" s="11">
        <f t="shared" si="33"/>
        <v>23.429919154587001</v>
      </c>
      <c r="I180" s="12">
        <f t="shared" si="27"/>
        <v>47.372724650811421</v>
      </c>
      <c r="J180" s="49">
        <f t="shared" si="28"/>
        <v>24.526201602381569</v>
      </c>
      <c r="K180" s="50">
        <f t="shared" si="35"/>
        <v>71.898926253192997</v>
      </c>
      <c r="L180" s="11">
        <f t="shared" si="29"/>
        <v>0.59915771877660828</v>
      </c>
      <c r="M180" s="11">
        <f t="shared" si="36"/>
        <v>5.2013872143187063</v>
      </c>
      <c r="N180" s="12">
        <f t="shared" si="37"/>
        <v>1179.3936135134709</v>
      </c>
      <c r="O180" s="18">
        <f t="shared" si="38"/>
        <v>6.0962621324531854E-2</v>
      </c>
    </row>
    <row r="181" spans="1:15" x14ac:dyDescent="0.2">
      <c r="A181" s="47">
        <v>3.82</v>
      </c>
      <c r="B181" s="47">
        <v>30.816000000000003</v>
      </c>
      <c r="C181" s="11">
        <v>8.56</v>
      </c>
      <c r="D181" s="48">
        <f t="shared" si="30"/>
        <v>8.6890017619556694</v>
      </c>
      <c r="E181" s="48">
        <f t="shared" si="34"/>
        <v>23.801889854584282</v>
      </c>
      <c r="F181" s="11">
        <f t="shared" si="31"/>
        <v>1.6641454587667071E-2</v>
      </c>
      <c r="G181" s="11">
        <f t="shared" si="32"/>
        <v>0.3888854212808136</v>
      </c>
      <c r="H181" s="11">
        <f t="shared" si="33"/>
        <v>23.603621021729818</v>
      </c>
      <c r="I181" s="12">
        <f t="shared" si="27"/>
        <v>46.66625055369763</v>
      </c>
      <c r="J181" s="49">
        <f t="shared" si="28"/>
        <v>24.570500886357575</v>
      </c>
      <c r="K181" s="50">
        <f t="shared" si="35"/>
        <v>71.236751440055201</v>
      </c>
      <c r="L181" s="11">
        <f t="shared" si="29"/>
        <v>0.59363959533379329</v>
      </c>
      <c r="M181" s="11">
        <f t="shared" si="36"/>
        <v>5.1581354898219809</v>
      </c>
      <c r="N181" s="12">
        <f t="shared" si="37"/>
        <v>1179.3534308067842</v>
      </c>
      <c r="O181" s="18">
        <f t="shared" si="38"/>
        <v>6.0403225682162838E-2</v>
      </c>
    </row>
    <row r="182" spans="1:15" x14ac:dyDescent="0.2">
      <c r="A182" s="47">
        <v>3.84</v>
      </c>
      <c r="B182" s="47">
        <v>30.923999999999999</v>
      </c>
      <c r="C182" s="11">
        <v>8.59</v>
      </c>
      <c r="D182" s="48">
        <f t="shared" si="30"/>
        <v>8.6967213302840403</v>
      </c>
      <c r="E182" s="48">
        <f t="shared" si="34"/>
        <v>23.975824281189961</v>
      </c>
      <c r="F182" s="11">
        <f t="shared" si="31"/>
        <v>1.138944233759524E-2</v>
      </c>
      <c r="G182" s="11">
        <f t="shared" si="32"/>
        <v>0.38308593478504621</v>
      </c>
      <c r="H182" s="11">
        <f t="shared" si="33"/>
        <v>23.777478445967699</v>
      </c>
      <c r="I182" s="12">
        <f t="shared" si="27"/>
        <v>45.970312174205546</v>
      </c>
      <c r="J182" s="49">
        <f t="shared" si="28"/>
        <v>24.614178611721613</v>
      </c>
      <c r="K182" s="50">
        <f t="shared" si="35"/>
        <v>70.584490785927159</v>
      </c>
      <c r="L182" s="11">
        <f t="shared" si="29"/>
        <v>0.58820408988272632</v>
      </c>
      <c r="M182" s="11">
        <f t="shared" si="36"/>
        <v>5.1154470550434166</v>
      </c>
      <c r="N182" s="12">
        <f t="shared" si="37"/>
        <v>1179.3142118788821</v>
      </c>
      <c r="O182" s="18">
        <f t="shared" si="38"/>
        <v>5.9852149728164494E-2</v>
      </c>
    </row>
    <row r="183" spans="1:15" x14ac:dyDescent="0.2">
      <c r="A183" s="47">
        <v>3.86</v>
      </c>
      <c r="B183" s="47">
        <v>30.995999999999999</v>
      </c>
      <c r="C183" s="11">
        <v>8.61</v>
      </c>
      <c r="D183" s="48">
        <f t="shared" si="30"/>
        <v>8.704325775931478</v>
      </c>
      <c r="E183" s="48">
        <f t="shared" si="34"/>
        <v>24.149910796708593</v>
      </c>
      <c r="F183" s="11">
        <f t="shared" si="31"/>
        <v>8.8973520050755102E-3</v>
      </c>
      <c r="G183" s="11">
        <f t="shared" si="32"/>
        <v>0.37737293660119314</v>
      </c>
      <c r="H183" s="11">
        <f t="shared" si="33"/>
        <v>23.951489107462418</v>
      </c>
      <c r="I183" s="12">
        <f t="shared" si="27"/>
        <v>45.284752392143176</v>
      </c>
      <c r="J183" s="49">
        <f t="shared" si="28"/>
        <v>24.657242890893485</v>
      </c>
      <c r="K183" s="50">
        <f t="shared" si="35"/>
        <v>69.941995283036661</v>
      </c>
      <c r="L183" s="11">
        <f t="shared" si="29"/>
        <v>0.58284996069197215</v>
      </c>
      <c r="M183" s="11">
        <f t="shared" si="36"/>
        <v>5.0733159363517819</v>
      </c>
      <c r="N183" s="12">
        <f t="shared" si="37"/>
        <v>1179.2759315377264</v>
      </c>
      <c r="O183" s="18">
        <f t="shared" si="38"/>
        <v>5.9309270555395151E-2</v>
      </c>
    </row>
    <row r="184" spans="1:15" x14ac:dyDescent="0.2">
      <c r="A184" s="47">
        <v>3.88</v>
      </c>
      <c r="B184" s="47">
        <v>30.96</v>
      </c>
      <c r="C184" s="11">
        <v>8.6</v>
      </c>
      <c r="D184" s="48">
        <f t="shared" si="30"/>
        <v>8.7118168157338349</v>
      </c>
      <c r="E184" s="48">
        <f t="shared" si="34"/>
        <v>24.324147133023271</v>
      </c>
      <c r="F184" s="11">
        <f t="shared" si="31"/>
        <v>1.2503000280854474E-2</v>
      </c>
      <c r="G184" s="11">
        <f t="shared" si="32"/>
        <v>0.37174513692056088</v>
      </c>
      <c r="H184" s="11">
        <f t="shared" si="33"/>
        <v>24.125650720971688</v>
      </c>
      <c r="I184" s="12">
        <f t="shared" si="27"/>
        <v>44.609416430467306</v>
      </c>
      <c r="J184" s="49">
        <f t="shared" si="28"/>
        <v>24.699701749561655</v>
      </c>
      <c r="K184" s="50">
        <f t="shared" si="35"/>
        <v>69.30911818002896</v>
      </c>
      <c r="L184" s="11">
        <f t="shared" si="29"/>
        <v>0.57757598483357464</v>
      </c>
      <c r="M184" s="11">
        <f t="shared" si="36"/>
        <v>5.0317361770371658</v>
      </c>
      <c r="N184" s="12">
        <f t="shared" si="37"/>
        <v>1179.2385652881665</v>
      </c>
      <c r="O184" s="18">
        <f t="shared" si="38"/>
        <v>5.877446703338788E-2</v>
      </c>
    </row>
    <row r="185" spans="1:15" x14ac:dyDescent="0.2">
      <c r="A185" s="47">
        <v>3.9</v>
      </c>
      <c r="B185" s="47">
        <v>30.923999999999999</v>
      </c>
      <c r="C185" s="11">
        <v>8.59</v>
      </c>
      <c r="D185" s="48">
        <f t="shared" si="30"/>
        <v>8.7191961409236214</v>
      </c>
      <c r="E185" s="48">
        <f t="shared" si="34"/>
        <v>24.498531055841742</v>
      </c>
      <c r="F185" s="11">
        <f t="shared" si="31"/>
        <v>1.6691642829556274E-2</v>
      </c>
      <c r="G185" s="11">
        <f t="shared" si="32"/>
        <v>0.36620126516950036</v>
      </c>
      <c r="H185" s="11">
        <f t="shared" si="33"/>
        <v>24.299961035333286</v>
      </c>
      <c r="I185" s="12">
        <f t="shared" si="27"/>
        <v>43.944151820340039</v>
      </c>
      <c r="J185" s="49">
        <f t="shared" si="28"/>
        <v>24.741563126962731</v>
      </c>
      <c r="K185" s="50">
        <f t="shared" si="35"/>
        <v>68.68571494730277</v>
      </c>
      <c r="L185" s="11">
        <f t="shared" si="29"/>
        <v>0.57238095789418975</v>
      </c>
      <c r="M185" s="11">
        <f t="shared" si="36"/>
        <v>4.9907018392091853</v>
      </c>
      <c r="N185" s="12">
        <f t="shared" si="37"/>
        <v>1179.2020893120155</v>
      </c>
      <c r="O185" s="18">
        <f t="shared" si="38"/>
        <v>5.8247619784473272E-2</v>
      </c>
    </row>
    <row r="186" spans="1:15" x14ac:dyDescent="0.2">
      <c r="A186" s="47">
        <v>3.93</v>
      </c>
      <c r="B186" s="47">
        <v>30.852</v>
      </c>
      <c r="C186" s="11">
        <v>8.57</v>
      </c>
      <c r="D186" s="48">
        <f t="shared" si="30"/>
        <v>8.7300593014049461</v>
      </c>
      <c r="E186" s="48">
        <f t="shared" si="34"/>
        <v>24.760432834883893</v>
      </c>
      <c r="F186" s="11">
        <f t="shared" si="31"/>
        <v>2.5618979966239297E-2</v>
      </c>
      <c r="G186" s="11">
        <f t="shared" si="32"/>
        <v>0.35804008959168221</v>
      </c>
      <c r="H186" s="11">
        <f t="shared" si="33"/>
        <v>24.561700479051208</v>
      </c>
      <c r="I186" s="12">
        <f t="shared" si="27"/>
        <v>42.964810751001863</v>
      </c>
      <c r="J186" s="49">
        <f t="shared" si="28"/>
        <v>24.803252070848149</v>
      </c>
      <c r="K186" s="50">
        <f t="shared" si="35"/>
        <v>67.768062821850009</v>
      </c>
      <c r="L186" s="11">
        <f t="shared" si="29"/>
        <v>0.5647338568487501</v>
      </c>
      <c r="M186" s="11">
        <f t="shared" si="36"/>
        <v>4.9301600598007198</v>
      </c>
      <c r="N186" s="12">
        <f t="shared" si="37"/>
        <v>1179.1489941218736</v>
      </c>
      <c r="O186" s="18">
        <f t="shared" si="38"/>
        <v>5.7472010034081998E-2</v>
      </c>
    </row>
    <row r="187" spans="1:15" x14ac:dyDescent="0.2">
      <c r="A187" s="47">
        <v>3.95</v>
      </c>
      <c r="B187" s="47">
        <v>30.816000000000003</v>
      </c>
      <c r="C187" s="11">
        <v>8.56</v>
      </c>
      <c r="D187" s="48">
        <f t="shared" si="30"/>
        <v>8.7371665746135836</v>
      </c>
      <c r="E187" s="48">
        <f t="shared" si="34"/>
        <v>24.935176166376166</v>
      </c>
      <c r="F187" s="11">
        <f t="shared" si="31"/>
        <v>3.1387995160310309E-2</v>
      </c>
      <c r="G187" s="11">
        <f t="shared" si="32"/>
        <v>0.35270060255796565</v>
      </c>
      <c r="H187" s="11">
        <f t="shared" si="33"/>
        <v>24.736372915793627</v>
      </c>
      <c r="I187" s="12">
        <f t="shared" si="27"/>
        <v>42.324072306955877</v>
      </c>
      <c r="J187" s="49">
        <f t="shared" si="28"/>
        <v>24.843653914722918</v>
      </c>
      <c r="K187" s="50">
        <f t="shared" si="35"/>
        <v>67.167726221678791</v>
      </c>
      <c r="L187" s="11">
        <f t="shared" si="29"/>
        <v>0.5597310518473233</v>
      </c>
      <c r="M187" s="11">
        <f t="shared" si="36"/>
        <v>4.8904634369737359</v>
      </c>
      <c r="N187" s="12">
        <f t="shared" si="37"/>
        <v>1179.1146438942187</v>
      </c>
      <c r="O187" s="18">
        <f t="shared" si="38"/>
        <v>5.6964542480658541E-2</v>
      </c>
    </row>
    <row r="188" spans="1:15" x14ac:dyDescent="0.2">
      <c r="A188" s="47">
        <v>3.97</v>
      </c>
      <c r="B188" s="47">
        <v>30.816000000000003</v>
      </c>
      <c r="C188" s="11">
        <v>8.56</v>
      </c>
      <c r="D188" s="48">
        <f t="shared" si="30"/>
        <v>8.744167856358569</v>
      </c>
      <c r="E188" s="48">
        <f t="shared" si="34"/>
        <v>25.110059523503338</v>
      </c>
      <c r="F188" s="11">
        <f t="shared" si="31"/>
        <v>3.3917799315710311E-2</v>
      </c>
      <c r="G188" s="11">
        <f t="shared" si="32"/>
        <v>0.34744074381899048</v>
      </c>
      <c r="H188" s="11">
        <f t="shared" si="33"/>
        <v>24.911186435431308</v>
      </c>
      <c r="I188" s="12">
        <f t="shared" si="27"/>
        <v>41.692889258278861</v>
      </c>
      <c r="J188" s="49">
        <f t="shared" si="28"/>
        <v>24.883485388477347</v>
      </c>
      <c r="K188" s="50">
        <f t="shared" si="35"/>
        <v>66.576374646756207</v>
      </c>
      <c r="L188" s="11">
        <f t="shared" si="29"/>
        <v>0.55480312205630178</v>
      </c>
      <c r="M188" s="11">
        <f t="shared" si="36"/>
        <v>4.8512916264920936</v>
      </c>
      <c r="N188" s="12">
        <f t="shared" si="37"/>
        <v>1179.0811056331559</v>
      </c>
      <c r="O188" s="18">
        <f t="shared" si="38"/>
        <v>5.646462684261682E-2</v>
      </c>
    </row>
    <row r="189" spans="1:15" x14ac:dyDescent="0.2">
      <c r="A189" s="47">
        <v>3.99</v>
      </c>
      <c r="B189" s="47">
        <v>30.888000000000002</v>
      </c>
      <c r="C189" s="11">
        <v>8.58</v>
      </c>
      <c r="D189" s="48">
        <f t="shared" si="30"/>
        <v>8.75106472730101</v>
      </c>
      <c r="E189" s="48">
        <f t="shared" si="34"/>
        <v>25.285080818049359</v>
      </c>
      <c r="F189" s="11">
        <f t="shared" si="31"/>
        <v>2.9263140926568905E-2</v>
      </c>
      <c r="G189" s="11">
        <f t="shared" si="32"/>
        <v>0.34225932587017383</v>
      </c>
      <c r="H189" s="11">
        <f t="shared" si="33"/>
        <v>25.086138933981186</v>
      </c>
      <c r="I189" s="12">
        <f t="shared" si="27"/>
        <v>41.071119104420859</v>
      </c>
      <c r="J189" s="49">
        <f t="shared" si="28"/>
        <v>24.922754046437234</v>
      </c>
      <c r="K189" s="50">
        <f t="shared" si="35"/>
        <v>65.993873150858093</v>
      </c>
      <c r="L189" s="11">
        <f t="shared" si="29"/>
        <v>0.54994894292381746</v>
      </c>
      <c r="M189" s="11">
        <f t="shared" si="36"/>
        <v>4.8126387962370956</v>
      </c>
      <c r="N189" s="12">
        <f t="shared" si="37"/>
        <v>1179.0483583354212</v>
      </c>
      <c r="O189" s="18">
        <f t="shared" si="38"/>
        <v>5.5972151340788215E-2</v>
      </c>
    </row>
    <row r="190" spans="1:15" x14ac:dyDescent="0.2">
      <c r="A190" s="47">
        <v>4.01</v>
      </c>
      <c r="B190" s="47">
        <v>31.104000000000003</v>
      </c>
      <c r="C190" s="11">
        <v>8.64</v>
      </c>
      <c r="D190" s="48">
        <f t="shared" si="30"/>
        <v>8.7578587445294644</v>
      </c>
      <c r="E190" s="48">
        <f t="shared" si="34"/>
        <v>25.460237992939945</v>
      </c>
      <c r="F190" s="11">
        <f t="shared" si="31"/>
        <v>1.3890683662061431E-2</v>
      </c>
      <c r="G190" s="11">
        <f t="shared" si="32"/>
        <v>0.33715517891630492</v>
      </c>
      <c r="H190" s="11">
        <f t="shared" si="33"/>
        <v>25.261228338837075</v>
      </c>
      <c r="I190" s="12">
        <f t="shared" si="27"/>
        <v>40.45862146995659</v>
      </c>
      <c r="J190" s="49">
        <f t="shared" si="28"/>
        <v>24.961467358442761</v>
      </c>
      <c r="K190" s="50">
        <f t="shared" si="35"/>
        <v>65.420088828399344</v>
      </c>
      <c r="L190" s="11">
        <f t="shared" si="29"/>
        <v>0.54516740690332788</v>
      </c>
      <c r="M190" s="11">
        <f t="shared" si="36"/>
        <v>4.7744991417807627</v>
      </c>
      <c r="N190" s="12">
        <f t="shared" si="37"/>
        <v>1179.0163815750466</v>
      </c>
      <c r="O190" s="18">
        <f t="shared" si="38"/>
        <v>5.5487005821755184E-2</v>
      </c>
    </row>
    <row r="191" spans="1:15" x14ac:dyDescent="0.2">
      <c r="A191" s="47">
        <v>4.03</v>
      </c>
      <c r="B191" s="47">
        <v>31.392000000000003</v>
      </c>
      <c r="C191" s="11">
        <v>8.7200000000000006</v>
      </c>
      <c r="D191" s="48">
        <f t="shared" si="30"/>
        <v>8.7645514419114754</v>
      </c>
      <c r="E191" s="48">
        <f t="shared" si="34"/>
        <v>25.635529021778179</v>
      </c>
      <c r="F191" s="11">
        <f t="shared" si="31"/>
        <v>1.9848309763915092E-3</v>
      </c>
      <c r="G191" s="11">
        <f t="shared" si="32"/>
        <v>0.33212715060744413</v>
      </c>
      <c r="H191" s="11">
        <f t="shared" si="33"/>
        <v>25.436452608301803</v>
      </c>
      <c r="I191" s="12">
        <f t="shared" si="27"/>
        <v>39.855258072893292</v>
      </c>
      <c r="J191" s="49">
        <f t="shared" si="28"/>
        <v>24.999632710274369</v>
      </c>
      <c r="K191" s="50">
        <f t="shared" si="35"/>
        <v>64.854890783167662</v>
      </c>
      <c r="L191" s="11">
        <f t="shared" si="29"/>
        <v>0.54045742319306389</v>
      </c>
      <c r="M191" s="11">
        <f t="shared" si="36"/>
        <v>4.7368668877385289</v>
      </c>
      <c r="N191" s="12">
        <f t="shared" si="37"/>
        <v>1178.9851554869115</v>
      </c>
      <c r="O191" s="18">
        <f t="shared" si="38"/>
        <v>5.5009081735539839E-2</v>
      </c>
    </row>
    <row r="192" spans="1:15" x14ac:dyDescent="0.2">
      <c r="A192" s="47">
        <v>4.05</v>
      </c>
      <c r="B192" s="47">
        <v>31.752000000000002</v>
      </c>
      <c r="C192" s="11">
        <v>8.82</v>
      </c>
      <c r="D192" s="48">
        <f t="shared" si="30"/>
        <v>8.7711443304398689</v>
      </c>
      <c r="E192" s="48">
        <f t="shared" si="34"/>
        <v>25.810951908386972</v>
      </c>
      <c r="F192" s="11">
        <f t="shared" si="31"/>
        <v>2.386876448168753E-3</v>
      </c>
      <c r="G192" s="11">
        <f t="shared" si="32"/>
        <v>0.32717410577876016</v>
      </c>
      <c r="H192" s="11">
        <f t="shared" si="33"/>
        <v>25.61180973112619</v>
      </c>
      <c r="I192" s="12">
        <f t="shared" si="27"/>
        <v>39.260892693451218</v>
      </c>
      <c r="J192" s="49">
        <f t="shared" si="28"/>
        <v>25.037257404097012</v>
      </c>
      <c r="K192" s="50">
        <f t="shared" si="35"/>
        <v>64.298150097548231</v>
      </c>
      <c r="L192" s="11">
        <f t="shared" si="29"/>
        <v>0.53581791747956864</v>
      </c>
      <c r="M192" s="11">
        <f t="shared" si="36"/>
        <v>4.6997362890490164</v>
      </c>
      <c r="N192" s="12">
        <f t="shared" si="37"/>
        <v>1178.9546607507716</v>
      </c>
      <c r="O192" s="18">
        <f t="shared" si="38"/>
        <v>5.4538272113536956E-2</v>
      </c>
    </row>
    <row r="193" spans="1:15" x14ac:dyDescent="0.2">
      <c r="A193" s="47">
        <v>4.07</v>
      </c>
      <c r="B193" s="47">
        <v>32.076000000000001</v>
      </c>
      <c r="C193" s="11">
        <v>8.91</v>
      </c>
      <c r="D193" s="48">
        <f t="shared" si="30"/>
        <v>8.7776388985738816</v>
      </c>
      <c r="E193" s="48">
        <f t="shared" si="34"/>
        <v>25.986504686358455</v>
      </c>
      <c r="F193" s="11">
        <f t="shared" si="31"/>
        <v>1.7519461170735245E-2</v>
      </c>
      <c r="G193" s="11">
        <f t="shared" si="32"/>
        <v>0.3222949261942456</v>
      </c>
      <c r="H193" s="11">
        <f t="shared" si="33"/>
        <v>25.787297726055041</v>
      </c>
      <c r="I193" s="12">
        <f t="shared" si="27"/>
        <v>38.675391143309469</v>
      </c>
      <c r="J193" s="49">
        <f t="shared" si="28"/>
        <v>25.07434865892175</v>
      </c>
      <c r="K193" s="50">
        <f t="shared" si="35"/>
        <v>63.749739802231218</v>
      </c>
      <c r="L193" s="11">
        <f t="shared" si="29"/>
        <v>0.53124783168526013</v>
      </c>
      <c r="M193" s="11">
        <f t="shared" si="36"/>
        <v>4.6631016321835697</v>
      </c>
      <c r="N193" s="12">
        <f t="shared" si="37"/>
        <v>1178.9248785757522</v>
      </c>
      <c r="O193" s="18">
        <f t="shared" si="38"/>
        <v>5.4074471546691476E-2</v>
      </c>
    </row>
    <row r="194" spans="1:15" x14ac:dyDescent="0.2">
      <c r="A194" s="47">
        <v>4.0999999999999996</v>
      </c>
      <c r="B194" s="47">
        <v>32.4</v>
      </c>
      <c r="C194" s="11">
        <v>9</v>
      </c>
      <c r="D194" s="48">
        <f t="shared" si="30"/>
        <v>8.7871996014948408</v>
      </c>
      <c r="E194" s="48">
        <f t="shared" si="34"/>
        <v>26.250120674403295</v>
      </c>
      <c r="F194" s="11">
        <f t="shared" si="31"/>
        <v>4.528400960395456E-2</v>
      </c>
      <c r="G194" s="11">
        <f t="shared" si="32"/>
        <v>0.31511224898723583</v>
      </c>
      <c r="H194" s="11">
        <f t="shared" si="33"/>
        <v>26.050770842252295</v>
      </c>
      <c r="I194" s="12">
        <f t="shared" ref="I194:I233" si="39">$Q$2*G194</f>
        <v>37.813469878468297</v>
      </c>
      <c r="J194" s="49">
        <f t="shared" ref="J194:J233" si="40">$Q$9*D194*D194</f>
        <v>25.129000931285372</v>
      </c>
      <c r="K194" s="50">
        <f t="shared" si="35"/>
        <v>62.942470809753672</v>
      </c>
      <c r="L194" s="11">
        <f t="shared" ref="L194:L233" si="41">K194/$Q$2</f>
        <v>0.5245205900812806</v>
      </c>
      <c r="M194" s="11">
        <f t="shared" si="36"/>
        <v>4.609067120138068</v>
      </c>
      <c r="N194" s="12">
        <f t="shared" si="37"/>
        <v>1178.8815015223697</v>
      </c>
      <c r="O194" s="18">
        <f t="shared" si="38"/>
        <v>5.33916858721354E-2</v>
      </c>
    </row>
    <row r="195" spans="1:15" x14ac:dyDescent="0.2">
      <c r="A195" s="47">
        <v>4.12</v>
      </c>
      <c r="B195" s="47">
        <v>32.616</v>
      </c>
      <c r="C195" s="11">
        <v>9.06</v>
      </c>
      <c r="D195" s="48">
        <f t="shared" ref="D195:D233" si="42">$Q$1*(1-EXP(-(A195-$Q$7)/$Q$6))</f>
        <v>8.7934547357941728</v>
      </c>
      <c r="E195" s="48">
        <f t="shared" si="34"/>
        <v>26.425989769119184</v>
      </c>
      <c r="F195" s="11">
        <f t="shared" ref="F195:F233" si="43">(C195-D195)^2</f>
        <v>7.1046377870554484E-2</v>
      </c>
      <c r="G195" s="11">
        <f t="shared" ref="G195:G233" si="44">($Q$1/$Q$6)*EXP(-(A195-$Q$7)/$Q$6)</f>
        <v>0.31041294905813721</v>
      </c>
      <c r="H195" s="11">
        <f t="shared" ref="H195:H233" si="45">$Q$1*(A195+$Q$6*EXP(-(A195-$Q$7)/$Q$6))-$Q$1*$Q$6</f>
        <v>26.226577542267929</v>
      </c>
      <c r="I195" s="12">
        <f t="shared" si="39"/>
        <v>37.249553886976464</v>
      </c>
      <c r="J195" s="49">
        <f t="shared" si="40"/>
        <v>25.164789630445899</v>
      </c>
      <c r="K195" s="50">
        <f t="shared" si="35"/>
        <v>62.414343517422367</v>
      </c>
      <c r="L195" s="11">
        <f t="shared" si="41"/>
        <v>0.52011952931185301</v>
      </c>
      <c r="M195" s="11">
        <f t="shared" si="36"/>
        <v>4.5736475382063499</v>
      </c>
      <c r="N195" s="12">
        <f t="shared" si="37"/>
        <v>1178.8534218793748</v>
      </c>
      <c r="O195" s="18">
        <f t="shared" si="38"/>
        <v>5.2944956819075059E-2</v>
      </c>
    </row>
    <row r="196" spans="1:15" x14ac:dyDescent="0.2">
      <c r="A196" s="47">
        <v>4.1399999999999997</v>
      </c>
      <c r="B196" s="47">
        <v>32.724000000000004</v>
      </c>
      <c r="C196" s="11">
        <v>9.09</v>
      </c>
      <c r="D196" s="48">
        <f t="shared" si="42"/>
        <v>8.7996165866611271</v>
      </c>
      <c r="E196" s="48">
        <f t="shared" ref="E196:E233" si="46">D196*(A196-A195)+E195</f>
        <v>26.601982100852403</v>
      </c>
      <c r="F196" s="11">
        <f t="shared" si="43"/>
        <v>8.4322526742334619E-2</v>
      </c>
      <c r="G196" s="11">
        <f t="shared" si="44"/>
        <v>0.30578373025059041</v>
      </c>
      <c r="H196" s="11">
        <f t="shared" si="45"/>
        <v>26.402508409799193</v>
      </c>
      <c r="I196" s="12">
        <f t="shared" si="39"/>
        <v>36.694047630070848</v>
      </c>
      <c r="J196" s="49">
        <f t="shared" si="40"/>
        <v>25.200069509347877</v>
      </c>
      <c r="K196" s="50">
        <f t="shared" ref="K196:K233" si="47">I196+J196</f>
        <v>61.894117139418725</v>
      </c>
      <c r="L196" s="11">
        <f t="shared" si="41"/>
        <v>0.51578430949515608</v>
      </c>
      <c r="M196" s="11">
        <f t="shared" ref="M196:M233" si="48">L196*D196</f>
        <v>4.5387041649731321</v>
      </c>
      <c r="N196" s="12">
        <f t="shared" ref="N196:N233" si="49">SQRT((POWER(K196,2)+POWER(($Q$2*9.81),2)))</f>
        <v>1178.8259929847443</v>
      </c>
      <c r="O196" s="18">
        <f t="shared" si="38"/>
        <v>5.2504879861619849E-2</v>
      </c>
    </row>
    <row r="197" spans="1:15" x14ac:dyDescent="0.2">
      <c r="A197" s="47">
        <v>4.16</v>
      </c>
      <c r="B197" s="47">
        <v>32.688000000000002</v>
      </c>
      <c r="C197" s="11">
        <v>9.08</v>
      </c>
      <c r="D197" s="48">
        <f t="shared" si="42"/>
        <v>8.8056865452406985</v>
      </c>
      <c r="E197" s="48">
        <f t="shared" si="46"/>
        <v>26.77809583175722</v>
      </c>
      <c r="F197" s="11">
        <f t="shared" si="43"/>
        <v>7.524787146198339E-2</v>
      </c>
      <c r="G197" s="11">
        <f t="shared" si="44"/>
        <v>0.30122354743794355</v>
      </c>
      <c r="H197" s="11">
        <f t="shared" si="45"/>
        <v>26.578561593123734</v>
      </c>
      <c r="I197" s="12">
        <f t="shared" si="39"/>
        <v>36.146825692553229</v>
      </c>
      <c r="J197" s="49">
        <f t="shared" si="40"/>
        <v>25.234847418939498</v>
      </c>
      <c r="K197" s="50">
        <f t="shared" si="47"/>
        <v>61.381673111492731</v>
      </c>
      <c r="L197" s="11">
        <f t="shared" si="41"/>
        <v>0.51151394259577276</v>
      </c>
      <c r="M197" s="11">
        <f t="shared" si="48"/>
        <v>4.5042314420186189</v>
      </c>
      <c r="N197" s="12">
        <f t="shared" si="49"/>
        <v>1178.7991982496283</v>
      </c>
      <c r="O197" s="18">
        <f t="shared" si="38"/>
        <v>5.2071356345200236E-2</v>
      </c>
    </row>
    <row r="198" spans="1:15" x14ac:dyDescent="0.2">
      <c r="A198" s="47">
        <v>4.18</v>
      </c>
      <c r="B198" s="47">
        <v>32.580000000000005</v>
      </c>
      <c r="C198" s="11">
        <v>9.0500000000000007</v>
      </c>
      <c r="D198" s="48">
        <f t="shared" si="42"/>
        <v>8.8116659819315952</v>
      </c>
      <c r="E198" s="48">
        <f t="shared" si="46"/>
        <v>26.954329151395847</v>
      </c>
      <c r="F198" s="11">
        <f t="shared" si="43"/>
        <v>5.6803104168631033E-2</v>
      </c>
      <c r="G198" s="11">
        <f t="shared" si="44"/>
        <v>0.29673137107962233</v>
      </c>
      <c r="H198" s="11">
        <f t="shared" si="45"/>
        <v>26.754735268134109</v>
      </c>
      <c r="I198" s="12">
        <f t="shared" si="39"/>
        <v>35.607764529554679</v>
      </c>
      <c r="J198" s="49">
        <f t="shared" si="40"/>
        <v>25.269130129822177</v>
      </c>
      <c r="K198" s="50">
        <f t="shared" si="47"/>
        <v>60.876894659376859</v>
      </c>
      <c r="L198" s="11">
        <f t="shared" si="41"/>
        <v>0.50730745549480716</v>
      </c>
      <c r="M198" s="11">
        <f t="shared" si="48"/>
        <v>4.4702238479638687</v>
      </c>
      <c r="N198" s="12">
        <f t="shared" si="49"/>
        <v>1178.7730215369577</v>
      </c>
      <c r="O198" s="18">
        <f t="shared" si="38"/>
        <v>5.1644289059145393E-2</v>
      </c>
    </row>
    <row r="199" spans="1:15" x14ac:dyDescent="0.2">
      <c r="A199" s="47">
        <v>4.2</v>
      </c>
      <c r="B199" s="47">
        <v>32.472000000000001</v>
      </c>
      <c r="C199" s="11">
        <v>9.02</v>
      </c>
      <c r="D199" s="48">
        <f t="shared" si="42"/>
        <v>8.8175562466956379</v>
      </c>
      <c r="E199" s="48">
        <f t="shared" si="46"/>
        <v>27.130680276329763</v>
      </c>
      <c r="F199" s="11">
        <f t="shared" si="43"/>
        <v>4.098347325195726E-2</v>
      </c>
      <c r="G199" s="11">
        <f t="shared" si="44"/>
        <v>0.29230618698869149</v>
      </c>
      <c r="H199" s="11">
        <f t="shared" si="45"/>
        <v>26.931027637925961</v>
      </c>
      <c r="I199" s="12">
        <f t="shared" si="39"/>
        <v>35.076742438642981</v>
      </c>
      <c r="J199" s="49">
        <f t="shared" si="40"/>
        <v>25.302924332802768</v>
      </c>
      <c r="K199" s="50">
        <f t="shared" si="47"/>
        <v>60.379666771445748</v>
      </c>
      <c r="L199" s="11">
        <f t="shared" si="41"/>
        <v>0.50316388976204796</v>
      </c>
      <c r="M199" s="11">
        <f t="shared" si="48"/>
        <v>4.4366758992830215</v>
      </c>
      <c r="N199" s="12">
        <f t="shared" si="49"/>
        <v>1178.747447148638</v>
      </c>
      <c r="O199" s="18">
        <f t="shared" si="38"/>
        <v>5.1223582216447405E-2</v>
      </c>
    </row>
    <row r="200" spans="1:15" x14ac:dyDescent="0.2">
      <c r="A200" s="47">
        <v>4.22</v>
      </c>
      <c r="B200" s="47">
        <v>32.364000000000004</v>
      </c>
      <c r="C200" s="11">
        <v>8.99</v>
      </c>
      <c r="D200" s="48">
        <f t="shared" si="42"/>
        <v>8.8233586693625341</v>
      </c>
      <c r="E200" s="48">
        <f t="shared" si="46"/>
        <v>27.307147449717011</v>
      </c>
      <c r="F200" s="11">
        <f t="shared" si="43"/>
        <v>2.7769333076625304E-2</v>
      </c>
      <c r="G200" s="11">
        <f t="shared" si="44"/>
        <v>0.28794699610288554</v>
      </c>
      <c r="H200" s="11">
        <f t="shared" si="45"/>
        <v>27.107436932392357</v>
      </c>
      <c r="I200" s="12">
        <f t="shared" si="39"/>
        <v>34.553639532346267</v>
      </c>
      <c r="J200" s="49">
        <f t="shared" si="40"/>
        <v>25.336236639456651</v>
      </c>
      <c r="K200" s="50">
        <f t="shared" si="47"/>
        <v>59.889876171802918</v>
      </c>
      <c r="L200" s="11">
        <f t="shared" si="41"/>
        <v>0.49908230143169097</v>
      </c>
      <c r="M200" s="11">
        <f t="shared" si="48"/>
        <v>4.4035821510627162</v>
      </c>
      <c r="N200" s="12">
        <f t="shared" si="49"/>
        <v>1178.7224598131122</v>
      </c>
      <c r="O200" s="18">
        <f t="shared" si="38"/>
        <v>5.0809141433767642E-2</v>
      </c>
    </row>
    <row r="201" spans="1:15" x14ac:dyDescent="0.2">
      <c r="A201" s="47">
        <v>4.25</v>
      </c>
      <c r="B201" s="47">
        <v>32.292000000000002</v>
      </c>
      <c r="C201" s="11">
        <v>8.9700000000000006</v>
      </c>
      <c r="D201" s="48">
        <f t="shared" si="42"/>
        <v>8.8319004597010604</v>
      </c>
      <c r="E201" s="48">
        <f t="shared" si="46"/>
        <v>27.572104463508044</v>
      </c>
      <c r="F201" s="11">
        <f t="shared" si="43"/>
        <v>1.9071483030778616E-2</v>
      </c>
      <c r="G201" s="11">
        <f t="shared" si="44"/>
        <v>0.2815297981961189</v>
      </c>
      <c r="H201" s="11">
        <f t="shared" si="45"/>
        <v>27.372266300614076</v>
      </c>
      <c r="I201" s="12">
        <f t="shared" si="39"/>
        <v>33.783575783534268</v>
      </c>
      <c r="J201" s="49">
        <f t="shared" si="40"/>
        <v>25.385315813216238</v>
      </c>
      <c r="K201" s="50">
        <f t="shared" si="47"/>
        <v>59.168891596750505</v>
      </c>
      <c r="L201" s="11">
        <f t="shared" si="41"/>
        <v>0.49307409663958757</v>
      </c>
      <c r="M201" s="11">
        <f t="shared" si="48"/>
        <v>4.3547813407778584</v>
      </c>
      <c r="N201" s="12">
        <f t="shared" si="49"/>
        <v>1178.6860471443565</v>
      </c>
      <c r="O201" s="18">
        <f t="shared" si="38"/>
        <v>5.0199026059654331E-2</v>
      </c>
    </row>
    <row r="202" spans="1:15" x14ac:dyDescent="0.2">
      <c r="A202" s="47">
        <v>4.2699999999999996</v>
      </c>
      <c r="B202" s="47">
        <v>32.22</v>
      </c>
      <c r="C202" s="11">
        <v>8.9499999999999993</v>
      </c>
      <c r="D202" s="48">
        <f t="shared" si="42"/>
        <v>8.8374889657100777</v>
      </c>
      <c r="E202" s="48">
        <f t="shared" si="46"/>
        <v>27.74885424282224</v>
      </c>
      <c r="F202" s="11">
        <f t="shared" si="43"/>
        <v>1.2658732836987914E-2</v>
      </c>
      <c r="G202" s="11">
        <f t="shared" si="44"/>
        <v>0.27733131665516275</v>
      </c>
      <c r="H202" s="11">
        <f t="shared" si="45"/>
        <v>27.54896033481705</v>
      </c>
      <c r="I202" s="12">
        <f t="shared" si="39"/>
        <v>33.27975799861953</v>
      </c>
      <c r="J202" s="49">
        <f t="shared" si="40"/>
        <v>25.417451789937175</v>
      </c>
      <c r="K202" s="50">
        <f t="shared" si="47"/>
        <v>58.697209788556705</v>
      </c>
      <c r="L202" s="11">
        <f t="shared" si="41"/>
        <v>0.4891434149046392</v>
      </c>
      <c r="M202" s="11">
        <f t="shared" si="48"/>
        <v>4.3227995318694949</v>
      </c>
      <c r="N202" s="12">
        <f t="shared" si="49"/>
        <v>1178.6624633188935</v>
      </c>
      <c r="O202" s="18">
        <f t="shared" si="38"/>
        <v>4.9799846533906171E-2</v>
      </c>
    </row>
    <row r="203" spans="1:15" x14ac:dyDescent="0.2">
      <c r="A203" s="47">
        <v>4.29</v>
      </c>
      <c r="B203" s="47">
        <v>32.148000000000003</v>
      </c>
      <c r="C203" s="11">
        <v>8.93</v>
      </c>
      <c r="D203" s="48">
        <f t="shared" si="42"/>
        <v>8.8429941297799104</v>
      </c>
      <c r="E203" s="48">
        <f t="shared" si="46"/>
        <v>27.925714125417844</v>
      </c>
      <c r="F203" s="11">
        <f t="shared" si="43"/>
        <v>7.5700214527550259E-3</v>
      </c>
      <c r="G203" s="11">
        <f t="shared" si="44"/>
        <v>0.27319544748192987</v>
      </c>
      <c r="H203" s="11">
        <f t="shared" si="45"/>
        <v>27.725765303633732</v>
      </c>
      <c r="I203" s="12">
        <f t="shared" si="39"/>
        <v>32.783453697831582</v>
      </c>
      <c r="J203" s="49">
        <f t="shared" si="40"/>
        <v>25.449128395257208</v>
      </c>
      <c r="K203" s="50">
        <f t="shared" si="47"/>
        <v>58.232582093088794</v>
      </c>
      <c r="L203" s="11">
        <f t="shared" si="41"/>
        <v>0.4852715174424066</v>
      </c>
      <c r="M203" s="11">
        <f t="shared" si="48"/>
        <v>4.2912531800925908</v>
      </c>
      <c r="N203" s="12">
        <f t="shared" si="49"/>
        <v>1178.6394162835504</v>
      </c>
      <c r="O203" s="18">
        <f t="shared" si="38"/>
        <v>4.9406613497371389E-2</v>
      </c>
    </row>
    <row r="204" spans="1:15" x14ac:dyDescent="0.2">
      <c r="A204" s="47">
        <v>4.3099999999999996</v>
      </c>
      <c r="B204" s="47">
        <v>32.076000000000001</v>
      </c>
      <c r="C204" s="11">
        <v>8.91</v>
      </c>
      <c r="D204" s="48">
        <f t="shared" si="42"/>
        <v>8.8484171947970847</v>
      </c>
      <c r="E204" s="48">
        <f t="shared" si="46"/>
        <v>28.10268246931378</v>
      </c>
      <c r="F204" s="11">
        <f t="shared" si="43"/>
        <v>3.792441896660234E-3</v>
      </c>
      <c r="G204" s="11">
        <f t="shared" si="44"/>
        <v>0.26912125693202893</v>
      </c>
      <c r="H204" s="11">
        <f t="shared" si="45"/>
        <v>27.902679552685345</v>
      </c>
      <c r="I204" s="12">
        <f t="shared" si="39"/>
        <v>32.294550831843473</v>
      </c>
      <c r="J204" s="49">
        <f t="shared" si="40"/>
        <v>25.480351891434641</v>
      </c>
      <c r="K204" s="50">
        <f t="shared" si="47"/>
        <v>57.774902723278117</v>
      </c>
      <c r="L204" s="11">
        <f t="shared" si="41"/>
        <v>0.48145752269398429</v>
      </c>
      <c r="M204" s="11">
        <f t="shared" si="48"/>
        <v>4.2601370223698583</v>
      </c>
      <c r="N204" s="12">
        <f t="shared" si="49"/>
        <v>1178.6168925417132</v>
      </c>
      <c r="O204" s="18">
        <f t="shared" si="38"/>
        <v>4.9019238642240455E-2</v>
      </c>
    </row>
    <row r="205" spans="1:15" x14ac:dyDescent="0.2">
      <c r="A205" s="47">
        <v>4.33</v>
      </c>
      <c r="B205" s="47">
        <v>31.931999999999999</v>
      </c>
      <c r="C205" s="11">
        <v>8.8699999999999992</v>
      </c>
      <c r="D205" s="48">
        <f t="shared" si="42"/>
        <v>8.853759385112836</v>
      </c>
      <c r="E205" s="48">
        <f t="shared" si="46"/>
        <v>28.279757657016042</v>
      </c>
      <c r="F205" s="11">
        <f t="shared" si="43"/>
        <v>2.6375757191314758E-4</v>
      </c>
      <c r="G205" s="11">
        <f t="shared" si="44"/>
        <v>0.26510782518609005</v>
      </c>
      <c r="H205" s="11">
        <f t="shared" si="45"/>
        <v>28.079701452265002</v>
      </c>
      <c r="I205" s="12">
        <f t="shared" si="39"/>
        <v>31.812939022330806</v>
      </c>
      <c r="J205" s="49">
        <f t="shared" si="40"/>
        <v>25.51112846475673</v>
      </c>
      <c r="K205" s="50">
        <f t="shared" si="47"/>
        <v>57.324067487087532</v>
      </c>
      <c r="L205" s="11">
        <f t="shared" si="41"/>
        <v>0.47770056239239611</v>
      </c>
      <c r="M205" s="11">
        <f t="shared" si="48"/>
        <v>4.2294458375553567</v>
      </c>
      <c r="N205" s="12">
        <f t="shared" si="49"/>
        <v>1178.594878961072</v>
      </c>
      <c r="O205" s="18">
        <f t="shared" si="38"/>
        <v>4.8637634958687864E-2</v>
      </c>
    </row>
    <row r="206" spans="1:15" x14ac:dyDescent="0.2">
      <c r="A206" s="47">
        <v>4.3499999999999996</v>
      </c>
      <c r="B206" s="47">
        <v>31.788</v>
      </c>
      <c r="C206" s="11">
        <v>8.83</v>
      </c>
      <c r="D206" s="48">
        <f t="shared" si="42"/>
        <v>8.8590219068195371</v>
      </c>
      <c r="E206" s="48">
        <f t="shared" si="46"/>
        <v>28.456938095152427</v>
      </c>
      <c r="F206" s="11">
        <f t="shared" si="43"/>
        <v>8.4227107544188702E-4</v>
      </c>
      <c r="G206" s="11">
        <f t="shared" si="44"/>
        <v>0.26115424614210031</v>
      </c>
      <c r="H206" s="11">
        <f t="shared" si="45"/>
        <v>28.256829396969788</v>
      </c>
      <c r="I206" s="12">
        <f t="shared" si="39"/>
        <v>31.338509537052037</v>
      </c>
      <c r="J206" s="49">
        <f t="shared" si="40"/>
        <v>25.541464226157061</v>
      </c>
      <c r="K206" s="50">
        <f t="shared" si="47"/>
        <v>56.879973763209094</v>
      </c>
      <c r="L206" s="11">
        <f t="shared" si="41"/>
        <v>0.47399978136007576</v>
      </c>
      <c r="M206" s="11">
        <f t="shared" si="48"/>
        <v>4.1991744468965821</v>
      </c>
      <c r="N206" s="12">
        <f t="shared" si="49"/>
        <v>1178.5733627633467</v>
      </c>
      <c r="O206" s="18">
        <f t="shared" si="38"/>
        <v>4.8261716716425047E-2</v>
      </c>
    </row>
    <row r="207" spans="1:15" x14ac:dyDescent="0.2">
      <c r="A207" s="47">
        <v>4.37</v>
      </c>
      <c r="B207" s="47">
        <v>31.607999999999997</v>
      </c>
      <c r="C207" s="11">
        <v>8.7799999999999994</v>
      </c>
      <c r="D207" s="48">
        <f t="shared" si="42"/>
        <v>8.8642059480229811</v>
      </c>
      <c r="E207" s="48">
        <f t="shared" si="46"/>
        <v>28.634222214112892</v>
      </c>
      <c r="F207" s="11">
        <f t="shared" si="43"/>
        <v>7.0906416824491059E-3</v>
      </c>
      <c r="G207" s="11">
        <f t="shared" si="44"/>
        <v>0.25725962721083467</v>
      </c>
      <c r="H207" s="11">
        <f t="shared" si="45"/>
        <v>28.434061805338363</v>
      </c>
      <c r="I207" s="12">
        <f t="shared" si="39"/>
        <v>30.87115526530016</v>
      </c>
      <c r="J207" s="49">
        <f t="shared" si="40"/>
        <v>25.571365211838838</v>
      </c>
      <c r="K207" s="50">
        <f t="shared" si="47"/>
        <v>56.442520477138999</v>
      </c>
      <c r="L207" s="11">
        <f t="shared" si="41"/>
        <v>0.47035433730949167</v>
      </c>
      <c r="M207" s="11">
        <f t="shared" si="48"/>
        <v>4.169317714457204</v>
      </c>
      <c r="N207" s="12">
        <f t="shared" si="49"/>
        <v>1178.5523315143084</v>
      </c>
      <c r="O207" s="18">
        <f t="shared" si="38"/>
        <v>4.7891399446485884E-2</v>
      </c>
    </row>
    <row r="208" spans="1:15" x14ac:dyDescent="0.2">
      <c r="A208" s="47">
        <v>4.3899999999999997</v>
      </c>
      <c r="B208" s="47">
        <v>31.5</v>
      </c>
      <c r="C208" s="11">
        <v>8.75</v>
      </c>
      <c r="D208" s="48">
        <f t="shared" si="42"/>
        <v>8.8693126791106209</v>
      </c>
      <c r="E208" s="48">
        <f t="shared" si="46"/>
        <v>28.811608467695102</v>
      </c>
      <c r="F208" s="11">
        <f t="shared" si="43"/>
        <v>1.4235515396554E-2</v>
      </c>
      <c r="G208" s="11">
        <f t="shared" si="44"/>
        <v>0.25342308911433981</v>
      </c>
      <c r="H208" s="11">
        <f t="shared" si="45"/>
        <v>28.611397119493819</v>
      </c>
      <c r="I208" s="12">
        <f t="shared" si="39"/>
        <v>30.410770693720778</v>
      </c>
      <c r="J208" s="49">
        <f t="shared" si="40"/>
        <v>25.600837383903794</v>
      </c>
      <c r="K208" s="50">
        <f t="shared" si="47"/>
        <v>56.011608077624572</v>
      </c>
      <c r="L208" s="11">
        <f t="shared" si="41"/>
        <v>0.46676340064687144</v>
      </c>
      <c r="M208" s="11">
        <f t="shared" si="48"/>
        <v>4.1398705475020874</v>
      </c>
      <c r="N208" s="12">
        <f t="shared" si="49"/>
        <v>1178.5317731140904</v>
      </c>
      <c r="O208" s="18">
        <f t="shared" ref="O208:O233" si="50">K208/N208</f>
        <v>4.7526599923243859E-2</v>
      </c>
    </row>
    <row r="209" spans="1:15" x14ac:dyDescent="0.2">
      <c r="A209" s="47">
        <v>4.42</v>
      </c>
      <c r="B209" s="47">
        <v>31.392000000000003</v>
      </c>
      <c r="C209" s="11">
        <v>8.7200000000000006</v>
      </c>
      <c r="D209" s="48">
        <f t="shared" si="42"/>
        <v>8.8768303366081955</v>
      </c>
      <c r="E209" s="48">
        <f t="shared" si="46"/>
        <v>29.077913377793351</v>
      </c>
      <c r="F209" s="11">
        <f t="shared" si="43"/>
        <v>2.4595754480639716E-2</v>
      </c>
      <c r="G209" s="11">
        <f t="shared" si="44"/>
        <v>0.24777529233576256</v>
      </c>
      <c r="H209" s="11">
        <f t="shared" si="45"/>
        <v>28.877589688310781</v>
      </c>
      <c r="I209" s="12">
        <f t="shared" si="39"/>
        <v>29.733035080291508</v>
      </c>
      <c r="J209" s="49">
        <f t="shared" si="40"/>
        <v>25.644254477925148</v>
      </c>
      <c r="K209" s="50">
        <f t="shared" si="47"/>
        <v>55.37728955821666</v>
      </c>
      <c r="L209" s="11">
        <f t="shared" si="41"/>
        <v>0.46147741298513884</v>
      </c>
      <c r="M209" s="11">
        <f t="shared" si="48"/>
        <v>4.096456699245949</v>
      </c>
      <c r="N209" s="12">
        <f t="shared" si="49"/>
        <v>1178.5017964342755</v>
      </c>
      <c r="O209" s="18">
        <f t="shared" si="50"/>
        <v>4.6989567369153371E-2</v>
      </c>
    </row>
    <row r="210" spans="1:15" x14ac:dyDescent="0.2">
      <c r="A210" s="47">
        <v>4.4400000000000004</v>
      </c>
      <c r="B210" s="47">
        <v>31.319999999999997</v>
      </c>
      <c r="C210" s="11">
        <v>8.6999999999999993</v>
      </c>
      <c r="D210" s="48">
        <f t="shared" si="42"/>
        <v>8.8817487989485127</v>
      </c>
      <c r="E210" s="48">
        <f t="shared" si="46"/>
        <v>29.255548353772326</v>
      </c>
      <c r="F210" s="11">
        <f t="shared" si="43"/>
        <v>3.3032625919227135E-2</v>
      </c>
      <c r="G210" s="11">
        <f t="shared" si="44"/>
        <v>0.24408019505710041</v>
      </c>
      <c r="H210" s="11">
        <f t="shared" si="45"/>
        <v>29.055175602835792</v>
      </c>
      <c r="I210" s="12">
        <f t="shared" si="39"/>
        <v>29.289623406852048</v>
      </c>
      <c r="J210" s="49">
        <f t="shared" si="40"/>
        <v>25.672680219584137</v>
      </c>
      <c r="K210" s="50">
        <f t="shared" si="47"/>
        <v>54.962303626436182</v>
      </c>
      <c r="L210" s="11">
        <f t="shared" si="41"/>
        <v>0.45801919688696818</v>
      </c>
      <c r="M210" s="11">
        <f t="shared" si="48"/>
        <v>4.0680114518461918</v>
      </c>
      <c r="N210" s="12">
        <f t="shared" si="49"/>
        <v>1178.4823693292678</v>
      </c>
      <c r="O210" s="18">
        <f t="shared" si="50"/>
        <v>4.6638206100374606E-2</v>
      </c>
    </row>
    <row r="211" spans="1:15" x14ac:dyDescent="0.2">
      <c r="A211" s="47">
        <v>4.46</v>
      </c>
      <c r="B211" s="47">
        <v>31.248000000000001</v>
      </c>
      <c r="C211" s="11">
        <v>8.68</v>
      </c>
      <c r="D211" s="48">
        <f t="shared" si="42"/>
        <v>8.886593911776707</v>
      </c>
      <c r="E211" s="48">
        <f t="shared" si="46"/>
        <v>29.433280232007856</v>
      </c>
      <c r="F211" s="11">
        <f t="shared" si="43"/>
        <v>4.2681044383201909E-2</v>
      </c>
      <c r="G211" s="11">
        <f t="shared" si="44"/>
        <v>0.24044020312720066</v>
      </c>
      <c r="H211" s="11">
        <f t="shared" si="45"/>
        <v>29.232859151275651</v>
      </c>
      <c r="I211" s="12">
        <f t="shared" si="39"/>
        <v>28.852824375264078</v>
      </c>
      <c r="J211" s="49">
        <f t="shared" si="40"/>
        <v>25.700697440624236</v>
      </c>
      <c r="K211" s="50">
        <f t="shared" si="47"/>
        <v>54.553521815888317</v>
      </c>
      <c r="L211" s="11">
        <f t="shared" si="41"/>
        <v>0.45461268179906933</v>
      </c>
      <c r="M211" s="11">
        <f t="shared" si="48"/>
        <v>4.0399582902920912</v>
      </c>
      <c r="N211" s="12">
        <f t="shared" si="49"/>
        <v>1178.4633752232255</v>
      </c>
      <c r="O211" s="18">
        <f t="shared" si="50"/>
        <v>4.6292080825638508E-2</v>
      </c>
    </row>
    <row r="212" spans="1:15" x14ac:dyDescent="0.2">
      <c r="A212" s="47">
        <v>4.4800000000000004</v>
      </c>
      <c r="B212" s="47">
        <v>31.212</v>
      </c>
      <c r="C212" s="11">
        <v>8.67</v>
      </c>
      <c r="D212" s="48">
        <f t="shared" si="42"/>
        <v>8.8913667689612588</v>
      </c>
      <c r="E212" s="48">
        <f t="shared" si="46"/>
        <v>29.611107567387087</v>
      </c>
      <c r="F212" s="11">
        <f t="shared" si="43"/>
        <v>4.9003246400347353E-2</v>
      </c>
      <c r="G212" s="11">
        <f t="shared" si="44"/>
        <v>0.23685449475458234</v>
      </c>
      <c r="H212" s="11">
        <f t="shared" si="45"/>
        <v>29.410638877606193</v>
      </c>
      <c r="I212" s="12">
        <f t="shared" si="39"/>
        <v>28.422539370549881</v>
      </c>
      <c r="J212" s="49">
        <f t="shared" si="40"/>
        <v>25.728311777595451</v>
      </c>
      <c r="K212" s="50">
        <f t="shared" si="47"/>
        <v>54.150851148145335</v>
      </c>
      <c r="L212" s="11">
        <f t="shared" si="41"/>
        <v>0.45125709290121113</v>
      </c>
      <c r="M212" s="11">
        <f t="shared" si="48"/>
        <v>4.0122923200798919</v>
      </c>
      <c r="N212" s="12">
        <f t="shared" si="49"/>
        <v>1178.4448034083177</v>
      </c>
      <c r="O212" s="18">
        <f t="shared" si="50"/>
        <v>4.5951113697925726E-2</v>
      </c>
    </row>
    <row r="213" spans="1:15" x14ac:dyDescent="0.2">
      <c r="A213" s="47">
        <v>4.5</v>
      </c>
      <c r="B213" s="47">
        <v>31.212</v>
      </c>
      <c r="C213" s="11">
        <v>8.67</v>
      </c>
      <c r="D213" s="48">
        <f t="shared" si="42"/>
        <v>8.8960684480576813</v>
      </c>
      <c r="E213" s="48">
        <f t="shared" si="46"/>
        <v>29.789028936348238</v>
      </c>
      <c r="F213" s="11">
        <f t="shared" si="43"/>
        <v>5.1106943207208565E-2</v>
      </c>
      <c r="G213" s="11">
        <f t="shared" si="44"/>
        <v>0.23332226040322296</v>
      </c>
      <c r="H213" s="11">
        <f t="shared" si="45"/>
        <v>29.58851334751709</v>
      </c>
      <c r="I213" s="12">
        <f t="shared" si="39"/>
        <v>27.998671248386756</v>
      </c>
      <c r="J213" s="49">
        <f t="shared" si="40"/>
        <v>25.755528796481538</v>
      </c>
      <c r="K213" s="50">
        <f t="shared" si="47"/>
        <v>53.754200044868298</v>
      </c>
      <c r="L213" s="11">
        <f t="shared" si="41"/>
        <v>0.44795166704056916</v>
      </c>
      <c r="M213" s="11">
        <f t="shared" si="48"/>
        <v>3.9850086914144471</v>
      </c>
      <c r="N213" s="12">
        <f t="shared" si="49"/>
        <v>1178.426643462572</v>
      </c>
      <c r="O213" s="18">
        <f t="shared" si="50"/>
        <v>4.5615228018710006E-2</v>
      </c>
    </row>
    <row r="214" spans="1:15" x14ac:dyDescent="0.2">
      <c r="A214" s="47">
        <v>4.5199999999999996</v>
      </c>
      <c r="B214" s="47">
        <v>31.283999999999999</v>
      </c>
      <c r="C214" s="11">
        <v>8.69</v>
      </c>
      <c r="D214" s="48">
        <f t="shared" si="42"/>
        <v>8.9007000105517964</v>
      </c>
      <c r="E214" s="48">
        <f t="shared" si="46"/>
        <v>29.96704293655927</v>
      </c>
      <c r="F214" s="11">
        <f t="shared" si="43"/>
        <v>4.4394494446527315E-2</v>
      </c>
      <c r="G214" s="11">
        <f t="shared" si="44"/>
        <v>0.22984270260978934</v>
      </c>
      <c r="H214" s="11">
        <f t="shared" si="45"/>
        <v>29.766481148088001</v>
      </c>
      <c r="I214" s="12">
        <f t="shared" si="39"/>
        <v>27.581124313174719</v>
      </c>
      <c r="J214" s="49">
        <f t="shared" si="40"/>
        <v>25.782353993352956</v>
      </c>
      <c r="K214" s="50">
        <f t="shared" si="47"/>
        <v>53.363478306527675</v>
      </c>
      <c r="L214" s="11">
        <f t="shared" si="41"/>
        <v>0.4446956525543973</v>
      </c>
      <c r="M214" s="11">
        <f t="shared" si="48"/>
        <v>3.9581025993832619</v>
      </c>
      <c r="N214" s="12">
        <f t="shared" si="49"/>
        <v>1178.4088852418633</v>
      </c>
      <c r="O214" s="18">
        <f t="shared" si="50"/>
        <v>4.5284348221436781E-2</v>
      </c>
    </row>
    <row r="215" spans="1:15" x14ac:dyDescent="0.2">
      <c r="A215" s="47">
        <v>4.54</v>
      </c>
      <c r="B215" s="47">
        <v>31.392000000000003</v>
      </c>
      <c r="C215" s="11">
        <v>8.7200000000000006</v>
      </c>
      <c r="D215" s="48">
        <f t="shared" si="42"/>
        <v>8.9052625020993847</v>
      </c>
      <c r="E215" s="48">
        <f t="shared" si="46"/>
        <v>30.145148186601261</v>
      </c>
      <c r="F215" s="11">
        <f t="shared" si="43"/>
        <v>3.4322194684124299E-2</v>
      </c>
      <c r="G215" s="11">
        <f t="shared" si="44"/>
        <v>0.22641503580359756</v>
      </c>
      <c r="H215" s="11">
        <f t="shared" si="45"/>
        <v>29.944540887469646</v>
      </c>
      <c r="I215" s="12">
        <f t="shared" si="39"/>
        <v>27.169804296431707</v>
      </c>
      <c r="J215" s="49">
        <f t="shared" si="40"/>
        <v>25.808792795021866</v>
      </c>
      <c r="K215" s="50">
        <f t="shared" si="47"/>
        <v>52.978597091453572</v>
      </c>
      <c r="L215" s="11">
        <f t="shared" si="41"/>
        <v>0.44148830909544645</v>
      </c>
      <c r="M215" s="11">
        <f t="shared" si="48"/>
        <v>3.9315692841029422</v>
      </c>
      <c r="N215" s="12">
        <f t="shared" si="49"/>
        <v>1178.3915188721355</v>
      </c>
      <c r="O215" s="18">
        <f t="shared" si="50"/>
        <v>4.4958399855220064E-2</v>
      </c>
    </row>
    <row r="216" spans="1:15" x14ac:dyDescent="0.2">
      <c r="A216" s="47">
        <v>4.57</v>
      </c>
      <c r="B216" s="47">
        <v>31.607999999999997</v>
      </c>
      <c r="C216" s="11">
        <v>8.7799999999999994</v>
      </c>
      <c r="D216" s="48">
        <f t="shared" si="42"/>
        <v>8.9119789804495646</v>
      </c>
      <c r="E216" s="48">
        <f t="shared" si="46"/>
        <v>30.412507556014752</v>
      </c>
      <c r="F216" s="11">
        <f t="shared" si="43"/>
        <v>1.7418451280506723E-2</v>
      </c>
      <c r="G216" s="11">
        <f t="shared" si="44"/>
        <v>0.22136914154707202</v>
      </c>
      <c r="H216" s="11">
        <f t="shared" si="45"/>
        <v>30.211799888146746</v>
      </c>
      <c r="I216" s="12">
        <f t="shared" si="39"/>
        <v>26.564296985648642</v>
      </c>
      <c r="J216" s="49">
        <f t="shared" si="40"/>
        <v>25.847738209009915</v>
      </c>
      <c r="K216" s="50">
        <f t="shared" si="47"/>
        <v>52.412035194658557</v>
      </c>
      <c r="L216" s="11">
        <f t="shared" si="41"/>
        <v>0.43676695995548798</v>
      </c>
      <c r="M216" s="11">
        <f t="shared" si="48"/>
        <v>3.8924579664781653</v>
      </c>
      <c r="N216" s="12">
        <f t="shared" si="49"/>
        <v>1178.3661830828505</v>
      </c>
      <c r="O216" s="18">
        <f t="shared" si="50"/>
        <v>4.4478563579903319E-2</v>
      </c>
    </row>
    <row r="217" spans="1:15" x14ac:dyDescent="0.2">
      <c r="A217" s="47">
        <v>4.59</v>
      </c>
      <c r="B217" s="47">
        <v>31.86</v>
      </c>
      <c r="C217" s="11">
        <v>8.85</v>
      </c>
      <c r="D217" s="48">
        <f t="shared" si="42"/>
        <v>8.9163732676109024</v>
      </c>
      <c r="E217" s="48">
        <f t="shared" si="46"/>
        <v>30.590835021366967</v>
      </c>
      <c r="F217" s="11">
        <f t="shared" si="43"/>
        <v>4.405410653348517E-3</v>
      </c>
      <c r="G217" s="11">
        <f t="shared" si="44"/>
        <v>0.21806784178954067</v>
      </c>
      <c r="H217" s="11">
        <f t="shared" si="45"/>
        <v>30.390083520670256</v>
      </c>
      <c r="I217" s="12">
        <f t="shared" si="39"/>
        <v>26.168141014744879</v>
      </c>
      <c r="J217" s="49">
        <f t="shared" si="40"/>
        <v>25.87323431639782</v>
      </c>
      <c r="K217" s="50">
        <f t="shared" si="47"/>
        <v>52.041375331142703</v>
      </c>
      <c r="L217" s="11">
        <f t="shared" si="41"/>
        <v>0.43367812775952252</v>
      </c>
      <c r="M217" s="11">
        <f t="shared" si="48"/>
        <v>3.8668360651025524</v>
      </c>
      <c r="N217" s="12">
        <f t="shared" si="49"/>
        <v>1178.3497548463092</v>
      </c>
      <c r="O217" s="18">
        <f t="shared" si="50"/>
        <v>4.4164625245694047E-2</v>
      </c>
    </row>
    <row r="218" spans="1:15" x14ac:dyDescent="0.2">
      <c r="A218" s="47">
        <v>4.6100000000000003</v>
      </c>
      <c r="B218" s="47">
        <v>32.076000000000001</v>
      </c>
      <c r="C218" s="11">
        <v>8.91</v>
      </c>
      <c r="D218" s="48">
        <f t="shared" si="42"/>
        <v>8.9207020223360622</v>
      </c>
      <c r="E218" s="48">
        <f t="shared" si="46"/>
        <v>30.769249061813692</v>
      </c>
      <c r="F218" s="11">
        <f t="shared" si="43"/>
        <v>1.145332820815721E-4</v>
      </c>
      <c r="G218" s="11">
        <f t="shared" si="44"/>
        <v>0.21481577463964779</v>
      </c>
      <c r="H218" s="11">
        <f t="shared" si="45"/>
        <v>30.568454381971559</v>
      </c>
      <c r="I218" s="12">
        <f t="shared" si="39"/>
        <v>25.777892956757736</v>
      </c>
      <c r="J218" s="49">
        <f t="shared" si="40"/>
        <v>25.898362486509566</v>
      </c>
      <c r="K218" s="50">
        <f t="shared" si="47"/>
        <v>51.676255443267301</v>
      </c>
      <c r="L218" s="11">
        <f t="shared" si="41"/>
        <v>0.43063546202722752</v>
      </c>
      <c r="M218" s="11">
        <f t="shared" si="48"/>
        <v>3.8415706369959133</v>
      </c>
      <c r="N218" s="12">
        <f t="shared" si="49"/>
        <v>1178.3336859211986</v>
      </c>
      <c r="O218" s="18">
        <f t="shared" si="50"/>
        <v>4.3855366319997716E-2</v>
      </c>
    </row>
    <row r="219" spans="1:15" x14ac:dyDescent="0.2">
      <c r="A219" s="47">
        <v>4.63</v>
      </c>
      <c r="B219" s="47">
        <v>32.292000000000002</v>
      </c>
      <c r="C219" s="11">
        <v>8.9700000000000006</v>
      </c>
      <c r="D219" s="48">
        <f t="shared" si="42"/>
        <v>8.9249662219167014</v>
      </c>
      <c r="E219" s="48">
        <f t="shared" si="46"/>
        <v>30.947748386252023</v>
      </c>
      <c r="F219" s="11">
        <f t="shared" si="43"/>
        <v>2.0280411684558417E-3</v>
      </c>
      <c r="G219" s="11">
        <f t="shared" si="44"/>
        <v>0.21161220588667878</v>
      </c>
      <c r="H219" s="11">
        <f t="shared" si="45"/>
        <v>30.746911171199304</v>
      </c>
      <c r="I219" s="12">
        <f t="shared" si="39"/>
        <v>25.393464706401453</v>
      </c>
      <c r="J219" s="49">
        <f t="shared" si="40"/>
        <v>25.923127842638358</v>
      </c>
      <c r="K219" s="50">
        <f t="shared" si="47"/>
        <v>51.316592549039811</v>
      </c>
      <c r="L219" s="11">
        <f t="shared" si="41"/>
        <v>0.42763827124199844</v>
      </c>
      <c r="M219" s="11">
        <f t="shared" si="48"/>
        <v>3.8166571260336886</v>
      </c>
      <c r="N219" s="12">
        <f t="shared" si="49"/>
        <v>1178.3179675583515</v>
      </c>
      <c r="O219" s="18">
        <f t="shared" si="50"/>
        <v>4.3550717176430193E-2</v>
      </c>
    </row>
    <row r="220" spans="1:15" x14ac:dyDescent="0.2">
      <c r="A220" s="47">
        <v>4.6500000000000004</v>
      </c>
      <c r="B220" s="47">
        <v>32.436</v>
      </c>
      <c r="C220" s="11">
        <v>9.01</v>
      </c>
      <c r="D220" s="48">
        <f t="shared" si="42"/>
        <v>8.9291668290700361</v>
      </c>
      <c r="E220" s="48">
        <f t="shared" si="46"/>
        <v>31.126331722833427</v>
      </c>
      <c r="F220" s="11">
        <f t="shared" si="43"/>
        <v>6.5340015225927237E-3</v>
      </c>
      <c r="G220" s="11">
        <f t="shared" si="44"/>
        <v>0.20845641226927508</v>
      </c>
      <c r="H220" s="11">
        <f t="shared" si="45"/>
        <v>30.92545260690191</v>
      </c>
      <c r="I220" s="12">
        <f t="shared" si="39"/>
        <v>25.014769472313009</v>
      </c>
      <c r="J220" s="49">
        <f t="shared" si="40"/>
        <v>25.947535442442884</v>
      </c>
      <c r="K220" s="50">
        <f t="shared" si="47"/>
        <v>50.96230491475589</v>
      </c>
      <c r="L220" s="11">
        <f t="shared" si="41"/>
        <v>0.42468587428963239</v>
      </c>
      <c r="M220" s="11">
        <f t="shared" si="48"/>
        <v>3.792091021481593</v>
      </c>
      <c r="N220" s="12">
        <f t="shared" si="49"/>
        <v>1178.302591239714</v>
      </c>
      <c r="O220" s="18">
        <f t="shared" si="50"/>
        <v>4.3250609218416045E-2</v>
      </c>
    </row>
    <row r="221" spans="1:15" x14ac:dyDescent="0.2">
      <c r="A221" s="47">
        <v>4.67</v>
      </c>
      <c r="B221" s="47">
        <v>32.472000000000001</v>
      </c>
      <c r="C221" s="11">
        <v>9.02</v>
      </c>
      <c r="D221" s="48">
        <f t="shared" si="42"/>
        <v>8.9333047921561786</v>
      </c>
      <c r="E221" s="48">
        <f t="shared" si="46"/>
        <v>31.304997818676547</v>
      </c>
      <c r="F221" s="11">
        <f t="shared" si="43"/>
        <v>7.5160590630833236E-3</v>
      </c>
      <c r="G221" s="11">
        <f t="shared" si="44"/>
        <v>0.20534768131214629</v>
      </c>
      <c r="H221" s="11">
        <f t="shared" si="45"/>
        <v>31.10407742673814</v>
      </c>
      <c r="I221" s="12">
        <f t="shared" si="39"/>
        <v>24.641721757457553</v>
      </c>
      <c r="J221" s="49">
        <f t="shared" si="40"/>
        <v>25.971590278607199</v>
      </c>
      <c r="K221" s="50">
        <f t="shared" si="47"/>
        <v>50.613312036064755</v>
      </c>
      <c r="L221" s="11">
        <f t="shared" si="41"/>
        <v>0.42177760030053962</v>
      </c>
      <c r="M221" s="11">
        <f t="shared" si="48"/>
        <v>3.7678678579889437</v>
      </c>
      <c r="N221" s="12">
        <f t="shared" si="49"/>
        <v>1178.2875486719106</v>
      </c>
      <c r="O221" s="18">
        <f t="shared" si="50"/>
        <v>4.2954974864253467E-2</v>
      </c>
    </row>
    <row r="222" spans="1:15" x14ac:dyDescent="0.2">
      <c r="A222" s="47">
        <v>4.6900000000000004</v>
      </c>
      <c r="B222" s="47">
        <v>32.472000000000001</v>
      </c>
      <c r="C222" s="11">
        <v>9.02</v>
      </c>
      <c r="D222" s="48">
        <f t="shared" si="42"/>
        <v>8.9373810453922644</v>
      </c>
      <c r="E222" s="48">
        <f t="shared" si="46"/>
        <v>31.483745439584396</v>
      </c>
      <c r="F222" s="11">
        <f t="shared" si="43"/>
        <v>6.8258916604750034E-3</v>
      </c>
      <c r="G222" s="11">
        <f t="shared" si="44"/>
        <v>0.20228531116521548</v>
      </c>
      <c r="H222" s="11">
        <f t="shared" si="45"/>
        <v>31.282784387192255</v>
      </c>
      <c r="I222" s="12">
        <f t="shared" si="39"/>
        <v>24.274237339825856</v>
      </c>
      <c r="J222" s="49">
        <f t="shared" si="40"/>
        <v>25.995297279500452</v>
      </c>
      <c r="K222" s="50">
        <f t="shared" si="47"/>
        <v>50.269534619326308</v>
      </c>
      <c r="L222" s="11">
        <f t="shared" si="41"/>
        <v>0.4189127884943859</v>
      </c>
      <c r="M222" s="11">
        <f t="shared" si="48"/>
        <v>3.7439832155621433</v>
      </c>
      <c r="N222" s="12">
        <f t="shared" si="49"/>
        <v>1178.2728317799931</v>
      </c>
      <c r="O222" s="18">
        <f t="shared" si="50"/>
        <v>4.2663747532381897E-2</v>
      </c>
    </row>
    <row r="223" spans="1:15" x14ac:dyDescent="0.2">
      <c r="A223" s="47">
        <v>4.71</v>
      </c>
      <c r="B223" s="47">
        <v>32.436</v>
      </c>
      <c r="C223" s="11">
        <v>9.01</v>
      </c>
      <c r="D223" s="48">
        <f t="shared" si="42"/>
        <v>8.9413965090633436</v>
      </c>
      <c r="E223" s="48">
        <f t="shared" si="46"/>
        <v>31.66257336976566</v>
      </c>
      <c r="F223" s="11">
        <f t="shared" si="43"/>
        <v>4.7064389686958677E-3</v>
      </c>
      <c r="G223" s="11">
        <f t="shared" si="44"/>
        <v>0.19926861044516569</v>
      </c>
      <c r="H223" s="11">
        <f t="shared" si="45"/>
        <v>31.461572263293117</v>
      </c>
      <c r="I223" s="12">
        <f t="shared" si="39"/>
        <v>23.912233253419885</v>
      </c>
      <c r="J223" s="49">
        <f t="shared" si="40"/>
        <v>26.018661309835629</v>
      </c>
      <c r="K223" s="50">
        <f t="shared" si="47"/>
        <v>49.930894563255514</v>
      </c>
      <c r="L223" s="11">
        <f t="shared" si="41"/>
        <v>0.41609078802712929</v>
      </c>
      <c r="M223" s="11">
        <f t="shared" si="48"/>
        <v>3.7204327195191893</v>
      </c>
      <c r="N223" s="12">
        <f t="shared" si="49"/>
        <v>1178.2584327013692</v>
      </c>
      <c r="O223" s="18">
        <f t="shared" si="50"/>
        <v>4.2376861626850372E-2</v>
      </c>
    </row>
    <row r="224" spans="1:15" x14ac:dyDescent="0.2">
      <c r="A224" s="47">
        <v>4.74</v>
      </c>
      <c r="B224" s="47">
        <v>32.364000000000004</v>
      </c>
      <c r="C224" s="11">
        <v>8.99</v>
      </c>
      <c r="D224" s="48">
        <f t="shared" si="42"/>
        <v>8.9473077035349267</v>
      </c>
      <c r="E224" s="48">
        <f t="shared" si="46"/>
        <v>31.930992600871711</v>
      </c>
      <c r="F224" s="11">
        <f t="shared" si="43"/>
        <v>1.8226321774617318E-3</v>
      </c>
      <c r="G224" s="11">
        <f t="shared" si="44"/>
        <v>0.19482770247550552</v>
      </c>
      <c r="H224" s="11">
        <f t="shared" si="45"/>
        <v>31.729903159547366</v>
      </c>
      <c r="I224" s="12">
        <f t="shared" si="39"/>
        <v>23.379324297060663</v>
      </c>
      <c r="J224" s="49">
        <f t="shared" si="40"/>
        <v>26.053074772229078</v>
      </c>
      <c r="K224" s="50">
        <f t="shared" si="47"/>
        <v>49.432399069289744</v>
      </c>
      <c r="L224" s="11">
        <f t="shared" si="41"/>
        <v>0.41193665891074788</v>
      </c>
      <c r="M224" s="11">
        <f t="shared" si="48"/>
        <v>3.6857240416405741</v>
      </c>
      <c r="N224" s="12">
        <f t="shared" si="49"/>
        <v>1178.2374132906091</v>
      </c>
      <c r="O224" s="18">
        <f t="shared" si="50"/>
        <v>4.1954531838565352E-2</v>
      </c>
    </row>
    <row r="225" spans="1:15" x14ac:dyDescent="0.2">
      <c r="A225" s="47">
        <v>4.76</v>
      </c>
      <c r="B225" s="47">
        <v>32.22</v>
      </c>
      <c r="C225" s="11">
        <v>8.9499999999999993</v>
      </c>
      <c r="D225" s="48">
        <f t="shared" si="42"/>
        <v>8.9511751299778233</v>
      </c>
      <c r="E225" s="48">
        <f t="shared" si="46"/>
        <v>32.110016103471267</v>
      </c>
      <c r="F225" s="11">
        <f t="shared" si="43"/>
        <v>1.3809304647806005E-6</v>
      </c>
      <c r="G225" s="11">
        <f t="shared" si="44"/>
        <v>0.19192221780655941</v>
      </c>
      <c r="H225" s="11">
        <f t="shared" si="45"/>
        <v>31.908888084731618</v>
      </c>
      <c r="I225" s="12">
        <f t="shared" si="39"/>
        <v>23.030666136787129</v>
      </c>
      <c r="J225" s="49">
        <f t="shared" si="40"/>
        <v>26.075602247479566</v>
      </c>
      <c r="K225" s="50">
        <f t="shared" si="47"/>
        <v>49.106268384266698</v>
      </c>
      <c r="L225" s="11">
        <f t="shared" si="41"/>
        <v>0.40921890320222248</v>
      </c>
      <c r="M225" s="11">
        <f t="shared" si="48"/>
        <v>3.6629900690605361</v>
      </c>
      <c r="N225" s="12">
        <f t="shared" si="49"/>
        <v>1178.2237756872112</v>
      </c>
      <c r="O225" s="18">
        <f t="shared" si="50"/>
        <v>4.1678218855857804E-2</v>
      </c>
    </row>
    <row r="226" spans="1:15" x14ac:dyDescent="0.2">
      <c r="A226" s="47">
        <v>4.78</v>
      </c>
      <c r="B226" s="47">
        <v>32.112000000000002</v>
      </c>
      <c r="C226" s="11">
        <v>8.92</v>
      </c>
      <c r="D226" s="48">
        <f t="shared" si="42"/>
        <v>8.9549848811102031</v>
      </c>
      <c r="E226" s="48">
        <f t="shared" si="46"/>
        <v>32.289115801093473</v>
      </c>
      <c r="F226" s="11">
        <f t="shared" si="43"/>
        <v>1.2239419062950491E-3</v>
      </c>
      <c r="G226" s="11">
        <f t="shared" si="44"/>
        <v>0.18906006291594663</v>
      </c>
      <c r="H226" s="11">
        <f t="shared" si="45"/>
        <v>32.087949780247314</v>
      </c>
      <c r="I226" s="12">
        <f t="shared" si="39"/>
        <v>22.687207549913595</v>
      </c>
      <c r="J226" s="49">
        <f t="shared" si="40"/>
        <v>26.097803286864199</v>
      </c>
      <c r="K226" s="50">
        <f t="shared" si="47"/>
        <v>48.785010836777793</v>
      </c>
      <c r="L226" s="11">
        <f t="shared" si="41"/>
        <v>0.40654175697314826</v>
      </c>
      <c r="M226" s="11">
        <f t="shared" si="48"/>
        <v>3.6405752872345212</v>
      </c>
      <c r="N226" s="12">
        <f t="shared" si="49"/>
        <v>1178.2104299667121</v>
      </c>
      <c r="O226" s="18">
        <f t="shared" si="50"/>
        <v>4.1406025270168512E-2</v>
      </c>
    </row>
    <row r="227" spans="1:15" x14ac:dyDescent="0.2">
      <c r="A227" s="47">
        <v>4.8</v>
      </c>
      <c r="B227" s="47">
        <v>32.004000000000005</v>
      </c>
      <c r="C227" s="11">
        <v>8.89</v>
      </c>
      <c r="D227" s="48">
        <f t="shared" si="42"/>
        <v>8.9587378170496343</v>
      </c>
      <c r="E227" s="48">
        <f t="shared" si="46"/>
        <v>32.468290557434464</v>
      </c>
      <c r="F227" s="11">
        <f t="shared" si="43"/>
        <v>4.7248874927489238E-3</v>
      </c>
      <c r="G227" s="11">
        <f t="shared" si="44"/>
        <v>0.18624059162242609</v>
      </c>
      <c r="H227" s="11">
        <f t="shared" si="45"/>
        <v>32.267087101210919</v>
      </c>
      <c r="I227" s="12">
        <f t="shared" si="39"/>
        <v>22.348870994691133</v>
      </c>
      <c r="J227" s="49">
        <f t="shared" si="40"/>
        <v>26.119682476766812</v>
      </c>
      <c r="K227" s="50">
        <f t="shared" si="47"/>
        <v>48.468553471457945</v>
      </c>
      <c r="L227" s="11">
        <f t="shared" si="41"/>
        <v>0.40390461226214952</v>
      </c>
      <c r="M227" s="11">
        <f t="shared" si="48"/>
        <v>3.6184755243536886</v>
      </c>
      <c r="N227" s="12">
        <f t="shared" si="49"/>
        <v>1178.1973691515423</v>
      </c>
      <c r="O227" s="18">
        <f t="shared" si="50"/>
        <v>4.1137889746233017E-2</v>
      </c>
    </row>
    <row r="228" spans="1:15" x14ac:dyDescent="0.2">
      <c r="A228" s="47">
        <v>4.82</v>
      </c>
      <c r="B228" s="47">
        <v>31.968000000000004</v>
      </c>
      <c r="C228" s="11">
        <v>8.8800000000000008</v>
      </c>
      <c r="D228" s="48">
        <f t="shared" si="42"/>
        <v>8.962434785086673</v>
      </c>
      <c r="E228" s="48">
        <f t="shared" si="46"/>
        <v>32.647539253136202</v>
      </c>
      <c r="F228" s="11">
        <f t="shared" si="43"/>
        <v>6.795493792285839E-3</v>
      </c>
      <c r="G228" s="11">
        <f t="shared" si="44"/>
        <v>0.18346316738132015</v>
      </c>
      <c r="H228" s="11">
        <f t="shared" si="45"/>
        <v>32.446298919812747</v>
      </c>
      <c r="I228" s="12">
        <f t="shared" si="39"/>
        <v>22.015580085758419</v>
      </c>
      <c r="J228" s="49">
        <f t="shared" si="40"/>
        <v>26.141244343516032</v>
      </c>
      <c r="K228" s="50">
        <f t="shared" si="47"/>
        <v>48.156824429274451</v>
      </c>
      <c r="L228" s="11">
        <f t="shared" si="41"/>
        <v>0.40130687024395378</v>
      </c>
      <c r="M228" s="11">
        <f t="shared" si="48"/>
        <v>3.5966866533686752</v>
      </c>
      <c r="N228" s="12">
        <f t="shared" si="49"/>
        <v>1178.1845864460763</v>
      </c>
      <c r="O228" s="18">
        <f t="shared" si="50"/>
        <v>4.0873751857963651E-2</v>
      </c>
    </row>
    <row r="229" spans="1:15" x14ac:dyDescent="0.2">
      <c r="A229" s="47">
        <v>4.84</v>
      </c>
      <c r="B229" s="47">
        <v>31.931999999999999</v>
      </c>
      <c r="C229" s="11">
        <v>8.8699999999999992</v>
      </c>
      <c r="D229" s="48">
        <f t="shared" si="42"/>
        <v>8.9660766198761461</v>
      </c>
      <c r="E229" s="48">
        <f t="shared" si="46"/>
        <v>32.826860785533718</v>
      </c>
      <c r="F229" s="11">
        <f t="shared" si="43"/>
        <v>9.2307168868256267E-3</v>
      </c>
      <c r="G229" s="11">
        <f t="shared" si="44"/>
        <v>0.18072716314080547</v>
      </c>
      <c r="H229" s="11">
        <f t="shared" si="45"/>
        <v>32.625584125062176</v>
      </c>
      <c r="I229" s="12">
        <f t="shared" si="39"/>
        <v>21.687259576896658</v>
      </c>
      <c r="J229" s="49">
        <f t="shared" si="40"/>
        <v>26.162493354033884</v>
      </c>
      <c r="K229" s="50">
        <f t="shared" si="47"/>
        <v>47.849752930930542</v>
      </c>
      <c r="L229" s="11">
        <f t="shared" si="41"/>
        <v>0.39874794109108785</v>
      </c>
      <c r="M229" s="11">
        <f t="shared" si="48"/>
        <v>3.5752045918405537</v>
      </c>
      <c r="N229" s="12">
        <f t="shared" si="49"/>
        <v>1178.1720752316069</v>
      </c>
      <c r="O229" s="18">
        <f t="shared" si="50"/>
        <v>4.0613552075170485E-2</v>
      </c>
    </row>
    <row r="230" spans="1:15" x14ac:dyDescent="0.2">
      <c r="A230" s="47">
        <v>4.8600000000000003</v>
      </c>
      <c r="B230" s="47">
        <v>31.931999999999999</v>
      </c>
      <c r="C230" s="11">
        <v>8.8699999999999992</v>
      </c>
      <c r="D230" s="48">
        <f t="shared" si="42"/>
        <v>8.9696641436255913</v>
      </c>
      <c r="E230" s="48">
        <f t="shared" si="46"/>
        <v>33.006254068406236</v>
      </c>
      <c r="F230" s="11">
        <f t="shared" si="43"/>
        <v>9.9329415246226429E-3</v>
      </c>
      <c r="G230" s="11">
        <f t="shared" si="44"/>
        <v>0.17803196120034342</v>
      </c>
      <c r="H230" s="11">
        <f t="shared" si="45"/>
        <v>32.804941622536916</v>
      </c>
      <c r="I230" s="12">
        <f t="shared" si="39"/>
        <v>21.36383534404121</v>
      </c>
      <c r="J230" s="49">
        <f t="shared" si="40"/>
        <v>26.183433916482084</v>
      </c>
      <c r="K230" s="50">
        <f t="shared" si="47"/>
        <v>47.547269260523294</v>
      </c>
      <c r="L230" s="11">
        <f t="shared" si="41"/>
        <v>0.39622724383769409</v>
      </c>
      <c r="M230" s="11">
        <f t="shared" si="48"/>
        <v>3.5540253017785588</v>
      </c>
      <c r="N230" s="12">
        <f t="shared" si="49"/>
        <v>1178.1598290614618</v>
      </c>
      <c r="O230" s="18">
        <f t="shared" si="50"/>
        <v>4.0357231750466405E-2</v>
      </c>
    </row>
    <row r="231" spans="1:15" x14ac:dyDescent="0.2">
      <c r="A231" s="47">
        <v>4.8899999999999997</v>
      </c>
      <c r="B231" s="47">
        <v>31.968000000000004</v>
      </c>
      <c r="C231" s="11">
        <v>8.8800000000000008</v>
      </c>
      <c r="D231" s="48">
        <f t="shared" si="42"/>
        <v>8.9749453644985717</v>
      </c>
      <c r="E231" s="48">
        <f t="shared" si="46"/>
        <v>33.275502429341188</v>
      </c>
      <c r="F231" s="11">
        <f t="shared" si="43"/>
        <v>9.0146222397664948E-3</v>
      </c>
      <c r="G231" s="11">
        <f t="shared" si="44"/>
        <v>0.17406433401820695</v>
      </c>
      <c r="H231" s="11">
        <f t="shared" si="45"/>
        <v>33.074111062728292</v>
      </c>
      <c r="I231" s="12">
        <f t="shared" si="39"/>
        <v>20.887720082184835</v>
      </c>
      <c r="J231" s="49">
        <f t="shared" si="40"/>
        <v>26.214275920014202</v>
      </c>
      <c r="K231" s="50">
        <f t="shared" si="47"/>
        <v>47.101996002199037</v>
      </c>
      <c r="L231" s="11">
        <f t="shared" si="41"/>
        <v>0.39251663335165865</v>
      </c>
      <c r="M231" s="11">
        <f t="shared" si="48"/>
        <v>3.5228153389880541</v>
      </c>
      <c r="N231" s="12">
        <f t="shared" si="49"/>
        <v>1178.1419430728163</v>
      </c>
      <c r="O231" s="18">
        <f t="shared" si="50"/>
        <v>3.9979899093778255E-2</v>
      </c>
    </row>
    <row r="232" spans="1:15" x14ac:dyDescent="0.2">
      <c r="A232" s="47">
        <v>4.91</v>
      </c>
      <c r="B232" s="47">
        <v>32.04</v>
      </c>
      <c r="C232" s="11">
        <v>8.9</v>
      </c>
      <c r="D232" s="48">
        <f t="shared" si="42"/>
        <v>8.978400627788103</v>
      </c>
      <c r="E232" s="48">
        <f t="shared" si="46"/>
        <v>33.455070441896957</v>
      </c>
      <c r="F232" s="11">
        <f t="shared" si="43"/>
        <v>6.1466584375686117E-3</v>
      </c>
      <c r="G232" s="11">
        <f t="shared" si="44"/>
        <v>0.17146849550307677</v>
      </c>
      <c r="H232" s="11">
        <f t="shared" si="45"/>
        <v>33.253644609178792</v>
      </c>
      <c r="I232" s="12">
        <f t="shared" si="39"/>
        <v>20.576219460369213</v>
      </c>
      <c r="J232" s="49">
        <f t="shared" si="40"/>
        <v>26.234464268182812</v>
      </c>
      <c r="K232" s="50">
        <f t="shared" si="47"/>
        <v>46.810683728552021</v>
      </c>
      <c r="L232" s="11">
        <f t="shared" si="41"/>
        <v>0.39008903107126686</v>
      </c>
      <c r="M232" s="11">
        <f t="shared" si="48"/>
        <v>3.5023756014635152</v>
      </c>
      <c r="N232" s="12">
        <f t="shared" si="49"/>
        <v>1178.1303323958409</v>
      </c>
      <c r="O232" s="18">
        <f t="shared" si="50"/>
        <v>3.9733026509348936E-2</v>
      </c>
    </row>
    <row r="233" spans="1:15" x14ac:dyDescent="0.2">
      <c r="A233" s="47">
        <v>4.93</v>
      </c>
      <c r="B233" s="47">
        <v>32.112000000000002</v>
      </c>
      <c r="C233" s="11">
        <v>8.92</v>
      </c>
      <c r="D233" s="48">
        <f t="shared" si="42"/>
        <v>8.9818043623967174</v>
      </c>
      <c r="E233" s="48">
        <f t="shared" si="46"/>
        <v>33.634706529144886</v>
      </c>
      <c r="F233" s="11">
        <f t="shared" si="43"/>
        <v>3.8197792112647875E-3</v>
      </c>
      <c r="G233" s="11">
        <f t="shared" si="44"/>
        <v>0.16891136898276543</v>
      </c>
      <c r="H233" s="11">
        <f t="shared" si="45"/>
        <v>33.433246744317856</v>
      </c>
      <c r="I233" s="12">
        <f t="shared" si="39"/>
        <v>20.269364277931853</v>
      </c>
      <c r="J233" s="49">
        <f t="shared" si="40"/>
        <v>26.254359143379649</v>
      </c>
      <c r="K233" s="50">
        <f t="shared" si="47"/>
        <v>46.523723421311502</v>
      </c>
      <c r="L233" s="11">
        <f t="shared" si="41"/>
        <v>0.38769769517759584</v>
      </c>
      <c r="M233" s="11">
        <f t="shared" si="48"/>
        <v>3.4822248498372832</v>
      </c>
      <c r="N233" s="12">
        <f t="shared" si="49"/>
        <v>1178.1189654873497</v>
      </c>
      <c r="O233" s="18">
        <f t="shared" si="50"/>
        <v>3.9489834884430489E-2</v>
      </c>
    </row>
    <row r="234" spans="1:15" x14ac:dyDescent="0.2">
      <c r="C234" s="11"/>
      <c r="D234" s="48"/>
      <c r="E234" s="48"/>
      <c r="F234" s="11"/>
      <c r="G234" s="11"/>
      <c r="H234" s="11"/>
      <c r="I234" s="12"/>
      <c r="J234" s="49"/>
      <c r="K234" s="50"/>
      <c r="L234" s="11"/>
      <c r="M234" s="11"/>
      <c r="N234" s="12"/>
      <c r="O234" s="18"/>
    </row>
    <row r="235" spans="1:15" x14ac:dyDescent="0.2">
      <c r="C235" s="11"/>
      <c r="D235" s="48"/>
      <c r="E235" s="48"/>
      <c r="F235" s="11"/>
      <c r="G235" s="11"/>
      <c r="H235" s="11"/>
      <c r="I235" s="12"/>
      <c r="J235" s="49"/>
      <c r="K235" s="50"/>
      <c r="L235" s="11"/>
      <c r="M235" s="11"/>
      <c r="N235" s="12"/>
      <c r="O235" s="18"/>
    </row>
    <row r="236" spans="1:15" x14ac:dyDescent="0.2">
      <c r="C236" s="11"/>
      <c r="D236" s="48"/>
      <c r="E236" s="48"/>
      <c r="F236" s="11"/>
      <c r="G236" s="11"/>
      <c r="H236" s="11"/>
      <c r="I236" s="12"/>
      <c r="J236" s="49"/>
      <c r="K236" s="50"/>
      <c r="L236" s="11"/>
      <c r="M236" s="11"/>
      <c r="N236" s="12"/>
      <c r="O236" s="18"/>
    </row>
    <row r="237" spans="1:15" x14ac:dyDescent="0.2">
      <c r="C237" s="11"/>
      <c r="D237" s="48"/>
      <c r="E237" s="48"/>
      <c r="F237" s="11"/>
      <c r="G237" s="11"/>
      <c r="H237" s="11"/>
      <c r="I237" s="12"/>
      <c r="J237" s="49"/>
      <c r="K237" s="50"/>
      <c r="L237" s="11"/>
      <c r="M237" s="11"/>
      <c r="N237" s="12"/>
      <c r="O237" s="18"/>
    </row>
    <row r="238" spans="1:15" x14ac:dyDescent="0.2">
      <c r="C238" s="11"/>
      <c r="D238" s="48"/>
      <c r="E238" s="48"/>
      <c r="F238" s="11"/>
      <c r="G238" s="11"/>
      <c r="H238" s="11"/>
      <c r="I238" s="12"/>
      <c r="J238" s="49"/>
      <c r="K238" s="50"/>
      <c r="L238" s="11"/>
      <c r="M238" s="11"/>
      <c r="N238" s="12"/>
      <c r="O238" s="18"/>
    </row>
    <row r="239" spans="1:15" x14ac:dyDescent="0.2">
      <c r="C239" s="11"/>
      <c r="D239" s="48"/>
      <c r="E239" s="48"/>
      <c r="F239" s="11"/>
      <c r="G239" s="11"/>
      <c r="H239" s="11"/>
      <c r="I239" s="12"/>
      <c r="J239" s="49"/>
      <c r="K239" s="50"/>
      <c r="L239" s="11"/>
      <c r="M239" s="11"/>
      <c r="N239" s="12"/>
      <c r="O239" s="18"/>
    </row>
    <row r="240" spans="1:15" x14ac:dyDescent="0.2">
      <c r="C240" s="11"/>
      <c r="D240" s="48"/>
      <c r="E240" s="48"/>
      <c r="F240" s="11"/>
      <c r="G240" s="11"/>
      <c r="H240" s="11"/>
      <c r="I240" s="12"/>
      <c r="J240" s="49"/>
      <c r="K240" s="50"/>
      <c r="L240" s="11"/>
      <c r="M240" s="11"/>
      <c r="N240" s="12"/>
      <c r="O240" s="18"/>
    </row>
    <row r="241" spans="3:15" x14ac:dyDescent="0.2">
      <c r="C241" s="11"/>
      <c r="D241" s="48"/>
      <c r="E241" s="48"/>
      <c r="F241" s="11"/>
      <c r="G241" s="11"/>
      <c r="H241" s="11"/>
      <c r="I241" s="12"/>
      <c r="J241" s="49"/>
      <c r="K241" s="50"/>
      <c r="L241" s="11"/>
      <c r="M241" s="11"/>
      <c r="N241" s="12"/>
      <c r="O241" s="18"/>
    </row>
    <row r="242" spans="3:15" x14ac:dyDescent="0.2">
      <c r="C242" s="11"/>
      <c r="D242" s="48"/>
      <c r="E242" s="48"/>
      <c r="F242" s="11"/>
      <c r="G242" s="11"/>
      <c r="H242" s="11"/>
      <c r="I242" s="12"/>
      <c r="J242" s="49"/>
      <c r="K242" s="50"/>
      <c r="L242" s="11"/>
      <c r="M242" s="11"/>
      <c r="N242" s="12"/>
      <c r="O242" s="18"/>
    </row>
    <row r="243" spans="3:15" x14ac:dyDescent="0.2">
      <c r="C243" s="11"/>
      <c r="D243" s="48"/>
      <c r="E243" s="48"/>
      <c r="F243" s="11"/>
      <c r="G243" s="11"/>
      <c r="H243" s="11"/>
      <c r="I243" s="12"/>
      <c r="J243" s="49"/>
      <c r="K243" s="50"/>
      <c r="L243" s="11"/>
      <c r="M243" s="11"/>
      <c r="N243" s="12"/>
      <c r="O243" s="18"/>
    </row>
    <row r="244" spans="3:15" x14ac:dyDescent="0.2">
      <c r="C244" s="11"/>
      <c r="D244" s="48"/>
      <c r="E244" s="48"/>
      <c r="F244" s="11"/>
      <c r="G244" s="11"/>
      <c r="H244" s="11"/>
      <c r="I244" s="12"/>
      <c r="J244" s="49"/>
      <c r="K244" s="50"/>
      <c r="L244" s="11"/>
      <c r="M244" s="11"/>
      <c r="N244" s="12"/>
      <c r="O244" s="18"/>
    </row>
    <row r="245" spans="3:15" x14ac:dyDescent="0.2">
      <c r="C245" s="11"/>
      <c r="D245" s="48"/>
      <c r="E245" s="48"/>
      <c r="F245" s="11"/>
      <c r="G245" s="11"/>
      <c r="H245" s="11"/>
      <c r="I245" s="12"/>
      <c r="J245" s="49"/>
      <c r="K245" s="50"/>
      <c r="L245" s="11"/>
      <c r="M245" s="11"/>
      <c r="N245" s="12"/>
      <c r="O245" s="18"/>
    </row>
    <row r="246" spans="3:15" x14ac:dyDescent="0.2">
      <c r="C246" s="11"/>
      <c r="D246" s="48"/>
      <c r="E246" s="48"/>
      <c r="F246" s="11"/>
      <c r="G246" s="11"/>
      <c r="H246" s="11"/>
      <c r="I246" s="12"/>
      <c r="J246" s="49"/>
      <c r="K246" s="50"/>
      <c r="L246" s="11"/>
      <c r="M246" s="11"/>
      <c r="N246" s="12"/>
      <c r="O246" s="18"/>
    </row>
    <row r="247" spans="3:15" x14ac:dyDescent="0.2">
      <c r="C247" s="11"/>
      <c r="D247" s="48"/>
      <c r="E247" s="48"/>
      <c r="F247" s="11"/>
      <c r="G247" s="11"/>
      <c r="H247" s="11"/>
      <c r="I247" s="12"/>
      <c r="J247" s="49"/>
      <c r="K247" s="50"/>
      <c r="L247" s="11"/>
      <c r="M247" s="11"/>
      <c r="N247" s="12"/>
      <c r="O247" s="18"/>
    </row>
    <row r="248" spans="3:15" x14ac:dyDescent="0.2">
      <c r="C248" s="11"/>
      <c r="D248" s="48"/>
      <c r="E248" s="48"/>
      <c r="F248" s="11"/>
      <c r="G248" s="11"/>
      <c r="H248" s="11"/>
      <c r="I248" s="12"/>
      <c r="J248" s="49"/>
      <c r="K248" s="50"/>
      <c r="L248" s="11"/>
      <c r="M248" s="11"/>
      <c r="N248" s="12"/>
      <c r="O248" s="18"/>
    </row>
    <row r="249" spans="3:15" x14ac:dyDescent="0.2">
      <c r="C249" s="11"/>
      <c r="D249" s="48"/>
      <c r="E249" s="48"/>
      <c r="F249" s="11"/>
      <c r="G249" s="11"/>
      <c r="H249" s="11"/>
      <c r="I249" s="12"/>
      <c r="J249" s="49"/>
      <c r="K249" s="50"/>
      <c r="L249" s="11"/>
      <c r="M249" s="11"/>
      <c r="N249" s="12"/>
      <c r="O249" s="18"/>
    </row>
    <row r="250" spans="3:15" x14ac:dyDescent="0.2">
      <c r="C250" s="11"/>
      <c r="D250" s="48"/>
      <c r="E250" s="48"/>
      <c r="F250" s="11"/>
      <c r="G250" s="11"/>
      <c r="H250" s="11"/>
      <c r="I250" s="12"/>
      <c r="J250" s="49"/>
      <c r="K250" s="50"/>
      <c r="L250" s="11"/>
      <c r="M250" s="11"/>
      <c r="N250" s="12"/>
      <c r="O250" s="18"/>
    </row>
    <row r="251" spans="3:15" x14ac:dyDescent="0.2">
      <c r="C251" s="11"/>
      <c r="D251" s="48"/>
      <c r="E251" s="48"/>
      <c r="F251" s="11"/>
      <c r="G251" s="11"/>
      <c r="H251" s="11"/>
      <c r="I251" s="12"/>
      <c r="J251" s="49"/>
      <c r="K251" s="50"/>
      <c r="L251" s="11"/>
      <c r="M251" s="11"/>
      <c r="N251" s="12"/>
      <c r="O251" s="18"/>
    </row>
    <row r="252" spans="3:15" x14ac:dyDescent="0.2">
      <c r="C252" s="11"/>
      <c r="D252" s="48"/>
      <c r="E252" s="48"/>
      <c r="F252" s="11"/>
      <c r="G252" s="11"/>
      <c r="H252" s="11"/>
      <c r="I252" s="12"/>
      <c r="J252" s="49"/>
      <c r="K252" s="50"/>
      <c r="L252" s="11"/>
      <c r="M252" s="11"/>
      <c r="N252" s="12"/>
      <c r="O252" s="18"/>
    </row>
    <row r="253" spans="3:15" x14ac:dyDescent="0.2">
      <c r="C253" s="11"/>
      <c r="D253" s="48"/>
      <c r="E253" s="48"/>
      <c r="F253" s="11"/>
      <c r="G253" s="11"/>
      <c r="H253" s="11"/>
      <c r="I253" s="12"/>
      <c r="J253" s="49"/>
      <c r="K253" s="50"/>
      <c r="L253" s="11"/>
      <c r="M253" s="11"/>
      <c r="N253" s="12"/>
      <c r="O253" s="18"/>
    </row>
    <row r="254" spans="3:15" x14ac:dyDescent="0.2">
      <c r="C254" s="11"/>
      <c r="D254" s="48"/>
      <c r="E254" s="48"/>
      <c r="F254" s="11"/>
      <c r="G254" s="11"/>
      <c r="H254" s="11"/>
      <c r="I254" s="12"/>
      <c r="J254" s="49"/>
      <c r="K254" s="50"/>
      <c r="L254" s="11"/>
      <c r="M254" s="11"/>
      <c r="N254" s="12"/>
      <c r="O254" s="18"/>
    </row>
    <row r="255" spans="3:15" x14ac:dyDescent="0.2">
      <c r="C255" s="11"/>
      <c r="D255" s="48"/>
      <c r="E255" s="48"/>
      <c r="F255" s="11"/>
      <c r="G255" s="11"/>
      <c r="H255" s="11"/>
      <c r="I255" s="12"/>
      <c r="J255" s="49"/>
      <c r="K255" s="50"/>
      <c r="L255" s="11"/>
      <c r="M255" s="11"/>
      <c r="N255" s="12"/>
      <c r="O255" s="18"/>
    </row>
    <row r="256" spans="3:15" x14ac:dyDescent="0.2">
      <c r="C256" s="11"/>
      <c r="D256" s="48"/>
      <c r="E256" s="48"/>
      <c r="F256" s="11"/>
      <c r="G256" s="11"/>
      <c r="H256" s="11"/>
      <c r="I256" s="12"/>
      <c r="J256" s="49"/>
      <c r="K256" s="50"/>
      <c r="L256" s="11"/>
      <c r="M256" s="11"/>
      <c r="N256" s="12"/>
      <c r="O256" s="18"/>
    </row>
    <row r="257" spans="3:15" x14ac:dyDescent="0.2">
      <c r="C257" s="11"/>
      <c r="D257" s="48"/>
      <c r="E257" s="48"/>
      <c r="F257" s="11"/>
      <c r="G257" s="11"/>
      <c r="H257" s="11"/>
      <c r="I257" s="12"/>
      <c r="J257" s="49"/>
      <c r="K257" s="50"/>
      <c r="L257" s="11"/>
      <c r="M257" s="11"/>
      <c r="N257" s="12"/>
      <c r="O257" s="18"/>
    </row>
    <row r="258" spans="3:15" x14ac:dyDescent="0.2">
      <c r="C258" s="11"/>
      <c r="D258" s="48"/>
      <c r="E258" s="48"/>
      <c r="F258" s="11"/>
      <c r="G258" s="11"/>
      <c r="H258" s="11"/>
      <c r="I258" s="12"/>
      <c r="J258" s="49"/>
      <c r="K258" s="50"/>
      <c r="L258" s="11"/>
      <c r="M258" s="11"/>
      <c r="N258" s="12"/>
      <c r="O258" s="18"/>
    </row>
    <row r="259" spans="3:15" x14ac:dyDescent="0.2">
      <c r="C259" s="11"/>
      <c r="D259" s="48"/>
      <c r="E259" s="48"/>
      <c r="F259" s="11"/>
      <c r="G259" s="11"/>
      <c r="H259" s="11"/>
      <c r="I259" s="12"/>
      <c r="J259" s="49"/>
      <c r="K259" s="50"/>
      <c r="L259" s="11"/>
      <c r="M259" s="11"/>
      <c r="N259" s="12"/>
      <c r="O259" s="18"/>
    </row>
    <row r="260" spans="3:15" x14ac:dyDescent="0.2">
      <c r="C260" s="11"/>
      <c r="D260" s="48"/>
      <c r="E260" s="48"/>
      <c r="F260" s="11"/>
      <c r="G260" s="11"/>
      <c r="H260" s="11"/>
      <c r="I260" s="12"/>
      <c r="J260" s="49"/>
      <c r="K260" s="50"/>
      <c r="L260" s="11"/>
      <c r="M260" s="11"/>
      <c r="N260" s="12"/>
      <c r="O260" s="18"/>
    </row>
    <row r="261" spans="3:15" x14ac:dyDescent="0.2">
      <c r="C261" s="11"/>
      <c r="D261" s="48"/>
      <c r="E261" s="48"/>
      <c r="F261" s="11"/>
      <c r="G261" s="11"/>
      <c r="H261" s="11"/>
      <c r="I261" s="12"/>
      <c r="J261" s="49"/>
      <c r="K261" s="50"/>
      <c r="L261" s="11"/>
      <c r="M261" s="11"/>
      <c r="N261" s="12"/>
      <c r="O261" s="18"/>
    </row>
    <row r="262" spans="3:15" x14ac:dyDescent="0.2">
      <c r="C262" s="11"/>
      <c r="D262" s="48"/>
      <c r="E262" s="48"/>
      <c r="F262" s="11"/>
      <c r="G262" s="11"/>
      <c r="H262" s="11"/>
      <c r="I262" s="12"/>
      <c r="J262" s="49"/>
      <c r="K262" s="50"/>
      <c r="L262" s="11"/>
      <c r="M262" s="11"/>
      <c r="N262" s="12"/>
      <c r="O262" s="18"/>
    </row>
    <row r="263" spans="3:15" x14ac:dyDescent="0.2">
      <c r="C263" s="11"/>
      <c r="D263" s="48"/>
      <c r="E263" s="48"/>
      <c r="F263" s="11"/>
      <c r="G263" s="11"/>
      <c r="H263" s="11"/>
      <c r="I263" s="12"/>
      <c r="J263" s="49"/>
      <c r="K263" s="50"/>
      <c r="L263" s="11"/>
      <c r="M263" s="11"/>
      <c r="N263" s="12"/>
      <c r="O263" s="18"/>
    </row>
    <row r="264" spans="3:15" x14ac:dyDescent="0.2">
      <c r="C264" s="11"/>
      <c r="D264" s="48"/>
      <c r="E264" s="48"/>
      <c r="F264" s="11"/>
      <c r="G264" s="11"/>
      <c r="H264" s="11"/>
      <c r="I264" s="12"/>
      <c r="J264" s="49"/>
      <c r="K264" s="50"/>
      <c r="L264" s="11"/>
      <c r="M264" s="11"/>
      <c r="N264" s="12"/>
      <c r="O264" s="18"/>
    </row>
    <row r="265" spans="3:15" x14ac:dyDescent="0.2">
      <c r="C265" s="11"/>
      <c r="D265" s="48"/>
      <c r="E265" s="48"/>
      <c r="F265" s="11"/>
      <c r="G265" s="11"/>
      <c r="H265" s="11"/>
      <c r="I265" s="12"/>
      <c r="J265" s="49"/>
      <c r="K265" s="50"/>
      <c r="L265" s="11"/>
      <c r="M265" s="11"/>
      <c r="N265" s="12"/>
      <c r="O265" s="18"/>
    </row>
    <row r="266" spans="3:15" x14ac:dyDescent="0.2">
      <c r="C266" s="11"/>
      <c r="D266" s="48"/>
      <c r="E266" s="48"/>
      <c r="F266" s="11"/>
      <c r="G266" s="11"/>
      <c r="H266" s="11"/>
      <c r="I266" s="12"/>
      <c r="J266" s="49"/>
      <c r="K266" s="50"/>
      <c r="L266" s="11"/>
      <c r="M266" s="11"/>
      <c r="N266" s="12"/>
      <c r="O266" s="18"/>
    </row>
    <row r="267" spans="3:15" x14ac:dyDescent="0.2">
      <c r="C267" s="11"/>
      <c r="D267" s="48"/>
      <c r="E267" s="48"/>
      <c r="F267" s="11"/>
      <c r="G267" s="11"/>
      <c r="H267" s="11"/>
      <c r="I267" s="12"/>
      <c r="J267" s="49"/>
      <c r="K267" s="50"/>
      <c r="L267" s="11"/>
      <c r="M267" s="11"/>
      <c r="N267" s="12"/>
      <c r="O267" s="18"/>
    </row>
    <row r="268" spans="3:15" x14ac:dyDescent="0.2">
      <c r="C268" s="11"/>
      <c r="D268" s="48"/>
      <c r="E268" s="48"/>
      <c r="F268" s="11"/>
      <c r="G268" s="11"/>
      <c r="H268" s="11"/>
      <c r="I268" s="12"/>
      <c r="J268" s="49"/>
      <c r="K268" s="50"/>
      <c r="L268" s="11"/>
      <c r="M268" s="11"/>
      <c r="N268" s="12"/>
      <c r="O268" s="18"/>
    </row>
    <row r="269" spans="3:15" x14ac:dyDescent="0.2">
      <c r="C269" s="11"/>
      <c r="D269" s="48"/>
      <c r="E269" s="48"/>
      <c r="F269" s="11"/>
      <c r="G269" s="11"/>
      <c r="H269" s="11"/>
      <c r="I269" s="12"/>
      <c r="J269" s="49"/>
      <c r="K269" s="50"/>
      <c r="L269" s="11"/>
      <c r="M269" s="11"/>
      <c r="N269" s="12"/>
      <c r="O269" s="18"/>
    </row>
    <row r="270" spans="3:15" x14ac:dyDescent="0.2">
      <c r="C270" s="11"/>
      <c r="D270" s="48"/>
      <c r="E270" s="48"/>
      <c r="F270" s="11"/>
      <c r="G270" s="11"/>
      <c r="H270" s="11"/>
      <c r="I270" s="12"/>
      <c r="J270" s="49"/>
      <c r="K270" s="50"/>
      <c r="L270" s="11"/>
      <c r="M270" s="11"/>
      <c r="N270" s="12"/>
      <c r="O270" s="18"/>
    </row>
    <row r="271" spans="3:15" x14ac:dyDescent="0.2">
      <c r="C271" s="11"/>
      <c r="D271" s="48"/>
      <c r="E271" s="48"/>
      <c r="F271" s="11"/>
      <c r="G271" s="11"/>
      <c r="H271" s="11"/>
      <c r="I271" s="12"/>
      <c r="J271" s="49"/>
      <c r="K271" s="50"/>
      <c r="L271" s="11"/>
      <c r="M271" s="11"/>
      <c r="N271" s="12"/>
      <c r="O271" s="18"/>
    </row>
    <row r="272" spans="3:15" x14ac:dyDescent="0.2">
      <c r="C272" s="11"/>
      <c r="D272" s="48"/>
      <c r="E272" s="48"/>
      <c r="F272" s="11"/>
      <c r="G272" s="11"/>
      <c r="H272" s="11"/>
      <c r="I272" s="12"/>
      <c r="J272" s="49"/>
      <c r="K272" s="50"/>
      <c r="L272" s="11"/>
      <c r="M272" s="11"/>
      <c r="N272" s="12"/>
      <c r="O272" s="18"/>
    </row>
    <row r="273" spans="3:15" x14ac:dyDescent="0.2">
      <c r="C273" s="11"/>
      <c r="D273" s="48"/>
      <c r="E273" s="48"/>
      <c r="F273" s="11"/>
      <c r="G273" s="11"/>
      <c r="H273" s="11"/>
      <c r="I273" s="12"/>
      <c r="J273" s="49"/>
      <c r="K273" s="50"/>
      <c r="L273" s="11"/>
      <c r="M273" s="11"/>
      <c r="N273" s="12"/>
      <c r="O273" s="18"/>
    </row>
    <row r="274" spans="3:15" x14ac:dyDescent="0.2">
      <c r="C274" s="11"/>
      <c r="D274" s="48"/>
      <c r="E274" s="48"/>
      <c r="F274" s="11"/>
      <c r="G274" s="11"/>
      <c r="H274" s="11"/>
      <c r="I274" s="12"/>
      <c r="J274" s="49"/>
      <c r="K274" s="50"/>
      <c r="L274" s="11"/>
      <c r="M274" s="11"/>
      <c r="N274" s="12"/>
      <c r="O274" s="18"/>
    </row>
    <row r="275" spans="3:15" x14ac:dyDescent="0.2">
      <c r="C275" s="11"/>
      <c r="D275" s="48"/>
      <c r="E275" s="48"/>
      <c r="F275" s="11"/>
      <c r="G275" s="11"/>
      <c r="H275" s="11"/>
      <c r="I275" s="12"/>
      <c r="J275" s="49"/>
      <c r="K275" s="50"/>
      <c r="L275" s="11"/>
      <c r="M275" s="11"/>
      <c r="N275" s="12"/>
      <c r="O275" s="18"/>
    </row>
    <row r="276" spans="3:15" x14ac:dyDescent="0.2">
      <c r="C276" s="11"/>
      <c r="D276" s="48"/>
      <c r="E276" s="48"/>
      <c r="F276" s="11"/>
      <c r="G276" s="11"/>
      <c r="H276" s="11"/>
      <c r="I276" s="12"/>
      <c r="J276" s="49"/>
      <c r="K276" s="50"/>
      <c r="L276" s="11"/>
      <c r="M276" s="11"/>
      <c r="N276" s="11"/>
      <c r="O276" s="11"/>
    </row>
    <row r="277" spans="3:15" x14ac:dyDescent="0.2">
      <c r="C277" s="11"/>
      <c r="D277" s="48"/>
      <c r="E277" s="48"/>
      <c r="F277" s="11"/>
      <c r="G277" s="11"/>
      <c r="H277" s="11"/>
      <c r="I277" s="12"/>
      <c r="J277" s="49"/>
      <c r="K277" s="50"/>
      <c r="L277" s="11"/>
      <c r="M277" s="11"/>
      <c r="N277" s="11"/>
      <c r="O277" s="11"/>
    </row>
    <row r="278" spans="3:15" x14ac:dyDescent="0.2">
      <c r="C278" s="11"/>
      <c r="D278" s="48"/>
      <c r="E278" s="48"/>
      <c r="F278" s="11"/>
      <c r="G278" s="11"/>
      <c r="H278" s="11"/>
      <c r="I278" s="12"/>
      <c r="J278" s="49"/>
      <c r="K278" s="50"/>
      <c r="L278" s="11"/>
      <c r="M278" s="11"/>
      <c r="N278" s="11"/>
      <c r="O278" s="11"/>
    </row>
    <row r="279" spans="3:15" x14ac:dyDescent="0.2">
      <c r="C279" s="11"/>
      <c r="D279" s="48"/>
      <c r="E279" s="48"/>
      <c r="F279" s="11"/>
      <c r="G279" s="11"/>
      <c r="H279" s="11"/>
      <c r="I279" s="12"/>
      <c r="J279" s="49"/>
      <c r="K279" s="50"/>
      <c r="L279" s="11"/>
      <c r="M279" s="11"/>
      <c r="N279" s="11"/>
      <c r="O279" s="11"/>
    </row>
    <row r="280" spans="3:15" x14ac:dyDescent="0.2">
      <c r="C280" s="11"/>
      <c r="D280" s="48"/>
      <c r="E280" s="48"/>
      <c r="F280" s="11"/>
      <c r="G280" s="11"/>
      <c r="H280" s="11"/>
      <c r="I280" s="12"/>
      <c r="J280" s="49"/>
      <c r="K280" s="50"/>
      <c r="L280" s="11"/>
      <c r="M280" s="11"/>
      <c r="N280" s="11"/>
      <c r="O280" s="11"/>
    </row>
    <row r="281" spans="3:15" x14ac:dyDescent="0.2">
      <c r="C281" s="11"/>
      <c r="D281" s="48"/>
      <c r="E281" s="48"/>
      <c r="F281" s="11"/>
      <c r="G281" s="11"/>
      <c r="H281" s="11"/>
      <c r="I281" s="12"/>
      <c r="J281" s="49"/>
      <c r="K281" s="50"/>
      <c r="L281" s="11"/>
      <c r="M281" s="11"/>
      <c r="N281" s="11"/>
      <c r="O281" s="11"/>
    </row>
    <row r="282" spans="3:15" x14ac:dyDescent="0.2">
      <c r="C282" s="11"/>
      <c r="D282" s="48"/>
      <c r="E282" s="48"/>
      <c r="F282" s="11"/>
      <c r="G282" s="11"/>
      <c r="H282" s="11"/>
      <c r="I282" s="12"/>
      <c r="J282" s="49"/>
      <c r="K282" s="50"/>
      <c r="L282" s="11"/>
      <c r="M282" s="11"/>
      <c r="N282" s="11"/>
      <c r="O282" s="11"/>
    </row>
    <row r="283" spans="3:15" x14ac:dyDescent="0.2">
      <c r="C283" s="11"/>
      <c r="D283" s="48"/>
      <c r="E283" s="48"/>
      <c r="F283" s="11"/>
      <c r="G283" s="11"/>
      <c r="H283" s="11"/>
      <c r="I283" s="12"/>
      <c r="J283" s="49"/>
      <c r="K283" s="50"/>
      <c r="L283" s="11"/>
      <c r="M283" s="11"/>
      <c r="N283" s="11"/>
      <c r="O283" s="11"/>
    </row>
    <row r="284" spans="3:15" x14ac:dyDescent="0.2">
      <c r="C284" s="11"/>
      <c r="D284" s="48"/>
      <c r="E284" s="48"/>
      <c r="F284" s="11"/>
      <c r="G284" s="11"/>
      <c r="H284" s="11"/>
      <c r="I284" s="12"/>
      <c r="J284" s="49"/>
      <c r="K284" s="50"/>
      <c r="L284" s="11"/>
      <c r="M284" s="11"/>
      <c r="N284" s="11"/>
      <c r="O284" s="11"/>
    </row>
    <row r="285" spans="3:15" x14ac:dyDescent="0.2">
      <c r="C285" s="11"/>
      <c r="D285" s="48"/>
      <c r="E285" s="48"/>
      <c r="F285" s="11"/>
      <c r="G285" s="11"/>
      <c r="H285" s="11"/>
      <c r="I285" s="12"/>
      <c r="J285" s="49"/>
      <c r="K285" s="50"/>
      <c r="L285" s="11"/>
      <c r="M285" s="11"/>
      <c r="N285" s="11"/>
      <c r="O285" s="11"/>
    </row>
    <row r="286" spans="3:15" x14ac:dyDescent="0.2">
      <c r="C286" s="11"/>
      <c r="D286" s="48"/>
      <c r="E286" s="48"/>
      <c r="F286" s="11"/>
      <c r="G286" s="11"/>
      <c r="H286" s="11"/>
      <c r="I286" s="12"/>
      <c r="J286" s="49"/>
      <c r="K286" s="50"/>
      <c r="L286" s="11"/>
      <c r="M286" s="11"/>
      <c r="N286" s="11"/>
      <c r="O286" s="11"/>
    </row>
    <row r="287" spans="3:15" x14ac:dyDescent="0.2">
      <c r="C287" s="11"/>
      <c r="D287" s="48"/>
      <c r="E287" s="48"/>
      <c r="F287" s="11"/>
      <c r="G287" s="11"/>
      <c r="H287" s="11"/>
      <c r="I287" s="12"/>
      <c r="J287" s="49"/>
      <c r="K287" s="50"/>
      <c r="L287" s="11"/>
      <c r="M287" s="11"/>
      <c r="N287" s="11"/>
      <c r="O287" s="11"/>
    </row>
    <row r="288" spans="3:15" x14ac:dyDescent="0.2">
      <c r="C288" s="11"/>
      <c r="D288" s="48"/>
      <c r="E288" s="48"/>
      <c r="F288" s="11"/>
      <c r="G288" s="11"/>
      <c r="H288" s="11"/>
      <c r="I288" s="12"/>
      <c r="J288" s="49"/>
      <c r="K288" s="50"/>
      <c r="L288" s="11"/>
      <c r="M288" s="11"/>
      <c r="N288" s="11"/>
      <c r="O288" s="11"/>
    </row>
    <row r="289" spans="3:15" x14ac:dyDescent="0.2">
      <c r="C289" s="11"/>
      <c r="D289" s="48"/>
      <c r="E289" s="48"/>
      <c r="F289" s="11"/>
      <c r="G289" s="11"/>
      <c r="H289" s="11"/>
      <c r="I289" s="12"/>
      <c r="J289" s="49"/>
      <c r="K289" s="50"/>
      <c r="L289" s="11"/>
      <c r="M289" s="11"/>
      <c r="N289" s="11"/>
      <c r="O289" s="11"/>
    </row>
    <row r="290" spans="3:15" x14ac:dyDescent="0.2">
      <c r="C290" s="11"/>
      <c r="D290" s="48"/>
      <c r="E290" s="48"/>
      <c r="F290" s="11"/>
      <c r="G290" s="11"/>
      <c r="H290" s="11"/>
      <c r="I290" s="12"/>
      <c r="J290" s="49"/>
      <c r="K290" s="50"/>
      <c r="L290" s="11"/>
      <c r="M290" s="11"/>
      <c r="N290" s="11"/>
      <c r="O290" s="11"/>
    </row>
    <row r="291" spans="3:15" x14ac:dyDescent="0.2">
      <c r="C291" s="11"/>
      <c r="D291" s="48"/>
      <c r="E291" s="48"/>
      <c r="F291" s="11"/>
      <c r="G291" s="11"/>
      <c r="H291" s="11"/>
      <c r="I291" s="12"/>
      <c r="J291" s="49"/>
      <c r="K291" s="50"/>
      <c r="L291" s="11"/>
      <c r="M291" s="11"/>
      <c r="N291" s="11"/>
      <c r="O291" s="11"/>
    </row>
    <row r="292" spans="3:15" x14ac:dyDescent="0.2">
      <c r="C292" s="11"/>
      <c r="D292" s="48"/>
      <c r="E292" s="48"/>
      <c r="F292" s="11"/>
      <c r="G292" s="11"/>
      <c r="H292" s="11"/>
      <c r="I292" s="12"/>
      <c r="J292" s="49"/>
      <c r="K292" s="50"/>
      <c r="L292" s="11"/>
      <c r="M292" s="11"/>
      <c r="N292" s="11"/>
      <c r="O292" s="11"/>
    </row>
    <row r="293" spans="3:15" x14ac:dyDescent="0.2">
      <c r="C293" s="11"/>
      <c r="D293" s="48"/>
      <c r="E293" s="48"/>
      <c r="F293" s="11"/>
      <c r="G293" s="11"/>
      <c r="H293" s="11"/>
      <c r="I293" s="12"/>
      <c r="J293" s="49"/>
      <c r="K293" s="50"/>
      <c r="L293" s="11"/>
      <c r="M293" s="11"/>
      <c r="N293" s="11"/>
      <c r="O293" s="11"/>
    </row>
    <row r="294" spans="3:15" x14ac:dyDescent="0.2">
      <c r="C294" s="11"/>
      <c r="D294" s="48"/>
      <c r="E294" s="48"/>
      <c r="F294" s="11"/>
      <c r="G294" s="11"/>
      <c r="H294" s="11"/>
      <c r="I294" s="12"/>
      <c r="J294" s="49"/>
      <c r="K294" s="50"/>
      <c r="L294" s="11"/>
      <c r="M294" s="11"/>
      <c r="N294" s="11"/>
      <c r="O294" s="11"/>
    </row>
    <row r="295" spans="3:15" x14ac:dyDescent="0.2">
      <c r="C295" s="11"/>
      <c r="D295" s="48"/>
      <c r="E295" s="48"/>
      <c r="F295" s="11"/>
      <c r="G295" s="11"/>
      <c r="H295" s="11"/>
      <c r="I295" s="12"/>
      <c r="J295" s="49"/>
      <c r="K295" s="50"/>
      <c r="L295" s="11"/>
      <c r="M295" s="11"/>
      <c r="N295" s="11"/>
      <c r="O295" s="11"/>
    </row>
    <row r="296" spans="3:15" x14ac:dyDescent="0.2">
      <c r="C296" s="11"/>
      <c r="D296" s="48"/>
      <c r="E296" s="48"/>
      <c r="F296" s="11"/>
      <c r="G296" s="11"/>
      <c r="H296" s="11"/>
      <c r="I296" s="12"/>
      <c r="J296" s="49"/>
      <c r="K296" s="50"/>
      <c r="L296" s="11"/>
      <c r="M296" s="11"/>
      <c r="N296" s="11"/>
      <c r="O296" s="11"/>
    </row>
    <row r="297" spans="3:15" x14ac:dyDescent="0.2">
      <c r="C297" s="11"/>
      <c r="D297" s="48"/>
      <c r="E297" s="48"/>
      <c r="F297" s="11"/>
      <c r="G297" s="11"/>
      <c r="H297" s="11"/>
      <c r="I297" s="12"/>
      <c r="J297" s="49"/>
      <c r="K297" s="50"/>
      <c r="L297" s="11"/>
      <c r="M297" s="11"/>
      <c r="N297" s="11"/>
      <c r="O297" s="11"/>
    </row>
    <row r="298" spans="3:15" x14ac:dyDescent="0.2">
      <c r="C298" s="11"/>
      <c r="D298" s="48"/>
      <c r="E298" s="48"/>
      <c r="F298" s="11"/>
      <c r="G298" s="11"/>
      <c r="H298" s="11"/>
      <c r="I298" s="12"/>
      <c r="J298" s="49"/>
      <c r="K298" s="50"/>
      <c r="L298" s="11"/>
      <c r="M298" s="11"/>
      <c r="N298" s="11"/>
      <c r="O298" s="11"/>
    </row>
    <row r="299" spans="3:15" x14ac:dyDescent="0.2">
      <c r="C299" s="11"/>
      <c r="D299" s="48"/>
      <c r="E299" s="48"/>
      <c r="F299" s="11"/>
      <c r="G299" s="11"/>
      <c r="H299" s="11"/>
      <c r="I299" s="12"/>
      <c r="J299" s="49"/>
      <c r="K299" s="50"/>
      <c r="L299" s="11"/>
      <c r="M299" s="11"/>
      <c r="N299" s="11"/>
      <c r="O299" s="11"/>
    </row>
    <row r="300" spans="3:15" x14ac:dyDescent="0.2">
      <c r="C300" s="11"/>
      <c r="D300" s="48"/>
      <c r="E300" s="48"/>
      <c r="F300" s="11"/>
      <c r="G300" s="11"/>
      <c r="H300" s="11"/>
      <c r="I300" s="12"/>
      <c r="J300" s="49"/>
      <c r="K300" s="50"/>
      <c r="L300" s="11"/>
      <c r="M300" s="11"/>
      <c r="N300" s="11"/>
      <c r="O300" s="11"/>
    </row>
    <row r="301" spans="3:15" x14ac:dyDescent="0.2">
      <c r="C301" s="11"/>
      <c r="D301" s="48"/>
      <c r="E301" s="48"/>
      <c r="F301" s="11"/>
      <c r="G301" s="11"/>
      <c r="H301" s="11"/>
      <c r="I301" s="12"/>
      <c r="J301" s="49"/>
      <c r="K301" s="50"/>
      <c r="L301" s="11"/>
      <c r="M301" s="11"/>
      <c r="N301" s="11"/>
      <c r="O301" s="11"/>
    </row>
    <row r="302" spans="3:15" x14ac:dyDescent="0.2">
      <c r="C302" s="11"/>
      <c r="D302" s="48"/>
      <c r="E302" s="48"/>
      <c r="F302" s="11"/>
      <c r="G302" s="11"/>
      <c r="H302" s="11"/>
      <c r="I302" s="12"/>
      <c r="J302" s="49"/>
      <c r="K302" s="50"/>
      <c r="L302" s="11"/>
      <c r="M302" s="11"/>
      <c r="N302" s="11"/>
      <c r="O302" s="11"/>
    </row>
    <row r="303" spans="3:15" x14ac:dyDescent="0.2">
      <c r="C303" s="11"/>
      <c r="D303" s="48"/>
      <c r="E303" s="48"/>
      <c r="F303" s="11"/>
      <c r="G303" s="11"/>
      <c r="H303" s="11"/>
      <c r="I303" s="12"/>
      <c r="J303" s="49"/>
      <c r="K303" s="50"/>
      <c r="L303" s="11"/>
      <c r="M303" s="11"/>
      <c r="N303" s="11"/>
      <c r="O303" s="11"/>
    </row>
    <row r="304" spans="3:15" x14ac:dyDescent="0.2">
      <c r="C304" s="11"/>
      <c r="D304" s="48"/>
      <c r="E304" s="48"/>
      <c r="F304" s="11"/>
      <c r="G304" s="11"/>
      <c r="H304" s="11"/>
      <c r="I304" s="12"/>
      <c r="J304" s="49"/>
      <c r="K304" s="50"/>
      <c r="L304" s="11"/>
      <c r="M304" s="11"/>
      <c r="N304" s="11"/>
      <c r="O304" s="11"/>
    </row>
    <row r="305" spans="3:15" x14ac:dyDescent="0.2">
      <c r="C305" s="11"/>
      <c r="D305" s="48"/>
      <c r="E305" s="48"/>
      <c r="F305" s="11"/>
      <c r="G305" s="11"/>
      <c r="H305" s="11"/>
      <c r="I305" s="12"/>
      <c r="J305" s="49"/>
      <c r="K305" s="50"/>
      <c r="L305" s="11"/>
      <c r="M305" s="11"/>
      <c r="N305" s="11"/>
      <c r="O305" s="11"/>
    </row>
    <row r="306" spans="3:15" x14ac:dyDescent="0.2">
      <c r="C306" s="11"/>
      <c r="D306" s="48"/>
      <c r="E306" s="48"/>
      <c r="F306" s="11"/>
      <c r="G306" s="11"/>
      <c r="H306" s="11"/>
      <c r="I306" s="12"/>
      <c r="J306" s="49"/>
      <c r="K306" s="50"/>
      <c r="L306" s="11"/>
      <c r="M306" s="11"/>
      <c r="N306" s="11"/>
      <c r="O306" s="11"/>
    </row>
    <row r="307" spans="3:15" x14ac:dyDescent="0.2">
      <c r="C307" s="11"/>
      <c r="D307" s="48"/>
      <c r="E307" s="48"/>
      <c r="F307" s="11"/>
      <c r="G307" s="11"/>
      <c r="H307" s="11"/>
      <c r="I307" s="12"/>
      <c r="J307" s="49"/>
      <c r="K307" s="50"/>
      <c r="L307" s="11"/>
      <c r="M307" s="11"/>
      <c r="N307" s="11"/>
      <c r="O307" s="11"/>
    </row>
    <row r="308" spans="3:15" x14ac:dyDescent="0.2">
      <c r="C308" s="11"/>
      <c r="D308" s="48"/>
      <c r="E308" s="48"/>
      <c r="F308" s="11"/>
      <c r="G308" s="11"/>
      <c r="H308" s="11"/>
      <c r="I308" s="12"/>
      <c r="J308" s="49"/>
      <c r="K308" s="50"/>
      <c r="L308" s="11"/>
      <c r="M308" s="11"/>
      <c r="N308" s="11"/>
      <c r="O308" s="11"/>
    </row>
    <row r="309" spans="3:15" x14ac:dyDescent="0.2">
      <c r="C309" s="11"/>
      <c r="D309" s="48"/>
      <c r="E309" s="48"/>
      <c r="F309" s="11"/>
      <c r="G309" s="11"/>
      <c r="H309" s="11"/>
      <c r="I309" s="12"/>
      <c r="J309" s="49"/>
      <c r="K309" s="50"/>
      <c r="L309" s="11"/>
      <c r="M309" s="11"/>
      <c r="N309" s="11"/>
      <c r="O309" s="11"/>
    </row>
    <row r="310" spans="3:15" x14ac:dyDescent="0.2">
      <c r="C310" s="11"/>
      <c r="D310" s="48"/>
      <c r="E310" s="48"/>
      <c r="F310" s="11"/>
      <c r="G310" s="11"/>
      <c r="H310" s="11"/>
      <c r="I310" s="12"/>
      <c r="J310" s="49"/>
      <c r="K310" s="50"/>
      <c r="L310" s="11"/>
      <c r="M310" s="11"/>
      <c r="N310" s="11"/>
      <c r="O310" s="11"/>
    </row>
    <row r="311" spans="3:15" x14ac:dyDescent="0.2">
      <c r="C311" s="11"/>
      <c r="D311" s="48"/>
      <c r="E311" s="48"/>
      <c r="F311" s="11"/>
      <c r="G311" s="11"/>
      <c r="H311" s="11"/>
      <c r="I311" s="12"/>
      <c r="J311" s="49"/>
      <c r="K311" s="50"/>
      <c r="L311" s="11"/>
      <c r="M311" s="11"/>
      <c r="N311" s="11"/>
      <c r="O311" s="11"/>
    </row>
    <row r="312" spans="3:15" x14ac:dyDescent="0.2">
      <c r="C312" s="11"/>
      <c r="D312" s="48"/>
      <c r="E312" s="48"/>
      <c r="F312" s="11"/>
      <c r="G312" s="11"/>
      <c r="H312" s="11"/>
      <c r="I312" s="12"/>
      <c r="J312" s="49"/>
      <c r="K312" s="50"/>
      <c r="L312" s="11"/>
      <c r="M312" s="11"/>
      <c r="N312" s="11"/>
      <c r="O312" s="11"/>
    </row>
    <row r="313" spans="3:15" x14ac:dyDescent="0.2">
      <c r="C313" s="11"/>
      <c r="D313" s="48"/>
      <c r="E313" s="48"/>
      <c r="F313" s="11"/>
      <c r="G313" s="11"/>
      <c r="H313" s="11"/>
      <c r="I313" s="12"/>
      <c r="J313" s="49"/>
      <c r="K313" s="50"/>
      <c r="L313" s="11"/>
      <c r="M313" s="11"/>
      <c r="N313" s="11"/>
      <c r="O313" s="11"/>
    </row>
    <row r="314" spans="3:15" x14ac:dyDescent="0.2">
      <c r="C314" s="11"/>
      <c r="D314" s="48"/>
      <c r="E314" s="48"/>
      <c r="F314" s="11"/>
      <c r="G314" s="11"/>
      <c r="H314" s="11"/>
      <c r="I314" s="12"/>
      <c r="J314" s="49"/>
      <c r="K314" s="50"/>
      <c r="L314" s="11"/>
      <c r="M314" s="11"/>
      <c r="N314" s="11"/>
      <c r="O314" s="11"/>
    </row>
    <row r="315" spans="3:15" x14ac:dyDescent="0.2">
      <c r="C315" s="11"/>
      <c r="D315" s="48"/>
      <c r="E315" s="48"/>
      <c r="F315" s="11"/>
      <c r="G315" s="11"/>
      <c r="H315" s="11"/>
      <c r="I315" s="12"/>
      <c r="J315" s="49"/>
      <c r="K315" s="50"/>
      <c r="L315" s="11"/>
      <c r="M315" s="11"/>
      <c r="N315" s="11"/>
      <c r="O315" s="11"/>
    </row>
    <row r="316" spans="3:15" x14ac:dyDescent="0.2">
      <c r="C316" s="11"/>
      <c r="D316" s="48"/>
      <c r="E316" s="48"/>
      <c r="F316" s="11"/>
      <c r="G316" s="11"/>
      <c r="H316" s="11"/>
      <c r="I316" s="12"/>
      <c r="J316" s="49"/>
      <c r="K316" s="50"/>
      <c r="L316" s="11"/>
      <c r="M316" s="11"/>
      <c r="N316" s="11"/>
      <c r="O316" s="11"/>
    </row>
    <row r="317" spans="3:15" x14ac:dyDescent="0.2">
      <c r="C317" s="11"/>
      <c r="D317" s="48"/>
      <c r="E317" s="48"/>
      <c r="F317" s="11"/>
      <c r="G317" s="11"/>
      <c r="H317" s="11"/>
      <c r="I317" s="12"/>
      <c r="J317" s="49"/>
      <c r="K317" s="50"/>
      <c r="L317" s="11"/>
      <c r="M317" s="11"/>
      <c r="N317" s="11"/>
      <c r="O317" s="11"/>
    </row>
    <row r="318" spans="3:15" x14ac:dyDescent="0.2">
      <c r="C318" s="11"/>
      <c r="D318" s="48"/>
      <c r="E318" s="48"/>
      <c r="F318" s="11"/>
      <c r="G318" s="11"/>
      <c r="H318" s="11"/>
      <c r="I318" s="12"/>
      <c r="J318" s="49"/>
      <c r="K318" s="50"/>
      <c r="L318" s="11"/>
      <c r="M318" s="11"/>
      <c r="N318" s="11"/>
      <c r="O318" s="11"/>
    </row>
    <row r="319" spans="3:15" x14ac:dyDescent="0.2">
      <c r="C319" s="11"/>
      <c r="D319" s="48"/>
      <c r="E319" s="48"/>
      <c r="F319" s="11"/>
      <c r="G319" s="11"/>
      <c r="H319" s="11"/>
      <c r="I319" s="12"/>
      <c r="J319" s="49"/>
      <c r="K319" s="50"/>
      <c r="L319" s="11"/>
      <c r="M319" s="11"/>
      <c r="N319" s="11"/>
      <c r="O319" s="11"/>
    </row>
    <row r="320" spans="3:15" x14ac:dyDescent="0.2">
      <c r="C320" s="11"/>
      <c r="D320" s="48"/>
      <c r="E320" s="48"/>
      <c r="F320" s="11"/>
      <c r="G320" s="11"/>
      <c r="H320" s="11"/>
      <c r="I320" s="12"/>
      <c r="J320" s="49"/>
      <c r="K320" s="50"/>
      <c r="L320" s="11"/>
      <c r="M320" s="11"/>
      <c r="N320" s="11"/>
      <c r="O320" s="11"/>
    </row>
    <row r="321" spans="3:15" x14ac:dyDescent="0.2">
      <c r="C321" s="11"/>
      <c r="D321" s="48"/>
      <c r="E321" s="48"/>
      <c r="F321" s="11"/>
      <c r="G321" s="11"/>
      <c r="H321" s="11"/>
      <c r="I321" s="12"/>
      <c r="J321" s="49"/>
      <c r="K321" s="50"/>
      <c r="L321" s="11"/>
      <c r="M321" s="11"/>
      <c r="N321" s="11"/>
      <c r="O321" s="11"/>
    </row>
    <row r="322" spans="3:15" x14ac:dyDescent="0.2">
      <c r="C322" s="11"/>
      <c r="D322" s="48"/>
      <c r="E322" s="48"/>
      <c r="F322" s="11"/>
      <c r="G322" s="11"/>
      <c r="H322" s="11"/>
      <c r="I322" s="12"/>
      <c r="J322" s="49"/>
      <c r="K322" s="50"/>
      <c r="L322" s="11"/>
      <c r="M322" s="11"/>
      <c r="N322" s="11"/>
      <c r="O322" s="11"/>
    </row>
    <row r="323" spans="3:15" x14ac:dyDescent="0.2">
      <c r="C323" s="11"/>
      <c r="D323" s="48"/>
      <c r="E323" s="48"/>
      <c r="F323" s="11"/>
      <c r="G323" s="11"/>
      <c r="H323" s="11"/>
      <c r="I323" s="12"/>
      <c r="J323" s="49"/>
      <c r="K323" s="50"/>
      <c r="L323" s="11"/>
      <c r="M323" s="11"/>
      <c r="N323" s="11"/>
      <c r="O323" s="11"/>
    </row>
    <row r="324" spans="3:15" x14ac:dyDescent="0.2">
      <c r="C324" s="11"/>
      <c r="D324" s="48"/>
      <c r="E324" s="48"/>
      <c r="F324" s="11"/>
      <c r="G324" s="11"/>
      <c r="H324" s="11"/>
      <c r="I324" s="12"/>
      <c r="J324" s="49"/>
      <c r="K324" s="50"/>
      <c r="L324" s="11"/>
      <c r="M324" s="11"/>
      <c r="N324" s="11"/>
      <c r="O324" s="11"/>
    </row>
    <row r="325" spans="3:15" x14ac:dyDescent="0.2">
      <c r="C325" s="11"/>
      <c r="D325" s="48"/>
      <c r="E325" s="48"/>
      <c r="F325" s="11"/>
      <c r="G325" s="11"/>
      <c r="H325" s="11"/>
      <c r="I325" s="12"/>
      <c r="J325" s="49"/>
      <c r="K325" s="50"/>
      <c r="L325" s="11"/>
      <c r="M325" s="11"/>
      <c r="N325" s="11"/>
      <c r="O325" s="11"/>
    </row>
    <row r="326" spans="3:15" x14ac:dyDescent="0.2">
      <c r="C326" s="11"/>
      <c r="D326" s="48"/>
      <c r="E326" s="48"/>
      <c r="F326" s="11"/>
      <c r="G326" s="11"/>
      <c r="H326" s="11"/>
      <c r="I326" s="12"/>
      <c r="J326" s="49"/>
      <c r="K326" s="50"/>
      <c r="L326" s="11"/>
      <c r="M326" s="11"/>
      <c r="N326" s="11"/>
      <c r="O326" s="11"/>
    </row>
    <row r="327" spans="3:15" x14ac:dyDescent="0.2">
      <c r="C327" s="11"/>
      <c r="D327" s="48"/>
      <c r="E327" s="48"/>
      <c r="F327" s="11"/>
      <c r="G327" s="11"/>
      <c r="H327" s="11"/>
      <c r="I327" s="12"/>
      <c r="J327" s="49"/>
      <c r="K327" s="50"/>
      <c r="L327" s="11"/>
      <c r="M327" s="11"/>
      <c r="N327" s="11"/>
      <c r="O327" s="11"/>
    </row>
    <row r="328" spans="3:15" x14ac:dyDescent="0.2">
      <c r="C328" s="11"/>
      <c r="D328" s="48"/>
      <c r="E328" s="48"/>
      <c r="F328" s="11"/>
      <c r="G328" s="11"/>
      <c r="H328" s="11"/>
      <c r="I328" s="12"/>
      <c r="J328" s="49"/>
      <c r="K328" s="50"/>
      <c r="L328" s="11"/>
      <c r="M328" s="11"/>
      <c r="N328" s="11"/>
      <c r="O328" s="11"/>
    </row>
    <row r="329" spans="3:15" x14ac:dyDescent="0.2">
      <c r="C329" s="11"/>
      <c r="D329" s="48"/>
      <c r="E329" s="48"/>
      <c r="F329" s="11"/>
      <c r="G329" s="11"/>
      <c r="H329" s="11"/>
      <c r="I329" s="12"/>
      <c r="J329" s="49"/>
      <c r="K329" s="50"/>
      <c r="L329" s="11"/>
      <c r="M329" s="11"/>
      <c r="N329" s="11"/>
      <c r="O329" s="11"/>
    </row>
    <row r="330" spans="3:15" x14ac:dyDescent="0.2">
      <c r="C330" s="11"/>
      <c r="D330" s="48"/>
      <c r="E330" s="48"/>
      <c r="F330" s="11"/>
      <c r="G330" s="11"/>
      <c r="H330" s="11"/>
      <c r="I330" s="12"/>
      <c r="J330" s="49"/>
      <c r="K330" s="50"/>
      <c r="L330" s="11"/>
      <c r="M330" s="11"/>
      <c r="N330" s="11"/>
      <c r="O330" s="11"/>
    </row>
    <row r="331" spans="3:15" x14ac:dyDescent="0.2">
      <c r="C331" s="11"/>
      <c r="D331" s="48"/>
      <c r="E331" s="48"/>
      <c r="F331" s="11"/>
      <c r="G331" s="11"/>
      <c r="H331" s="11"/>
      <c r="I331" s="12"/>
      <c r="J331" s="49"/>
      <c r="K331" s="50"/>
      <c r="L331" s="11"/>
      <c r="M331" s="11"/>
      <c r="N331" s="11"/>
      <c r="O331" s="11"/>
    </row>
    <row r="332" spans="3:15" x14ac:dyDescent="0.2">
      <c r="C332" s="11"/>
      <c r="D332" s="48"/>
      <c r="E332" s="48"/>
      <c r="F332" s="11"/>
      <c r="G332" s="11"/>
      <c r="H332" s="11"/>
      <c r="I332" s="12"/>
      <c r="J332" s="49"/>
      <c r="K332" s="50"/>
      <c r="L332" s="11"/>
      <c r="M332" s="11"/>
      <c r="N332" s="11"/>
      <c r="O332" s="11"/>
    </row>
    <row r="333" spans="3:15" x14ac:dyDescent="0.2">
      <c r="C333" s="11"/>
      <c r="D333" s="48"/>
      <c r="E333" s="48"/>
      <c r="F333" s="11"/>
      <c r="G333" s="11"/>
      <c r="H333" s="11"/>
      <c r="I333" s="12"/>
      <c r="J333" s="49"/>
      <c r="K333" s="50"/>
      <c r="L333" s="11"/>
      <c r="M333" s="11"/>
      <c r="N333" s="11"/>
      <c r="O333" s="11"/>
    </row>
    <row r="334" spans="3:15" x14ac:dyDescent="0.2">
      <c r="C334" s="11"/>
      <c r="D334" s="48"/>
      <c r="E334" s="48"/>
      <c r="F334" s="11"/>
      <c r="G334" s="11"/>
      <c r="H334" s="11"/>
      <c r="I334" s="12"/>
      <c r="J334" s="49"/>
      <c r="K334" s="50"/>
      <c r="L334" s="11"/>
      <c r="M334" s="11"/>
      <c r="N334" s="11"/>
      <c r="O334" s="11"/>
    </row>
    <row r="335" spans="3:15" x14ac:dyDescent="0.2">
      <c r="C335" s="11"/>
      <c r="D335" s="48"/>
      <c r="E335" s="48"/>
      <c r="F335" s="11"/>
      <c r="G335" s="11"/>
      <c r="H335" s="11"/>
      <c r="I335" s="12"/>
      <c r="J335" s="49"/>
      <c r="K335" s="50"/>
      <c r="L335" s="11"/>
      <c r="M335" s="11"/>
      <c r="N335" s="11"/>
      <c r="O335" s="11"/>
    </row>
    <row r="336" spans="3:15" x14ac:dyDescent="0.2">
      <c r="C336" s="11"/>
      <c r="D336" s="48"/>
      <c r="E336" s="48"/>
      <c r="F336" s="11"/>
      <c r="G336" s="11"/>
      <c r="H336" s="11"/>
      <c r="I336" s="12"/>
      <c r="J336" s="49"/>
      <c r="K336" s="50"/>
      <c r="L336" s="11"/>
      <c r="M336" s="11"/>
      <c r="N336" s="11"/>
      <c r="O336" s="11"/>
    </row>
    <row r="337" spans="3:15" x14ac:dyDescent="0.2">
      <c r="C337" s="11"/>
      <c r="D337" s="48"/>
      <c r="E337" s="48"/>
      <c r="F337" s="11"/>
      <c r="G337" s="11"/>
      <c r="H337" s="11"/>
      <c r="I337" s="12"/>
      <c r="J337" s="49"/>
      <c r="K337" s="50"/>
      <c r="L337" s="11"/>
      <c r="M337" s="11"/>
      <c r="N337" s="11"/>
      <c r="O337" s="11"/>
    </row>
    <row r="338" spans="3:15" x14ac:dyDescent="0.2">
      <c r="C338" s="11"/>
      <c r="D338" s="48"/>
      <c r="E338" s="48"/>
      <c r="F338" s="11"/>
      <c r="G338" s="11"/>
      <c r="H338" s="11"/>
      <c r="I338" s="12"/>
      <c r="J338" s="49"/>
      <c r="K338" s="50"/>
      <c r="L338" s="11"/>
      <c r="M338" s="11"/>
      <c r="N338" s="11"/>
      <c r="O338" s="11"/>
    </row>
    <row r="339" spans="3:15" x14ac:dyDescent="0.2">
      <c r="C339" s="11"/>
      <c r="D339" s="48"/>
      <c r="E339" s="48"/>
      <c r="F339" s="11"/>
      <c r="G339" s="11"/>
      <c r="H339" s="11"/>
      <c r="I339" s="12"/>
      <c r="J339" s="49"/>
      <c r="K339" s="50"/>
      <c r="L339" s="11"/>
      <c r="M339" s="11"/>
      <c r="N339" s="11"/>
      <c r="O339" s="11"/>
    </row>
    <row r="340" spans="3:15" x14ac:dyDescent="0.2">
      <c r="C340" s="11"/>
      <c r="D340" s="48"/>
      <c r="E340" s="48"/>
      <c r="F340" s="11"/>
      <c r="G340" s="11"/>
      <c r="H340" s="11"/>
      <c r="I340" s="12"/>
      <c r="J340" s="49"/>
      <c r="K340" s="50"/>
      <c r="L340" s="11"/>
      <c r="M340" s="11"/>
      <c r="N340" s="11"/>
      <c r="O340" s="11"/>
    </row>
    <row r="341" spans="3:15" x14ac:dyDescent="0.2">
      <c r="C341" s="11"/>
      <c r="D341" s="48"/>
      <c r="E341" s="48"/>
      <c r="F341" s="11"/>
      <c r="G341" s="11"/>
      <c r="H341" s="11"/>
      <c r="I341" s="12"/>
      <c r="J341" s="49"/>
      <c r="K341" s="50"/>
      <c r="L341" s="11"/>
      <c r="M341" s="11"/>
      <c r="N341" s="11"/>
      <c r="O341" s="11"/>
    </row>
    <row r="342" spans="3:15" x14ac:dyDescent="0.2">
      <c r="C342" s="11"/>
      <c r="D342" s="48"/>
      <c r="E342" s="48"/>
      <c r="F342" s="11"/>
      <c r="G342" s="11"/>
      <c r="H342" s="11"/>
      <c r="I342" s="12"/>
      <c r="J342" s="49"/>
      <c r="K342" s="50"/>
      <c r="L342" s="11"/>
      <c r="M342" s="11"/>
      <c r="N342" s="11"/>
      <c r="O342" s="11"/>
    </row>
    <row r="343" spans="3:15" x14ac:dyDescent="0.2">
      <c r="C343" s="11"/>
      <c r="D343" s="48"/>
      <c r="E343" s="48"/>
      <c r="F343" s="11"/>
      <c r="G343" s="11"/>
      <c r="H343" s="11"/>
      <c r="I343" s="12"/>
      <c r="J343" s="49"/>
      <c r="K343" s="50"/>
      <c r="L343" s="11"/>
      <c r="M343" s="11"/>
      <c r="N343" s="11"/>
      <c r="O343" s="11"/>
    </row>
    <row r="344" spans="3:15" x14ac:dyDescent="0.2">
      <c r="C344" s="11"/>
      <c r="D344" s="48"/>
      <c r="E344" s="48"/>
      <c r="F344" s="11"/>
      <c r="G344" s="11"/>
      <c r="H344" s="11"/>
      <c r="I344" s="12"/>
      <c r="J344" s="49"/>
      <c r="K344" s="50"/>
      <c r="L344" s="11"/>
      <c r="M344" s="11"/>
      <c r="N344" s="11"/>
      <c r="O344" s="11"/>
    </row>
    <row r="345" spans="3:15" x14ac:dyDescent="0.2">
      <c r="C345" s="11"/>
      <c r="D345" s="48"/>
      <c r="E345" s="48"/>
      <c r="F345" s="11"/>
      <c r="G345" s="11"/>
      <c r="H345" s="11"/>
      <c r="I345" s="12"/>
      <c r="J345" s="49"/>
      <c r="K345" s="50"/>
      <c r="L345" s="11"/>
      <c r="M345" s="11"/>
      <c r="N345" s="11"/>
      <c r="O345" s="11"/>
    </row>
    <row r="346" spans="3:15" x14ac:dyDescent="0.2">
      <c r="C346" s="11"/>
      <c r="D346" s="48"/>
      <c r="E346" s="48"/>
      <c r="F346" s="11"/>
      <c r="G346" s="11"/>
      <c r="H346" s="11"/>
      <c r="I346" s="12"/>
      <c r="J346" s="49"/>
      <c r="K346" s="50"/>
      <c r="L346" s="11"/>
      <c r="M346" s="11"/>
      <c r="N346" s="11"/>
      <c r="O346" s="11"/>
    </row>
    <row r="347" spans="3:15" x14ac:dyDescent="0.2">
      <c r="C347" s="11"/>
      <c r="D347" s="48"/>
      <c r="E347" s="48"/>
      <c r="F347" s="11"/>
      <c r="G347" s="11"/>
      <c r="H347" s="11"/>
      <c r="I347" s="12"/>
      <c r="J347" s="49"/>
      <c r="K347" s="50"/>
      <c r="L347" s="11"/>
      <c r="M347" s="11"/>
      <c r="N347" s="11"/>
      <c r="O347" s="11"/>
    </row>
    <row r="348" spans="3:15" x14ac:dyDescent="0.2">
      <c r="C348" s="11"/>
      <c r="D348" s="48"/>
      <c r="E348" s="48"/>
      <c r="F348" s="11"/>
      <c r="G348" s="11"/>
      <c r="H348" s="11"/>
      <c r="I348" s="12"/>
      <c r="J348" s="49"/>
      <c r="K348" s="50"/>
      <c r="L348" s="11"/>
      <c r="M348" s="11"/>
      <c r="N348" s="11"/>
      <c r="O348" s="11"/>
    </row>
    <row r="349" spans="3:15" x14ac:dyDescent="0.2">
      <c r="C349" s="11"/>
      <c r="D349" s="48"/>
      <c r="E349" s="48"/>
      <c r="F349" s="11"/>
      <c r="G349" s="11"/>
      <c r="H349" s="11"/>
      <c r="I349" s="12"/>
      <c r="J349" s="49"/>
      <c r="K349" s="50"/>
      <c r="L349" s="11"/>
      <c r="M349" s="11"/>
      <c r="N349" s="11"/>
      <c r="O349" s="11"/>
    </row>
    <row r="350" spans="3:15" x14ac:dyDescent="0.2">
      <c r="C350" s="11"/>
      <c r="D350" s="48"/>
      <c r="E350" s="48"/>
      <c r="F350" s="11"/>
      <c r="G350" s="11"/>
      <c r="H350" s="11"/>
      <c r="I350" s="12"/>
      <c r="J350" s="49"/>
      <c r="K350" s="50"/>
      <c r="L350" s="11"/>
      <c r="M350" s="11"/>
      <c r="N350" s="11"/>
      <c r="O350" s="11"/>
    </row>
    <row r="351" spans="3:15" x14ac:dyDescent="0.2">
      <c r="C351" s="11"/>
      <c r="D351" s="48"/>
      <c r="E351" s="48"/>
      <c r="F351" s="11"/>
      <c r="G351" s="11"/>
      <c r="H351" s="11"/>
      <c r="I351" s="12"/>
      <c r="J351" s="49"/>
      <c r="K351" s="50"/>
      <c r="L351" s="11"/>
      <c r="M351" s="11"/>
      <c r="N351" s="11"/>
      <c r="O351" s="11"/>
    </row>
    <row r="352" spans="3:15" x14ac:dyDescent="0.2">
      <c r="C352" s="11"/>
      <c r="D352" s="48"/>
      <c r="E352" s="48"/>
      <c r="F352" s="11"/>
      <c r="G352" s="11"/>
      <c r="H352" s="11"/>
      <c r="I352" s="12"/>
      <c r="J352" s="49"/>
      <c r="K352" s="50"/>
      <c r="L352" s="11"/>
      <c r="M352" s="11"/>
      <c r="N352" s="11"/>
      <c r="O352" s="11"/>
    </row>
    <row r="353" spans="3:15" x14ac:dyDescent="0.2">
      <c r="C353" s="11"/>
      <c r="D353" s="48"/>
      <c r="E353" s="48"/>
      <c r="F353" s="11"/>
      <c r="G353" s="11"/>
      <c r="H353" s="11"/>
      <c r="I353" s="12"/>
      <c r="J353" s="49"/>
      <c r="K353" s="50"/>
      <c r="L353" s="11"/>
      <c r="M353" s="11"/>
      <c r="N353" s="11"/>
      <c r="O353" s="11"/>
    </row>
    <row r="354" spans="3:15" x14ac:dyDescent="0.2">
      <c r="C354" s="11"/>
      <c r="D354" s="48"/>
      <c r="E354" s="48"/>
      <c r="F354" s="11"/>
      <c r="G354" s="11"/>
      <c r="H354" s="11"/>
      <c r="I354" s="12"/>
      <c r="J354" s="49"/>
      <c r="K354" s="50"/>
      <c r="L354" s="11"/>
      <c r="M354" s="11"/>
      <c r="N354" s="11"/>
      <c r="O354" s="11"/>
    </row>
    <row r="355" spans="3:15" x14ac:dyDescent="0.2">
      <c r="C355" s="11"/>
      <c r="D355" s="48"/>
      <c r="E355" s="48"/>
      <c r="F355" s="11"/>
      <c r="G355" s="11"/>
      <c r="H355" s="11"/>
      <c r="I355" s="12"/>
      <c r="J355" s="49"/>
      <c r="K355" s="50"/>
      <c r="L355" s="11"/>
      <c r="M355" s="11"/>
      <c r="N355" s="11"/>
      <c r="O355" s="11"/>
    </row>
    <row r="356" spans="3:15" x14ac:dyDescent="0.2">
      <c r="C356" s="11"/>
      <c r="D356" s="48"/>
      <c r="E356" s="48"/>
      <c r="F356" s="11"/>
      <c r="G356" s="11"/>
      <c r="H356" s="11"/>
      <c r="I356" s="12"/>
      <c r="J356" s="49"/>
      <c r="K356" s="50"/>
      <c r="L356" s="11"/>
      <c r="M356" s="11"/>
      <c r="N356" s="11"/>
      <c r="O356" s="11"/>
    </row>
    <row r="357" spans="3:15" x14ac:dyDescent="0.2">
      <c r="C357" s="11"/>
      <c r="D357" s="48"/>
      <c r="E357" s="48"/>
      <c r="F357" s="11"/>
      <c r="G357" s="11"/>
      <c r="H357" s="11"/>
      <c r="I357" s="12"/>
      <c r="J357" s="49"/>
      <c r="K357" s="50"/>
      <c r="L357" s="11"/>
      <c r="M357" s="11"/>
      <c r="N357" s="11"/>
      <c r="O357" s="11"/>
    </row>
    <row r="358" spans="3:15" x14ac:dyDescent="0.2">
      <c r="C358" s="11"/>
      <c r="D358" s="48"/>
      <c r="E358" s="48"/>
      <c r="F358" s="11"/>
      <c r="G358" s="11"/>
      <c r="H358" s="11"/>
      <c r="I358" s="12"/>
      <c r="J358" s="49"/>
      <c r="K358" s="50"/>
      <c r="L358" s="11"/>
      <c r="M358" s="11"/>
      <c r="N358" s="11"/>
      <c r="O358" s="11"/>
    </row>
    <row r="359" spans="3:15" x14ac:dyDescent="0.2">
      <c r="C359" s="11"/>
      <c r="D359" s="48"/>
      <c r="E359" s="48"/>
      <c r="F359" s="11"/>
      <c r="G359" s="11"/>
      <c r="H359" s="11"/>
      <c r="I359" s="12"/>
      <c r="J359" s="49"/>
      <c r="K359" s="50"/>
      <c r="L359" s="11"/>
      <c r="M359" s="11"/>
      <c r="N359" s="11"/>
      <c r="O359" s="11"/>
    </row>
    <row r="360" spans="3:15" x14ac:dyDescent="0.2">
      <c r="C360" s="11"/>
      <c r="D360" s="48"/>
      <c r="E360" s="48"/>
      <c r="F360" s="11"/>
      <c r="G360" s="11"/>
      <c r="H360" s="11"/>
      <c r="I360" s="12"/>
      <c r="J360" s="49"/>
      <c r="K360" s="50"/>
      <c r="L360" s="11"/>
      <c r="M360" s="11"/>
      <c r="N360" s="11"/>
      <c r="O360" s="11"/>
    </row>
    <row r="361" spans="3:15" x14ac:dyDescent="0.2">
      <c r="C361" s="11"/>
      <c r="D361" s="48"/>
      <c r="E361" s="48"/>
      <c r="F361" s="11"/>
      <c r="G361" s="11"/>
      <c r="H361" s="11"/>
      <c r="I361" s="12"/>
      <c r="J361" s="49"/>
      <c r="K361" s="50"/>
      <c r="L361" s="11"/>
      <c r="M361" s="11"/>
      <c r="N361" s="11"/>
      <c r="O361" s="11"/>
    </row>
    <row r="362" spans="3:15" x14ac:dyDescent="0.2">
      <c r="C362" s="11"/>
      <c r="D362" s="48"/>
      <c r="E362" s="48"/>
      <c r="F362" s="11"/>
      <c r="G362" s="11"/>
      <c r="H362" s="11"/>
      <c r="I362" s="12"/>
      <c r="J362" s="49"/>
      <c r="K362" s="50"/>
      <c r="L362" s="11"/>
      <c r="M362" s="11"/>
      <c r="N362" s="11"/>
      <c r="O362" s="11"/>
    </row>
    <row r="363" spans="3:15" x14ac:dyDescent="0.2">
      <c r="C363" s="11"/>
      <c r="D363" s="48"/>
      <c r="E363" s="48"/>
      <c r="F363" s="11"/>
      <c r="G363" s="11"/>
      <c r="H363" s="11"/>
      <c r="I363" s="12"/>
      <c r="J363" s="49"/>
      <c r="K363" s="50"/>
      <c r="L363" s="11"/>
      <c r="M363" s="11"/>
      <c r="N363" s="11"/>
      <c r="O363" s="11"/>
    </row>
    <row r="364" spans="3:15" x14ac:dyDescent="0.2">
      <c r="C364" s="11"/>
      <c r="D364" s="48"/>
      <c r="E364" s="48"/>
      <c r="F364" s="11"/>
      <c r="G364" s="11"/>
      <c r="H364" s="11"/>
      <c r="I364" s="12"/>
      <c r="J364" s="49"/>
      <c r="K364" s="50"/>
      <c r="L364" s="11"/>
      <c r="M364" s="11"/>
      <c r="N364" s="11"/>
      <c r="O364" s="11"/>
    </row>
    <row r="365" spans="3:15" x14ac:dyDescent="0.2">
      <c r="C365" s="11"/>
      <c r="D365" s="48"/>
      <c r="E365" s="48"/>
      <c r="F365" s="11"/>
      <c r="G365" s="11"/>
      <c r="H365" s="11"/>
      <c r="I365" s="12"/>
      <c r="J365" s="49"/>
      <c r="K365" s="50"/>
      <c r="L365" s="11"/>
      <c r="M365" s="11"/>
      <c r="N365" s="11"/>
      <c r="O365" s="11"/>
    </row>
    <row r="366" spans="3:15" x14ac:dyDescent="0.2">
      <c r="C366" s="11"/>
      <c r="D366" s="48"/>
      <c r="E366" s="48"/>
      <c r="F366" s="11"/>
      <c r="G366" s="11"/>
      <c r="H366" s="11"/>
      <c r="I366" s="12"/>
      <c r="J366" s="49"/>
      <c r="K366" s="50"/>
      <c r="L366" s="11"/>
      <c r="M366" s="11"/>
      <c r="N366" s="11"/>
      <c r="O366" s="11"/>
    </row>
    <row r="367" spans="3:15" x14ac:dyDescent="0.2">
      <c r="C367" s="11"/>
      <c r="D367" s="48"/>
      <c r="E367" s="48"/>
      <c r="F367" s="11"/>
      <c r="G367" s="11"/>
      <c r="H367" s="11"/>
      <c r="I367" s="12"/>
      <c r="J367" s="49"/>
      <c r="K367" s="50"/>
      <c r="L367" s="11"/>
      <c r="M367" s="11"/>
      <c r="N367" s="11"/>
      <c r="O367" s="11"/>
    </row>
    <row r="368" spans="3:15" x14ac:dyDescent="0.2">
      <c r="C368" s="11"/>
      <c r="D368" s="48"/>
      <c r="E368" s="48"/>
      <c r="F368" s="11"/>
      <c r="G368" s="11"/>
      <c r="H368" s="11"/>
      <c r="I368" s="12"/>
      <c r="J368" s="49"/>
      <c r="K368" s="50"/>
      <c r="L368" s="11"/>
      <c r="M368" s="11"/>
      <c r="N368" s="11"/>
      <c r="O368" s="11"/>
    </row>
    <row r="369" spans="3:15" x14ac:dyDescent="0.2">
      <c r="C369" s="11"/>
      <c r="D369" s="48"/>
      <c r="E369" s="48"/>
      <c r="F369" s="11"/>
      <c r="G369" s="11"/>
      <c r="H369" s="11"/>
      <c r="I369" s="12"/>
      <c r="J369" s="49"/>
      <c r="K369" s="50"/>
      <c r="L369" s="11"/>
      <c r="M369" s="11"/>
      <c r="N369" s="11"/>
      <c r="O369" s="11"/>
    </row>
    <row r="370" spans="3:15" x14ac:dyDescent="0.2">
      <c r="C370" s="11"/>
      <c r="D370" s="48"/>
      <c r="E370" s="48"/>
      <c r="F370" s="11"/>
      <c r="G370" s="11"/>
      <c r="H370" s="11"/>
      <c r="I370" s="12"/>
      <c r="J370" s="49"/>
      <c r="K370" s="50"/>
      <c r="L370" s="11"/>
      <c r="M370" s="11"/>
      <c r="N370" s="11"/>
      <c r="O370" s="11"/>
    </row>
    <row r="371" spans="3:15" x14ac:dyDescent="0.2">
      <c r="C371" s="11"/>
      <c r="D371" s="48"/>
      <c r="E371" s="48"/>
      <c r="F371" s="11"/>
      <c r="G371" s="11"/>
      <c r="H371" s="11"/>
      <c r="I371" s="12"/>
      <c r="J371" s="49"/>
      <c r="K371" s="50"/>
      <c r="L371" s="11"/>
      <c r="M371" s="11"/>
      <c r="N371" s="11"/>
      <c r="O371" s="11"/>
    </row>
    <row r="372" spans="3:15" x14ac:dyDescent="0.2">
      <c r="C372" s="11"/>
      <c r="D372" s="48"/>
      <c r="E372" s="48"/>
      <c r="F372" s="11"/>
      <c r="G372" s="11"/>
      <c r="H372" s="11"/>
      <c r="I372" s="12"/>
      <c r="J372" s="49"/>
      <c r="K372" s="50"/>
      <c r="L372" s="11"/>
      <c r="M372" s="11"/>
      <c r="N372" s="11"/>
      <c r="O372" s="11"/>
    </row>
    <row r="373" spans="3:15" x14ac:dyDescent="0.2">
      <c r="C373" s="11"/>
      <c r="D373" s="48"/>
      <c r="E373" s="48"/>
      <c r="F373" s="11"/>
      <c r="G373" s="11"/>
      <c r="H373" s="11"/>
      <c r="I373" s="12"/>
      <c r="J373" s="49"/>
      <c r="K373" s="50"/>
      <c r="L373" s="11"/>
      <c r="M373" s="11"/>
      <c r="N373" s="11"/>
      <c r="O373" s="11"/>
    </row>
    <row r="374" spans="3:15" x14ac:dyDescent="0.2">
      <c r="C374" s="11"/>
      <c r="D374" s="48"/>
      <c r="E374" s="48"/>
      <c r="F374" s="11"/>
      <c r="G374" s="11"/>
      <c r="H374" s="11"/>
      <c r="I374" s="12"/>
      <c r="J374" s="49"/>
      <c r="K374" s="50"/>
      <c r="L374" s="11"/>
      <c r="M374" s="11"/>
      <c r="N374" s="11"/>
      <c r="O374" s="11"/>
    </row>
    <row r="375" spans="3:15" x14ac:dyDescent="0.2">
      <c r="C375" s="11"/>
      <c r="D375" s="48"/>
      <c r="E375" s="48"/>
      <c r="F375" s="11"/>
      <c r="G375" s="11"/>
      <c r="H375" s="11"/>
      <c r="I375" s="12"/>
      <c r="J375" s="49"/>
      <c r="K375" s="50"/>
      <c r="L375" s="11"/>
      <c r="M375" s="11"/>
      <c r="N375" s="11"/>
      <c r="O375" s="11"/>
    </row>
    <row r="376" spans="3:15" x14ac:dyDescent="0.2">
      <c r="C376" s="11"/>
      <c r="D376" s="48"/>
      <c r="E376" s="48"/>
      <c r="F376" s="11"/>
      <c r="G376" s="11"/>
      <c r="H376" s="11"/>
      <c r="I376" s="12"/>
      <c r="J376" s="49"/>
      <c r="K376" s="50"/>
      <c r="L376" s="11"/>
      <c r="M376" s="11"/>
      <c r="N376" s="11"/>
      <c r="O376" s="11"/>
    </row>
    <row r="377" spans="3:15" x14ac:dyDescent="0.2">
      <c r="C377" s="11"/>
      <c r="D377" s="48"/>
      <c r="E377" s="48"/>
      <c r="F377" s="11"/>
      <c r="G377" s="11"/>
      <c r="H377" s="11"/>
      <c r="I377" s="12"/>
      <c r="J377" s="49"/>
      <c r="K377" s="50"/>
      <c r="L377" s="11"/>
      <c r="M377" s="11"/>
      <c r="N377" s="11"/>
      <c r="O377" s="11"/>
    </row>
    <row r="378" spans="3:15" x14ac:dyDescent="0.2">
      <c r="C378" s="11"/>
      <c r="D378" s="48"/>
      <c r="E378" s="48"/>
      <c r="F378" s="11"/>
      <c r="G378" s="11"/>
      <c r="H378" s="11"/>
      <c r="I378" s="12"/>
      <c r="J378" s="49"/>
      <c r="K378" s="50"/>
      <c r="L378" s="11"/>
      <c r="M378" s="11"/>
      <c r="N378" s="11"/>
      <c r="O378" s="11"/>
    </row>
    <row r="379" spans="3:15" x14ac:dyDescent="0.2">
      <c r="C379" s="11"/>
      <c r="D379" s="48"/>
      <c r="E379" s="48"/>
      <c r="F379" s="11"/>
      <c r="G379" s="11"/>
      <c r="H379" s="11"/>
      <c r="I379" s="12"/>
      <c r="J379" s="49"/>
      <c r="K379" s="50"/>
      <c r="L379" s="11"/>
      <c r="M379" s="11"/>
      <c r="N379" s="11"/>
      <c r="O379" s="11"/>
    </row>
    <row r="380" spans="3:15" x14ac:dyDescent="0.2">
      <c r="C380" s="11"/>
      <c r="D380" s="48"/>
      <c r="E380" s="48"/>
      <c r="F380" s="11"/>
      <c r="G380" s="11"/>
      <c r="H380" s="11"/>
      <c r="I380" s="12"/>
      <c r="J380" s="49"/>
      <c r="K380" s="50"/>
      <c r="L380" s="11"/>
      <c r="M380" s="11"/>
      <c r="N380" s="11"/>
      <c r="O380" s="11"/>
    </row>
    <row r="381" spans="3:15" x14ac:dyDescent="0.2">
      <c r="C381" s="11"/>
      <c r="D381" s="48"/>
      <c r="E381" s="48"/>
      <c r="F381" s="11"/>
      <c r="G381" s="11"/>
      <c r="H381" s="11"/>
      <c r="I381" s="12"/>
      <c r="J381" s="49"/>
      <c r="K381" s="50"/>
      <c r="L381" s="11"/>
      <c r="M381" s="11"/>
      <c r="N381" s="11"/>
      <c r="O381" s="11"/>
    </row>
    <row r="382" spans="3:15" x14ac:dyDescent="0.2">
      <c r="C382" s="11"/>
      <c r="D382" s="48"/>
      <c r="E382" s="48"/>
      <c r="F382" s="11"/>
      <c r="G382" s="11"/>
      <c r="H382" s="11"/>
      <c r="I382" s="12"/>
      <c r="J382" s="49"/>
      <c r="K382" s="50"/>
      <c r="L382" s="11"/>
      <c r="M382" s="11"/>
      <c r="N382" s="11"/>
      <c r="O382" s="11"/>
    </row>
    <row r="383" spans="3:15" x14ac:dyDescent="0.2">
      <c r="C383" s="11"/>
      <c r="D383" s="48"/>
      <c r="E383" s="48"/>
      <c r="F383" s="11"/>
      <c r="G383" s="11"/>
      <c r="H383" s="11"/>
      <c r="I383" s="12"/>
      <c r="J383" s="49"/>
      <c r="K383" s="50"/>
      <c r="L383" s="11"/>
      <c r="M383" s="11"/>
      <c r="N383" s="11"/>
      <c r="O383" s="11"/>
    </row>
    <row r="384" spans="3:15" x14ac:dyDescent="0.2">
      <c r="C384" s="11"/>
      <c r="D384" s="48"/>
      <c r="E384" s="48"/>
      <c r="F384" s="11"/>
      <c r="G384" s="11"/>
      <c r="H384" s="11"/>
      <c r="I384" s="12"/>
      <c r="J384" s="49"/>
      <c r="K384" s="50"/>
      <c r="L384" s="11"/>
      <c r="M384" s="11"/>
      <c r="N384" s="11"/>
      <c r="O384" s="11"/>
    </row>
    <row r="385" spans="3:15" x14ac:dyDescent="0.2">
      <c r="C385" s="11"/>
      <c r="D385" s="48"/>
      <c r="E385" s="48"/>
      <c r="F385" s="11"/>
      <c r="G385" s="11"/>
      <c r="H385" s="11"/>
      <c r="I385" s="12"/>
      <c r="J385" s="49"/>
      <c r="K385" s="50"/>
      <c r="L385" s="11"/>
      <c r="M385" s="11"/>
      <c r="N385" s="11"/>
      <c r="O385" s="11"/>
    </row>
    <row r="386" spans="3:15" x14ac:dyDescent="0.2">
      <c r="C386" s="11"/>
      <c r="D386" s="48"/>
      <c r="E386" s="48"/>
      <c r="F386" s="11"/>
      <c r="G386" s="11"/>
      <c r="H386" s="11"/>
      <c r="I386" s="12"/>
      <c r="J386" s="49"/>
      <c r="K386" s="50"/>
      <c r="L386" s="11"/>
      <c r="M386" s="11"/>
      <c r="N386" s="11"/>
      <c r="O386" s="11"/>
    </row>
    <row r="387" spans="3:15" x14ac:dyDescent="0.2">
      <c r="C387" s="11"/>
      <c r="D387" s="48"/>
      <c r="E387" s="48"/>
      <c r="F387" s="11"/>
      <c r="G387" s="11"/>
      <c r="H387" s="11"/>
      <c r="I387" s="12"/>
      <c r="J387" s="49"/>
      <c r="K387" s="50"/>
      <c r="L387" s="11"/>
      <c r="M387" s="11"/>
      <c r="N387" s="11"/>
      <c r="O387" s="11"/>
    </row>
    <row r="388" spans="3:15" x14ac:dyDescent="0.2">
      <c r="C388" s="11"/>
      <c r="D388" s="48"/>
      <c r="E388" s="48"/>
      <c r="F388" s="11"/>
      <c r="G388" s="11"/>
      <c r="H388" s="11"/>
      <c r="I388" s="12"/>
      <c r="J388" s="49"/>
      <c r="K388" s="50"/>
      <c r="L388" s="11"/>
      <c r="M388" s="11"/>
      <c r="N388" s="11"/>
      <c r="O388" s="11"/>
    </row>
    <row r="389" spans="3:15" x14ac:dyDescent="0.2">
      <c r="C389" s="11"/>
      <c r="D389" s="48"/>
      <c r="E389" s="48"/>
      <c r="F389" s="11"/>
      <c r="G389" s="11"/>
      <c r="H389" s="11"/>
      <c r="I389" s="12"/>
      <c r="J389" s="49"/>
      <c r="K389" s="50"/>
      <c r="L389" s="11"/>
      <c r="M389" s="11"/>
      <c r="N389" s="11"/>
      <c r="O389" s="11"/>
    </row>
    <row r="390" spans="3:15" x14ac:dyDescent="0.2">
      <c r="C390" s="11"/>
      <c r="D390" s="48"/>
      <c r="E390" s="48"/>
      <c r="F390" s="11"/>
      <c r="G390" s="11"/>
      <c r="H390" s="11"/>
      <c r="I390" s="12"/>
      <c r="J390" s="49"/>
      <c r="K390" s="50"/>
      <c r="L390" s="11"/>
      <c r="M390" s="11"/>
      <c r="N390" s="11"/>
      <c r="O390" s="11"/>
    </row>
    <row r="391" spans="3:15" x14ac:dyDescent="0.2">
      <c r="C391" s="11"/>
      <c r="D391" s="48"/>
      <c r="E391" s="48"/>
      <c r="F391" s="11"/>
      <c r="G391" s="11"/>
      <c r="H391" s="11"/>
      <c r="I391" s="12"/>
      <c r="J391" s="49"/>
      <c r="K391" s="50"/>
      <c r="L391" s="11"/>
      <c r="M391" s="11"/>
      <c r="N391" s="11"/>
      <c r="O391" s="11"/>
    </row>
    <row r="392" spans="3:15" x14ac:dyDescent="0.2">
      <c r="C392" s="11"/>
      <c r="D392" s="48"/>
      <c r="E392" s="48"/>
      <c r="F392" s="11"/>
      <c r="G392" s="11"/>
      <c r="H392" s="11"/>
      <c r="I392" s="12"/>
      <c r="J392" s="49"/>
      <c r="K392" s="50"/>
      <c r="L392" s="11"/>
      <c r="M392" s="11"/>
      <c r="N392" s="11"/>
      <c r="O392" s="11"/>
    </row>
    <row r="393" spans="3:15" x14ac:dyDescent="0.2">
      <c r="C393" s="11"/>
      <c r="D393" s="48"/>
      <c r="E393" s="48"/>
      <c r="F393" s="11"/>
      <c r="G393" s="11"/>
      <c r="H393" s="11"/>
      <c r="I393" s="12"/>
      <c r="J393" s="49"/>
      <c r="K393" s="50"/>
      <c r="L393" s="11"/>
      <c r="M393" s="11"/>
      <c r="N393" s="11"/>
      <c r="O393" s="11"/>
    </row>
    <row r="394" spans="3:15" x14ac:dyDescent="0.2">
      <c r="C394" s="11"/>
      <c r="D394" s="48"/>
      <c r="E394" s="48"/>
      <c r="F394" s="11"/>
      <c r="G394" s="11"/>
      <c r="H394" s="11"/>
      <c r="I394" s="12"/>
      <c r="J394" s="49"/>
      <c r="K394" s="50"/>
      <c r="L394" s="11"/>
      <c r="M394" s="11"/>
      <c r="N394" s="11"/>
      <c r="O394" s="11"/>
    </row>
    <row r="395" spans="3:15" x14ac:dyDescent="0.2">
      <c r="C395" s="11"/>
      <c r="D395" s="48"/>
      <c r="E395" s="48"/>
      <c r="F395" s="11"/>
      <c r="G395" s="11"/>
      <c r="H395" s="11"/>
      <c r="I395" s="12"/>
      <c r="J395" s="49"/>
      <c r="K395" s="50"/>
      <c r="L395" s="11"/>
      <c r="M395" s="11"/>
      <c r="N395" s="11"/>
      <c r="O395" s="11"/>
    </row>
    <row r="396" spans="3:15" x14ac:dyDescent="0.2">
      <c r="C396" s="11"/>
      <c r="D396" s="48"/>
      <c r="E396" s="48"/>
      <c r="F396" s="11"/>
      <c r="G396" s="11"/>
      <c r="H396" s="11"/>
      <c r="I396" s="12"/>
      <c r="J396" s="49"/>
      <c r="K396" s="50"/>
      <c r="L396" s="11"/>
      <c r="M396" s="11"/>
      <c r="N396" s="11"/>
      <c r="O396" s="11"/>
    </row>
    <row r="397" spans="3:15" x14ac:dyDescent="0.2">
      <c r="C397" s="11"/>
      <c r="D397" s="48"/>
      <c r="E397" s="48"/>
      <c r="F397" s="11"/>
      <c r="G397" s="11"/>
      <c r="H397" s="11"/>
      <c r="I397" s="12"/>
      <c r="J397" s="49"/>
      <c r="K397" s="50"/>
      <c r="L397" s="11"/>
      <c r="M397" s="11"/>
      <c r="N397" s="11"/>
      <c r="O397" s="11"/>
    </row>
    <row r="398" spans="3:15" x14ac:dyDescent="0.2">
      <c r="C398" s="11"/>
      <c r="D398" s="48"/>
      <c r="E398" s="48"/>
      <c r="F398" s="11"/>
      <c r="G398" s="11"/>
      <c r="H398" s="11"/>
      <c r="I398" s="12"/>
      <c r="J398" s="49"/>
      <c r="K398" s="50"/>
      <c r="L398" s="11"/>
      <c r="M398" s="11"/>
      <c r="N398" s="11"/>
      <c r="O398" s="11"/>
    </row>
    <row r="399" spans="3:15" x14ac:dyDescent="0.2">
      <c r="C399" s="11"/>
      <c r="D399" s="48"/>
      <c r="E399" s="48"/>
      <c r="F399" s="11"/>
      <c r="G399" s="11"/>
      <c r="H399" s="11"/>
      <c r="I399" s="12"/>
      <c r="J399" s="49"/>
      <c r="K399" s="50"/>
      <c r="L399" s="11"/>
      <c r="M399" s="11"/>
      <c r="N399" s="11"/>
      <c r="O399" s="11"/>
    </row>
    <row r="400" spans="3:15" x14ac:dyDescent="0.2">
      <c r="C400" s="11"/>
      <c r="D400" s="48"/>
      <c r="E400" s="48"/>
      <c r="F400" s="11"/>
      <c r="G400" s="11"/>
      <c r="H400" s="11"/>
      <c r="I400" s="12"/>
      <c r="J400" s="49"/>
      <c r="K400" s="50"/>
      <c r="L400" s="11"/>
      <c r="M400" s="11"/>
      <c r="N400" s="11"/>
      <c r="O400" s="11"/>
    </row>
    <row r="401" spans="3:15" x14ac:dyDescent="0.2">
      <c r="C401" s="11"/>
      <c r="D401" s="48"/>
      <c r="E401" s="48"/>
      <c r="F401" s="11"/>
      <c r="G401" s="11"/>
      <c r="H401" s="11"/>
      <c r="I401" s="12"/>
      <c r="J401" s="49"/>
      <c r="K401" s="50"/>
      <c r="L401" s="11"/>
      <c r="M401" s="11"/>
      <c r="N401" s="11"/>
      <c r="O401" s="11"/>
    </row>
    <row r="402" spans="3:15" x14ac:dyDescent="0.2">
      <c r="C402" s="11"/>
      <c r="D402" s="48"/>
      <c r="E402" s="48"/>
      <c r="F402" s="11"/>
      <c r="G402" s="11"/>
      <c r="H402" s="11"/>
      <c r="I402" s="12"/>
      <c r="J402" s="49"/>
      <c r="K402" s="50"/>
      <c r="L402" s="11"/>
      <c r="M402" s="11"/>
      <c r="N402" s="11"/>
      <c r="O402" s="11"/>
    </row>
    <row r="403" spans="3:15" x14ac:dyDescent="0.2">
      <c r="C403" s="11"/>
      <c r="D403" s="48"/>
      <c r="E403" s="48"/>
      <c r="F403" s="11"/>
      <c r="G403" s="11"/>
      <c r="H403" s="11"/>
      <c r="I403" s="12"/>
      <c r="J403" s="49"/>
      <c r="K403" s="50"/>
      <c r="L403" s="11"/>
      <c r="M403" s="11"/>
      <c r="N403" s="11"/>
      <c r="O403" s="11"/>
    </row>
    <row r="404" spans="3:15" x14ac:dyDescent="0.2">
      <c r="C404" s="11"/>
      <c r="D404" s="48"/>
      <c r="E404" s="48"/>
      <c r="F404" s="11"/>
      <c r="G404" s="11"/>
      <c r="H404" s="11"/>
      <c r="I404" s="12"/>
      <c r="J404" s="49"/>
      <c r="K404" s="50"/>
      <c r="L404" s="11"/>
      <c r="M404" s="11"/>
      <c r="N404" s="11"/>
      <c r="O404" s="11"/>
    </row>
    <row r="405" spans="3:15" x14ac:dyDescent="0.2">
      <c r="C405" s="11"/>
      <c r="D405" s="48"/>
      <c r="E405" s="48"/>
      <c r="F405" s="11"/>
      <c r="G405" s="11"/>
      <c r="H405" s="11"/>
      <c r="I405" s="12"/>
      <c r="J405" s="49"/>
      <c r="K405" s="50"/>
      <c r="L405" s="11"/>
      <c r="M405" s="11"/>
      <c r="N405" s="11"/>
      <c r="O405" s="11"/>
    </row>
    <row r="406" spans="3:15" x14ac:dyDescent="0.2">
      <c r="C406" s="11"/>
      <c r="D406" s="48"/>
      <c r="E406" s="48"/>
      <c r="F406" s="11"/>
      <c r="G406" s="11"/>
      <c r="H406" s="11"/>
      <c r="I406" s="12"/>
      <c r="J406" s="49"/>
      <c r="K406" s="50"/>
      <c r="L406" s="11"/>
      <c r="M406" s="11"/>
      <c r="N406" s="11"/>
      <c r="O406" s="11"/>
    </row>
    <row r="407" spans="3:15" x14ac:dyDescent="0.2">
      <c r="C407" s="11"/>
      <c r="D407" s="48"/>
      <c r="E407" s="48"/>
      <c r="F407" s="11"/>
      <c r="G407" s="11"/>
      <c r="H407" s="11"/>
      <c r="I407" s="12"/>
      <c r="J407" s="49"/>
      <c r="K407" s="50"/>
      <c r="L407" s="11"/>
      <c r="M407" s="11"/>
      <c r="N407" s="11"/>
      <c r="O407" s="11"/>
    </row>
    <row r="408" spans="3:15" x14ac:dyDescent="0.2">
      <c r="C408" s="11"/>
      <c r="D408" s="48"/>
      <c r="E408" s="48"/>
      <c r="F408" s="11"/>
      <c r="G408" s="11"/>
      <c r="H408" s="11"/>
      <c r="I408" s="12"/>
      <c r="J408" s="49"/>
      <c r="K408" s="50"/>
      <c r="L408" s="11"/>
      <c r="M408" s="11"/>
      <c r="N408" s="11"/>
      <c r="O408" s="11"/>
    </row>
    <row r="409" spans="3:15" x14ac:dyDescent="0.2">
      <c r="C409" s="11"/>
      <c r="D409" s="48"/>
      <c r="E409" s="48"/>
      <c r="F409" s="11"/>
      <c r="G409" s="11"/>
      <c r="H409" s="11"/>
      <c r="I409" s="12"/>
      <c r="J409" s="49"/>
      <c r="K409" s="50"/>
      <c r="L409" s="11"/>
      <c r="M409" s="11"/>
      <c r="N409" s="11"/>
      <c r="O409" s="11"/>
    </row>
    <row r="410" spans="3:15" x14ac:dyDescent="0.2">
      <c r="C410" s="11"/>
      <c r="D410" s="48"/>
      <c r="E410" s="48"/>
      <c r="F410" s="11"/>
      <c r="G410" s="11"/>
      <c r="H410" s="11"/>
      <c r="I410" s="12"/>
      <c r="J410" s="49"/>
      <c r="K410" s="50"/>
      <c r="L410" s="11"/>
      <c r="M410" s="11"/>
      <c r="N410" s="11"/>
      <c r="O410" s="11"/>
    </row>
    <row r="411" spans="3:15" x14ac:dyDescent="0.2">
      <c r="C411" s="11"/>
      <c r="D411" s="48"/>
      <c r="E411" s="48"/>
      <c r="F411" s="11"/>
      <c r="G411" s="11"/>
      <c r="H411" s="11"/>
      <c r="I411" s="12"/>
      <c r="J411" s="49"/>
      <c r="K411" s="50"/>
      <c r="L411" s="11"/>
      <c r="M411" s="11"/>
      <c r="N411" s="11"/>
      <c r="O411" s="11"/>
    </row>
    <row r="412" spans="3:15" x14ac:dyDescent="0.2">
      <c r="C412" s="11"/>
      <c r="D412" s="48"/>
      <c r="E412" s="48"/>
      <c r="F412" s="11"/>
      <c r="G412" s="11"/>
      <c r="H412" s="11"/>
      <c r="I412" s="12"/>
      <c r="J412" s="49"/>
      <c r="K412" s="50"/>
      <c r="L412" s="11"/>
      <c r="M412" s="11"/>
      <c r="N412" s="11"/>
      <c r="O412" s="11"/>
    </row>
    <row r="413" spans="3:15" x14ac:dyDescent="0.2">
      <c r="C413" s="11"/>
      <c r="D413" s="48"/>
      <c r="E413" s="48"/>
      <c r="F413" s="11"/>
      <c r="G413" s="11"/>
      <c r="H413" s="11"/>
      <c r="I413" s="12"/>
      <c r="J413" s="49"/>
      <c r="K413" s="50"/>
      <c r="L413" s="11"/>
      <c r="M413" s="11"/>
      <c r="N413" s="11"/>
      <c r="O413" s="11"/>
    </row>
    <row r="414" spans="3:15" x14ac:dyDescent="0.2">
      <c r="C414" s="11"/>
      <c r="D414" s="48"/>
      <c r="E414" s="48"/>
      <c r="F414" s="11"/>
      <c r="G414" s="11"/>
      <c r="H414" s="11"/>
      <c r="I414" s="12"/>
      <c r="J414" s="49"/>
      <c r="K414" s="50"/>
      <c r="L414" s="11"/>
      <c r="M414" s="11"/>
      <c r="N414" s="11"/>
      <c r="O414" s="11"/>
    </row>
    <row r="415" spans="3:15" x14ac:dyDescent="0.2">
      <c r="C415" s="11"/>
      <c r="D415" s="48"/>
      <c r="E415" s="48"/>
      <c r="F415" s="11"/>
      <c r="G415" s="11"/>
      <c r="H415" s="11"/>
      <c r="I415" s="12"/>
      <c r="J415" s="49"/>
      <c r="K415" s="50"/>
      <c r="L415" s="11"/>
      <c r="M415" s="11"/>
      <c r="N415" s="11"/>
      <c r="O415" s="11"/>
    </row>
    <row r="416" spans="3:15" x14ac:dyDescent="0.2">
      <c r="C416" s="11"/>
      <c r="D416" s="48"/>
      <c r="E416" s="48"/>
      <c r="F416" s="11"/>
      <c r="G416" s="11"/>
      <c r="H416" s="11"/>
      <c r="I416" s="12"/>
      <c r="J416" s="49"/>
      <c r="K416" s="50"/>
      <c r="L416" s="11"/>
      <c r="M416" s="11"/>
      <c r="N416" s="11"/>
      <c r="O416" s="11"/>
    </row>
    <row r="417" spans="3:15" x14ac:dyDescent="0.2">
      <c r="C417" s="11"/>
      <c r="D417" s="48"/>
      <c r="E417" s="48"/>
      <c r="F417" s="11"/>
      <c r="G417" s="11"/>
      <c r="H417" s="11"/>
      <c r="I417" s="12"/>
      <c r="J417" s="49"/>
      <c r="K417" s="50"/>
      <c r="L417" s="11"/>
      <c r="M417" s="11"/>
      <c r="N417" s="11"/>
      <c r="O417" s="11"/>
    </row>
    <row r="418" spans="3:15" x14ac:dyDescent="0.2">
      <c r="C418" s="11"/>
      <c r="D418" s="48"/>
      <c r="E418" s="48"/>
      <c r="F418" s="11"/>
      <c r="G418" s="11"/>
      <c r="H418" s="11"/>
      <c r="I418" s="12"/>
      <c r="J418" s="49"/>
      <c r="K418" s="50"/>
      <c r="L418" s="11"/>
      <c r="M418" s="11"/>
      <c r="N418" s="11"/>
      <c r="O418" s="11"/>
    </row>
    <row r="419" spans="3:15" x14ac:dyDescent="0.2">
      <c r="C419" s="11"/>
      <c r="D419" s="48"/>
      <c r="E419" s="48"/>
      <c r="F419" s="11"/>
      <c r="G419" s="11"/>
      <c r="H419" s="11"/>
      <c r="I419" s="12"/>
      <c r="J419" s="49"/>
      <c r="K419" s="50"/>
      <c r="L419" s="11"/>
      <c r="M419" s="11"/>
      <c r="N419" s="11"/>
      <c r="O419" s="11"/>
    </row>
    <row r="420" spans="3:15" x14ac:dyDescent="0.2">
      <c r="C420" s="11"/>
      <c r="D420" s="48"/>
      <c r="E420" s="48"/>
      <c r="F420" s="11"/>
      <c r="G420" s="11"/>
      <c r="H420" s="11"/>
      <c r="I420" s="12"/>
      <c r="J420" s="49"/>
      <c r="K420" s="50"/>
      <c r="L420" s="11"/>
      <c r="M420" s="11"/>
      <c r="N420" s="11"/>
      <c r="O420" s="11"/>
    </row>
    <row r="421" spans="3:15" x14ac:dyDescent="0.2">
      <c r="C421" s="11"/>
      <c r="D421" s="48"/>
      <c r="E421" s="48"/>
      <c r="F421" s="11"/>
      <c r="G421" s="11"/>
      <c r="H421" s="11"/>
      <c r="I421" s="12"/>
      <c r="J421" s="49"/>
      <c r="K421" s="50"/>
      <c r="L421" s="11"/>
      <c r="M421" s="11"/>
      <c r="N421" s="11"/>
      <c r="O421" s="11"/>
    </row>
    <row r="422" spans="3:15" x14ac:dyDescent="0.2">
      <c r="C422" s="11"/>
      <c r="D422" s="48"/>
      <c r="E422" s="48"/>
      <c r="F422" s="11"/>
      <c r="G422" s="11"/>
      <c r="H422" s="11"/>
      <c r="I422" s="12"/>
      <c r="J422" s="49"/>
      <c r="K422" s="50"/>
      <c r="L422" s="11"/>
      <c r="M422" s="11"/>
      <c r="N422" s="11"/>
      <c r="O422" s="11"/>
    </row>
    <row r="423" spans="3:15" x14ac:dyDescent="0.2">
      <c r="C423" s="11"/>
      <c r="D423" s="48"/>
      <c r="E423" s="48"/>
      <c r="F423" s="11"/>
      <c r="G423" s="11"/>
      <c r="H423" s="11"/>
      <c r="I423" s="12"/>
      <c r="J423" s="49"/>
      <c r="K423" s="50"/>
      <c r="L423" s="11"/>
      <c r="M423" s="11"/>
      <c r="N423" s="11"/>
      <c r="O423" s="11"/>
    </row>
    <row r="424" spans="3:15" x14ac:dyDescent="0.2">
      <c r="C424" s="11"/>
      <c r="D424" s="48"/>
      <c r="E424" s="48"/>
      <c r="F424" s="11"/>
      <c r="G424" s="11"/>
      <c r="H424" s="11"/>
      <c r="I424" s="12"/>
      <c r="J424" s="49"/>
      <c r="K424" s="50"/>
      <c r="L424" s="11"/>
      <c r="M424" s="11"/>
      <c r="N424" s="11"/>
      <c r="O424" s="11"/>
    </row>
    <row r="425" spans="3:15" x14ac:dyDescent="0.2">
      <c r="C425" s="11"/>
      <c r="D425" s="48"/>
      <c r="E425" s="48"/>
      <c r="F425" s="11"/>
      <c r="G425" s="11"/>
      <c r="H425" s="11"/>
      <c r="I425" s="12"/>
      <c r="J425" s="49"/>
      <c r="K425" s="50"/>
      <c r="L425" s="11"/>
      <c r="M425" s="11"/>
      <c r="N425" s="11"/>
      <c r="O425" s="11"/>
    </row>
    <row r="426" spans="3:15" x14ac:dyDescent="0.2">
      <c r="C426" s="11"/>
      <c r="D426" s="48"/>
      <c r="E426" s="48"/>
      <c r="F426" s="11"/>
      <c r="G426" s="11"/>
      <c r="H426" s="11"/>
      <c r="I426" s="12"/>
      <c r="J426" s="49"/>
      <c r="K426" s="50"/>
      <c r="L426" s="11"/>
      <c r="M426" s="11"/>
      <c r="N426" s="11"/>
      <c r="O426" s="11"/>
    </row>
    <row r="427" spans="3:15" x14ac:dyDescent="0.2">
      <c r="C427" s="11"/>
      <c r="D427" s="48"/>
      <c r="E427" s="48"/>
      <c r="F427" s="11"/>
      <c r="G427" s="11"/>
      <c r="H427" s="11"/>
      <c r="I427" s="12"/>
      <c r="J427" s="49"/>
      <c r="K427" s="50"/>
      <c r="L427" s="11"/>
      <c r="M427" s="11"/>
      <c r="N427" s="11"/>
      <c r="O427" s="11"/>
    </row>
    <row r="428" spans="3:15" x14ac:dyDescent="0.2">
      <c r="C428" s="11"/>
      <c r="D428" s="48"/>
      <c r="E428" s="48"/>
      <c r="F428" s="11"/>
      <c r="G428" s="11"/>
      <c r="H428" s="11"/>
      <c r="I428" s="12"/>
      <c r="J428" s="49"/>
      <c r="K428" s="50"/>
      <c r="L428" s="11"/>
      <c r="M428" s="11"/>
      <c r="N428" s="11"/>
      <c r="O428" s="11"/>
    </row>
    <row r="429" spans="3:15" x14ac:dyDescent="0.2">
      <c r="C429" s="11"/>
      <c r="D429" s="48"/>
      <c r="E429" s="48"/>
      <c r="F429" s="11"/>
      <c r="G429" s="11"/>
      <c r="H429" s="11"/>
      <c r="I429" s="12"/>
      <c r="J429" s="49"/>
      <c r="K429" s="50"/>
      <c r="L429" s="11"/>
      <c r="M429" s="11"/>
      <c r="N429" s="11"/>
      <c r="O429" s="11"/>
    </row>
    <row r="430" spans="3:15" x14ac:dyDescent="0.2">
      <c r="C430" s="11"/>
      <c r="D430" s="48"/>
      <c r="E430" s="48"/>
      <c r="F430" s="11"/>
      <c r="G430" s="11"/>
      <c r="H430" s="11"/>
      <c r="I430" s="12"/>
      <c r="J430" s="49"/>
      <c r="K430" s="50"/>
      <c r="L430" s="11"/>
      <c r="M430" s="11"/>
      <c r="N430" s="11"/>
      <c r="O430" s="11"/>
    </row>
    <row r="431" spans="3:15" x14ac:dyDescent="0.2">
      <c r="C431" s="11"/>
      <c r="D431" s="48"/>
      <c r="E431" s="48"/>
      <c r="F431" s="11"/>
      <c r="G431" s="11"/>
      <c r="H431" s="11"/>
      <c r="I431" s="12"/>
      <c r="J431" s="49"/>
      <c r="K431" s="50"/>
      <c r="L431" s="11"/>
      <c r="M431" s="11"/>
      <c r="N431" s="11"/>
      <c r="O431" s="11"/>
    </row>
    <row r="432" spans="3:15" x14ac:dyDescent="0.2">
      <c r="C432" s="11"/>
      <c r="D432" s="48"/>
      <c r="E432" s="48"/>
      <c r="F432" s="11"/>
      <c r="G432" s="11"/>
      <c r="H432" s="11"/>
      <c r="I432" s="12"/>
      <c r="J432" s="49"/>
      <c r="K432" s="50"/>
      <c r="L432" s="11"/>
      <c r="M432" s="11"/>
      <c r="N432" s="11"/>
      <c r="O432" s="11"/>
    </row>
    <row r="433" spans="3:15" x14ac:dyDescent="0.2">
      <c r="C433" s="11"/>
      <c r="D433" s="48"/>
      <c r="E433" s="48"/>
      <c r="F433" s="11"/>
      <c r="G433" s="11"/>
      <c r="H433" s="11"/>
      <c r="I433" s="12"/>
      <c r="J433" s="49"/>
      <c r="K433" s="50"/>
      <c r="L433" s="11"/>
      <c r="M433" s="11"/>
      <c r="N433" s="11"/>
      <c r="O433" s="11"/>
    </row>
    <row r="434" spans="3:15" x14ac:dyDescent="0.2">
      <c r="C434" s="11"/>
      <c r="D434" s="48"/>
      <c r="E434" s="48"/>
      <c r="F434" s="11"/>
      <c r="G434" s="11"/>
      <c r="H434" s="11"/>
      <c r="I434" s="12"/>
      <c r="J434" s="49"/>
      <c r="K434" s="50"/>
      <c r="L434" s="11"/>
      <c r="M434" s="11"/>
      <c r="N434" s="11"/>
      <c r="O434" s="11"/>
    </row>
    <row r="435" spans="3:15" x14ac:dyDescent="0.2">
      <c r="C435" s="11"/>
      <c r="D435" s="48"/>
      <c r="E435" s="48"/>
      <c r="F435" s="11"/>
      <c r="G435" s="11"/>
      <c r="H435" s="11"/>
      <c r="I435" s="12"/>
      <c r="J435" s="49"/>
      <c r="K435" s="50"/>
      <c r="L435" s="11"/>
      <c r="M435" s="11"/>
      <c r="N435" s="11"/>
      <c r="O435" s="11"/>
    </row>
    <row r="436" spans="3:15" x14ac:dyDescent="0.2">
      <c r="C436" s="11"/>
      <c r="D436" s="48"/>
      <c r="E436" s="48"/>
      <c r="F436" s="11"/>
      <c r="G436" s="11"/>
      <c r="H436" s="11"/>
      <c r="I436" s="12"/>
      <c r="J436" s="49"/>
      <c r="K436" s="50"/>
      <c r="L436" s="11"/>
      <c r="M436" s="11"/>
      <c r="N436" s="11"/>
      <c r="O436" s="11"/>
    </row>
    <row r="437" spans="3:15" x14ac:dyDescent="0.2">
      <c r="C437" s="11"/>
      <c r="D437" s="48"/>
      <c r="E437" s="48"/>
      <c r="F437" s="11"/>
      <c r="G437" s="11"/>
      <c r="H437" s="11"/>
      <c r="I437" s="12"/>
      <c r="J437" s="49"/>
      <c r="K437" s="50"/>
      <c r="L437" s="11"/>
      <c r="M437" s="11"/>
      <c r="N437" s="11"/>
      <c r="O437" s="11"/>
    </row>
    <row r="438" spans="3:15" x14ac:dyDescent="0.2">
      <c r="C438" s="11"/>
      <c r="D438" s="48"/>
      <c r="E438" s="48"/>
      <c r="F438" s="11"/>
      <c r="G438" s="11"/>
      <c r="H438" s="11"/>
      <c r="I438" s="12"/>
      <c r="J438" s="49"/>
      <c r="K438" s="50"/>
      <c r="L438" s="11"/>
      <c r="M438" s="11"/>
      <c r="N438" s="11"/>
      <c r="O438" s="11"/>
    </row>
    <row r="439" spans="3:15" x14ac:dyDescent="0.2">
      <c r="C439" s="11"/>
      <c r="D439" s="48"/>
      <c r="E439" s="48"/>
      <c r="F439" s="11"/>
      <c r="G439" s="11"/>
      <c r="H439" s="11"/>
      <c r="I439" s="12"/>
      <c r="J439" s="49"/>
      <c r="K439" s="50"/>
      <c r="L439" s="11"/>
      <c r="M439" s="11"/>
      <c r="N439" s="11"/>
      <c r="O439" s="11"/>
    </row>
    <row r="440" spans="3:15" x14ac:dyDescent="0.2">
      <c r="C440" s="11"/>
      <c r="D440" s="48"/>
      <c r="E440" s="48"/>
      <c r="F440" s="11"/>
      <c r="G440" s="11"/>
      <c r="H440" s="11"/>
      <c r="I440" s="12"/>
      <c r="J440" s="49"/>
      <c r="K440" s="50"/>
      <c r="L440" s="11"/>
      <c r="M440" s="11"/>
      <c r="N440" s="11"/>
      <c r="O440" s="11"/>
    </row>
    <row r="441" spans="3:15" x14ac:dyDescent="0.2">
      <c r="C441" s="11"/>
      <c r="D441" s="48"/>
      <c r="E441" s="48"/>
      <c r="F441" s="11"/>
      <c r="G441" s="11"/>
      <c r="H441" s="11"/>
      <c r="I441" s="12"/>
      <c r="J441" s="49"/>
      <c r="K441" s="50"/>
      <c r="L441" s="11"/>
      <c r="M441" s="11"/>
      <c r="N441" s="11"/>
      <c r="O441" s="11"/>
    </row>
    <row r="442" spans="3:15" x14ac:dyDescent="0.2">
      <c r="C442" s="11"/>
      <c r="D442" s="48"/>
      <c r="E442" s="48"/>
      <c r="F442" s="11"/>
      <c r="G442" s="11"/>
      <c r="H442" s="11"/>
      <c r="I442" s="12"/>
      <c r="J442" s="49"/>
      <c r="K442" s="50"/>
      <c r="L442" s="11"/>
      <c r="M442" s="11"/>
      <c r="N442" s="11"/>
      <c r="O442" s="11"/>
    </row>
    <row r="443" spans="3:15" x14ac:dyDescent="0.2">
      <c r="C443" s="11"/>
      <c r="D443" s="48"/>
      <c r="E443" s="48"/>
      <c r="F443" s="11"/>
      <c r="G443" s="11"/>
      <c r="H443" s="11"/>
      <c r="I443" s="12"/>
      <c r="J443" s="49"/>
      <c r="K443" s="50"/>
      <c r="L443" s="11"/>
      <c r="M443" s="11"/>
      <c r="N443" s="11"/>
      <c r="O443" s="11"/>
    </row>
    <row r="444" spans="3:15" x14ac:dyDescent="0.2">
      <c r="C444" s="11"/>
      <c r="D444" s="48"/>
      <c r="E444" s="48"/>
      <c r="F444" s="11"/>
      <c r="G444" s="11"/>
      <c r="H444" s="11"/>
      <c r="I444" s="12"/>
      <c r="J444" s="49"/>
      <c r="K444" s="50"/>
      <c r="L444" s="11"/>
      <c r="M444" s="11"/>
      <c r="N444" s="11"/>
      <c r="O444" s="11"/>
    </row>
    <row r="445" spans="3:15" x14ac:dyDescent="0.2">
      <c r="C445" s="11"/>
      <c r="D445" s="48"/>
      <c r="E445" s="48"/>
      <c r="F445" s="11"/>
      <c r="G445" s="11"/>
      <c r="H445" s="11"/>
      <c r="I445" s="12"/>
      <c r="J445" s="49"/>
      <c r="K445" s="50"/>
      <c r="L445" s="11"/>
      <c r="M445" s="11"/>
      <c r="N445" s="11"/>
      <c r="O445" s="11"/>
    </row>
    <row r="446" spans="3:15" x14ac:dyDescent="0.2">
      <c r="C446" s="11"/>
      <c r="D446" s="48"/>
      <c r="E446" s="48"/>
      <c r="F446" s="11"/>
      <c r="G446" s="11"/>
      <c r="H446" s="11"/>
      <c r="I446" s="12"/>
      <c r="J446" s="49"/>
      <c r="K446" s="50"/>
      <c r="L446" s="11"/>
      <c r="M446" s="11"/>
      <c r="N446" s="11"/>
      <c r="O446" s="11"/>
    </row>
    <row r="447" spans="3:15" x14ac:dyDescent="0.2">
      <c r="C447" s="11"/>
      <c r="D447" s="48"/>
      <c r="E447" s="48"/>
      <c r="F447" s="11"/>
      <c r="G447" s="11"/>
      <c r="H447" s="11"/>
      <c r="I447" s="12"/>
      <c r="J447" s="49"/>
      <c r="K447" s="50"/>
      <c r="L447" s="11"/>
      <c r="M447" s="11"/>
      <c r="N447" s="11"/>
      <c r="O447" s="11"/>
    </row>
    <row r="448" spans="3:15" x14ac:dyDescent="0.2">
      <c r="C448" s="11"/>
      <c r="D448" s="48"/>
      <c r="E448" s="48"/>
      <c r="F448" s="11"/>
      <c r="G448" s="11"/>
      <c r="H448" s="11"/>
      <c r="I448" s="12"/>
      <c r="J448" s="49"/>
      <c r="K448" s="50"/>
      <c r="L448" s="11"/>
      <c r="M448" s="11"/>
      <c r="N448" s="11"/>
      <c r="O448" s="11"/>
    </row>
    <row r="449" spans="3:15" x14ac:dyDescent="0.2">
      <c r="C449" s="11"/>
      <c r="D449" s="48"/>
      <c r="E449" s="48"/>
      <c r="F449" s="11"/>
      <c r="G449" s="11"/>
      <c r="H449" s="11"/>
      <c r="I449" s="12"/>
      <c r="J449" s="49"/>
      <c r="K449" s="50"/>
      <c r="L449" s="11"/>
      <c r="M449" s="11"/>
      <c r="N449" s="11"/>
      <c r="O449" s="11"/>
    </row>
    <row r="450" spans="3:15" x14ac:dyDescent="0.2">
      <c r="C450" s="11"/>
      <c r="D450" s="48"/>
      <c r="E450" s="48"/>
      <c r="F450" s="11"/>
      <c r="G450" s="11"/>
      <c r="H450" s="11"/>
      <c r="I450" s="12"/>
      <c r="J450" s="49"/>
      <c r="K450" s="50"/>
      <c r="L450" s="11"/>
      <c r="M450" s="11"/>
      <c r="N450" s="11"/>
      <c r="O450" s="11"/>
    </row>
    <row r="451" spans="3:15" x14ac:dyDescent="0.2">
      <c r="C451" s="11"/>
      <c r="D451" s="48"/>
      <c r="E451" s="48"/>
      <c r="F451" s="11"/>
      <c r="G451" s="11"/>
      <c r="H451" s="11"/>
      <c r="I451" s="12"/>
      <c r="J451" s="49"/>
      <c r="K451" s="50"/>
      <c r="L451" s="11"/>
      <c r="M451" s="11"/>
      <c r="N451" s="11"/>
      <c r="O451" s="11"/>
    </row>
    <row r="452" spans="3:15" x14ac:dyDescent="0.2">
      <c r="C452" s="11"/>
      <c r="D452" s="48"/>
      <c r="E452" s="48"/>
      <c r="F452" s="11"/>
      <c r="G452" s="11"/>
      <c r="H452" s="11"/>
      <c r="I452" s="12"/>
      <c r="J452" s="49"/>
      <c r="K452" s="50"/>
      <c r="L452" s="11"/>
      <c r="M452" s="11"/>
      <c r="N452" s="11"/>
      <c r="O452" s="11"/>
    </row>
    <row r="453" spans="3:15" x14ac:dyDescent="0.2">
      <c r="C453" s="11"/>
      <c r="D453" s="48"/>
      <c r="E453" s="48"/>
      <c r="F453" s="11"/>
      <c r="G453" s="11"/>
      <c r="H453" s="11"/>
      <c r="I453" s="12"/>
      <c r="J453" s="49"/>
      <c r="K453" s="50"/>
      <c r="L453" s="11"/>
      <c r="M453" s="11"/>
      <c r="N453" s="11"/>
      <c r="O453" s="11"/>
    </row>
    <row r="454" spans="3:15" x14ac:dyDescent="0.2">
      <c r="C454" s="11"/>
      <c r="D454" s="48"/>
      <c r="E454" s="48"/>
      <c r="F454" s="11"/>
      <c r="G454" s="11"/>
      <c r="H454" s="11"/>
      <c r="I454" s="12"/>
      <c r="J454" s="49"/>
      <c r="K454" s="50"/>
      <c r="L454" s="11"/>
      <c r="M454" s="11"/>
      <c r="N454" s="11"/>
      <c r="O454" s="11"/>
    </row>
    <row r="455" spans="3:15" x14ac:dyDescent="0.2">
      <c r="C455" s="11"/>
      <c r="D455" s="48"/>
      <c r="E455" s="48"/>
      <c r="F455" s="11"/>
      <c r="G455" s="11"/>
      <c r="H455" s="11"/>
      <c r="I455" s="12"/>
      <c r="J455" s="49"/>
      <c r="K455" s="50"/>
      <c r="L455" s="11"/>
      <c r="M455" s="11"/>
      <c r="N455" s="11"/>
      <c r="O455" s="11"/>
    </row>
    <row r="456" spans="3:15" x14ac:dyDescent="0.2">
      <c r="C456" s="11"/>
      <c r="D456" s="48"/>
      <c r="E456" s="48"/>
      <c r="F456" s="11"/>
      <c r="G456" s="11"/>
      <c r="H456" s="11"/>
      <c r="I456" s="12"/>
      <c r="J456" s="49"/>
      <c r="K456" s="50"/>
      <c r="L456" s="11"/>
      <c r="M456" s="11"/>
      <c r="N456" s="11"/>
      <c r="O456" s="11"/>
    </row>
    <row r="457" spans="3:15" x14ac:dyDescent="0.2">
      <c r="C457" s="11"/>
      <c r="D457" s="48"/>
      <c r="E457" s="48"/>
      <c r="F457" s="11"/>
      <c r="G457" s="11"/>
      <c r="H457" s="11"/>
      <c r="I457" s="12"/>
      <c r="J457" s="49"/>
      <c r="K457" s="50"/>
      <c r="L457" s="11"/>
      <c r="M457" s="11"/>
      <c r="N457" s="11"/>
      <c r="O457" s="11"/>
    </row>
    <row r="458" spans="3:15" x14ac:dyDescent="0.2">
      <c r="C458" s="11"/>
      <c r="D458" s="48"/>
      <c r="E458" s="48"/>
      <c r="F458" s="11"/>
      <c r="G458" s="11"/>
      <c r="H458" s="11"/>
      <c r="I458" s="12"/>
      <c r="J458" s="49"/>
      <c r="K458" s="50"/>
      <c r="L458" s="11"/>
      <c r="M458" s="11"/>
      <c r="N458" s="11"/>
      <c r="O458" s="11"/>
    </row>
    <row r="459" spans="3:15" x14ac:dyDescent="0.2">
      <c r="C459" s="11"/>
      <c r="D459" s="48"/>
      <c r="E459" s="48"/>
      <c r="F459" s="11"/>
      <c r="G459" s="11"/>
      <c r="H459" s="11"/>
      <c r="I459" s="12"/>
      <c r="J459" s="49"/>
      <c r="K459" s="50"/>
      <c r="L459" s="11"/>
      <c r="M459" s="11"/>
      <c r="N459" s="11"/>
      <c r="O459" s="11"/>
    </row>
    <row r="460" spans="3:15" x14ac:dyDescent="0.2">
      <c r="C460" s="11"/>
      <c r="D460" s="48"/>
      <c r="E460" s="48"/>
      <c r="F460" s="11"/>
      <c r="G460" s="11"/>
      <c r="H460" s="11"/>
      <c r="I460" s="12"/>
      <c r="J460" s="49"/>
      <c r="K460" s="50"/>
      <c r="L460" s="11"/>
      <c r="M460" s="11"/>
      <c r="N460" s="11"/>
      <c r="O460" s="11"/>
    </row>
    <row r="461" spans="3:15" x14ac:dyDescent="0.2">
      <c r="C461" s="11"/>
      <c r="D461" s="48"/>
      <c r="E461" s="48"/>
      <c r="F461" s="11"/>
      <c r="G461" s="11"/>
      <c r="H461" s="11"/>
      <c r="I461" s="12"/>
      <c r="J461" s="49"/>
      <c r="K461" s="50"/>
      <c r="L461" s="11"/>
      <c r="M461" s="11"/>
      <c r="N461" s="11"/>
      <c r="O461" s="11"/>
    </row>
    <row r="462" spans="3:15" x14ac:dyDescent="0.2">
      <c r="C462" s="11"/>
      <c r="D462" s="48"/>
      <c r="E462" s="48"/>
      <c r="F462" s="11"/>
      <c r="G462" s="11"/>
      <c r="H462" s="11"/>
      <c r="I462" s="12"/>
      <c r="J462" s="49"/>
      <c r="K462" s="50"/>
      <c r="L462" s="11"/>
      <c r="M462" s="11"/>
      <c r="N462" s="11"/>
      <c r="O462" s="11"/>
    </row>
    <row r="463" spans="3:15" x14ac:dyDescent="0.2">
      <c r="C463" s="11"/>
      <c r="D463" s="48"/>
      <c r="E463" s="48"/>
      <c r="F463" s="11"/>
      <c r="G463" s="11"/>
      <c r="H463" s="11"/>
      <c r="I463" s="12"/>
      <c r="J463" s="49"/>
      <c r="K463" s="50"/>
      <c r="L463" s="11"/>
      <c r="M463" s="11"/>
      <c r="N463" s="11"/>
      <c r="O463" s="11"/>
    </row>
    <row r="464" spans="3:15" x14ac:dyDescent="0.2">
      <c r="C464" s="11"/>
      <c r="D464" s="48"/>
      <c r="E464" s="48"/>
      <c r="F464" s="11"/>
      <c r="G464" s="11"/>
      <c r="H464" s="11"/>
      <c r="I464" s="12"/>
      <c r="J464" s="49"/>
      <c r="K464" s="50"/>
      <c r="L464" s="11"/>
      <c r="M464" s="11"/>
      <c r="N464" s="11"/>
      <c r="O464" s="11"/>
    </row>
    <row r="465" spans="3:15" x14ac:dyDescent="0.2">
      <c r="C465" s="11"/>
      <c r="D465" s="48"/>
      <c r="E465" s="48"/>
      <c r="F465" s="11"/>
      <c r="G465" s="11"/>
      <c r="H465" s="11"/>
      <c r="I465" s="12"/>
      <c r="J465" s="49"/>
      <c r="K465" s="50"/>
      <c r="L465" s="11"/>
      <c r="M465" s="11"/>
      <c r="N465" s="11"/>
      <c r="O465" s="11"/>
    </row>
    <row r="466" spans="3:15" x14ac:dyDescent="0.2">
      <c r="C466" s="11"/>
      <c r="D466" s="48"/>
      <c r="E466" s="48"/>
      <c r="F466" s="11"/>
      <c r="G466" s="11"/>
      <c r="H466" s="11"/>
      <c r="I466" s="12"/>
      <c r="J466" s="49"/>
      <c r="K466" s="50"/>
      <c r="L466" s="11"/>
      <c r="M466" s="11"/>
      <c r="N466" s="11"/>
      <c r="O466" s="11"/>
    </row>
    <row r="467" spans="3:15" x14ac:dyDescent="0.2">
      <c r="C467" s="11"/>
      <c r="D467" s="48"/>
      <c r="E467" s="48"/>
      <c r="F467" s="11"/>
      <c r="G467" s="11"/>
      <c r="H467" s="11"/>
      <c r="I467" s="12"/>
      <c r="J467" s="49"/>
      <c r="K467" s="50"/>
      <c r="L467" s="11"/>
      <c r="M467" s="11"/>
      <c r="N467" s="11"/>
      <c r="O467" s="11"/>
    </row>
    <row r="468" spans="3:15" x14ac:dyDescent="0.2">
      <c r="C468" s="11"/>
      <c r="D468" s="48"/>
      <c r="E468" s="48"/>
      <c r="F468" s="11"/>
      <c r="G468" s="11"/>
      <c r="H468" s="11"/>
      <c r="I468" s="12"/>
      <c r="J468" s="49"/>
      <c r="K468" s="50"/>
      <c r="L468" s="11"/>
      <c r="M468" s="11"/>
      <c r="N468" s="11"/>
      <c r="O468" s="11"/>
    </row>
    <row r="469" spans="3:15" x14ac:dyDescent="0.2">
      <c r="C469" s="11"/>
      <c r="D469" s="48"/>
      <c r="E469" s="48"/>
      <c r="F469" s="11"/>
      <c r="G469" s="11"/>
      <c r="H469" s="11"/>
      <c r="I469" s="12"/>
      <c r="J469" s="49"/>
      <c r="K469" s="50"/>
      <c r="L469" s="11"/>
      <c r="M469" s="11"/>
      <c r="N469" s="11"/>
      <c r="O469" s="11"/>
    </row>
    <row r="470" spans="3:15" x14ac:dyDescent="0.2">
      <c r="C470" s="11"/>
      <c r="D470" s="48"/>
      <c r="E470" s="48"/>
      <c r="F470" s="11"/>
      <c r="G470" s="11"/>
      <c r="H470" s="11"/>
      <c r="I470" s="12"/>
      <c r="J470" s="49"/>
      <c r="K470" s="50"/>
      <c r="L470" s="11"/>
      <c r="M470" s="11"/>
      <c r="N470" s="11"/>
      <c r="O470" s="11"/>
    </row>
    <row r="471" spans="3:15" x14ac:dyDescent="0.2">
      <c r="C471" s="11"/>
      <c r="D471" s="48"/>
      <c r="E471" s="48"/>
      <c r="F471" s="11"/>
      <c r="G471" s="11"/>
      <c r="H471" s="11"/>
      <c r="I471" s="12"/>
      <c r="J471" s="49"/>
      <c r="K471" s="50"/>
      <c r="L471" s="11"/>
      <c r="M471" s="11"/>
      <c r="N471" s="11"/>
      <c r="O471" s="11"/>
    </row>
    <row r="472" spans="3:15" x14ac:dyDescent="0.2">
      <c r="C472" s="11"/>
      <c r="D472" s="48"/>
      <c r="E472" s="48"/>
      <c r="F472" s="11"/>
      <c r="G472" s="11"/>
      <c r="H472" s="11"/>
      <c r="I472" s="12"/>
      <c r="J472" s="49"/>
      <c r="K472" s="50"/>
      <c r="L472" s="11"/>
      <c r="M472" s="11"/>
      <c r="N472" s="11"/>
      <c r="O472" s="11"/>
    </row>
    <row r="473" spans="3:15" x14ac:dyDescent="0.2">
      <c r="C473" s="11"/>
      <c r="D473" s="48"/>
      <c r="E473" s="48"/>
      <c r="F473" s="11"/>
      <c r="G473" s="11"/>
      <c r="H473" s="11"/>
      <c r="I473" s="12"/>
      <c r="J473" s="49"/>
      <c r="K473" s="50"/>
      <c r="L473" s="11"/>
      <c r="M473" s="11"/>
      <c r="N473" s="11"/>
      <c r="O473" s="11"/>
    </row>
    <row r="474" spans="3:15" x14ac:dyDescent="0.2">
      <c r="C474" s="11"/>
      <c r="D474" s="48"/>
      <c r="E474" s="48"/>
      <c r="F474" s="11"/>
      <c r="G474" s="11"/>
      <c r="H474" s="11"/>
      <c r="I474" s="12"/>
      <c r="J474" s="49"/>
      <c r="K474" s="50"/>
      <c r="L474" s="11"/>
      <c r="M474" s="11"/>
      <c r="N474" s="11"/>
      <c r="O474" s="11"/>
    </row>
    <row r="475" spans="3:15" x14ac:dyDescent="0.2">
      <c r="C475" s="11"/>
      <c r="D475" s="48"/>
      <c r="E475" s="48"/>
      <c r="F475" s="11"/>
      <c r="G475" s="11"/>
      <c r="H475" s="11"/>
      <c r="I475" s="12"/>
      <c r="J475" s="49"/>
      <c r="K475" s="50"/>
      <c r="L475" s="11"/>
      <c r="M475" s="11"/>
      <c r="N475" s="11"/>
      <c r="O475" s="11"/>
    </row>
    <row r="476" spans="3:15" x14ac:dyDescent="0.2">
      <c r="C476" s="11"/>
      <c r="D476" s="48"/>
      <c r="E476" s="48"/>
      <c r="F476" s="11"/>
      <c r="G476" s="11"/>
      <c r="H476" s="11"/>
      <c r="I476" s="12"/>
      <c r="J476" s="49"/>
      <c r="K476" s="50"/>
      <c r="L476" s="11"/>
      <c r="M476" s="11"/>
      <c r="N476" s="11"/>
      <c r="O476" s="11"/>
    </row>
    <row r="477" spans="3:15" x14ac:dyDescent="0.2">
      <c r="C477" s="11"/>
      <c r="D477" s="48"/>
      <c r="E477" s="48"/>
      <c r="F477" s="11"/>
      <c r="G477" s="11"/>
      <c r="H477" s="11"/>
      <c r="I477" s="12"/>
      <c r="J477" s="49"/>
      <c r="K477" s="50"/>
      <c r="L477" s="11"/>
      <c r="M477" s="11"/>
      <c r="N477" s="11"/>
      <c r="O477" s="11"/>
    </row>
    <row r="478" spans="3:15" x14ac:dyDescent="0.2">
      <c r="C478" s="11"/>
      <c r="D478" s="48"/>
      <c r="E478" s="48"/>
      <c r="F478" s="11"/>
      <c r="G478" s="11"/>
      <c r="H478" s="11"/>
      <c r="I478" s="12"/>
      <c r="J478" s="49"/>
      <c r="K478" s="50"/>
      <c r="L478" s="11"/>
      <c r="M478" s="11"/>
      <c r="N478" s="11"/>
      <c r="O478" s="11"/>
    </row>
    <row r="479" spans="3:15" x14ac:dyDescent="0.2">
      <c r="C479" s="11"/>
      <c r="D479" s="48"/>
      <c r="E479" s="48"/>
      <c r="F479" s="11"/>
      <c r="G479" s="11"/>
      <c r="H479" s="11"/>
      <c r="I479" s="12"/>
      <c r="J479" s="49"/>
      <c r="K479" s="50"/>
      <c r="L479" s="11"/>
      <c r="M479" s="11"/>
      <c r="N479" s="11"/>
      <c r="O479" s="11"/>
    </row>
    <row r="480" spans="3:15" x14ac:dyDescent="0.2">
      <c r="C480" s="11"/>
      <c r="D480" s="48"/>
      <c r="E480" s="48"/>
      <c r="F480" s="11"/>
      <c r="G480" s="11"/>
      <c r="H480" s="11"/>
      <c r="I480" s="12"/>
      <c r="J480" s="49"/>
      <c r="K480" s="50"/>
      <c r="L480" s="11"/>
      <c r="M480" s="11"/>
      <c r="N480" s="11"/>
      <c r="O480" s="11"/>
    </row>
    <row r="481" spans="3:15" x14ac:dyDescent="0.2">
      <c r="C481" s="11"/>
      <c r="D481" s="48"/>
      <c r="E481" s="48"/>
      <c r="F481" s="11"/>
      <c r="G481" s="11"/>
      <c r="H481" s="11"/>
      <c r="I481" s="12"/>
      <c r="J481" s="49"/>
      <c r="K481" s="50"/>
      <c r="L481" s="11"/>
      <c r="M481" s="11"/>
      <c r="N481" s="11"/>
      <c r="O481" s="11"/>
    </row>
    <row r="482" spans="3:15" x14ac:dyDescent="0.2">
      <c r="C482" s="11"/>
      <c r="D482" s="48"/>
      <c r="E482" s="48"/>
      <c r="F482" s="11"/>
      <c r="G482" s="11"/>
      <c r="H482" s="11"/>
      <c r="I482" s="12"/>
      <c r="J482" s="49"/>
      <c r="K482" s="50"/>
      <c r="L482" s="11"/>
      <c r="M482" s="11"/>
      <c r="N482" s="11"/>
      <c r="O482" s="11"/>
    </row>
    <row r="483" spans="3:15" x14ac:dyDescent="0.2">
      <c r="C483" s="11"/>
      <c r="D483" s="48"/>
      <c r="E483" s="48"/>
      <c r="F483" s="11"/>
      <c r="G483" s="11"/>
      <c r="H483" s="11"/>
      <c r="I483" s="12"/>
      <c r="J483" s="49"/>
      <c r="K483" s="50"/>
      <c r="L483" s="11"/>
      <c r="M483" s="11"/>
      <c r="N483" s="11"/>
      <c r="O483" s="11"/>
    </row>
    <row r="484" spans="3:15" x14ac:dyDescent="0.2">
      <c r="C484" s="11"/>
      <c r="D484" s="48"/>
      <c r="E484" s="48"/>
      <c r="F484" s="11"/>
      <c r="G484" s="11"/>
      <c r="H484" s="11"/>
      <c r="I484" s="12"/>
      <c r="J484" s="49"/>
      <c r="K484" s="50"/>
      <c r="L484" s="11"/>
      <c r="M484" s="11"/>
      <c r="N484" s="11"/>
      <c r="O484" s="11"/>
    </row>
    <row r="485" spans="3:15" x14ac:dyDescent="0.2">
      <c r="C485" s="11"/>
      <c r="D485" s="48"/>
      <c r="E485" s="48"/>
      <c r="F485" s="11"/>
      <c r="G485" s="11"/>
      <c r="H485" s="11"/>
      <c r="I485" s="12"/>
      <c r="J485" s="49"/>
      <c r="K485" s="50"/>
      <c r="L485" s="11"/>
      <c r="M485" s="11"/>
      <c r="N485" s="11"/>
      <c r="O485" s="11"/>
    </row>
    <row r="486" spans="3:15" x14ac:dyDescent="0.2">
      <c r="C486" s="11"/>
      <c r="D486" s="48"/>
      <c r="E486" s="48"/>
      <c r="F486" s="11"/>
      <c r="G486" s="11"/>
      <c r="H486" s="11"/>
      <c r="I486" s="12"/>
      <c r="J486" s="49"/>
      <c r="K486" s="50"/>
      <c r="L486" s="11"/>
      <c r="M486" s="11"/>
      <c r="N486" s="11"/>
      <c r="O486" s="11"/>
    </row>
    <row r="487" spans="3:15" x14ac:dyDescent="0.2">
      <c r="C487" s="11"/>
      <c r="D487" s="48"/>
      <c r="E487" s="48"/>
      <c r="F487" s="11"/>
      <c r="G487" s="11"/>
      <c r="H487" s="11"/>
      <c r="I487" s="12"/>
      <c r="J487" s="49"/>
      <c r="K487" s="50"/>
      <c r="L487" s="11"/>
      <c r="M487" s="11"/>
      <c r="N487" s="11"/>
      <c r="O487" s="11"/>
    </row>
    <row r="488" spans="3:15" x14ac:dyDescent="0.2">
      <c r="C488" s="11"/>
      <c r="D488" s="48"/>
      <c r="E488" s="48"/>
      <c r="F488" s="11"/>
      <c r="G488" s="11"/>
      <c r="H488" s="11"/>
      <c r="I488" s="12"/>
      <c r="J488" s="49"/>
      <c r="K488" s="50"/>
      <c r="L488" s="11"/>
      <c r="M488" s="11"/>
      <c r="N488" s="11"/>
      <c r="O488" s="11"/>
    </row>
    <row r="489" spans="3:15" x14ac:dyDescent="0.2">
      <c r="C489" s="11"/>
      <c r="D489" s="48"/>
      <c r="E489" s="48"/>
      <c r="F489" s="11"/>
      <c r="G489" s="11"/>
      <c r="H489" s="11"/>
      <c r="I489" s="12"/>
      <c r="J489" s="49"/>
      <c r="K489" s="50"/>
      <c r="L489" s="11"/>
      <c r="M489" s="11"/>
      <c r="N489" s="11"/>
      <c r="O489" s="11"/>
    </row>
    <row r="490" spans="3:15" x14ac:dyDescent="0.2">
      <c r="C490" s="11"/>
      <c r="D490" s="48"/>
      <c r="E490" s="48"/>
      <c r="F490" s="11"/>
      <c r="G490" s="11"/>
      <c r="H490" s="11"/>
      <c r="I490" s="12"/>
      <c r="J490" s="49"/>
      <c r="K490" s="50"/>
      <c r="L490" s="11"/>
      <c r="M490" s="11"/>
      <c r="N490" s="11"/>
      <c r="O490" s="11"/>
    </row>
    <row r="491" spans="3:15" x14ac:dyDescent="0.2">
      <c r="C491" s="11"/>
      <c r="D491" s="48"/>
      <c r="E491" s="48"/>
      <c r="F491" s="11"/>
      <c r="G491" s="11"/>
      <c r="H491" s="11"/>
      <c r="I491" s="12"/>
      <c r="J491" s="49"/>
      <c r="K491" s="50"/>
      <c r="L491" s="11"/>
      <c r="M491" s="11"/>
      <c r="N491" s="11"/>
      <c r="O491" s="11"/>
    </row>
    <row r="492" spans="3:15" x14ac:dyDescent="0.2">
      <c r="C492" s="11"/>
      <c r="D492" s="48"/>
      <c r="E492" s="48"/>
      <c r="F492" s="11"/>
      <c r="G492" s="11"/>
      <c r="H492" s="11"/>
      <c r="I492" s="12"/>
      <c r="J492" s="49"/>
      <c r="K492" s="50"/>
      <c r="L492" s="11"/>
      <c r="M492" s="11"/>
      <c r="N492" s="11"/>
      <c r="O492" s="11"/>
    </row>
    <row r="493" spans="3:15" x14ac:dyDescent="0.2">
      <c r="C493" s="11"/>
      <c r="D493" s="48"/>
      <c r="E493" s="48"/>
      <c r="F493" s="11"/>
      <c r="G493" s="11"/>
      <c r="H493" s="11"/>
      <c r="I493" s="12"/>
      <c r="J493" s="49"/>
      <c r="K493" s="50"/>
      <c r="L493" s="11"/>
      <c r="M493" s="11"/>
      <c r="N493" s="11"/>
      <c r="O493" s="11"/>
    </row>
    <row r="494" spans="3:15" x14ac:dyDescent="0.2">
      <c r="C494" s="11"/>
      <c r="D494" s="48"/>
      <c r="E494" s="48"/>
      <c r="F494" s="11"/>
      <c r="G494" s="11"/>
      <c r="H494" s="11"/>
      <c r="I494" s="12"/>
      <c r="J494" s="49"/>
      <c r="K494" s="50"/>
      <c r="L494" s="11"/>
      <c r="M494" s="11"/>
      <c r="N494" s="11"/>
      <c r="O494" s="11"/>
    </row>
    <row r="495" spans="3:15" x14ac:dyDescent="0.2">
      <c r="C495" s="11"/>
      <c r="D495" s="48"/>
      <c r="E495" s="48"/>
      <c r="F495" s="11"/>
      <c r="G495" s="11"/>
      <c r="H495" s="11"/>
      <c r="I495" s="12"/>
      <c r="J495" s="49"/>
      <c r="K495" s="50"/>
      <c r="L495" s="11"/>
      <c r="M495" s="11"/>
      <c r="N495" s="11"/>
      <c r="O495" s="11"/>
    </row>
    <row r="496" spans="3:15" x14ac:dyDescent="0.2">
      <c r="C496" s="11"/>
      <c r="D496" s="48"/>
      <c r="E496" s="48"/>
      <c r="F496" s="11"/>
      <c r="G496" s="11"/>
      <c r="H496" s="11"/>
      <c r="I496" s="12"/>
      <c r="J496" s="49"/>
      <c r="K496" s="50"/>
      <c r="L496" s="11"/>
      <c r="M496" s="11"/>
      <c r="N496" s="11"/>
      <c r="O496" s="11"/>
    </row>
    <row r="497" spans="3:15" x14ac:dyDescent="0.2">
      <c r="C497" s="11"/>
      <c r="D497" s="48"/>
      <c r="E497" s="48"/>
      <c r="F497" s="11"/>
      <c r="G497" s="11"/>
      <c r="H497" s="11"/>
      <c r="I497" s="12"/>
      <c r="J497" s="49"/>
      <c r="K497" s="50"/>
      <c r="L497" s="11"/>
      <c r="M497" s="11"/>
      <c r="N497" s="11"/>
      <c r="O497" s="11"/>
    </row>
    <row r="498" spans="3:15" x14ac:dyDescent="0.2">
      <c r="C498" s="11"/>
      <c r="D498" s="48"/>
      <c r="E498" s="48"/>
      <c r="F498" s="11"/>
      <c r="G498" s="11"/>
      <c r="H498" s="11"/>
      <c r="I498" s="12"/>
      <c r="J498" s="49"/>
      <c r="K498" s="50"/>
      <c r="L498" s="11"/>
      <c r="M498" s="11"/>
      <c r="N498" s="11"/>
      <c r="O498" s="11"/>
    </row>
    <row r="499" spans="3:15" x14ac:dyDescent="0.2">
      <c r="C499" s="11"/>
      <c r="D499" s="48"/>
      <c r="E499" s="48"/>
      <c r="F499" s="11"/>
      <c r="G499" s="11"/>
      <c r="H499" s="11"/>
      <c r="I499" s="12"/>
      <c r="J499" s="49"/>
      <c r="K499" s="50"/>
      <c r="L499" s="11"/>
      <c r="M499" s="11"/>
      <c r="N499" s="11"/>
      <c r="O499" s="11"/>
    </row>
    <row r="500" spans="3:15" x14ac:dyDescent="0.2">
      <c r="C500" s="11"/>
      <c r="D500" s="48"/>
      <c r="E500" s="48"/>
      <c r="F500" s="11"/>
      <c r="G500" s="11"/>
      <c r="H500" s="11"/>
      <c r="I500" s="12"/>
      <c r="J500" s="49"/>
      <c r="K500" s="50"/>
      <c r="L500" s="11"/>
      <c r="M500" s="11"/>
      <c r="N500" s="11"/>
      <c r="O500" s="11"/>
    </row>
    <row r="501" spans="3:15" x14ac:dyDescent="0.2">
      <c r="C501" s="11"/>
      <c r="D501" s="48"/>
      <c r="E501" s="48"/>
      <c r="F501" s="11"/>
      <c r="G501" s="11"/>
      <c r="H501" s="11"/>
      <c r="I501" s="12"/>
      <c r="J501" s="49"/>
      <c r="K501" s="50"/>
      <c r="L501" s="11"/>
      <c r="M501" s="11"/>
      <c r="N501" s="11"/>
      <c r="O501" s="11"/>
    </row>
    <row r="502" spans="3:15" x14ac:dyDescent="0.2">
      <c r="C502" s="11"/>
      <c r="D502" s="48"/>
      <c r="E502" s="48"/>
      <c r="F502" s="11"/>
      <c r="G502" s="11"/>
      <c r="H502" s="11"/>
      <c r="I502" s="12"/>
      <c r="J502" s="49"/>
      <c r="K502" s="50"/>
      <c r="L502" s="11"/>
      <c r="M502" s="11"/>
      <c r="N502" s="11"/>
      <c r="O502" s="11"/>
    </row>
    <row r="503" spans="3:15" x14ac:dyDescent="0.2">
      <c r="C503" s="11"/>
      <c r="D503" s="48"/>
      <c r="E503" s="48"/>
      <c r="F503" s="11"/>
      <c r="G503" s="11"/>
      <c r="H503" s="11"/>
      <c r="I503" s="12"/>
      <c r="J503" s="49"/>
      <c r="K503" s="50"/>
      <c r="L503" s="11"/>
      <c r="M503" s="11"/>
      <c r="N503" s="11"/>
      <c r="O503" s="11"/>
    </row>
    <row r="504" spans="3:15" x14ac:dyDescent="0.2">
      <c r="C504" s="11"/>
      <c r="D504" s="48"/>
      <c r="E504" s="48"/>
      <c r="F504" s="11"/>
      <c r="G504" s="11"/>
      <c r="H504" s="11"/>
      <c r="I504" s="12"/>
      <c r="J504" s="49"/>
      <c r="K504" s="50"/>
      <c r="L504" s="11"/>
      <c r="M504" s="11"/>
      <c r="N504" s="11"/>
      <c r="O504" s="11"/>
    </row>
    <row r="505" spans="3:15" x14ac:dyDescent="0.2">
      <c r="C505" s="11"/>
      <c r="D505" s="48"/>
      <c r="E505" s="48"/>
      <c r="F505" s="11"/>
      <c r="G505" s="11"/>
      <c r="H505" s="11"/>
      <c r="I505" s="12"/>
      <c r="J505" s="49"/>
      <c r="K505" s="50"/>
      <c r="L505" s="11"/>
      <c r="M505" s="11"/>
      <c r="N505" s="11"/>
      <c r="O505" s="11"/>
    </row>
    <row r="506" spans="3:15" x14ac:dyDescent="0.2">
      <c r="C506" s="11"/>
      <c r="D506" s="48"/>
      <c r="E506" s="48"/>
      <c r="F506" s="11"/>
      <c r="G506" s="11"/>
      <c r="H506" s="11"/>
      <c r="I506" s="12"/>
      <c r="J506" s="49"/>
      <c r="K506" s="50"/>
      <c r="L506" s="11"/>
      <c r="M506" s="11"/>
      <c r="N506" s="11"/>
      <c r="O506" s="11"/>
    </row>
    <row r="507" spans="3:15" x14ac:dyDescent="0.2">
      <c r="C507" s="11"/>
      <c r="D507" s="48"/>
      <c r="E507" s="48"/>
      <c r="F507" s="11"/>
      <c r="G507" s="11"/>
      <c r="H507" s="11"/>
      <c r="I507" s="12"/>
      <c r="J507" s="49"/>
      <c r="K507" s="50"/>
      <c r="L507" s="11"/>
      <c r="M507" s="11"/>
      <c r="N507" s="11"/>
      <c r="O507" s="11"/>
    </row>
    <row r="508" spans="3:15" x14ac:dyDescent="0.2">
      <c r="C508" s="11"/>
      <c r="D508" s="48"/>
      <c r="E508" s="48"/>
      <c r="F508" s="11"/>
      <c r="G508" s="11"/>
      <c r="H508" s="11"/>
      <c r="I508" s="12"/>
      <c r="J508" s="49"/>
      <c r="K508" s="50"/>
      <c r="L508" s="11"/>
      <c r="M508" s="11"/>
      <c r="N508" s="11"/>
      <c r="O508" s="11"/>
    </row>
    <row r="509" spans="3:15" x14ac:dyDescent="0.2">
      <c r="C509" s="11"/>
      <c r="D509" s="48"/>
      <c r="E509" s="48"/>
      <c r="F509" s="11"/>
      <c r="G509" s="11"/>
      <c r="H509" s="11"/>
      <c r="I509" s="12"/>
      <c r="J509" s="49"/>
      <c r="K509" s="50"/>
      <c r="L509" s="11"/>
      <c r="M509" s="11"/>
      <c r="N509" s="11"/>
      <c r="O509" s="11"/>
    </row>
    <row r="510" spans="3:15" x14ac:dyDescent="0.2">
      <c r="C510" s="11"/>
      <c r="D510" s="48"/>
      <c r="E510" s="48"/>
      <c r="F510" s="11"/>
      <c r="G510" s="11"/>
      <c r="H510" s="11"/>
      <c r="I510" s="12"/>
      <c r="J510" s="49"/>
      <c r="K510" s="50"/>
      <c r="L510" s="11"/>
      <c r="M510" s="11"/>
      <c r="N510" s="11"/>
      <c r="O510" s="11"/>
    </row>
    <row r="511" spans="3:15" x14ac:dyDescent="0.2">
      <c r="C511" s="11"/>
      <c r="D511" s="48"/>
      <c r="E511" s="48"/>
      <c r="F511" s="11"/>
      <c r="G511" s="11"/>
      <c r="H511" s="11"/>
      <c r="I511" s="12"/>
      <c r="J511" s="49"/>
      <c r="K511" s="50"/>
      <c r="L511" s="11"/>
      <c r="M511" s="11"/>
      <c r="N511" s="11"/>
      <c r="O511" s="11"/>
    </row>
    <row r="512" spans="3:15" x14ac:dyDescent="0.2">
      <c r="C512" s="11"/>
      <c r="D512" s="48"/>
      <c r="E512" s="48"/>
      <c r="F512" s="11"/>
      <c r="G512" s="11"/>
      <c r="H512" s="11"/>
      <c r="I512" s="12"/>
      <c r="J512" s="49"/>
      <c r="K512" s="50"/>
      <c r="L512" s="11"/>
      <c r="M512" s="11"/>
      <c r="N512" s="11"/>
      <c r="O512" s="11"/>
    </row>
    <row r="513" spans="3:15" x14ac:dyDescent="0.2">
      <c r="C513" s="11"/>
      <c r="D513" s="48"/>
      <c r="E513" s="48"/>
      <c r="F513" s="11"/>
      <c r="G513" s="11"/>
      <c r="H513" s="11"/>
      <c r="I513" s="12"/>
      <c r="J513" s="49"/>
      <c r="K513" s="50"/>
      <c r="L513" s="11"/>
      <c r="M513" s="11"/>
      <c r="N513" s="11"/>
      <c r="O513" s="11"/>
    </row>
    <row r="514" spans="3:15" x14ac:dyDescent="0.2">
      <c r="C514" s="11"/>
      <c r="D514" s="48"/>
      <c r="E514" s="48"/>
      <c r="F514" s="11"/>
      <c r="G514" s="11"/>
      <c r="H514" s="11"/>
      <c r="I514" s="12"/>
      <c r="J514" s="49"/>
      <c r="K514" s="50"/>
      <c r="L514" s="11"/>
      <c r="M514" s="11"/>
      <c r="N514" s="11"/>
      <c r="O514" s="11"/>
    </row>
    <row r="515" spans="3:15" x14ac:dyDescent="0.2">
      <c r="C515" s="11"/>
      <c r="D515" s="48"/>
      <c r="E515" s="48"/>
      <c r="F515" s="11"/>
      <c r="G515" s="11"/>
      <c r="H515" s="11"/>
      <c r="I515" s="12"/>
      <c r="J515" s="49"/>
      <c r="K515" s="50"/>
      <c r="L515" s="11"/>
      <c r="M515" s="11"/>
      <c r="N515" s="11"/>
      <c r="O515" s="11"/>
    </row>
    <row r="516" spans="3:15" x14ac:dyDescent="0.2">
      <c r="C516" s="11"/>
      <c r="D516" s="48"/>
      <c r="E516" s="48"/>
      <c r="F516" s="11"/>
      <c r="G516" s="11"/>
      <c r="H516" s="11"/>
      <c r="I516" s="12"/>
      <c r="J516" s="49"/>
      <c r="K516" s="50"/>
      <c r="L516" s="11"/>
      <c r="M516" s="11"/>
      <c r="N516" s="11"/>
      <c r="O516" s="11"/>
    </row>
    <row r="517" spans="3:15" x14ac:dyDescent="0.2">
      <c r="C517" s="11"/>
      <c r="D517" s="48"/>
      <c r="E517" s="48"/>
      <c r="F517" s="11"/>
      <c r="G517" s="11"/>
      <c r="H517" s="11"/>
      <c r="I517" s="12"/>
      <c r="J517" s="49"/>
      <c r="K517" s="50"/>
      <c r="L517" s="11"/>
      <c r="M517" s="11"/>
      <c r="N517" s="11"/>
      <c r="O517" s="11"/>
    </row>
    <row r="518" spans="3:15" x14ac:dyDescent="0.2">
      <c r="C518" s="11"/>
      <c r="D518" s="48"/>
      <c r="E518" s="48"/>
      <c r="F518" s="11"/>
      <c r="G518" s="11"/>
      <c r="H518" s="11"/>
      <c r="I518" s="12"/>
      <c r="J518" s="49"/>
      <c r="K518" s="50"/>
      <c r="L518" s="11"/>
      <c r="M518" s="11"/>
      <c r="N518" s="11"/>
      <c r="O518" s="11"/>
    </row>
    <row r="519" spans="3:15" x14ac:dyDescent="0.2">
      <c r="C519" s="11"/>
      <c r="D519" s="48"/>
      <c r="E519" s="48"/>
      <c r="F519" s="11"/>
      <c r="G519" s="11"/>
      <c r="H519" s="11"/>
      <c r="I519" s="12"/>
      <c r="J519" s="49"/>
      <c r="K519" s="50"/>
      <c r="L519" s="11"/>
      <c r="M519" s="11"/>
      <c r="N519" s="11"/>
      <c r="O519" s="11"/>
    </row>
    <row r="520" spans="3:15" x14ac:dyDescent="0.2">
      <c r="C520" s="11"/>
      <c r="D520" s="48"/>
      <c r="E520" s="48"/>
      <c r="F520" s="11"/>
      <c r="G520" s="11"/>
      <c r="H520" s="11"/>
      <c r="I520" s="12"/>
      <c r="J520" s="49"/>
      <c r="K520" s="50"/>
      <c r="L520" s="11"/>
      <c r="M520" s="11"/>
      <c r="N520" s="11"/>
      <c r="O520" s="11"/>
    </row>
    <row r="521" spans="3:15" x14ac:dyDescent="0.2">
      <c r="C521" s="11"/>
      <c r="D521" s="48"/>
      <c r="E521" s="48"/>
      <c r="F521" s="11"/>
      <c r="G521" s="11"/>
      <c r="H521" s="11"/>
      <c r="I521" s="12"/>
      <c r="J521" s="49"/>
      <c r="K521" s="50"/>
      <c r="L521" s="11"/>
      <c r="M521" s="11"/>
      <c r="N521" s="11"/>
      <c r="O521" s="11"/>
    </row>
    <row r="522" spans="3:15" x14ac:dyDescent="0.2">
      <c r="C522" s="11"/>
      <c r="D522" s="48"/>
      <c r="E522" s="48"/>
      <c r="F522" s="11"/>
      <c r="G522" s="11"/>
      <c r="H522" s="11"/>
      <c r="I522" s="12"/>
      <c r="J522" s="49"/>
      <c r="K522" s="50"/>
      <c r="L522" s="11"/>
      <c r="M522" s="11"/>
      <c r="N522" s="11"/>
      <c r="O522" s="11"/>
    </row>
    <row r="523" spans="3:15" x14ac:dyDescent="0.2">
      <c r="C523" s="11"/>
      <c r="D523" s="48"/>
      <c r="E523" s="48"/>
      <c r="F523" s="11"/>
      <c r="G523" s="11"/>
      <c r="H523" s="11"/>
      <c r="I523" s="12"/>
      <c r="J523" s="49"/>
      <c r="K523" s="50"/>
      <c r="L523" s="11"/>
      <c r="M523" s="11"/>
      <c r="N523" s="11"/>
      <c r="O523" s="11"/>
    </row>
    <row r="524" spans="3:15" x14ac:dyDescent="0.2">
      <c r="C524" s="11"/>
      <c r="D524" s="48"/>
      <c r="E524" s="48"/>
      <c r="F524" s="11"/>
      <c r="G524" s="11"/>
      <c r="H524" s="11"/>
      <c r="I524" s="12"/>
      <c r="J524" s="49"/>
      <c r="K524" s="50"/>
      <c r="L524" s="11"/>
      <c r="M524" s="11"/>
      <c r="N524" s="11"/>
      <c r="O524" s="11"/>
    </row>
    <row r="525" spans="3:15" x14ac:dyDescent="0.2">
      <c r="C525" s="11"/>
      <c r="D525" s="48"/>
      <c r="E525" s="48"/>
      <c r="F525" s="11"/>
      <c r="G525" s="11"/>
      <c r="H525" s="11"/>
      <c r="I525" s="12"/>
      <c r="J525" s="49"/>
      <c r="K525" s="50"/>
      <c r="L525" s="11"/>
      <c r="M525" s="11"/>
      <c r="N525" s="11"/>
      <c r="O525" s="11"/>
    </row>
    <row r="526" spans="3:15" x14ac:dyDescent="0.2">
      <c r="C526" s="11"/>
      <c r="D526" s="48"/>
      <c r="E526" s="48"/>
      <c r="F526" s="11"/>
      <c r="G526" s="11"/>
      <c r="H526" s="11"/>
      <c r="I526" s="12"/>
      <c r="J526" s="49"/>
      <c r="K526" s="50"/>
      <c r="L526" s="11"/>
      <c r="M526" s="11"/>
      <c r="N526" s="11"/>
      <c r="O526" s="11"/>
    </row>
    <row r="527" spans="3:15" x14ac:dyDescent="0.2">
      <c r="C527" s="11"/>
      <c r="D527" s="48"/>
      <c r="E527" s="48"/>
      <c r="F527" s="11"/>
      <c r="G527" s="11"/>
      <c r="H527" s="11"/>
      <c r="I527" s="12"/>
      <c r="J527" s="49"/>
      <c r="K527" s="50"/>
      <c r="L527" s="11"/>
      <c r="M527" s="11"/>
      <c r="N527" s="11"/>
      <c r="O527" s="11"/>
    </row>
    <row r="528" spans="3:15" x14ac:dyDescent="0.2">
      <c r="C528" s="11"/>
      <c r="D528" s="48"/>
      <c r="E528" s="48"/>
      <c r="F528" s="11"/>
      <c r="G528" s="11"/>
      <c r="H528" s="11"/>
      <c r="I528" s="12"/>
      <c r="J528" s="49"/>
      <c r="K528" s="50"/>
      <c r="L528" s="11"/>
      <c r="M528" s="11"/>
      <c r="N528" s="11"/>
      <c r="O528" s="11"/>
    </row>
    <row r="529" spans="3:15" x14ac:dyDescent="0.2">
      <c r="C529" s="11"/>
      <c r="D529" s="48"/>
      <c r="E529" s="48"/>
      <c r="F529" s="11"/>
      <c r="G529" s="11"/>
      <c r="H529" s="11"/>
      <c r="I529" s="12"/>
      <c r="J529" s="49"/>
      <c r="K529" s="50"/>
      <c r="L529" s="11"/>
      <c r="M529" s="11"/>
      <c r="N529" s="11"/>
      <c r="O529" s="11"/>
    </row>
    <row r="530" spans="3:15" x14ac:dyDescent="0.2">
      <c r="C530" s="11"/>
      <c r="D530" s="48"/>
      <c r="E530" s="48"/>
      <c r="F530" s="11"/>
      <c r="G530" s="11"/>
      <c r="H530" s="11"/>
      <c r="I530" s="12"/>
      <c r="J530" s="49"/>
      <c r="K530" s="50"/>
      <c r="L530" s="11"/>
      <c r="M530" s="11"/>
      <c r="N530" s="11"/>
      <c r="O530" s="11"/>
    </row>
    <row r="531" spans="3:15" x14ac:dyDescent="0.2">
      <c r="C531" s="11"/>
      <c r="D531" s="48"/>
      <c r="E531" s="48"/>
      <c r="F531" s="11"/>
      <c r="G531" s="11"/>
      <c r="H531" s="11"/>
      <c r="I531" s="12"/>
      <c r="J531" s="49"/>
      <c r="K531" s="50"/>
      <c r="L531" s="11"/>
      <c r="M531" s="11"/>
      <c r="N531" s="11"/>
      <c r="O531" s="11"/>
    </row>
    <row r="532" spans="3:15" x14ac:dyDescent="0.2">
      <c r="C532" s="11"/>
      <c r="D532" s="48"/>
      <c r="E532" s="48"/>
      <c r="F532" s="11"/>
      <c r="G532" s="11"/>
      <c r="H532" s="11"/>
      <c r="I532" s="12"/>
      <c r="J532" s="49"/>
      <c r="K532" s="50"/>
      <c r="L532" s="11"/>
      <c r="M532" s="11"/>
      <c r="N532" s="11"/>
      <c r="O532" s="11"/>
    </row>
    <row r="533" spans="3:15" x14ac:dyDescent="0.2">
      <c r="C533" s="11"/>
      <c r="D533" s="48"/>
      <c r="E533" s="48"/>
      <c r="F533" s="11"/>
      <c r="G533" s="11"/>
      <c r="H533" s="11"/>
      <c r="I533" s="12"/>
      <c r="J533" s="49"/>
      <c r="K533" s="50"/>
      <c r="L533" s="11"/>
      <c r="M533" s="11"/>
      <c r="N533" s="11"/>
      <c r="O533" s="11"/>
    </row>
    <row r="534" spans="3:15" x14ac:dyDescent="0.2">
      <c r="C534" s="11"/>
      <c r="D534" s="48"/>
      <c r="E534" s="48"/>
      <c r="F534" s="11"/>
      <c r="G534" s="11"/>
      <c r="H534" s="11"/>
      <c r="I534" s="12"/>
      <c r="J534" s="49"/>
      <c r="K534" s="50"/>
      <c r="L534" s="11"/>
      <c r="M534" s="11"/>
      <c r="N534" s="11"/>
      <c r="O534" s="11"/>
    </row>
    <row r="535" spans="3:15" x14ac:dyDescent="0.2">
      <c r="C535" s="11"/>
      <c r="D535" s="48"/>
      <c r="E535" s="48"/>
      <c r="F535" s="11"/>
      <c r="G535" s="11"/>
      <c r="H535" s="11"/>
      <c r="I535" s="12"/>
      <c r="J535" s="49"/>
      <c r="K535" s="50"/>
      <c r="L535" s="11"/>
      <c r="M535" s="11"/>
      <c r="N535" s="11"/>
      <c r="O535" s="11"/>
    </row>
    <row r="536" spans="3:15" x14ac:dyDescent="0.2">
      <c r="C536" s="11"/>
      <c r="D536" s="48"/>
      <c r="E536" s="48"/>
      <c r="F536" s="11"/>
      <c r="G536" s="11"/>
      <c r="H536" s="11"/>
      <c r="I536" s="12"/>
      <c r="J536" s="49"/>
      <c r="K536" s="50"/>
      <c r="L536" s="11"/>
      <c r="M536" s="11"/>
      <c r="N536" s="11"/>
      <c r="O536" s="11"/>
    </row>
    <row r="537" spans="3:15" x14ac:dyDescent="0.2">
      <c r="C537" s="11"/>
      <c r="D537" s="48"/>
      <c r="E537" s="48"/>
      <c r="F537" s="11"/>
      <c r="G537" s="11"/>
      <c r="H537" s="11"/>
      <c r="I537" s="12"/>
      <c r="J537" s="49"/>
      <c r="K537" s="50"/>
      <c r="L537" s="11"/>
      <c r="M537" s="11"/>
      <c r="N537" s="11"/>
      <c r="O537" s="11"/>
    </row>
    <row r="538" spans="3:15" x14ac:dyDescent="0.2">
      <c r="C538" s="11"/>
      <c r="D538" s="48"/>
      <c r="E538" s="48"/>
      <c r="F538" s="11"/>
      <c r="G538" s="11"/>
      <c r="H538" s="11"/>
      <c r="I538" s="12"/>
      <c r="J538" s="49"/>
      <c r="K538" s="50"/>
      <c r="L538" s="11"/>
      <c r="M538" s="11"/>
      <c r="N538" s="11"/>
      <c r="O538" s="11"/>
    </row>
    <row r="539" spans="3:15" x14ac:dyDescent="0.2">
      <c r="C539" s="11"/>
      <c r="D539" s="48"/>
      <c r="E539" s="48"/>
      <c r="F539" s="11"/>
      <c r="G539" s="11"/>
      <c r="H539" s="11"/>
      <c r="I539" s="12"/>
      <c r="J539" s="49"/>
      <c r="K539" s="50"/>
      <c r="L539" s="11"/>
      <c r="M539" s="11"/>
      <c r="N539" s="11"/>
      <c r="O539" s="11"/>
    </row>
    <row r="540" spans="3:15" x14ac:dyDescent="0.2">
      <c r="C540" s="11"/>
      <c r="D540" s="48"/>
      <c r="E540" s="48"/>
      <c r="F540" s="11"/>
      <c r="G540" s="11"/>
      <c r="H540" s="11"/>
      <c r="I540" s="12"/>
      <c r="J540" s="49"/>
      <c r="K540" s="50"/>
      <c r="L540" s="11"/>
      <c r="M540" s="11"/>
      <c r="N540" s="11"/>
      <c r="O540" s="11"/>
    </row>
    <row r="541" spans="3:15" x14ac:dyDescent="0.2">
      <c r="C541" s="11"/>
      <c r="D541" s="48"/>
      <c r="E541" s="48"/>
      <c r="F541" s="11"/>
      <c r="G541" s="11"/>
      <c r="H541" s="11"/>
      <c r="I541" s="12"/>
      <c r="J541" s="49"/>
      <c r="K541" s="50"/>
      <c r="L541" s="11"/>
      <c r="M541" s="11"/>
      <c r="N541" s="11"/>
      <c r="O541" s="11"/>
    </row>
    <row r="542" spans="3:15" x14ac:dyDescent="0.2">
      <c r="C542" s="11"/>
      <c r="D542" s="48"/>
      <c r="E542" s="48"/>
      <c r="F542" s="11"/>
      <c r="G542" s="11"/>
      <c r="H542" s="11"/>
      <c r="I542" s="12"/>
      <c r="J542" s="49"/>
      <c r="K542" s="50"/>
      <c r="L542" s="11"/>
      <c r="M542" s="11"/>
      <c r="N542" s="11"/>
      <c r="O542" s="11"/>
    </row>
    <row r="543" spans="3:15" x14ac:dyDescent="0.2">
      <c r="C543" s="11"/>
      <c r="D543" s="48"/>
      <c r="E543" s="48"/>
      <c r="F543" s="11"/>
      <c r="G543" s="11"/>
      <c r="H543" s="11"/>
      <c r="I543" s="12"/>
      <c r="J543" s="49"/>
      <c r="K543" s="50"/>
      <c r="L543" s="11"/>
      <c r="M543" s="11"/>
      <c r="N543" s="11"/>
      <c r="O543" s="11"/>
    </row>
    <row r="544" spans="3:15" x14ac:dyDescent="0.2">
      <c r="C544" s="11"/>
      <c r="D544" s="48"/>
      <c r="E544" s="48"/>
      <c r="F544" s="11"/>
      <c r="G544" s="11"/>
      <c r="H544" s="11"/>
      <c r="I544" s="12"/>
      <c r="J544" s="49"/>
      <c r="K544" s="50"/>
      <c r="L544" s="11"/>
      <c r="M544" s="11"/>
      <c r="N544" s="11"/>
      <c r="O544" s="11"/>
    </row>
    <row r="545" spans="3:15" x14ac:dyDescent="0.2">
      <c r="C545" s="11"/>
      <c r="D545" s="48"/>
      <c r="E545" s="48"/>
      <c r="F545" s="11"/>
      <c r="G545" s="11"/>
      <c r="H545" s="11"/>
      <c r="I545" s="12"/>
      <c r="J545" s="49"/>
      <c r="K545" s="50"/>
      <c r="L545" s="11"/>
      <c r="M545" s="11"/>
      <c r="N545" s="11"/>
      <c r="O545" s="11"/>
    </row>
    <row r="546" spans="3:15" x14ac:dyDescent="0.2">
      <c r="C546" s="11"/>
      <c r="D546" s="48"/>
      <c r="E546" s="48"/>
      <c r="F546" s="11"/>
      <c r="G546" s="11"/>
      <c r="H546" s="11"/>
      <c r="I546" s="12"/>
      <c r="J546" s="49"/>
      <c r="K546" s="50"/>
      <c r="L546" s="11"/>
      <c r="M546" s="11"/>
      <c r="N546" s="11"/>
      <c r="O546" s="11"/>
    </row>
    <row r="547" spans="3:15" x14ac:dyDescent="0.2">
      <c r="C547" s="11"/>
      <c r="D547" s="48"/>
      <c r="E547" s="48"/>
      <c r="F547" s="11"/>
      <c r="G547" s="11"/>
      <c r="H547" s="11"/>
      <c r="I547" s="12"/>
      <c r="J547" s="49"/>
      <c r="K547" s="50"/>
      <c r="L547" s="11"/>
      <c r="M547" s="11"/>
      <c r="N547" s="11"/>
      <c r="O547" s="11"/>
    </row>
    <row r="548" spans="3:15" x14ac:dyDescent="0.2">
      <c r="C548" s="11"/>
      <c r="D548" s="48"/>
      <c r="E548" s="48"/>
      <c r="F548" s="11"/>
      <c r="G548" s="11"/>
      <c r="H548" s="11"/>
      <c r="I548" s="12"/>
      <c r="J548" s="49"/>
      <c r="K548" s="50"/>
      <c r="L548" s="11"/>
      <c r="M548" s="11"/>
      <c r="N548" s="11"/>
      <c r="O548" s="11"/>
    </row>
    <row r="549" spans="3:15" x14ac:dyDescent="0.2">
      <c r="C549" s="11"/>
      <c r="D549" s="48"/>
      <c r="E549" s="48"/>
      <c r="F549" s="11"/>
      <c r="G549" s="11"/>
      <c r="H549" s="11"/>
      <c r="I549" s="12"/>
      <c r="J549" s="49"/>
      <c r="K549" s="50"/>
      <c r="L549" s="11"/>
      <c r="M549" s="11"/>
      <c r="N549" s="11"/>
      <c r="O549" s="11"/>
    </row>
    <row r="550" spans="3:15" x14ac:dyDescent="0.2">
      <c r="C550" s="11"/>
      <c r="D550" s="48"/>
      <c r="E550" s="48"/>
      <c r="F550" s="11"/>
      <c r="G550" s="11"/>
      <c r="H550" s="11"/>
      <c r="I550" s="12"/>
      <c r="J550" s="49"/>
      <c r="K550" s="50"/>
      <c r="L550" s="11"/>
      <c r="M550" s="11"/>
      <c r="N550" s="11"/>
      <c r="O550" s="11"/>
    </row>
    <row r="551" spans="3:15" x14ac:dyDescent="0.2">
      <c r="C551" s="11"/>
      <c r="D551" s="48"/>
      <c r="E551" s="48"/>
      <c r="F551" s="11"/>
      <c r="G551" s="11"/>
      <c r="H551" s="11"/>
      <c r="I551" s="12"/>
      <c r="J551" s="49"/>
      <c r="K551" s="50"/>
      <c r="L551" s="11"/>
      <c r="M551" s="11"/>
      <c r="N551" s="11"/>
      <c r="O551" s="11"/>
    </row>
    <row r="552" spans="3:15" x14ac:dyDescent="0.2">
      <c r="C552" s="11"/>
      <c r="D552" s="48"/>
      <c r="E552" s="48"/>
      <c r="F552" s="11"/>
      <c r="G552" s="11"/>
      <c r="H552" s="11"/>
      <c r="I552" s="12"/>
      <c r="J552" s="49"/>
      <c r="K552" s="50"/>
      <c r="L552" s="11"/>
      <c r="M552" s="11"/>
      <c r="N552" s="11"/>
      <c r="O552" s="11"/>
    </row>
    <row r="553" spans="3:15" x14ac:dyDescent="0.2">
      <c r="C553" s="11"/>
      <c r="D553" s="48"/>
      <c r="E553" s="48"/>
      <c r="F553" s="11"/>
      <c r="G553" s="11"/>
      <c r="H553" s="11"/>
      <c r="I553" s="12"/>
      <c r="J553" s="49"/>
      <c r="K553" s="50"/>
      <c r="L553" s="11"/>
      <c r="M553" s="11"/>
      <c r="N553" s="11"/>
      <c r="O553" s="11"/>
    </row>
    <row r="554" spans="3:15" x14ac:dyDescent="0.2">
      <c r="C554" s="11"/>
      <c r="D554" s="48"/>
      <c r="E554" s="48"/>
      <c r="F554" s="11"/>
      <c r="G554" s="11"/>
      <c r="H554" s="11"/>
      <c r="I554" s="12"/>
      <c r="J554" s="49"/>
      <c r="K554" s="50"/>
      <c r="L554" s="11"/>
      <c r="M554" s="11"/>
      <c r="N554" s="11"/>
      <c r="O554" s="11"/>
    </row>
    <row r="555" spans="3:15" x14ac:dyDescent="0.2">
      <c r="C555" s="11"/>
      <c r="D555" s="48"/>
      <c r="E555" s="48"/>
      <c r="F555" s="11"/>
      <c r="G555" s="11"/>
      <c r="H555" s="11"/>
      <c r="I555" s="12"/>
      <c r="J555" s="49"/>
      <c r="K555" s="50"/>
      <c r="L555" s="11"/>
      <c r="M555" s="11"/>
      <c r="N555" s="11"/>
      <c r="O555" s="11"/>
    </row>
    <row r="556" spans="3:15" x14ac:dyDescent="0.2">
      <c r="C556" s="11"/>
      <c r="D556" s="48"/>
      <c r="E556" s="48"/>
      <c r="F556" s="11"/>
      <c r="G556" s="11"/>
      <c r="H556" s="11"/>
      <c r="I556" s="12"/>
      <c r="J556" s="49"/>
      <c r="K556" s="50"/>
      <c r="L556" s="11"/>
      <c r="M556" s="11"/>
      <c r="N556" s="11"/>
      <c r="O556" s="11"/>
    </row>
    <row r="557" spans="3:15" x14ac:dyDescent="0.2">
      <c r="C557" s="11"/>
      <c r="D557" s="48"/>
      <c r="E557" s="48"/>
      <c r="F557" s="11"/>
      <c r="G557" s="11"/>
      <c r="H557" s="11"/>
      <c r="I557" s="12"/>
      <c r="J557" s="49"/>
      <c r="K557" s="50"/>
      <c r="L557" s="11"/>
      <c r="M557" s="11"/>
      <c r="N557" s="11"/>
      <c r="O557" s="11"/>
    </row>
    <row r="558" spans="3:15" x14ac:dyDescent="0.2">
      <c r="C558" s="11"/>
      <c r="D558" s="48"/>
      <c r="E558" s="48"/>
      <c r="F558" s="11"/>
      <c r="G558" s="11"/>
      <c r="H558" s="11"/>
      <c r="I558" s="12"/>
      <c r="J558" s="49"/>
      <c r="K558" s="50"/>
      <c r="L558" s="11"/>
      <c r="M558" s="11"/>
      <c r="N558" s="11"/>
      <c r="O558" s="11"/>
    </row>
    <row r="559" spans="3:15" x14ac:dyDescent="0.2">
      <c r="C559" s="11"/>
      <c r="D559" s="48"/>
      <c r="E559" s="48"/>
      <c r="F559" s="11"/>
      <c r="G559" s="11"/>
      <c r="H559" s="11"/>
      <c r="I559" s="12"/>
      <c r="J559" s="49"/>
      <c r="K559" s="50"/>
      <c r="L559" s="11"/>
      <c r="M559" s="11"/>
      <c r="N559" s="11"/>
      <c r="O559" s="11"/>
    </row>
    <row r="560" spans="3:15" x14ac:dyDescent="0.2">
      <c r="C560" s="11"/>
      <c r="D560" s="48"/>
      <c r="E560" s="48"/>
      <c r="F560" s="11"/>
      <c r="G560" s="11"/>
      <c r="H560" s="11"/>
      <c r="I560" s="12"/>
      <c r="J560" s="49"/>
      <c r="K560" s="50"/>
      <c r="L560" s="11"/>
      <c r="M560" s="11"/>
      <c r="N560" s="11"/>
      <c r="O560" s="11"/>
    </row>
    <row r="561" spans="3:15" x14ac:dyDescent="0.2">
      <c r="C561" s="11"/>
      <c r="D561" s="48"/>
      <c r="E561" s="48"/>
      <c r="F561" s="11"/>
      <c r="G561" s="11"/>
      <c r="H561" s="11"/>
      <c r="I561" s="12"/>
      <c r="J561" s="49"/>
      <c r="K561" s="50"/>
      <c r="L561" s="11"/>
      <c r="M561" s="11"/>
      <c r="N561" s="11"/>
      <c r="O561" s="11"/>
    </row>
    <row r="562" spans="3:15" x14ac:dyDescent="0.2">
      <c r="C562" s="11"/>
      <c r="D562" s="48"/>
      <c r="E562" s="48"/>
      <c r="F562" s="11"/>
      <c r="G562" s="11"/>
      <c r="H562" s="11"/>
      <c r="I562" s="12"/>
      <c r="J562" s="49"/>
      <c r="K562" s="50"/>
      <c r="L562" s="11"/>
      <c r="M562" s="11"/>
      <c r="N562" s="11"/>
      <c r="O562" s="11"/>
    </row>
    <row r="563" spans="3:15" x14ac:dyDescent="0.2">
      <c r="C563" s="11"/>
      <c r="D563" s="48"/>
      <c r="E563" s="48"/>
      <c r="F563" s="11"/>
      <c r="G563" s="11"/>
      <c r="H563" s="11"/>
      <c r="I563" s="12"/>
      <c r="J563" s="49"/>
      <c r="K563" s="50"/>
      <c r="L563" s="11"/>
      <c r="M563" s="11"/>
      <c r="N563" s="11"/>
      <c r="O563" s="11"/>
    </row>
    <row r="564" spans="3:15" x14ac:dyDescent="0.2">
      <c r="C564" s="11"/>
      <c r="D564" s="48"/>
      <c r="E564" s="48"/>
      <c r="F564" s="11"/>
      <c r="G564" s="11"/>
      <c r="H564" s="11"/>
      <c r="I564" s="12"/>
      <c r="J564" s="49"/>
      <c r="K564" s="50"/>
      <c r="L564" s="11"/>
      <c r="M564" s="11"/>
      <c r="N564" s="11"/>
      <c r="O564" s="11"/>
    </row>
    <row r="565" spans="3:15" x14ac:dyDescent="0.2">
      <c r="C565" s="11"/>
      <c r="D565" s="48"/>
      <c r="E565" s="48"/>
      <c r="F565" s="11"/>
      <c r="G565" s="11"/>
      <c r="H565" s="11"/>
      <c r="I565" s="12"/>
      <c r="J565" s="49"/>
      <c r="K565" s="50"/>
      <c r="L565" s="11"/>
      <c r="M565" s="11"/>
      <c r="N565" s="11"/>
      <c r="O565" s="11"/>
    </row>
    <row r="566" spans="3:15" x14ac:dyDescent="0.2">
      <c r="C566" s="11"/>
      <c r="D566" s="48"/>
      <c r="E566" s="48"/>
      <c r="F566" s="11"/>
      <c r="G566" s="11"/>
      <c r="H566" s="11"/>
      <c r="I566" s="12"/>
      <c r="J566" s="49"/>
      <c r="K566" s="50"/>
      <c r="L566" s="11"/>
      <c r="M566" s="11"/>
      <c r="N566" s="11"/>
      <c r="O566" s="11"/>
    </row>
    <row r="567" spans="3:15" x14ac:dyDescent="0.2">
      <c r="C567" s="11"/>
      <c r="D567" s="48"/>
      <c r="E567" s="48"/>
      <c r="F567" s="11"/>
      <c r="G567" s="11"/>
      <c r="H567" s="11"/>
      <c r="I567" s="12"/>
      <c r="J567" s="49"/>
      <c r="K567" s="50"/>
      <c r="L567" s="11"/>
      <c r="M567" s="11"/>
      <c r="N567" s="11"/>
      <c r="O567" s="11"/>
    </row>
    <row r="568" spans="3:15" x14ac:dyDescent="0.2">
      <c r="C568" s="11"/>
      <c r="D568" s="48"/>
      <c r="E568" s="48"/>
      <c r="F568" s="11"/>
      <c r="G568" s="11"/>
      <c r="H568" s="11"/>
      <c r="I568" s="12"/>
      <c r="J568" s="49"/>
      <c r="K568" s="50"/>
      <c r="L568" s="11"/>
      <c r="M568" s="11"/>
      <c r="N568" s="11"/>
      <c r="O568" s="11"/>
    </row>
    <row r="569" spans="3:15" x14ac:dyDescent="0.2">
      <c r="C569" s="11"/>
      <c r="D569" s="48"/>
      <c r="E569" s="48"/>
      <c r="F569" s="11"/>
      <c r="G569" s="11"/>
      <c r="H569" s="11"/>
      <c r="I569" s="12"/>
      <c r="J569" s="49"/>
      <c r="K569" s="50"/>
      <c r="L569" s="11"/>
      <c r="M569" s="11"/>
      <c r="N569" s="11"/>
      <c r="O569" s="11"/>
    </row>
    <row r="570" spans="3:15" x14ac:dyDescent="0.2">
      <c r="C570" s="11"/>
      <c r="D570" s="48"/>
      <c r="E570" s="48"/>
      <c r="F570" s="11"/>
      <c r="G570" s="11"/>
      <c r="H570" s="11"/>
      <c r="I570" s="12"/>
      <c r="J570" s="49"/>
      <c r="K570" s="50"/>
      <c r="L570" s="11"/>
      <c r="M570" s="11"/>
      <c r="N570" s="11"/>
      <c r="O570" s="11"/>
    </row>
    <row r="571" spans="3:15" x14ac:dyDescent="0.2">
      <c r="C571" s="11"/>
      <c r="D571" s="48"/>
      <c r="E571" s="48"/>
      <c r="F571" s="11"/>
      <c r="G571" s="11"/>
      <c r="H571" s="11"/>
      <c r="I571" s="12"/>
      <c r="J571" s="49"/>
      <c r="K571" s="50"/>
      <c r="L571" s="11"/>
      <c r="M571" s="11"/>
      <c r="N571" s="11"/>
      <c r="O571" s="11"/>
    </row>
    <row r="572" spans="3:15" x14ac:dyDescent="0.2">
      <c r="C572" s="11"/>
      <c r="D572" s="48"/>
      <c r="E572" s="48"/>
      <c r="F572" s="11"/>
      <c r="G572" s="11"/>
      <c r="H572" s="11"/>
      <c r="I572" s="12"/>
      <c r="J572" s="49"/>
      <c r="K572" s="50"/>
      <c r="L572" s="11"/>
      <c r="M572" s="11"/>
      <c r="N572" s="11"/>
      <c r="O572" s="11"/>
    </row>
    <row r="573" spans="3:15" x14ac:dyDescent="0.2">
      <c r="C573" s="11"/>
      <c r="D573" s="48"/>
      <c r="E573" s="48"/>
      <c r="F573" s="11"/>
      <c r="G573" s="11"/>
      <c r="H573" s="11"/>
      <c r="I573" s="12"/>
      <c r="J573" s="49"/>
      <c r="K573" s="50"/>
      <c r="L573" s="11"/>
      <c r="M573" s="11"/>
      <c r="N573" s="11"/>
      <c r="O573" s="11"/>
    </row>
    <row r="574" spans="3:15" x14ac:dyDescent="0.2">
      <c r="C574" s="11"/>
      <c r="D574" s="48"/>
      <c r="E574" s="48"/>
      <c r="F574" s="11"/>
      <c r="G574" s="11"/>
      <c r="H574" s="11"/>
      <c r="I574" s="12"/>
      <c r="J574" s="49"/>
      <c r="K574" s="50"/>
      <c r="L574" s="11"/>
      <c r="M574" s="11"/>
      <c r="N574" s="11"/>
      <c r="O574" s="11"/>
    </row>
    <row r="575" spans="3:15" x14ac:dyDescent="0.2">
      <c r="C575" s="11"/>
      <c r="D575" s="48"/>
      <c r="E575" s="48"/>
      <c r="F575" s="11"/>
      <c r="G575" s="11"/>
      <c r="H575" s="11"/>
      <c r="I575" s="12"/>
      <c r="J575" s="49"/>
      <c r="K575" s="50"/>
      <c r="L575" s="11"/>
      <c r="M575" s="11"/>
      <c r="N575" s="11"/>
      <c r="O575" s="11"/>
    </row>
    <row r="576" spans="3:15" x14ac:dyDescent="0.2">
      <c r="C576" s="11"/>
      <c r="D576" s="48"/>
      <c r="E576" s="48"/>
      <c r="F576" s="11"/>
      <c r="G576" s="11"/>
      <c r="H576" s="11"/>
      <c r="I576" s="12"/>
      <c r="J576" s="49"/>
      <c r="K576" s="50"/>
      <c r="L576" s="11"/>
      <c r="M576" s="11"/>
      <c r="N576" s="11"/>
      <c r="O576" s="11"/>
    </row>
    <row r="577" spans="3:15" x14ac:dyDescent="0.2">
      <c r="C577" s="11"/>
      <c r="D577" s="48"/>
      <c r="E577" s="48"/>
      <c r="F577" s="11"/>
      <c r="G577" s="11"/>
      <c r="H577" s="11"/>
      <c r="I577" s="12"/>
      <c r="J577" s="49"/>
      <c r="K577" s="50"/>
      <c r="L577" s="11"/>
      <c r="M577" s="11"/>
      <c r="N577" s="11"/>
      <c r="O577" s="11"/>
    </row>
    <row r="578" spans="3:15" x14ac:dyDescent="0.2">
      <c r="C578" s="11"/>
      <c r="D578" s="48"/>
      <c r="E578" s="48"/>
      <c r="F578" s="11"/>
      <c r="G578" s="11"/>
      <c r="H578" s="11"/>
      <c r="I578" s="12"/>
      <c r="J578" s="49"/>
      <c r="K578" s="50"/>
      <c r="L578" s="11"/>
      <c r="M578" s="11"/>
      <c r="N578" s="11"/>
      <c r="O578" s="11"/>
    </row>
    <row r="579" spans="3:15" x14ac:dyDescent="0.2">
      <c r="C579" s="11"/>
      <c r="D579" s="48"/>
      <c r="E579" s="48"/>
      <c r="F579" s="11"/>
      <c r="G579" s="11"/>
      <c r="H579" s="11"/>
      <c r="I579" s="12"/>
      <c r="J579" s="49"/>
      <c r="K579" s="50"/>
      <c r="L579" s="11"/>
      <c r="M579" s="11"/>
      <c r="N579" s="11"/>
      <c r="O579" s="11"/>
    </row>
    <row r="580" spans="3:15" x14ac:dyDescent="0.2">
      <c r="C580" s="11"/>
      <c r="D580" s="48"/>
      <c r="E580" s="48"/>
      <c r="F580" s="11"/>
      <c r="G580" s="11"/>
      <c r="H580" s="11"/>
      <c r="I580" s="12"/>
      <c r="J580" s="49"/>
      <c r="K580" s="50"/>
      <c r="L580" s="11"/>
      <c r="M580" s="11"/>
      <c r="N580" s="11"/>
      <c r="O580" s="11"/>
    </row>
    <row r="581" spans="3:15" x14ac:dyDescent="0.2">
      <c r="C581" s="11"/>
      <c r="D581" s="48"/>
      <c r="E581" s="48"/>
      <c r="F581" s="11"/>
      <c r="G581" s="11"/>
      <c r="H581" s="11"/>
      <c r="I581" s="12"/>
      <c r="J581" s="49"/>
      <c r="K581" s="50"/>
      <c r="L581" s="11"/>
      <c r="M581" s="11"/>
      <c r="N581" s="11"/>
      <c r="O581" s="11"/>
    </row>
    <row r="582" spans="3:15" x14ac:dyDescent="0.2">
      <c r="C582" s="11"/>
      <c r="D582" s="48"/>
      <c r="E582" s="48"/>
      <c r="F582" s="11"/>
      <c r="G582" s="11"/>
      <c r="H582" s="11"/>
      <c r="I582" s="12"/>
      <c r="J582" s="49"/>
      <c r="K582" s="50"/>
      <c r="L582" s="11"/>
      <c r="M582" s="11"/>
      <c r="N582" s="11"/>
      <c r="O582" s="11"/>
    </row>
    <row r="583" spans="3:15" x14ac:dyDescent="0.2">
      <c r="C583" s="11"/>
      <c r="D583" s="48"/>
      <c r="E583" s="48"/>
      <c r="F583" s="11"/>
      <c r="G583" s="11"/>
      <c r="H583" s="11"/>
      <c r="I583" s="12"/>
      <c r="J583" s="49"/>
      <c r="K583" s="50"/>
      <c r="L583" s="11"/>
      <c r="M583" s="11"/>
      <c r="N583" s="11"/>
      <c r="O583" s="11"/>
    </row>
    <row r="584" spans="3:15" x14ac:dyDescent="0.2">
      <c r="C584" s="11"/>
      <c r="D584" s="48"/>
      <c r="E584" s="48"/>
      <c r="F584" s="11"/>
      <c r="G584" s="11"/>
      <c r="H584" s="11"/>
      <c r="I584" s="12"/>
      <c r="J584" s="49"/>
      <c r="K584" s="50"/>
      <c r="L584" s="11"/>
      <c r="M584" s="11"/>
      <c r="N584" s="11"/>
      <c r="O584" s="11"/>
    </row>
    <row r="585" spans="3:15" x14ac:dyDescent="0.2">
      <c r="C585" s="11"/>
      <c r="D585" s="48"/>
      <c r="E585" s="48"/>
      <c r="F585" s="11"/>
      <c r="G585" s="11"/>
      <c r="H585" s="11"/>
      <c r="I585" s="12"/>
      <c r="J585" s="49"/>
      <c r="K585" s="50"/>
      <c r="L585" s="11"/>
      <c r="M585" s="11"/>
      <c r="N585" s="11"/>
      <c r="O585" s="11"/>
    </row>
    <row r="586" spans="3:15" x14ac:dyDescent="0.2">
      <c r="C586" s="11"/>
      <c r="D586" s="48"/>
      <c r="E586" s="48"/>
      <c r="F586" s="11"/>
      <c r="G586" s="11"/>
      <c r="H586" s="11"/>
      <c r="I586" s="12"/>
      <c r="J586" s="49"/>
      <c r="K586" s="50"/>
      <c r="L586" s="11"/>
      <c r="M586" s="11"/>
      <c r="N586" s="11"/>
      <c r="O586" s="11"/>
    </row>
    <row r="587" spans="3:15" x14ac:dyDescent="0.2">
      <c r="C587" s="11"/>
      <c r="D587" s="48"/>
      <c r="E587" s="48"/>
      <c r="F587" s="11"/>
      <c r="G587" s="11"/>
      <c r="H587" s="11"/>
      <c r="I587" s="12"/>
      <c r="J587" s="49"/>
      <c r="K587" s="50"/>
      <c r="L587" s="11"/>
      <c r="M587" s="11"/>
      <c r="N587" s="11"/>
      <c r="O587" s="11"/>
    </row>
    <row r="588" spans="3:15" x14ac:dyDescent="0.2">
      <c r="C588" s="11"/>
      <c r="D588" s="48"/>
      <c r="E588" s="48"/>
      <c r="F588" s="11"/>
      <c r="G588" s="11"/>
      <c r="H588" s="11"/>
      <c r="I588" s="12"/>
      <c r="J588" s="49"/>
      <c r="K588" s="50"/>
      <c r="L588" s="11"/>
      <c r="M588" s="11"/>
      <c r="N588" s="11"/>
      <c r="O588" s="11"/>
    </row>
    <row r="589" spans="3:15" x14ac:dyDescent="0.2">
      <c r="C589" s="11"/>
      <c r="D589" s="48"/>
      <c r="E589" s="48"/>
      <c r="F589" s="11"/>
      <c r="G589" s="11"/>
      <c r="H589" s="11"/>
      <c r="I589" s="12"/>
      <c r="J589" s="49"/>
      <c r="K589" s="50"/>
      <c r="L589" s="11"/>
      <c r="M589" s="11"/>
      <c r="N589" s="11"/>
      <c r="O589" s="11"/>
    </row>
    <row r="590" spans="3:15" x14ac:dyDescent="0.2">
      <c r="C590" s="11"/>
      <c r="D590" s="48"/>
      <c r="E590" s="48"/>
      <c r="F590" s="11"/>
      <c r="G590" s="11"/>
      <c r="H590" s="11"/>
      <c r="I590" s="12"/>
      <c r="J590" s="49"/>
      <c r="K590" s="50"/>
      <c r="L590" s="11"/>
      <c r="M590" s="11"/>
      <c r="N590" s="11"/>
      <c r="O590" s="11"/>
    </row>
    <row r="591" spans="3:15" x14ac:dyDescent="0.2">
      <c r="C591" s="11"/>
      <c r="D591" s="48"/>
      <c r="E591" s="48"/>
      <c r="F591" s="11"/>
      <c r="G591" s="11"/>
      <c r="H591" s="11"/>
      <c r="I591" s="12"/>
      <c r="J591" s="49"/>
      <c r="K591" s="50"/>
      <c r="L591" s="11"/>
      <c r="M591" s="11"/>
      <c r="N591" s="11"/>
      <c r="O591" s="11"/>
    </row>
    <row r="592" spans="3:15" x14ac:dyDescent="0.2">
      <c r="C592" s="11"/>
      <c r="D592" s="48"/>
      <c r="E592" s="48"/>
      <c r="F592" s="11"/>
      <c r="G592" s="11"/>
      <c r="H592" s="11"/>
      <c r="I592" s="12"/>
      <c r="J592" s="49"/>
      <c r="K592" s="50"/>
      <c r="L592" s="11"/>
      <c r="M592" s="11"/>
      <c r="N592" s="11"/>
      <c r="O592" s="11"/>
    </row>
    <row r="593" spans="3:15" x14ac:dyDescent="0.2">
      <c r="C593" s="11"/>
      <c r="D593" s="48"/>
      <c r="E593" s="48"/>
      <c r="F593" s="11"/>
      <c r="G593" s="11"/>
      <c r="H593" s="11"/>
      <c r="I593" s="12"/>
      <c r="J593" s="49"/>
      <c r="K593" s="50"/>
      <c r="L593" s="11"/>
      <c r="M593" s="11"/>
      <c r="N593" s="11"/>
      <c r="O593" s="11"/>
    </row>
    <row r="594" spans="3:15" x14ac:dyDescent="0.2">
      <c r="C594" s="11"/>
      <c r="D594" s="48"/>
      <c r="E594" s="48"/>
      <c r="F594" s="11"/>
      <c r="G594" s="11"/>
      <c r="H594" s="11"/>
      <c r="I594" s="12"/>
      <c r="J594" s="49"/>
      <c r="K594" s="50"/>
      <c r="L594" s="11"/>
      <c r="M594" s="11"/>
      <c r="N594" s="11"/>
      <c r="O594" s="11"/>
    </row>
    <row r="595" spans="3:15" x14ac:dyDescent="0.2">
      <c r="C595" s="11"/>
      <c r="D595" s="48"/>
      <c r="E595" s="48"/>
      <c r="F595" s="11"/>
      <c r="G595" s="11"/>
      <c r="H595" s="11"/>
      <c r="I595" s="12"/>
      <c r="J595" s="49"/>
      <c r="K595" s="50"/>
      <c r="L595" s="11"/>
      <c r="M595" s="11"/>
      <c r="N595" s="11"/>
      <c r="O595" s="11"/>
    </row>
    <row r="596" spans="3:15" x14ac:dyDescent="0.2">
      <c r="C596" s="11"/>
      <c r="D596" s="48"/>
      <c r="E596" s="48"/>
      <c r="F596" s="11"/>
      <c r="G596" s="11"/>
      <c r="H596" s="11"/>
      <c r="I596" s="12"/>
      <c r="J596" s="49"/>
      <c r="K596" s="50"/>
      <c r="L596" s="11"/>
      <c r="M596" s="11"/>
      <c r="N596" s="11"/>
      <c r="O596" s="11"/>
    </row>
    <row r="597" spans="3:15" x14ac:dyDescent="0.2">
      <c r="C597" s="11"/>
      <c r="D597" s="48"/>
      <c r="E597" s="48"/>
      <c r="F597" s="11"/>
      <c r="G597" s="11"/>
      <c r="H597" s="11"/>
      <c r="I597" s="12"/>
      <c r="J597" s="49"/>
      <c r="K597" s="50"/>
      <c r="L597" s="11"/>
      <c r="M597" s="11"/>
      <c r="N597" s="11"/>
      <c r="O597" s="11"/>
    </row>
    <row r="598" spans="3:15" x14ac:dyDescent="0.2">
      <c r="C598" s="11"/>
      <c r="D598" s="48"/>
      <c r="E598" s="48"/>
      <c r="F598" s="11"/>
      <c r="G598" s="11"/>
      <c r="H598" s="11"/>
      <c r="I598" s="12"/>
      <c r="J598" s="49"/>
      <c r="K598" s="50"/>
      <c r="L598" s="11"/>
      <c r="M598" s="11"/>
      <c r="N598" s="11"/>
      <c r="O598" s="11"/>
    </row>
    <row r="599" spans="3:15" x14ac:dyDescent="0.2">
      <c r="C599" s="11"/>
      <c r="D599" s="48"/>
      <c r="E599" s="48"/>
      <c r="F599" s="11"/>
      <c r="G599" s="11"/>
      <c r="H599" s="11"/>
      <c r="I599" s="12"/>
      <c r="J599" s="49"/>
      <c r="K599" s="50"/>
      <c r="L599" s="11"/>
      <c r="M599" s="11"/>
      <c r="N599" s="11"/>
      <c r="O599" s="11"/>
    </row>
    <row r="600" spans="3:15" x14ac:dyDescent="0.2">
      <c r="C600" s="11"/>
      <c r="D600" s="48"/>
      <c r="E600" s="48"/>
      <c r="F600" s="11"/>
      <c r="G600" s="11"/>
      <c r="H600" s="11"/>
      <c r="I600" s="12"/>
      <c r="J600" s="49"/>
      <c r="K600" s="50"/>
      <c r="L600" s="11"/>
      <c r="M600" s="11"/>
      <c r="N600" s="11"/>
      <c r="O600" s="11"/>
    </row>
    <row r="601" spans="3:15" x14ac:dyDescent="0.2">
      <c r="C601" s="11"/>
      <c r="D601" s="48"/>
      <c r="E601" s="48"/>
      <c r="F601" s="11"/>
      <c r="G601" s="11"/>
      <c r="H601" s="11"/>
      <c r="I601" s="12"/>
      <c r="J601" s="49"/>
      <c r="K601" s="50"/>
      <c r="L601" s="11"/>
      <c r="M601" s="11"/>
      <c r="N601" s="11"/>
      <c r="O601" s="11"/>
    </row>
    <row r="602" spans="3:15" x14ac:dyDescent="0.2">
      <c r="C602" s="11"/>
      <c r="D602" s="48"/>
      <c r="E602" s="48"/>
      <c r="F602" s="11"/>
      <c r="G602" s="11"/>
      <c r="H602" s="11"/>
      <c r="I602" s="12"/>
      <c r="J602" s="49"/>
      <c r="K602" s="50"/>
      <c r="L602" s="11"/>
      <c r="M602" s="11"/>
      <c r="N602" s="11"/>
      <c r="O602" s="11"/>
    </row>
    <row r="603" spans="3:15" x14ac:dyDescent="0.2">
      <c r="C603" s="11"/>
      <c r="D603" s="48"/>
      <c r="E603" s="48"/>
      <c r="F603" s="11"/>
      <c r="G603" s="11"/>
      <c r="H603" s="11"/>
      <c r="I603" s="12"/>
      <c r="J603" s="49"/>
      <c r="K603" s="50"/>
      <c r="L603" s="11"/>
      <c r="M603" s="11"/>
      <c r="N603" s="11"/>
      <c r="O603" s="11"/>
    </row>
    <row r="604" spans="3:15" x14ac:dyDescent="0.2">
      <c r="C604" s="11"/>
      <c r="D604" s="48"/>
      <c r="E604" s="48"/>
      <c r="F604" s="11"/>
      <c r="G604" s="11"/>
      <c r="H604" s="11"/>
      <c r="I604" s="12"/>
      <c r="J604" s="49"/>
      <c r="K604" s="50"/>
      <c r="L604" s="11"/>
      <c r="M604" s="11"/>
      <c r="N604" s="11"/>
      <c r="O604" s="11"/>
    </row>
    <row r="605" spans="3:15" x14ac:dyDescent="0.2">
      <c r="C605" s="11"/>
      <c r="D605" s="48"/>
      <c r="E605" s="48"/>
      <c r="F605" s="11"/>
      <c r="G605" s="11"/>
      <c r="H605" s="11"/>
      <c r="I605" s="12"/>
      <c r="J605" s="49"/>
      <c r="K605" s="50"/>
      <c r="L605" s="11"/>
      <c r="M605" s="11"/>
      <c r="N605" s="11"/>
      <c r="O605" s="11"/>
    </row>
    <row r="606" spans="3:15" x14ac:dyDescent="0.2">
      <c r="C606" s="11"/>
      <c r="D606" s="48"/>
      <c r="E606" s="48"/>
      <c r="F606" s="11"/>
      <c r="G606" s="11"/>
      <c r="H606" s="11"/>
      <c r="I606" s="12"/>
      <c r="J606" s="49"/>
      <c r="K606" s="50"/>
      <c r="L606" s="11"/>
      <c r="M606" s="11"/>
      <c r="N606" s="11"/>
      <c r="O606" s="11"/>
    </row>
    <row r="607" spans="3:15" x14ac:dyDescent="0.2">
      <c r="C607" s="11"/>
      <c r="D607" s="48"/>
      <c r="E607" s="48"/>
      <c r="F607" s="11"/>
      <c r="G607" s="11"/>
      <c r="H607" s="11"/>
      <c r="I607" s="12"/>
      <c r="J607" s="49"/>
      <c r="K607" s="50"/>
      <c r="L607" s="11"/>
      <c r="M607" s="11"/>
      <c r="N607" s="11"/>
      <c r="O607" s="11"/>
    </row>
    <row r="608" spans="3:15" x14ac:dyDescent="0.2">
      <c r="C608" s="11"/>
      <c r="D608" s="48"/>
      <c r="E608" s="48"/>
      <c r="F608" s="11"/>
      <c r="G608" s="11"/>
      <c r="H608" s="11"/>
      <c r="I608" s="12"/>
      <c r="J608" s="49"/>
      <c r="K608" s="50"/>
      <c r="L608" s="11"/>
      <c r="M608" s="11"/>
      <c r="N608" s="11"/>
      <c r="O608" s="11"/>
    </row>
    <row r="609" spans="3:15" x14ac:dyDescent="0.2">
      <c r="C609" s="11"/>
      <c r="D609" s="48"/>
      <c r="E609" s="48"/>
      <c r="F609" s="11"/>
      <c r="G609" s="11"/>
      <c r="H609" s="11"/>
      <c r="I609" s="12"/>
      <c r="J609" s="49"/>
      <c r="K609" s="50"/>
      <c r="L609" s="11"/>
      <c r="M609" s="11"/>
      <c r="N609" s="11"/>
      <c r="O609" s="11"/>
    </row>
    <row r="610" spans="3:15" x14ac:dyDescent="0.2">
      <c r="C610" s="11"/>
      <c r="D610" s="48"/>
      <c r="E610" s="48"/>
      <c r="F610" s="11"/>
      <c r="G610" s="11"/>
      <c r="H610" s="11"/>
      <c r="I610" s="12"/>
      <c r="J610" s="49"/>
      <c r="K610" s="50"/>
      <c r="L610" s="11"/>
      <c r="M610" s="11"/>
      <c r="N610" s="11"/>
      <c r="O610" s="11"/>
    </row>
    <row r="611" spans="3:15" x14ac:dyDescent="0.2">
      <c r="C611" s="11"/>
      <c r="D611" s="48"/>
      <c r="E611" s="48"/>
      <c r="F611" s="11"/>
      <c r="G611" s="11"/>
      <c r="H611" s="11"/>
      <c r="I611" s="12"/>
      <c r="J611" s="49"/>
      <c r="K611" s="50"/>
      <c r="L611" s="11"/>
      <c r="M611" s="11"/>
      <c r="N611" s="11"/>
      <c r="O611" s="11"/>
    </row>
    <row r="612" spans="3:15" x14ac:dyDescent="0.2">
      <c r="C612" s="11"/>
      <c r="D612" s="48"/>
      <c r="E612" s="48"/>
      <c r="F612" s="11"/>
      <c r="G612" s="11"/>
      <c r="H612" s="11"/>
      <c r="I612" s="12"/>
      <c r="J612" s="49"/>
      <c r="K612" s="50"/>
      <c r="L612" s="11"/>
      <c r="M612" s="11"/>
      <c r="N612" s="11"/>
      <c r="O612" s="11"/>
    </row>
    <row r="613" spans="3:15" x14ac:dyDescent="0.2">
      <c r="C613" s="11"/>
      <c r="D613" s="48"/>
      <c r="E613" s="48"/>
      <c r="F613" s="11"/>
      <c r="G613" s="11"/>
      <c r="H613" s="11"/>
      <c r="I613" s="12"/>
      <c r="J613" s="49"/>
      <c r="K613" s="50"/>
      <c r="L613" s="11"/>
      <c r="M613" s="11"/>
      <c r="N613" s="11"/>
      <c r="O613" s="11"/>
    </row>
    <row r="614" spans="3:15" x14ac:dyDescent="0.2">
      <c r="C614" s="11"/>
      <c r="D614" s="48"/>
      <c r="E614" s="48"/>
      <c r="F614" s="11"/>
      <c r="G614" s="11"/>
      <c r="H614" s="11"/>
      <c r="I614" s="12"/>
      <c r="J614" s="49"/>
      <c r="K614" s="50"/>
      <c r="L614" s="11"/>
      <c r="M614" s="11"/>
      <c r="N614" s="11"/>
      <c r="O614" s="11"/>
    </row>
    <row r="615" spans="3:15" x14ac:dyDescent="0.2">
      <c r="C615" s="11"/>
      <c r="D615" s="48"/>
      <c r="E615" s="48"/>
      <c r="F615" s="11"/>
      <c r="G615" s="11"/>
      <c r="H615" s="11"/>
      <c r="I615" s="12"/>
      <c r="J615" s="49"/>
      <c r="K615" s="50"/>
      <c r="L615" s="11"/>
      <c r="M615" s="11"/>
      <c r="N615" s="11"/>
      <c r="O615" s="11"/>
    </row>
    <row r="616" spans="3:15" x14ac:dyDescent="0.2">
      <c r="C616" s="11"/>
      <c r="D616" s="48"/>
      <c r="E616" s="48"/>
      <c r="F616" s="11"/>
      <c r="G616" s="11"/>
      <c r="H616" s="11"/>
      <c r="I616" s="12"/>
      <c r="J616" s="49"/>
      <c r="K616" s="50"/>
      <c r="L616" s="11"/>
      <c r="M616" s="11"/>
      <c r="N616" s="11"/>
      <c r="O616" s="11"/>
    </row>
    <row r="617" spans="3:15" x14ac:dyDescent="0.2">
      <c r="C617" s="11"/>
      <c r="D617" s="48"/>
      <c r="E617" s="48"/>
      <c r="F617" s="11"/>
      <c r="G617" s="11"/>
      <c r="H617" s="11"/>
      <c r="I617" s="12"/>
      <c r="J617" s="49"/>
      <c r="K617" s="50"/>
      <c r="L617" s="11"/>
      <c r="M617" s="11"/>
      <c r="N617" s="11"/>
      <c r="O617" s="11"/>
    </row>
    <row r="618" spans="3:15" x14ac:dyDescent="0.2">
      <c r="C618" s="11"/>
      <c r="D618" s="48"/>
      <c r="E618" s="48"/>
      <c r="F618" s="11"/>
      <c r="G618" s="11"/>
      <c r="H618" s="11"/>
      <c r="I618" s="12"/>
      <c r="J618" s="49"/>
      <c r="K618" s="50"/>
      <c r="L618" s="11"/>
      <c r="M618" s="11"/>
      <c r="N618" s="11"/>
      <c r="O618" s="11"/>
    </row>
    <row r="619" spans="3:15" x14ac:dyDescent="0.2">
      <c r="C619" s="11"/>
      <c r="D619" s="48"/>
      <c r="E619" s="48"/>
      <c r="F619" s="11"/>
      <c r="G619" s="11"/>
      <c r="H619" s="11"/>
      <c r="I619" s="12"/>
      <c r="J619" s="49"/>
      <c r="K619" s="50"/>
      <c r="L619" s="11"/>
      <c r="M619" s="11"/>
      <c r="N619" s="11"/>
      <c r="O619" s="11"/>
    </row>
    <row r="620" spans="3:15" x14ac:dyDescent="0.2">
      <c r="C620" s="11"/>
      <c r="D620" s="48"/>
      <c r="E620" s="48"/>
      <c r="F620" s="11"/>
      <c r="G620" s="11"/>
      <c r="H620" s="11"/>
      <c r="I620" s="12"/>
      <c r="J620" s="49"/>
      <c r="K620" s="50"/>
      <c r="L620" s="11"/>
      <c r="M620" s="11"/>
      <c r="N620" s="11"/>
      <c r="O620" s="11"/>
    </row>
    <row r="621" spans="3:15" x14ac:dyDescent="0.2">
      <c r="C621" s="11"/>
      <c r="D621" s="48"/>
      <c r="E621" s="48"/>
      <c r="F621" s="11"/>
      <c r="G621" s="11"/>
      <c r="H621" s="11"/>
      <c r="I621" s="12"/>
      <c r="J621" s="49"/>
      <c r="K621" s="50"/>
      <c r="L621" s="11"/>
      <c r="M621" s="11"/>
      <c r="N621" s="11"/>
      <c r="O621" s="11"/>
    </row>
    <row r="622" spans="3:15" x14ac:dyDescent="0.2">
      <c r="C622" s="11"/>
      <c r="D622" s="48"/>
      <c r="E622" s="48"/>
      <c r="F622" s="11"/>
      <c r="G622" s="11"/>
      <c r="H622" s="11"/>
      <c r="I622" s="12"/>
      <c r="J622" s="49"/>
      <c r="K622" s="50"/>
      <c r="L622" s="11"/>
      <c r="M622" s="11"/>
      <c r="N622" s="11"/>
      <c r="O622" s="11"/>
    </row>
    <row r="623" spans="3:15" x14ac:dyDescent="0.2">
      <c r="C623" s="11"/>
      <c r="D623" s="48"/>
      <c r="E623" s="48"/>
      <c r="F623" s="11"/>
      <c r="G623" s="11"/>
      <c r="H623" s="11"/>
      <c r="I623" s="12"/>
      <c r="J623" s="49"/>
      <c r="K623" s="50"/>
      <c r="L623" s="11"/>
      <c r="M623" s="11"/>
      <c r="N623" s="11"/>
      <c r="O623" s="11"/>
    </row>
    <row r="624" spans="3:15" x14ac:dyDescent="0.2">
      <c r="C624" s="11"/>
      <c r="D624" s="48"/>
      <c r="E624" s="48"/>
      <c r="F624" s="11"/>
      <c r="G624" s="11"/>
      <c r="H624" s="11"/>
      <c r="I624" s="12"/>
      <c r="J624" s="49"/>
      <c r="K624" s="50"/>
      <c r="L624" s="11"/>
      <c r="M624" s="11"/>
      <c r="N624" s="11"/>
      <c r="O624" s="11"/>
    </row>
    <row r="625" spans="3:15" x14ac:dyDescent="0.2">
      <c r="C625" s="11"/>
      <c r="D625" s="48"/>
      <c r="E625" s="48"/>
      <c r="F625" s="11"/>
      <c r="G625" s="11"/>
      <c r="H625" s="11"/>
      <c r="I625" s="12"/>
      <c r="J625" s="49"/>
      <c r="K625" s="50"/>
      <c r="L625" s="11"/>
      <c r="M625" s="11"/>
      <c r="N625" s="11"/>
      <c r="O625" s="11"/>
    </row>
    <row r="626" spans="3:15" x14ac:dyDescent="0.2">
      <c r="C626" s="11"/>
      <c r="D626" s="48"/>
      <c r="E626" s="48"/>
      <c r="F626" s="11"/>
      <c r="G626" s="11"/>
      <c r="H626" s="11"/>
      <c r="I626" s="12"/>
      <c r="J626" s="49"/>
      <c r="K626" s="50"/>
      <c r="L626" s="11"/>
      <c r="M626" s="11"/>
      <c r="N626" s="11"/>
      <c r="O626" s="11"/>
    </row>
    <row r="627" spans="3:15" x14ac:dyDescent="0.2">
      <c r="C627" s="11"/>
      <c r="D627" s="48"/>
      <c r="E627" s="48"/>
      <c r="F627" s="11"/>
      <c r="G627" s="11"/>
      <c r="H627" s="11"/>
      <c r="I627" s="12"/>
      <c r="J627" s="49"/>
      <c r="K627" s="50"/>
      <c r="L627" s="11"/>
      <c r="M627" s="11"/>
      <c r="N627" s="11"/>
      <c r="O627" s="11"/>
    </row>
    <row r="628" spans="3:15" x14ac:dyDescent="0.2">
      <c r="C628" s="11"/>
      <c r="D628" s="48"/>
      <c r="E628" s="48"/>
      <c r="F628" s="11"/>
      <c r="G628" s="11"/>
      <c r="H628" s="11"/>
      <c r="I628" s="12"/>
      <c r="J628" s="49"/>
      <c r="K628" s="50"/>
      <c r="L628" s="11"/>
      <c r="M628" s="11"/>
      <c r="N628" s="11"/>
      <c r="O628" s="11"/>
    </row>
    <row r="629" spans="3:15" x14ac:dyDescent="0.2">
      <c r="C629" s="11"/>
      <c r="D629" s="48"/>
      <c r="E629" s="48"/>
      <c r="F629" s="11"/>
      <c r="G629" s="11"/>
      <c r="H629" s="11"/>
      <c r="I629" s="12"/>
      <c r="J629" s="49"/>
      <c r="K629" s="50"/>
      <c r="L629" s="11"/>
      <c r="M629" s="11"/>
      <c r="N629" s="11"/>
      <c r="O629" s="11"/>
    </row>
    <row r="630" spans="3:15" x14ac:dyDescent="0.2">
      <c r="C630" s="11"/>
      <c r="D630" s="48"/>
      <c r="E630" s="48"/>
      <c r="F630" s="11"/>
      <c r="G630" s="11"/>
      <c r="H630" s="11"/>
      <c r="I630" s="12"/>
      <c r="J630" s="49"/>
      <c r="K630" s="50"/>
      <c r="L630" s="11"/>
      <c r="M630" s="11"/>
      <c r="N630" s="11"/>
      <c r="O630" s="11"/>
    </row>
    <row r="631" spans="3:15" x14ac:dyDescent="0.2">
      <c r="C631" s="11"/>
      <c r="D631" s="48"/>
      <c r="E631" s="48"/>
      <c r="F631" s="11"/>
      <c r="G631" s="11"/>
      <c r="H631" s="11"/>
      <c r="I631" s="12"/>
      <c r="J631" s="49"/>
      <c r="K631" s="50"/>
      <c r="L631" s="11"/>
      <c r="M631" s="11"/>
      <c r="N631" s="11"/>
      <c r="O631" s="11"/>
    </row>
    <row r="632" spans="3:15" x14ac:dyDescent="0.2">
      <c r="C632" s="11"/>
      <c r="D632" s="48"/>
      <c r="E632" s="48"/>
      <c r="F632" s="11"/>
      <c r="G632" s="11"/>
      <c r="H632" s="11"/>
      <c r="I632" s="12"/>
      <c r="J632" s="49"/>
      <c r="K632" s="50"/>
      <c r="L632" s="11"/>
      <c r="M632" s="11"/>
      <c r="N632" s="11"/>
      <c r="O632" s="11"/>
    </row>
    <row r="633" spans="3:15" x14ac:dyDescent="0.2">
      <c r="C633" s="11"/>
      <c r="D633" s="48"/>
      <c r="E633" s="48"/>
      <c r="F633" s="11"/>
      <c r="G633" s="11"/>
      <c r="H633" s="11"/>
      <c r="I633" s="12"/>
      <c r="J633" s="49"/>
      <c r="K633" s="50"/>
      <c r="L633" s="11"/>
      <c r="M633" s="11"/>
      <c r="N633" s="11"/>
      <c r="O633" s="11"/>
    </row>
    <row r="634" spans="3:15" x14ac:dyDescent="0.2">
      <c r="C634" s="11"/>
      <c r="D634" s="48"/>
      <c r="E634" s="48"/>
      <c r="F634" s="11"/>
      <c r="G634" s="11"/>
      <c r="H634" s="11"/>
      <c r="I634" s="12"/>
      <c r="J634" s="49"/>
      <c r="K634" s="50"/>
      <c r="L634" s="11"/>
      <c r="M634" s="11"/>
      <c r="N634" s="11"/>
      <c r="O634" s="11"/>
    </row>
    <row r="635" spans="3:15" x14ac:dyDescent="0.2">
      <c r="C635" s="11"/>
      <c r="D635" s="48"/>
      <c r="E635" s="48"/>
      <c r="F635" s="11"/>
      <c r="G635" s="11"/>
      <c r="H635" s="11"/>
      <c r="I635" s="12"/>
      <c r="J635" s="49"/>
      <c r="K635" s="50"/>
      <c r="L635" s="11"/>
      <c r="M635" s="11"/>
      <c r="N635" s="11"/>
      <c r="O635" s="11"/>
    </row>
    <row r="636" spans="3:15" x14ac:dyDescent="0.2">
      <c r="C636" s="11"/>
      <c r="D636" s="48"/>
      <c r="E636" s="48"/>
      <c r="F636" s="11"/>
      <c r="G636" s="11"/>
      <c r="H636" s="11"/>
      <c r="I636" s="12"/>
      <c r="J636" s="49"/>
      <c r="K636" s="50"/>
      <c r="L636" s="11"/>
      <c r="M636" s="11"/>
      <c r="N636" s="11"/>
      <c r="O636" s="11"/>
    </row>
    <row r="637" spans="3:15" x14ac:dyDescent="0.2">
      <c r="C637" s="11"/>
      <c r="D637" s="48"/>
      <c r="E637" s="48"/>
      <c r="F637" s="11"/>
      <c r="G637" s="11"/>
      <c r="H637" s="11"/>
      <c r="I637" s="12"/>
      <c r="J637" s="49"/>
      <c r="K637" s="50"/>
      <c r="L637" s="11"/>
      <c r="M637" s="11"/>
      <c r="N637" s="11"/>
      <c r="O637" s="11"/>
    </row>
    <row r="638" spans="3:15" x14ac:dyDescent="0.2">
      <c r="C638" s="11"/>
      <c r="D638" s="48"/>
      <c r="E638" s="48"/>
      <c r="F638" s="11"/>
      <c r="G638" s="11"/>
      <c r="H638" s="11"/>
      <c r="I638" s="12"/>
      <c r="J638" s="49"/>
      <c r="K638" s="50"/>
      <c r="L638" s="11"/>
      <c r="M638" s="11"/>
      <c r="N638" s="11"/>
      <c r="O638" s="11"/>
    </row>
    <row r="639" spans="3:15" x14ac:dyDescent="0.2">
      <c r="C639" s="11"/>
      <c r="D639" s="48"/>
      <c r="E639" s="48"/>
      <c r="F639" s="11"/>
      <c r="G639" s="11"/>
      <c r="H639" s="11"/>
      <c r="I639" s="12"/>
      <c r="J639" s="49"/>
      <c r="K639" s="50"/>
      <c r="L639" s="11"/>
      <c r="M639" s="11"/>
      <c r="N639" s="11"/>
      <c r="O639" s="11"/>
    </row>
    <row r="640" spans="3:15" x14ac:dyDescent="0.2">
      <c r="C640" s="11"/>
      <c r="D640" s="48"/>
      <c r="E640" s="48"/>
      <c r="F640" s="11"/>
      <c r="G640" s="11"/>
      <c r="H640" s="11"/>
      <c r="I640" s="12"/>
      <c r="J640" s="49"/>
      <c r="K640" s="50"/>
      <c r="L640" s="11"/>
      <c r="M640" s="11"/>
      <c r="N640" s="11"/>
      <c r="O640" s="11"/>
    </row>
    <row r="641" spans="3:15" x14ac:dyDescent="0.2">
      <c r="C641" s="11"/>
      <c r="D641" s="48"/>
      <c r="E641" s="48"/>
      <c r="F641" s="11"/>
      <c r="G641" s="11"/>
      <c r="H641" s="11"/>
      <c r="I641" s="12"/>
      <c r="J641" s="49"/>
      <c r="K641" s="50"/>
      <c r="L641" s="11"/>
      <c r="M641" s="11"/>
      <c r="N641" s="11"/>
      <c r="O641" s="11"/>
    </row>
    <row r="642" spans="3:15" x14ac:dyDescent="0.2">
      <c r="C642" s="11"/>
      <c r="D642" s="48"/>
      <c r="E642" s="48"/>
      <c r="F642" s="11"/>
      <c r="G642" s="11"/>
      <c r="H642" s="11"/>
      <c r="I642" s="12"/>
      <c r="J642" s="49"/>
      <c r="K642" s="50"/>
      <c r="L642" s="11"/>
      <c r="M642" s="11"/>
      <c r="N642" s="11"/>
      <c r="O642" s="11"/>
    </row>
    <row r="643" spans="3:15" x14ac:dyDescent="0.2">
      <c r="C643" s="11"/>
      <c r="D643" s="48"/>
      <c r="E643" s="48"/>
      <c r="F643" s="11"/>
      <c r="G643" s="11"/>
      <c r="H643" s="11"/>
      <c r="I643" s="12"/>
      <c r="J643" s="49"/>
      <c r="K643" s="50"/>
      <c r="L643" s="11"/>
      <c r="M643" s="11"/>
      <c r="N643" s="11"/>
      <c r="O643" s="11"/>
    </row>
    <row r="644" spans="3:15" x14ac:dyDescent="0.2">
      <c r="C644" s="11"/>
      <c r="D644" s="48"/>
      <c r="E644" s="48"/>
      <c r="F644" s="11"/>
      <c r="G644" s="11"/>
      <c r="H644" s="11"/>
      <c r="I644" s="12"/>
      <c r="J644" s="49"/>
      <c r="K644" s="50"/>
      <c r="L644" s="11"/>
      <c r="M644" s="11"/>
      <c r="N644" s="11"/>
      <c r="O644" s="11"/>
    </row>
    <row r="645" spans="3:15" x14ac:dyDescent="0.2">
      <c r="C645" s="11"/>
      <c r="D645" s="48"/>
      <c r="E645" s="48"/>
      <c r="F645" s="11"/>
      <c r="G645" s="11"/>
      <c r="H645" s="11"/>
      <c r="I645" s="12"/>
      <c r="J645" s="49"/>
      <c r="K645" s="50"/>
      <c r="L645" s="11"/>
      <c r="M645" s="11"/>
      <c r="N645" s="11"/>
      <c r="O645" s="11"/>
    </row>
    <row r="646" spans="3:15" x14ac:dyDescent="0.2">
      <c r="C646" s="11"/>
      <c r="D646" s="48"/>
      <c r="E646" s="48"/>
      <c r="F646" s="11"/>
      <c r="G646" s="11"/>
      <c r="H646" s="11"/>
      <c r="I646" s="12"/>
      <c r="J646" s="49"/>
      <c r="K646" s="50"/>
      <c r="L646" s="11"/>
      <c r="M646" s="11"/>
      <c r="N646" s="11"/>
      <c r="O646" s="11"/>
    </row>
    <row r="647" spans="3:15" x14ac:dyDescent="0.2">
      <c r="C647" s="11"/>
      <c r="D647" s="48"/>
      <c r="E647" s="48"/>
      <c r="F647" s="11"/>
      <c r="G647" s="11"/>
      <c r="H647" s="11"/>
      <c r="I647" s="12"/>
      <c r="J647" s="49"/>
      <c r="K647" s="50"/>
      <c r="L647" s="11"/>
      <c r="M647" s="11"/>
      <c r="N647" s="11"/>
      <c r="O647" s="11"/>
    </row>
    <row r="648" spans="3:15" x14ac:dyDescent="0.2">
      <c r="C648" s="11"/>
      <c r="D648" s="48"/>
      <c r="E648" s="48"/>
      <c r="F648" s="11"/>
      <c r="G648" s="11"/>
      <c r="H648" s="11"/>
      <c r="I648" s="12"/>
      <c r="J648" s="49"/>
      <c r="K648" s="50"/>
      <c r="L648" s="11"/>
      <c r="M648" s="11"/>
      <c r="N648" s="11"/>
      <c r="O648" s="11"/>
    </row>
    <row r="649" spans="3:15" x14ac:dyDescent="0.2">
      <c r="C649" s="11"/>
      <c r="D649" s="48"/>
      <c r="E649" s="48"/>
      <c r="F649" s="11"/>
      <c r="G649" s="11"/>
      <c r="H649" s="11"/>
      <c r="I649" s="12"/>
      <c r="J649" s="49"/>
      <c r="K649" s="50"/>
      <c r="L649" s="11"/>
      <c r="M649" s="11"/>
      <c r="N649" s="11"/>
      <c r="O649" s="11"/>
    </row>
    <row r="650" spans="3:15" x14ac:dyDescent="0.2">
      <c r="C650" s="11"/>
      <c r="D650" s="48"/>
      <c r="E650" s="48"/>
      <c r="F650" s="11"/>
      <c r="G650" s="11"/>
      <c r="H650" s="11"/>
      <c r="I650" s="12"/>
      <c r="J650" s="49"/>
      <c r="K650" s="50"/>
      <c r="L650" s="11"/>
      <c r="M650" s="11"/>
      <c r="N650" s="11"/>
      <c r="O650" s="11"/>
    </row>
    <row r="651" spans="3:15" x14ac:dyDescent="0.2">
      <c r="C651" s="11"/>
      <c r="D651" s="48"/>
      <c r="E651" s="48"/>
      <c r="F651" s="11"/>
      <c r="G651" s="11"/>
      <c r="H651" s="11"/>
      <c r="I651" s="12"/>
      <c r="J651" s="49"/>
      <c r="K651" s="50"/>
      <c r="L651" s="11"/>
      <c r="M651" s="11"/>
      <c r="N651" s="11"/>
      <c r="O651" s="11"/>
    </row>
    <row r="652" spans="3:15" x14ac:dyDescent="0.2">
      <c r="C652" s="11"/>
      <c r="D652" s="48"/>
      <c r="E652" s="48"/>
      <c r="F652" s="11"/>
      <c r="G652" s="11"/>
      <c r="H652" s="11"/>
      <c r="I652" s="12"/>
      <c r="J652" s="49"/>
      <c r="K652" s="50"/>
      <c r="L652" s="11"/>
      <c r="M652" s="11"/>
      <c r="N652" s="11"/>
      <c r="O652" s="11"/>
    </row>
    <row r="653" spans="3:15" x14ac:dyDescent="0.2">
      <c r="C653" s="11"/>
      <c r="D653" s="48"/>
      <c r="E653" s="48"/>
      <c r="F653" s="11"/>
      <c r="G653" s="11"/>
      <c r="H653" s="11"/>
      <c r="I653" s="12"/>
      <c r="J653" s="49"/>
      <c r="K653" s="50"/>
      <c r="L653" s="11"/>
      <c r="M653" s="11"/>
      <c r="N653" s="11"/>
      <c r="O653" s="11"/>
    </row>
    <row r="654" spans="3:15" x14ac:dyDescent="0.2">
      <c r="C654" s="11"/>
      <c r="D654" s="48"/>
      <c r="E654" s="48"/>
      <c r="F654" s="11"/>
      <c r="G654" s="11"/>
      <c r="H654" s="11"/>
      <c r="I654" s="12"/>
      <c r="J654" s="49"/>
      <c r="K654" s="50"/>
      <c r="L654" s="11"/>
      <c r="M654" s="11"/>
      <c r="N654" s="11"/>
      <c r="O654" s="11"/>
    </row>
    <row r="655" spans="3:15" x14ac:dyDescent="0.2">
      <c r="C655" s="11"/>
      <c r="D655" s="48"/>
      <c r="E655" s="48"/>
      <c r="F655" s="11"/>
      <c r="G655" s="11"/>
      <c r="H655" s="11"/>
      <c r="I655" s="12"/>
      <c r="J655" s="49"/>
      <c r="K655" s="50"/>
      <c r="L655" s="11"/>
      <c r="M655" s="11"/>
      <c r="N655" s="11"/>
      <c r="O655" s="11"/>
    </row>
    <row r="656" spans="3:15" x14ac:dyDescent="0.2">
      <c r="C656" s="11"/>
      <c r="D656" s="48"/>
      <c r="E656" s="48"/>
      <c r="F656" s="11"/>
      <c r="G656" s="11"/>
      <c r="H656" s="11"/>
      <c r="I656" s="12"/>
      <c r="J656" s="49"/>
      <c r="K656" s="50"/>
      <c r="L656" s="11"/>
      <c r="M656" s="11"/>
      <c r="N656" s="11"/>
      <c r="O656" s="11"/>
    </row>
    <row r="657" spans="3:15" x14ac:dyDescent="0.2">
      <c r="C657" s="11"/>
      <c r="D657" s="48"/>
      <c r="E657" s="48"/>
      <c r="F657" s="11"/>
      <c r="G657" s="11"/>
      <c r="H657" s="11"/>
      <c r="I657" s="12"/>
      <c r="J657" s="49"/>
      <c r="K657" s="50"/>
      <c r="L657" s="11"/>
      <c r="M657" s="11"/>
      <c r="N657" s="11"/>
      <c r="O657" s="11"/>
    </row>
    <row r="658" spans="3:15" x14ac:dyDescent="0.2">
      <c r="C658" s="11"/>
      <c r="D658" s="48"/>
      <c r="E658" s="48"/>
      <c r="F658" s="11"/>
      <c r="G658" s="11"/>
      <c r="H658" s="11"/>
      <c r="I658" s="12"/>
      <c r="J658" s="49"/>
      <c r="K658" s="50"/>
      <c r="L658" s="11"/>
      <c r="M658" s="11"/>
      <c r="N658" s="11"/>
      <c r="O658" s="11"/>
    </row>
    <row r="659" spans="3:15" x14ac:dyDescent="0.2">
      <c r="C659" s="11"/>
      <c r="D659" s="48"/>
      <c r="E659" s="48"/>
      <c r="F659" s="11"/>
      <c r="G659" s="11"/>
      <c r="H659" s="11"/>
      <c r="I659" s="12"/>
      <c r="J659" s="49"/>
      <c r="K659" s="50"/>
      <c r="L659" s="11"/>
      <c r="M659" s="11"/>
      <c r="N659" s="11"/>
      <c r="O659" s="11"/>
    </row>
    <row r="660" spans="3:15" x14ac:dyDescent="0.2">
      <c r="C660" s="11"/>
      <c r="D660" s="48"/>
      <c r="E660" s="48"/>
      <c r="F660" s="11"/>
      <c r="G660" s="11"/>
      <c r="H660" s="11"/>
      <c r="I660" s="12"/>
      <c r="J660" s="49"/>
      <c r="K660" s="50"/>
      <c r="L660" s="11"/>
      <c r="M660" s="11"/>
      <c r="N660" s="11"/>
      <c r="O660" s="11"/>
    </row>
    <row r="661" spans="3:15" x14ac:dyDescent="0.2">
      <c r="C661" s="11"/>
      <c r="D661" s="48"/>
      <c r="E661" s="48"/>
      <c r="F661" s="11"/>
      <c r="G661" s="11"/>
      <c r="H661" s="11"/>
      <c r="I661" s="12"/>
      <c r="J661" s="49"/>
      <c r="K661" s="50"/>
      <c r="L661" s="11"/>
      <c r="M661" s="11"/>
      <c r="N661" s="11"/>
      <c r="O661" s="11"/>
    </row>
    <row r="662" spans="3:15" x14ac:dyDescent="0.2">
      <c r="C662" s="11"/>
      <c r="D662" s="48"/>
      <c r="E662" s="48"/>
      <c r="F662" s="11"/>
      <c r="G662" s="11"/>
      <c r="H662" s="11"/>
      <c r="I662" s="12"/>
      <c r="J662" s="49"/>
      <c r="K662" s="50"/>
      <c r="L662" s="11"/>
      <c r="M662" s="11"/>
      <c r="N662" s="11"/>
      <c r="O662" s="11"/>
    </row>
    <row r="663" spans="3:15" x14ac:dyDescent="0.2">
      <c r="C663" s="11"/>
      <c r="D663" s="48"/>
      <c r="E663" s="48"/>
      <c r="F663" s="11"/>
      <c r="G663" s="11"/>
      <c r="H663" s="11"/>
      <c r="I663" s="12"/>
      <c r="J663" s="49"/>
      <c r="K663" s="50"/>
      <c r="L663" s="11"/>
      <c r="M663" s="11"/>
      <c r="N663" s="11"/>
      <c r="O663" s="11"/>
    </row>
    <row r="664" spans="3:15" x14ac:dyDescent="0.2">
      <c r="C664" s="11"/>
      <c r="D664" s="48"/>
      <c r="E664" s="48"/>
      <c r="F664" s="11"/>
      <c r="G664" s="11"/>
      <c r="H664" s="11"/>
      <c r="I664" s="12"/>
      <c r="J664" s="49"/>
      <c r="K664" s="50"/>
      <c r="L664" s="11"/>
      <c r="M664" s="11"/>
      <c r="N664" s="11"/>
      <c r="O664" s="11"/>
    </row>
    <row r="665" spans="3:15" x14ac:dyDescent="0.2">
      <c r="C665" s="11"/>
      <c r="D665" s="48"/>
      <c r="E665" s="48"/>
      <c r="F665" s="11"/>
      <c r="G665" s="11"/>
      <c r="H665" s="11"/>
      <c r="I665" s="12"/>
      <c r="J665" s="49"/>
      <c r="K665" s="50"/>
      <c r="L665" s="11"/>
      <c r="M665" s="11"/>
      <c r="N665" s="11"/>
      <c r="O665" s="11"/>
    </row>
    <row r="666" spans="3:15" x14ac:dyDescent="0.2">
      <c r="C666" s="11"/>
      <c r="D666" s="48"/>
      <c r="E666" s="48"/>
      <c r="F666" s="11"/>
      <c r="G666" s="11"/>
      <c r="H666" s="11"/>
      <c r="I666" s="12"/>
      <c r="J666" s="49"/>
      <c r="K666" s="50"/>
      <c r="L666" s="11"/>
      <c r="M666" s="11"/>
      <c r="N666" s="11"/>
      <c r="O666" s="11"/>
    </row>
    <row r="667" spans="3:15" x14ac:dyDescent="0.2">
      <c r="C667" s="11"/>
      <c r="D667" s="48"/>
      <c r="E667" s="48"/>
      <c r="F667" s="11"/>
      <c r="G667" s="11"/>
      <c r="H667" s="11"/>
      <c r="I667" s="12"/>
      <c r="J667" s="49"/>
      <c r="K667" s="50"/>
      <c r="L667" s="11"/>
      <c r="M667" s="11"/>
      <c r="N667" s="11"/>
      <c r="O667" s="11"/>
    </row>
    <row r="668" spans="3:15" x14ac:dyDescent="0.2">
      <c r="C668" s="11"/>
      <c r="D668" s="48"/>
      <c r="E668" s="48"/>
      <c r="F668" s="11"/>
      <c r="G668" s="11"/>
      <c r="H668" s="11"/>
      <c r="I668" s="12"/>
      <c r="J668" s="49"/>
      <c r="K668" s="50"/>
      <c r="L668" s="11"/>
      <c r="M668" s="11"/>
      <c r="N668" s="11"/>
      <c r="O668" s="11"/>
    </row>
    <row r="669" spans="3:15" x14ac:dyDescent="0.2">
      <c r="C669" s="11"/>
      <c r="D669" s="48"/>
      <c r="E669" s="48"/>
      <c r="F669" s="11"/>
      <c r="G669" s="11"/>
      <c r="H669" s="11"/>
      <c r="I669" s="12"/>
      <c r="J669" s="49"/>
      <c r="K669" s="50"/>
      <c r="L669" s="11"/>
      <c r="M669" s="11"/>
      <c r="N669" s="11"/>
      <c r="O669" s="11"/>
    </row>
    <row r="670" spans="3:15" x14ac:dyDescent="0.2">
      <c r="C670" s="11"/>
      <c r="D670" s="48"/>
      <c r="E670" s="48"/>
      <c r="F670" s="11"/>
      <c r="G670" s="11"/>
      <c r="H670" s="11"/>
      <c r="I670" s="12"/>
      <c r="J670" s="49"/>
      <c r="K670" s="50"/>
      <c r="L670" s="11"/>
      <c r="M670" s="11"/>
      <c r="N670" s="11"/>
      <c r="O670" s="11"/>
    </row>
    <row r="671" spans="3:15" x14ac:dyDescent="0.2">
      <c r="C671" s="11"/>
      <c r="D671" s="48"/>
      <c r="E671" s="48"/>
      <c r="F671" s="11"/>
      <c r="G671" s="11"/>
      <c r="H671" s="11"/>
      <c r="I671" s="12"/>
      <c r="J671" s="49"/>
      <c r="K671" s="50"/>
      <c r="L671" s="11"/>
      <c r="M671" s="11"/>
      <c r="N671" s="11"/>
      <c r="O671" s="11"/>
    </row>
    <row r="672" spans="3:15" x14ac:dyDescent="0.2">
      <c r="C672" s="11"/>
      <c r="D672" s="48"/>
      <c r="E672" s="48"/>
      <c r="F672" s="11"/>
      <c r="G672" s="11"/>
      <c r="H672" s="11"/>
      <c r="I672" s="12"/>
      <c r="J672" s="49"/>
      <c r="K672" s="50"/>
      <c r="L672" s="11"/>
      <c r="M672" s="11"/>
      <c r="N672" s="11"/>
      <c r="O672" s="11"/>
    </row>
    <row r="673" spans="3:15" x14ac:dyDescent="0.2">
      <c r="C673" s="11"/>
      <c r="D673" s="48"/>
      <c r="E673" s="48"/>
      <c r="F673" s="11"/>
      <c r="G673" s="11"/>
      <c r="H673" s="11"/>
      <c r="I673" s="12"/>
      <c r="J673" s="49"/>
      <c r="K673" s="50"/>
      <c r="L673" s="11"/>
      <c r="M673" s="11"/>
      <c r="N673" s="11"/>
      <c r="O673" s="11"/>
    </row>
    <row r="674" spans="3:15" x14ac:dyDescent="0.2">
      <c r="C674" s="11"/>
      <c r="D674" s="48"/>
      <c r="E674" s="48"/>
      <c r="F674" s="11"/>
      <c r="G674" s="11"/>
      <c r="H674" s="11"/>
      <c r="I674" s="12"/>
      <c r="J674" s="49"/>
      <c r="K674" s="50"/>
      <c r="L674" s="11"/>
      <c r="M674" s="11"/>
      <c r="N674" s="11"/>
      <c r="O674" s="11"/>
    </row>
    <row r="675" spans="3:15" x14ac:dyDescent="0.2">
      <c r="C675" s="11"/>
      <c r="D675" s="48"/>
      <c r="E675" s="48"/>
      <c r="F675" s="11"/>
      <c r="G675" s="11"/>
      <c r="H675" s="11"/>
      <c r="I675" s="12"/>
      <c r="J675" s="49"/>
      <c r="K675" s="50"/>
      <c r="L675" s="11"/>
      <c r="M675" s="11"/>
      <c r="N675" s="11"/>
      <c r="O675" s="11"/>
    </row>
    <row r="676" spans="3:15" x14ac:dyDescent="0.2">
      <c r="C676" s="11"/>
      <c r="D676" s="48"/>
      <c r="E676" s="48"/>
      <c r="F676" s="11"/>
      <c r="G676" s="11"/>
      <c r="H676" s="11"/>
      <c r="I676" s="12"/>
      <c r="J676" s="49"/>
      <c r="K676" s="50"/>
      <c r="L676" s="11"/>
      <c r="M676" s="11"/>
      <c r="N676" s="11"/>
      <c r="O676" s="11"/>
    </row>
    <row r="677" spans="3:15" x14ac:dyDescent="0.2">
      <c r="C677" s="11"/>
      <c r="D677" s="48"/>
      <c r="E677" s="48"/>
      <c r="F677" s="11"/>
      <c r="G677" s="11"/>
      <c r="H677" s="11"/>
      <c r="I677" s="12"/>
      <c r="J677" s="49"/>
      <c r="K677" s="50"/>
      <c r="L677" s="11"/>
      <c r="M677" s="11"/>
      <c r="N677" s="11"/>
      <c r="O677" s="11"/>
    </row>
    <row r="678" spans="3:15" x14ac:dyDescent="0.2">
      <c r="C678" s="11"/>
      <c r="D678" s="48"/>
      <c r="E678" s="48"/>
      <c r="F678" s="11"/>
      <c r="G678" s="11"/>
      <c r="H678" s="11"/>
      <c r="I678" s="12"/>
      <c r="J678" s="49"/>
      <c r="K678" s="50"/>
      <c r="L678" s="11"/>
      <c r="M678" s="11"/>
      <c r="N678" s="11"/>
      <c r="O678" s="11"/>
    </row>
    <row r="679" spans="3:15" x14ac:dyDescent="0.2">
      <c r="C679" s="11"/>
      <c r="D679" s="48"/>
      <c r="E679" s="48"/>
      <c r="F679" s="11"/>
      <c r="G679" s="11"/>
      <c r="H679" s="11"/>
      <c r="I679" s="12"/>
      <c r="J679" s="49"/>
      <c r="K679" s="50"/>
      <c r="L679" s="11"/>
      <c r="M679" s="11"/>
      <c r="N679" s="11"/>
      <c r="O679" s="11"/>
    </row>
    <row r="680" spans="3:15" x14ac:dyDescent="0.2">
      <c r="C680" s="11"/>
      <c r="D680" s="48"/>
      <c r="E680" s="48"/>
      <c r="F680" s="11"/>
      <c r="G680" s="11"/>
      <c r="H680" s="11"/>
      <c r="I680" s="12"/>
      <c r="J680" s="49"/>
      <c r="K680" s="50"/>
      <c r="L680" s="11"/>
      <c r="M680" s="11"/>
      <c r="N680" s="11"/>
      <c r="O680" s="11"/>
    </row>
    <row r="681" spans="3:15" x14ac:dyDescent="0.2">
      <c r="C681" s="11"/>
      <c r="D681" s="48"/>
      <c r="E681" s="48"/>
      <c r="F681" s="11"/>
      <c r="G681" s="11"/>
      <c r="H681" s="11"/>
      <c r="I681" s="12"/>
      <c r="J681" s="49"/>
      <c r="K681" s="50"/>
      <c r="L681" s="11"/>
      <c r="M681" s="11"/>
      <c r="N681" s="11"/>
      <c r="O681" s="11"/>
    </row>
    <row r="682" spans="3:15" x14ac:dyDescent="0.2">
      <c r="C682" s="11"/>
      <c r="D682" s="48"/>
      <c r="E682" s="48"/>
      <c r="F682" s="11"/>
      <c r="G682" s="11"/>
      <c r="H682" s="11"/>
      <c r="I682" s="12"/>
      <c r="J682" s="49"/>
      <c r="K682" s="50"/>
      <c r="L682" s="11"/>
      <c r="M682" s="11"/>
      <c r="N682" s="11"/>
      <c r="O682" s="11"/>
    </row>
    <row r="683" spans="3:15" x14ac:dyDescent="0.2">
      <c r="C683" s="11"/>
      <c r="D683" s="48"/>
      <c r="E683" s="48"/>
      <c r="F683" s="11"/>
      <c r="G683" s="11"/>
      <c r="H683" s="11"/>
      <c r="I683" s="12"/>
      <c r="J683" s="49"/>
      <c r="K683" s="50"/>
      <c r="L683" s="11"/>
      <c r="M683" s="11"/>
      <c r="N683" s="11"/>
      <c r="O683" s="11"/>
    </row>
    <row r="684" spans="3:15" x14ac:dyDescent="0.2">
      <c r="C684" s="11"/>
      <c r="D684" s="48"/>
      <c r="E684" s="48"/>
      <c r="F684" s="11"/>
      <c r="G684" s="11"/>
      <c r="H684" s="11"/>
      <c r="I684" s="12"/>
      <c r="J684" s="49"/>
      <c r="K684" s="50"/>
      <c r="L684" s="11"/>
      <c r="M684" s="11"/>
      <c r="N684" s="11"/>
      <c r="O684" s="11"/>
    </row>
    <row r="685" spans="3:15" x14ac:dyDescent="0.2">
      <c r="C685" s="11"/>
      <c r="D685" s="48"/>
      <c r="E685" s="48"/>
      <c r="F685" s="11"/>
      <c r="G685" s="11"/>
      <c r="H685" s="11"/>
      <c r="I685" s="12"/>
      <c r="J685" s="49"/>
      <c r="K685" s="50"/>
      <c r="L685" s="11"/>
      <c r="M685" s="11"/>
      <c r="N685" s="11"/>
      <c r="O685" s="11"/>
    </row>
    <row r="686" spans="3:15" x14ac:dyDescent="0.2">
      <c r="C686" s="11"/>
      <c r="D686" s="48"/>
      <c r="E686" s="48"/>
      <c r="F686" s="11"/>
      <c r="G686" s="11"/>
      <c r="H686" s="11"/>
      <c r="I686" s="12"/>
      <c r="J686" s="49"/>
      <c r="K686" s="50"/>
      <c r="L686" s="11"/>
      <c r="M686" s="11"/>
      <c r="N686" s="11"/>
      <c r="O686" s="11"/>
    </row>
    <row r="687" spans="3:15" x14ac:dyDescent="0.2">
      <c r="C687" s="11"/>
      <c r="D687" s="48"/>
      <c r="E687" s="48"/>
      <c r="F687" s="11"/>
      <c r="G687" s="11"/>
      <c r="H687" s="11"/>
      <c r="I687" s="12"/>
      <c r="J687" s="49"/>
      <c r="K687" s="50"/>
      <c r="L687" s="11"/>
      <c r="M687" s="11"/>
      <c r="N687" s="11"/>
      <c r="O687" s="11"/>
    </row>
    <row r="688" spans="3:15" x14ac:dyDescent="0.2">
      <c r="C688" s="11"/>
      <c r="D688" s="48"/>
      <c r="E688" s="48"/>
      <c r="F688" s="11"/>
      <c r="G688" s="11"/>
      <c r="H688" s="11"/>
      <c r="I688" s="12"/>
      <c r="J688" s="49"/>
      <c r="K688" s="50"/>
      <c r="L688" s="11"/>
      <c r="M688" s="11"/>
      <c r="N688" s="11"/>
      <c r="O688" s="11"/>
    </row>
    <row r="689" spans="3:15" x14ac:dyDescent="0.2">
      <c r="C689" s="11"/>
      <c r="D689" s="48"/>
      <c r="E689" s="48"/>
      <c r="F689" s="11"/>
      <c r="G689" s="11"/>
      <c r="H689" s="11"/>
      <c r="I689" s="12"/>
      <c r="J689" s="49"/>
      <c r="K689" s="50"/>
      <c r="L689" s="11"/>
      <c r="M689" s="11"/>
      <c r="N689" s="11"/>
      <c r="O689" s="11"/>
    </row>
    <row r="690" spans="3:15" x14ac:dyDescent="0.2">
      <c r="C690" s="11"/>
      <c r="D690" s="48"/>
      <c r="E690" s="48"/>
      <c r="F690" s="11"/>
      <c r="G690" s="11"/>
      <c r="H690" s="11"/>
      <c r="I690" s="12"/>
      <c r="J690" s="49"/>
      <c r="K690" s="50"/>
      <c r="L690" s="11"/>
      <c r="M690" s="11"/>
      <c r="N690" s="11"/>
      <c r="O690" s="11"/>
    </row>
    <row r="691" spans="3:15" x14ac:dyDescent="0.2">
      <c r="C691" s="11"/>
      <c r="D691" s="48"/>
      <c r="E691" s="48"/>
      <c r="F691" s="11"/>
      <c r="G691" s="11"/>
      <c r="H691" s="11"/>
      <c r="I691" s="12"/>
      <c r="J691" s="49"/>
      <c r="K691" s="50"/>
      <c r="L691" s="11"/>
      <c r="M691" s="11"/>
      <c r="N691" s="11"/>
      <c r="O691" s="11"/>
    </row>
    <row r="692" spans="3:15" x14ac:dyDescent="0.2">
      <c r="C692" s="11"/>
      <c r="D692" s="48"/>
      <c r="E692" s="48"/>
      <c r="F692" s="11"/>
      <c r="G692" s="11"/>
      <c r="H692" s="11"/>
      <c r="I692" s="12"/>
      <c r="J692" s="49"/>
      <c r="K692" s="50"/>
      <c r="L692" s="11"/>
      <c r="M692" s="11"/>
      <c r="N692" s="11"/>
      <c r="O692" s="11"/>
    </row>
    <row r="693" spans="3:15" x14ac:dyDescent="0.2">
      <c r="C693" s="11"/>
      <c r="D693" s="48"/>
      <c r="E693" s="48"/>
      <c r="F693" s="11"/>
      <c r="G693" s="11"/>
      <c r="H693" s="11"/>
      <c r="I693" s="12"/>
      <c r="J693" s="49"/>
      <c r="K693" s="50"/>
      <c r="L693" s="11"/>
      <c r="M693" s="11"/>
      <c r="N693" s="11"/>
      <c r="O693" s="11"/>
    </row>
    <row r="694" spans="3:15" x14ac:dyDescent="0.2">
      <c r="C694" s="11"/>
      <c r="D694" s="48"/>
      <c r="E694" s="48"/>
      <c r="F694" s="11"/>
      <c r="G694" s="11"/>
      <c r="H694" s="11"/>
      <c r="I694" s="12"/>
      <c r="J694" s="49"/>
      <c r="K694" s="50"/>
      <c r="L694" s="11"/>
      <c r="M694" s="11"/>
      <c r="N694" s="11"/>
      <c r="O694" s="11"/>
    </row>
    <row r="695" spans="3:15" x14ac:dyDescent="0.2">
      <c r="C695" s="11"/>
      <c r="D695" s="48"/>
      <c r="E695" s="48"/>
      <c r="F695" s="11"/>
      <c r="G695" s="11"/>
      <c r="H695" s="11"/>
      <c r="I695" s="12"/>
      <c r="J695" s="49"/>
      <c r="K695" s="50"/>
      <c r="L695" s="11"/>
      <c r="M695" s="11"/>
      <c r="N695" s="11"/>
      <c r="O695" s="11"/>
    </row>
    <row r="696" spans="3:15" x14ac:dyDescent="0.2">
      <c r="C696" s="11"/>
      <c r="D696" s="48"/>
      <c r="E696" s="48"/>
      <c r="F696" s="11"/>
      <c r="G696" s="11"/>
      <c r="H696" s="11"/>
      <c r="I696" s="12"/>
      <c r="J696" s="49"/>
      <c r="K696" s="50"/>
      <c r="L696" s="11"/>
      <c r="M696" s="11"/>
      <c r="N696" s="11"/>
      <c r="O696" s="11"/>
    </row>
    <row r="697" spans="3:15" x14ac:dyDescent="0.2">
      <c r="C697" s="11"/>
      <c r="D697" s="48"/>
      <c r="E697" s="48"/>
      <c r="F697" s="11"/>
      <c r="G697" s="11"/>
      <c r="H697" s="11"/>
      <c r="I697" s="12"/>
      <c r="J697" s="49"/>
      <c r="K697" s="50"/>
      <c r="L697" s="11"/>
      <c r="M697" s="11"/>
      <c r="N697" s="11"/>
      <c r="O697" s="11"/>
    </row>
    <row r="698" spans="3:15" x14ac:dyDescent="0.2">
      <c r="C698" s="11"/>
      <c r="D698" s="48"/>
      <c r="E698" s="48"/>
      <c r="F698" s="11"/>
      <c r="G698" s="11"/>
      <c r="H698" s="11"/>
      <c r="I698" s="12"/>
      <c r="J698" s="49"/>
      <c r="K698" s="50"/>
      <c r="L698" s="11"/>
      <c r="M698" s="11"/>
      <c r="N698" s="11"/>
      <c r="O698" s="11"/>
    </row>
    <row r="699" spans="3:15" x14ac:dyDescent="0.2">
      <c r="C699" s="11"/>
      <c r="D699" s="48"/>
      <c r="E699" s="48"/>
      <c r="F699" s="11"/>
      <c r="G699" s="11"/>
      <c r="H699" s="11"/>
      <c r="I699" s="12"/>
      <c r="J699" s="49"/>
      <c r="K699" s="50"/>
      <c r="L699" s="11"/>
      <c r="M699" s="11"/>
      <c r="N699" s="11"/>
      <c r="O699" s="11"/>
    </row>
    <row r="700" spans="3:15" x14ac:dyDescent="0.2">
      <c r="C700" s="11"/>
      <c r="D700" s="48"/>
      <c r="E700" s="48"/>
      <c r="F700" s="11"/>
      <c r="G700" s="11"/>
      <c r="H700" s="11"/>
      <c r="I700" s="12"/>
      <c r="J700" s="49"/>
      <c r="K700" s="50"/>
      <c r="L700" s="11"/>
      <c r="M700" s="11"/>
      <c r="N700" s="11"/>
      <c r="O700" s="11"/>
    </row>
    <row r="701" spans="3:15" x14ac:dyDescent="0.2">
      <c r="C701" s="11"/>
      <c r="D701" s="48"/>
      <c r="E701" s="48"/>
      <c r="F701" s="11"/>
      <c r="G701" s="11"/>
      <c r="H701" s="11"/>
      <c r="I701" s="12"/>
      <c r="J701" s="49"/>
      <c r="K701" s="50"/>
      <c r="L701" s="11"/>
      <c r="M701" s="11"/>
      <c r="N701" s="11"/>
      <c r="O701" s="11"/>
    </row>
    <row r="702" spans="3:15" x14ac:dyDescent="0.2">
      <c r="C702" s="11"/>
      <c r="D702" s="48"/>
      <c r="E702" s="48"/>
      <c r="F702" s="11"/>
      <c r="G702" s="11"/>
      <c r="H702" s="11"/>
      <c r="I702" s="12"/>
      <c r="J702" s="49"/>
      <c r="K702" s="50"/>
      <c r="L702" s="11"/>
      <c r="M702" s="11"/>
      <c r="N702" s="11"/>
      <c r="O702" s="11"/>
    </row>
    <row r="703" spans="3:15" x14ac:dyDescent="0.2">
      <c r="C703" s="11"/>
      <c r="D703" s="48"/>
      <c r="E703" s="48"/>
      <c r="F703" s="11"/>
      <c r="G703" s="11"/>
      <c r="H703" s="11"/>
      <c r="I703" s="12"/>
      <c r="J703" s="49"/>
      <c r="K703" s="50"/>
      <c r="L703" s="11"/>
      <c r="M703" s="11"/>
      <c r="N703" s="11"/>
      <c r="O703" s="11"/>
    </row>
    <row r="704" spans="3:15" x14ac:dyDescent="0.2">
      <c r="C704" s="11"/>
      <c r="D704" s="48"/>
      <c r="E704" s="48"/>
      <c r="F704" s="11"/>
      <c r="G704" s="11"/>
      <c r="H704" s="11"/>
      <c r="I704" s="12"/>
      <c r="J704" s="49"/>
      <c r="K704" s="50"/>
      <c r="L704" s="11"/>
      <c r="M704" s="11"/>
      <c r="N704" s="11"/>
      <c r="O704" s="11"/>
    </row>
    <row r="705" spans="3:15" x14ac:dyDescent="0.2">
      <c r="C705" s="11"/>
      <c r="D705" s="48"/>
      <c r="E705" s="48"/>
      <c r="F705" s="11"/>
      <c r="G705" s="11"/>
      <c r="H705" s="11"/>
      <c r="I705" s="12"/>
      <c r="J705" s="49"/>
      <c r="K705" s="50"/>
      <c r="L705" s="11"/>
      <c r="M705" s="11"/>
      <c r="N705" s="11"/>
      <c r="O705" s="11"/>
    </row>
    <row r="706" spans="3:15" x14ac:dyDescent="0.2">
      <c r="C706" s="11"/>
      <c r="D706" s="48"/>
      <c r="E706" s="48"/>
      <c r="F706" s="11"/>
      <c r="G706" s="11"/>
      <c r="H706" s="11"/>
      <c r="I706" s="12"/>
      <c r="J706" s="49"/>
      <c r="K706" s="50"/>
      <c r="L706" s="11"/>
      <c r="M706" s="11"/>
      <c r="N706" s="11"/>
      <c r="O706" s="11"/>
    </row>
    <row r="707" spans="3:15" x14ac:dyDescent="0.2">
      <c r="C707" s="11"/>
      <c r="D707" s="48"/>
      <c r="E707" s="48"/>
      <c r="F707" s="11"/>
      <c r="G707" s="11"/>
      <c r="H707" s="11"/>
      <c r="I707" s="12"/>
      <c r="J707" s="49"/>
      <c r="K707" s="50"/>
      <c r="L707" s="11"/>
      <c r="M707" s="11"/>
      <c r="N707" s="11"/>
      <c r="O707" s="11"/>
    </row>
    <row r="708" spans="3:15" x14ac:dyDescent="0.2">
      <c r="C708" s="11"/>
      <c r="D708" s="48"/>
      <c r="E708" s="48"/>
      <c r="F708" s="11"/>
      <c r="G708" s="11"/>
      <c r="H708" s="11"/>
      <c r="I708" s="12"/>
      <c r="J708" s="49"/>
      <c r="K708" s="50"/>
      <c r="L708" s="11"/>
      <c r="M708" s="11"/>
      <c r="N708" s="11"/>
      <c r="O708" s="11"/>
    </row>
    <row r="709" spans="3:15" x14ac:dyDescent="0.2">
      <c r="C709" s="11"/>
      <c r="D709" s="48"/>
      <c r="E709" s="48"/>
      <c r="F709" s="11"/>
      <c r="G709" s="11"/>
      <c r="H709" s="11"/>
      <c r="I709" s="12"/>
      <c r="J709" s="49"/>
      <c r="K709" s="50"/>
      <c r="L709" s="11"/>
      <c r="M709" s="11"/>
      <c r="N709" s="11"/>
      <c r="O709" s="11"/>
    </row>
    <row r="710" spans="3:15" x14ac:dyDescent="0.2">
      <c r="C710" s="11"/>
      <c r="D710" s="48"/>
      <c r="E710" s="48"/>
      <c r="F710" s="11"/>
      <c r="G710" s="11"/>
      <c r="H710" s="11"/>
      <c r="I710" s="12"/>
      <c r="J710" s="49"/>
      <c r="K710" s="50"/>
      <c r="L710" s="11"/>
      <c r="M710" s="11"/>
      <c r="N710" s="11"/>
      <c r="O710" s="11"/>
    </row>
    <row r="711" spans="3:15" x14ac:dyDescent="0.2">
      <c r="C711" s="11"/>
      <c r="D711" s="48"/>
      <c r="E711" s="48"/>
      <c r="F711" s="11"/>
      <c r="G711" s="11"/>
      <c r="H711" s="11"/>
      <c r="I711" s="12"/>
      <c r="J711" s="49"/>
      <c r="K711" s="50"/>
      <c r="L711" s="11"/>
      <c r="M711" s="11"/>
      <c r="N711" s="11"/>
      <c r="O711" s="11"/>
    </row>
    <row r="712" spans="3:15" x14ac:dyDescent="0.2">
      <c r="C712" s="11"/>
      <c r="D712" s="48"/>
      <c r="E712" s="48"/>
      <c r="F712" s="11"/>
      <c r="G712" s="11"/>
      <c r="H712" s="11"/>
      <c r="I712" s="12"/>
      <c r="J712" s="49"/>
      <c r="K712" s="50"/>
      <c r="L712" s="11"/>
      <c r="M712" s="11"/>
      <c r="N712" s="11"/>
      <c r="O712" s="11"/>
    </row>
    <row r="713" spans="3:15" x14ac:dyDescent="0.2">
      <c r="C713" s="11"/>
      <c r="D713" s="48"/>
      <c r="E713" s="48"/>
      <c r="F713" s="11"/>
      <c r="G713" s="11"/>
      <c r="H713" s="11"/>
      <c r="I713" s="12"/>
      <c r="J713" s="49"/>
      <c r="K713" s="50"/>
      <c r="L713" s="11"/>
      <c r="M713" s="11"/>
      <c r="N713" s="11"/>
      <c r="O713" s="11"/>
    </row>
    <row r="714" spans="3:15" x14ac:dyDescent="0.2">
      <c r="C714" s="11"/>
      <c r="D714" s="48"/>
      <c r="E714" s="48"/>
      <c r="F714" s="11"/>
      <c r="G714" s="11"/>
      <c r="H714" s="11"/>
      <c r="I714" s="12"/>
      <c r="J714" s="49"/>
      <c r="K714" s="50"/>
      <c r="L714" s="11"/>
      <c r="M714" s="11"/>
      <c r="N714" s="11"/>
      <c r="O714" s="11"/>
    </row>
    <row r="715" spans="3:15" x14ac:dyDescent="0.2">
      <c r="C715" s="11"/>
      <c r="D715" s="48"/>
      <c r="E715" s="48"/>
      <c r="F715" s="11"/>
      <c r="G715" s="11"/>
      <c r="H715" s="11"/>
      <c r="I715" s="12"/>
      <c r="J715" s="49"/>
      <c r="K715" s="50"/>
      <c r="L715" s="11"/>
      <c r="M715" s="11"/>
      <c r="N715" s="11"/>
      <c r="O715" s="11"/>
    </row>
    <row r="716" spans="3:15" x14ac:dyDescent="0.2">
      <c r="C716" s="11"/>
      <c r="D716" s="48"/>
      <c r="E716" s="48"/>
      <c r="F716" s="11"/>
      <c r="G716" s="11"/>
      <c r="H716" s="11"/>
      <c r="I716" s="12"/>
      <c r="J716" s="49"/>
      <c r="K716" s="50"/>
      <c r="L716" s="11"/>
      <c r="M716" s="11"/>
      <c r="N716" s="11"/>
      <c r="O716" s="11"/>
    </row>
    <row r="717" spans="3:15" x14ac:dyDescent="0.2">
      <c r="C717" s="11"/>
      <c r="D717" s="48"/>
      <c r="E717" s="48"/>
      <c r="F717" s="11"/>
      <c r="G717" s="11"/>
      <c r="H717" s="11"/>
      <c r="I717" s="12"/>
      <c r="J717" s="49"/>
      <c r="K717" s="50"/>
      <c r="L717" s="11"/>
      <c r="M717" s="11"/>
      <c r="N717" s="11"/>
      <c r="O717" s="11"/>
    </row>
    <row r="718" spans="3:15" x14ac:dyDescent="0.2">
      <c r="C718" s="11"/>
      <c r="D718" s="48"/>
      <c r="E718" s="48"/>
      <c r="F718" s="11"/>
      <c r="G718" s="11"/>
      <c r="H718" s="11"/>
      <c r="I718" s="12"/>
      <c r="J718" s="49"/>
      <c r="K718" s="50"/>
      <c r="L718" s="11"/>
      <c r="M718" s="11"/>
      <c r="N718" s="11"/>
      <c r="O718" s="11"/>
    </row>
    <row r="719" spans="3:15" x14ac:dyDescent="0.2">
      <c r="C719" s="11"/>
      <c r="D719" s="48"/>
      <c r="E719" s="48"/>
      <c r="F719" s="11"/>
      <c r="G719" s="11"/>
      <c r="H719" s="11"/>
      <c r="I719" s="12"/>
      <c r="J719" s="49"/>
      <c r="K719" s="50"/>
      <c r="L719" s="11"/>
      <c r="M719" s="11"/>
      <c r="N719" s="11"/>
      <c r="O719" s="11"/>
    </row>
    <row r="720" spans="3:15" x14ac:dyDescent="0.2">
      <c r="C720" s="11"/>
      <c r="D720" s="48"/>
      <c r="E720" s="48"/>
      <c r="F720" s="11"/>
      <c r="G720" s="11"/>
      <c r="H720" s="11"/>
      <c r="I720" s="12"/>
      <c r="J720" s="49"/>
      <c r="K720" s="50"/>
      <c r="L720" s="11"/>
      <c r="M720" s="11"/>
      <c r="N720" s="11"/>
      <c r="O720" s="11"/>
    </row>
    <row r="721" spans="3:15" x14ac:dyDescent="0.2">
      <c r="C721" s="11"/>
      <c r="D721" s="48"/>
      <c r="E721" s="48"/>
      <c r="F721" s="11"/>
      <c r="G721" s="11"/>
      <c r="H721" s="11"/>
      <c r="I721" s="12"/>
      <c r="J721" s="49"/>
      <c r="K721" s="50"/>
      <c r="L721" s="11"/>
      <c r="M721" s="11"/>
      <c r="N721" s="11"/>
      <c r="O721" s="11"/>
    </row>
    <row r="722" spans="3:15" x14ac:dyDescent="0.2">
      <c r="C722" s="11"/>
      <c r="D722" s="48"/>
      <c r="E722" s="48"/>
      <c r="F722" s="11"/>
      <c r="G722" s="11"/>
      <c r="H722" s="11"/>
      <c r="I722" s="12"/>
      <c r="J722" s="49"/>
      <c r="K722" s="50"/>
      <c r="L722" s="11"/>
      <c r="M722" s="11"/>
      <c r="N722" s="11"/>
      <c r="O722" s="11"/>
    </row>
    <row r="723" spans="3:15" x14ac:dyDescent="0.2">
      <c r="C723" s="11"/>
      <c r="D723" s="48"/>
      <c r="E723" s="48"/>
      <c r="F723" s="11"/>
      <c r="G723" s="11"/>
      <c r="H723" s="11"/>
      <c r="I723" s="12"/>
      <c r="J723" s="49"/>
      <c r="K723" s="50"/>
      <c r="L723" s="11"/>
      <c r="M723" s="11"/>
      <c r="N723" s="11"/>
      <c r="O723" s="11"/>
    </row>
    <row r="724" spans="3:15" x14ac:dyDescent="0.2">
      <c r="C724" s="11"/>
      <c r="D724" s="48"/>
      <c r="E724" s="48"/>
      <c r="F724" s="11"/>
      <c r="G724" s="11"/>
      <c r="H724" s="11"/>
      <c r="I724" s="12"/>
      <c r="J724" s="49"/>
      <c r="K724" s="50"/>
      <c r="L724" s="11"/>
      <c r="M724" s="11"/>
      <c r="N724" s="11"/>
      <c r="O724" s="11"/>
    </row>
    <row r="725" spans="3:15" x14ac:dyDescent="0.2">
      <c r="C725" s="11"/>
      <c r="D725" s="48"/>
      <c r="E725" s="48"/>
      <c r="F725" s="11"/>
      <c r="G725" s="11"/>
      <c r="H725" s="11"/>
      <c r="I725" s="12"/>
      <c r="J725" s="49"/>
      <c r="K725" s="50"/>
      <c r="L725" s="11"/>
      <c r="M725" s="11"/>
      <c r="N725" s="11"/>
      <c r="O725" s="11"/>
    </row>
    <row r="726" spans="3:15" x14ac:dyDescent="0.2">
      <c r="C726" s="11"/>
      <c r="D726" s="48"/>
      <c r="E726" s="48"/>
      <c r="F726" s="11"/>
      <c r="G726" s="11"/>
      <c r="H726" s="11"/>
      <c r="I726" s="12"/>
      <c r="J726" s="49"/>
      <c r="K726" s="50"/>
      <c r="L726" s="11"/>
      <c r="M726" s="11"/>
      <c r="N726" s="11"/>
      <c r="O726" s="11"/>
    </row>
    <row r="727" spans="3:15" x14ac:dyDescent="0.2">
      <c r="C727" s="11"/>
      <c r="D727" s="48"/>
      <c r="E727" s="48"/>
      <c r="F727" s="11"/>
      <c r="G727" s="11"/>
      <c r="H727" s="11"/>
      <c r="I727" s="12"/>
      <c r="J727" s="49"/>
      <c r="K727" s="50"/>
      <c r="L727" s="11"/>
      <c r="M727" s="11"/>
      <c r="N727" s="11"/>
      <c r="O727" s="11"/>
    </row>
    <row r="728" spans="3:15" x14ac:dyDescent="0.2">
      <c r="C728" s="11"/>
      <c r="D728" s="48"/>
      <c r="E728" s="48"/>
      <c r="F728" s="11"/>
      <c r="G728" s="11"/>
      <c r="H728" s="11"/>
      <c r="I728" s="12"/>
      <c r="J728" s="49"/>
      <c r="K728" s="50"/>
      <c r="L728" s="11"/>
      <c r="M728" s="11"/>
      <c r="N728" s="11"/>
      <c r="O728" s="11"/>
    </row>
    <row r="729" spans="3:15" x14ac:dyDescent="0.2">
      <c r="C729" s="11"/>
      <c r="D729" s="48"/>
      <c r="E729" s="48"/>
      <c r="F729" s="11"/>
      <c r="G729" s="11"/>
      <c r="H729" s="11"/>
      <c r="I729" s="12"/>
      <c r="J729" s="49"/>
      <c r="K729" s="50"/>
      <c r="L729" s="11"/>
      <c r="M729" s="11"/>
      <c r="N729" s="11"/>
      <c r="O729" s="11"/>
    </row>
    <row r="730" spans="3:15" x14ac:dyDescent="0.2">
      <c r="C730" s="11"/>
      <c r="D730" s="48"/>
      <c r="E730" s="48"/>
      <c r="F730" s="11"/>
      <c r="G730" s="11"/>
      <c r="H730" s="11"/>
      <c r="I730" s="12"/>
      <c r="J730" s="49"/>
      <c r="K730" s="50"/>
      <c r="L730" s="11"/>
      <c r="M730" s="11"/>
      <c r="N730" s="11"/>
      <c r="O730" s="11"/>
    </row>
    <row r="731" spans="3:15" x14ac:dyDescent="0.2">
      <c r="C731" s="11"/>
      <c r="D731" s="48"/>
      <c r="E731" s="48"/>
      <c r="F731" s="11"/>
      <c r="G731" s="11"/>
      <c r="H731" s="11"/>
      <c r="I731" s="12"/>
      <c r="J731" s="49"/>
      <c r="K731" s="50"/>
      <c r="L731" s="11"/>
      <c r="M731" s="11"/>
      <c r="N731" s="11"/>
      <c r="O731" s="11"/>
    </row>
    <row r="732" spans="3:15" x14ac:dyDescent="0.2">
      <c r="C732" s="11"/>
      <c r="D732" s="48"/>
      <c r="E732" s="48"/>
      <c r="F732" s="11"/>
      <c r="G732" s="11"/>
      <c r="H732" s="11"/>
      <c r="I732" s="12"/>
      <c r="J732" s="49"/>
      <c r="K732" s="50"/>
      <c r="L732" s="11"/>
      <c r="M732" s="11"/>
      <c r="N732" s="11"/>
      <c r="O732" s="11"/>
    </row>
    <row r="733" spans="3:15" x14ac:dyDescent="0.2">
      <c r="C733" s="11"/>
      <c r="D733" s="48"/>
      <c r="E733" s="48"/>
      <c r="F733" s="11"/>
      <c r="G733" s="11"/>
      <c r="H733" s="11"/>
      <c r="I733" s="12"/>
      <c r="J733" s="49"/>
      <c r="K733" s="50"/>
      <c r="L733" s="11"/>
      <c r="M733" s="11"/>
      <c r="N733" s="11"/>
      <c r="O733" s="11"/>
    </row>
    <row r="734" spans="3:15" x14ac:dyDescent="0.2">
      <c r="C734" s="11"/>
      <c r="D734" s="48"/>
      <c r="E734" s="48"/>
      <c r="F734" s="11"/>
      <c r="G734" s="11"/>
      <c r="H734" s="11"/>
      <c r="I734" s="12"/>
      <c r="J734" s="49"/>
      <c r="K734" s="50"/>
      <c r="L734" s="11"/>
      <c r="M734" s="11"/>
      <c r="N734" s="11"/>
      <c r="O734" s="11"/>
    </row>
    <row r="735" spans="3:15" x14ac:dyDescent="0.2">
      <c r="C735" s="11"/>
      <c r="D735" s="48"/>
      <c r="E735" s="48"/>
      <c r="F735" s="11"/>
      <c r="G735" s="11"/>
      <c r="H735" s="11"/>
      <c r="I735" s="12"/>
      <c r="J735" s="49"/>
      <c r="K735" s="50"/>
      <c r="L735" s="11"/>
      <c r="M735" s="11"/>
      <c r="N735" s="11"/>
      <c r="O735" s="11"/>
    </row>
    <row r="736" spans="3:15" x14ac:dyDescent="0.2">
      <c r="C736" s="11"/>
      <c r="D736" s="48"/>
      <c r="E736" s="48"/>
      <c r="F736" s="11"/>
      <c r="G736" s="11"/>
      <c r="H736" s="11"/>
      <c r="I736" s="12"/>
      <c r="J736" s="49"/>
      <c r="K736" s="50"/>
      <c r="L736" s="11"/>
      <c r="M736" s="11"/>
      <c r="N736" s="11"/>
      <c r="O736" s="11"/>
    </row>
    <row r="737" spans="3:15" x14ac:dyDescent="0.2">
      <c r="C737" s="11"/>
      <c r="D737" s="48"/>
      <c r="E737" s="48"/>
      <c r="F737" s="11"/>
      <c r="G737" s="11"/>
      <c r="H737" s="11"/>
      <c r="I737" s="12"/>
      <c r="J737" s="49"/>
      <c r="K737" s="50"/>
      <c r="L737" s="11"/>
      <c r="M737" s="11"/>
      <c r="N737" s="11"/>
      <c r="O737" s="11"/>
    </row>
    <row r="738" spans="3:15" x14ac:dyDescent="0.2">
      <c r="C738" s="11"/>
      <c r="D738" s="48"/>
      <c r="E738" s="48"/>
      <c r="F738" s="11"/>
      <c r="G738" s="11"/>
      <c r="H738" s="11"/>
      <c r="I738" s="12"/>
      <c r="J738" s="49"/>
      <c r="K738" s="50"/>
      <c r="L738" s="11"/>
      <c r="M738" s="11"/>
      <c r="N738" s="11"/>
      <c r="O738" s="11"/>
    </row>
    <row r="739" spans="3:15" x14ac:dyDescent="0.2">
      <c r="C739" s="11"/>
      <c r="D739" s="48"/>
      <c r="E739" s="48"/>
      <c r="F739" s="11"/>
      <c r="G739" s="11"/>
      <c r="H739" s="11"/>
      <c r="I739" s="12"/>
      <c r="J739" s="49"/>
      <c r="K739" s="50"/>
      <c r="L739" s="11"/>
      <c r="M739" s="11"/>
      <c r="N739" s="11"/>
      <c r="O739" s="11"/>
    </row>
    <row r="740" spans="3:15" x14ac:dyDescent="0.2">
      <c r="C740" s="11"/>
      <c r="D740" s="48"/>
      <c r="E740" s="48"/>
      <c r="F740" s="11"/>
      <c r="G740" s="11"/>
      <c r="H740" s="11"/>
      <c r="I740" s="12"/>
      <c r="J740" s="49"/>
      <c r="K740" s="50"/>
      <c r="L740" s="11"/>
      <c r="M740" s="11"/>
      <c r="N740" s="11"/>
      <c r="O740" s="11"/>
    </row>
    <row r="741" spans="3:15" x14ac:dyDescent="0.2">
      <c r="C741" s="11"/>
      <c r="D741" s="48"/>
      <c r="E741" s="48"/>
      <c r="F741" s="11"/>
      <c r="G741" s="11"/>
      <c r="H741" s="11"/>
      <c r="I741" s="12"/>
      <c r="J741" s="49"/>
      <c r="K741" s="50"/>
      <c r="L741" s="11"/>
      <c r="M741" s="11"/>
      <c r="N741" s="11"/>
      <c r="O741" s="11"/>
    </row>
    <row r="742" spans="3:15" x14ac:dyDescent="0.2">
      <c r="C742" s="11"/>
      <c r="D742" s="48"/>
      <c r="E742" s="48"/>
      <c r="F742" s="11"/>
      <c r="G742" s="11"/>
      <c r="H742" s="11"/>
      <c r="I742" s="12"/>
      <c r="J742" s="49"/>
      <c r="K742" s="50"/>
      <c r="L742" s="11"/>
      <c r="M742" s="11"/>
      <c r="N742" s="11"/>
      <c r="O742" s="11"/>
    </row>
    <row r="743" spans="3:15" x14ac:dyDescent="0.2">
      <c r="C743" s="11"/>
      <c r="D743" s="48"/>
      <c r="E743" s="48"/>
      <c r="F743" s="11"/>
      <c r="G743" s="11"/>
      <c r="H743" s="11"/>
      <c r="I743" s="12"/>
      <c r="J743" s="49"/>
      <c r="K743" s="50"/>
      <c r="L743" s="11"/>
      <c r="M743" s="11"/>
      <c r="N743" s="11"/>
      <c r="O743" s="11"/>
    </row>
    <row r="744" spans="3:15" x14ac:dyDescent="0.2">
      <c r="C744" s="11"/>
      <c r="D744" s="48"/>
      <c r="E744" s="48"/>
      <c r="F744" s="11"/>
      <c r="G744" s="11"/>
      <c r="H744" s="11"/>
      <c r="I744" s="12"/>
      <c r="J744" s="49"/>
      <c r="K744" s="50"/>
      <c r="L744" s="11"/>
      <c r="M744" s="11"/>
      <c r="N744" s="11"/>
      <c r="O744" s="11"/>
    </row>
    <row r="745" spans="3:15" x14ac:dyDescent="0.2">
      <c r="C745" s="11"/>
      <c r="D745" s="48"/>
      <c r="E745" s="48"/>
      <c r="F745" s="11"/>
      <c r="G745" s="11"/>
      <c r="H745" s="11"/>
      <c r="I745" s="12"/>
      <c r="J745" s="49"/>
      <c r="K745" s="50"/>
      <c r="L745" s="11"/>
      <c r="M745" s="11"/>
      <c r="N745" s="11"/>
      <c r="O745" s="11"/>
    </row>
    <row r="746" spans="3:15" x14ac:dyDescent="0.2">
      <c r="C746" s="11"/>
      <c r="D746" s="48"/>
      <c r="E746" s="48"/>
      <c r="F746" s="11"/>
      <c r="G746" s="11"/>
      <c r="H746" s="11"/>
      <c r="I746" s="12"/>
      <c r="J746" s="49"/>
      <c r="K746" s="50"/>
      <c r="L746" s="11"/>
      <c r="M746" s="11"/>
      <c r="N746" s="11"/>
      <c r="O746" s="11"/>
    </row>
    <row r="747" spans="3:15" x14ac:dyDescent="0.2">
      <c r="C747" s="11"/>
      <c r="D747" s="48"/>
      <c r="E747" s="48"/>
      <c r="F747" s="11"/>
      <c r="G747" s="11"/>
      <c r="H747" s="11"/>
      <c r="I747" s="12"/>
      <c r="J747" s="49"/>
      <c r="K747" s="50"/>
      <c r="L747" s="11"/>
      <c r="M747" s="11"/>
      <c r="N747" s="11"/>
      <c r="O747" s="11"/>
    </row>
    <row r="748" spans="3:15" x14ac:dyDescent="0.2">
      <c r="C748" s="11"/>
      <c r="D748" s="48"/>
      <c r="E748" s="48"/>
      <c r="F748" s="11"/>
      <c r="G748" s="11"/>
      <c r="H748" s="11"/>
      <c r="I748" s="12"/>
      <c r="J748" s="49"/>
      <c r="K748" s="50"/>
      <c r="L748" s="11"/>
      <c r="M748" s="11"/>
      <c r="N748" s="11"/>
      <c r="O748" s="11"/>
    </row>
    <row r="749" spans="3:15" x14ac:dyDescent="0.2">
      <c r="C749" s="11"/>
      <c r="D749" s="48"/>
      <c r="E749" s="48"/>
      <c r="F749" s="11"/>
      <c r="G749" s="11"/>
      <c r="H749" s="11"/>
      <c r="I749" s="12"/>
      <c r="J749" s="49"/>
      <c r="K749" s="50"/>
      <c r="L749" s="11"/>
      <c r="M749" s="11"/>
      <c r="N749" s="11"/>
      <c r="O749" s="11"/>
    </row>
    <row r="750" spans="3:15" x14ac:dyDescent="0.2">
      <c r="C750" s="11"/>
      <c r="D750" s="48"/>
      <c r="E750" s="48"/>
      <c r="F750" s="11"/>
      <c r="G750" s="11"/>
      <c r="H750" s="11"/>
      <c r="I750" s="12"/>
      <c r="J750" s="49"/>
      <c r="K750" s="50"/>
      <c r="L750" s="11"/>
      <c r="M750" s="11"/>
      <c r="N750" s="11"/>
      <c r="O750" s="11"/>
    </row>
    <row r="751" spans="3:15" x14ac:dyDescent="0.2">
      <c r="C751" s="11"/>
      <c r="D751" s="48"/>
      <c r="E751" s="48"/>
      <c r="F751" s="11"/>
      <c r="G751" s="11"/>
      <c r="H751" s="11"/>
      <c r="I751" s="12"/>
      <c r="J751" s="49"/>
      <c r="K751" s="50"/>
      <c r="L751" s="11"/>
      <c r="M751" s="11"/>
      <c r="N751" s="11"/>
      <c r="O751" s="11"/>
    </row>
    <row r="752" spans="3:15" x14ac:dyDescent="0.2">
      <c r="C752" s="11"/>
      <c r="D752" s="48"/>
      <c r="E752" s="48"/>
      <c r="F752" s="11"/>
      <c r="G752" s="11"/>
      <c r="H752" s="11"/>
      <c r="I752" s="12"/>
      <c r="J752" s="49"/>
      <c r="K752" s="50"/>
      <c r="L752" s="11"/>
      <c r="M752" s="11"/>
      <c r="N752" s="11"/>
      <c r="O752" s="11"/>
    </row>
    <row r="753" spans="3:15" x14ac:dyDescent="0.2">
      <c r="C753" s="11"/>
      <c r="D753" s="48"/>
      <c r="E753" s="48"/>
      <c r="F753" s="11"/>
      <c r="G753" s="11"/>
      <c r="H753" s="11"/>
      <c r="I753" s="12"/>
      <c r="J753" s="49"/>
      <c r="K753" s="50"/>
      <c r="L753" s="11"/>
      <c r="M753" s="11"/>
      <c r="N753" s="11"/>
      <c r="O753" s="11"/>
    </row>
    <row r="754" spans="3:15" x14ac:dyDescent="0.2">
      <c r="C754" s="11"/>
      <c r="D754" s="48"/>
      <c r="E754" s="48"/>
      <c r="F754" s="11"/>
      <c r="G754" s="11"/>
      <c r="H754" s="11"/>
      <c r="I754" s="12"/>
      <c r="J754" s="49"/>
      <c r="K754" s="50"/>
      <c r="L754" s="11"/>
      <c r="M754" s="11"/>
      <c r="N754" s="11"/>
      <c r="O754" s="11"/>
    </row>
    <row r="755" spans="3:15" x14ac:dyDescent="0.2">
      <c r="C755" s="11"/>
      <c r="D755" s="48"/>
      <c r="E755" s="48"/>
      <c r="F755" s="11"/>
      <c r="G755" s="11"/>
      <c r="H755" s="11"/>
      <c r="I755" s="12"/>
      <c r="J755" s="49"/>
      <c r="K755" s="50"/>
      <c r="L755" s="11"/>
      <c r="M755" s="11"/>
      <c r="N755" s="11"/>
      <c r="O755" s="11"/>
    </row>
    <row r="756" spans="3:15" x14ac:dyDescent="0.2">
      <c r="C756" s="11"/>
      <c r="D756" s="48"/>
      <c r="E756" s="48"/>
      <c r="F756" s="11"/>
      <c r="G756" s="11"/>
      <c r="H756" s="11"/>
      <c r="I756" s="12"/>
      <c r="J756" s="49"/>
      <c r="K756" s="50"/>
      <c r="L756" s="11"/>
      <c r="M756" s="11"/>
      <c r="N756" s="11"/>
      <c r="O756" s="11"/>
    </row>
    <row r="757" spans="3:15" x14ac:dyDescent="0.2">
      <c r="C757" s="11"/>
      <c r="D757" s="48"/>
      <c r="E757" s="48"/>
      <c r="F757" s="11"/>
      <c r="G757" s="11"/>
      <c r="H757" s="11"/>
      <c r="I757" s="12"/>
      <c r="J757" s="49"/>
      <c r="K757" s="50"/>
      <c r="L757" s="11"/>
      <c r="M757" s="11"/>
      <c r="N757" s="11"/>
      <c r="O757" s="11"/>
    </row>
    <row r="758" spans="3:15" x14ac:dyDescent="0.2">
      <c r="C758" s="11"/>
      <c r="D758" s="48"/>
      <c r="E758" s="48"/>
      <c r="F758" s="11"/>
      <c r="G758" s="11"/>
      <c r="H758" s="11"/>
      <c r="I758" s="12"/>
      <c r="J758" s="49"/>
      <c r="K758" s="50"/>
      <c r="L758" s="11"/>
      <c r="M758" s="11"/>
      <c r="N758" s="11"/>
      <c r="O758" s="11"/>
    </row>
    <row r="759" spans="3:15" x14ac:dyDescent="0.2">
      <c r="C759" s="11"/>
      <c r="D759" s="48"/>
      <c r="E759" s="48"/>
      <c r="F759" s="11"/>
      <c r="G759" s="11"/>
      <c r="H759" s="11"/>
      <c r="I759" s="12"/>
      <c r="J759" s="49"/>
      <c r="K759" s="50"/>
      <c r="L759" s="11"/>
      <c r="M759" s="11"/>
      <c r="N759" s="11"/>
      <c r="O759" s="11"/>
    </row>
    <row r="760" spans="3:15" x14ac:dyDescent="0.2">
      <c r="C760" s="11"/>
      <c r="D760" s="48"/>
      <c r="E760" s="48"/>
      <c r="F760" s="11"/>
      <c r="G760" s="11"/>
      <c r="H760" s="11"/>
      <c r="I760" s="12"/>
      <c r="J760" s="49"/>
      <c r="K760" s="50"/>
      <c r="L760" s="11"/>
      <c r="M760" s="11"/>
      <c r="N760" s="11"/>
      <c r="O760" s="11"/>
    </row>
    <row r="761" spans="3:15" x14ac:dyDescent="0.2">
      <c r="C761" s="11"/>
      <c r="D761" s="48"/>
      <c r="E761" s="48"/>
      <c r="F761" s="11"/>
      <c r="G761" s="11"/>
      <c r="H761" s="11"/>
      <c r="I761" s="12"/>
      <c r="J761" s="49"/>
      <c r="K761" s="50"/>
      <c r="L761" s="11"/>
      <c r="M761" s="11"/>
      <c r="N761" s="11"/>
      <c r="O761" s="11"/>
    </row>
    <row r="762" spans="3:15" x14ac:dyDescent="0.2">
      <c r="C762" s="11"/>
      <c r="D762" s="48"/>
      <c r="E762" s="48"/>
      <c r="F762" s="11"/>
      <c r="G762" s="11"/>
      <c r="H762" s="11"/>
      <c r="I762" s="12"/>
      <c r="J762" s="49"/>
      <c r="K762" s="50"/>
      <c r="L762" s="11"/>
      <c r="M762" s="11"/>
      <c r="N762" s="11"/>
      <c r="O762" s="11"/>
    </row>
    <row r="763" spans="3:15" x14ac:dyDescent="0.2">
      <c r="C763" s="11"/>
      <c r="D763" s="48"/>
      <c r="E763" s="48"/>
      <c r="F763" s="11"/>
      <c r="G763" s="11"/>
      <c r="H763" s="11"/>
      <c r="I763" s="12"/>
      <c r="J763" s="49"/>
      <c r="K763" s="50"/>
      <c r="L763" s="11"/>
      <c r="M763" s="11"/>
      <c r="N763" s="11"/>
      <c r="O763" s="11"/>
    </row>
    <row r="764" spans="3:15" x14ac:dyDescent="0.2">
      <c r="C764" s="11"/>
      <c r="D764" s="48"/>
      <c r="E764" s="48"/>
      <c r="F764" s="11"/>
      <c r="G764" s="11"/>
      <c r="H764" s="11"/>
      <c r="I764" s="12"/>
      <c r="J764" s="49"/>
      <c r="K764" s="50"/>
      <c r="L764" s="11"/>
      <c r="M764" s="11"/>
      <c r="N764" s="11"/>
      <c r="O764" s="11"/>
    </row>
    <row r="765" spans="3:15" x14ac:dyDescent="0.2">
      <c r="C765" s="11"/>
      <c r="D765" s="48"/>
      <c r="E765" s="48"/>
      <c r="F765" s="11"/>
      <c r="G765" s="11"/>
      <c r="H765" s="11"/>
      <c r="I765" s="12"/>
      <c r="J765" s="49"/>
      <c r="K765" s="50"/>
      <c r="L765" s="11"/>
      <c r="M765" s="11"/>
      <c r="N765" s="11"/>
      <c r="O765" s="11"/>
    </row>
    <row r="766" spans="3:15" x14ac:dyDescent="0.2">
      <c r="C766" s="11"/>
      <c r="D766" s="48"/>
      <c r="E766" s="48"/>
      <c r="F766" s="11"/>
      <c r="G766" s="11"/>
      <c r="H766" s="11"/>
      <c r="I766" s="12"/>
      <c r="J766" s="49"/>
      <c r="K766" s="50"/>
      <c r="L766" s="11"/>
      <c r="M766" s="11"/>
      <c r="N766" s="11"/>
      <c r="O766" s="11"/>
    </row>
    <row r="767" spans="3:15" x14ac:dyDescent="0.2">
      <c r="C767" s="11"/>
      <c r="D767" s="48"/>
      <c r="E767" s="48"/>
      <c r="F767" s="11"/>
      <c r="G767" s="11"/>
      <c r="H767" s="11"/>
      <c r="I767" s="12"/>
      <c r="J767" s="49"/>
      <c r="K767" s="50"/>
      <c r="L767" s="11"/>
      <c r="M767" s="11"/>
      <c r="N767" s="11"/>
      <c r="O767" s="11"/>
    </row>
    <row r="768" spans="3:15" x14ac:dyDescent="0.2">
      <c r="C768" s="11"/>
      <c r="D768" s="48"/>
      <c r="E768" s="48"/>
      <c r="F768" s="11"/>
      <c r="G768" s="11"/>
      <c r="H768" s="11"/>
      <c r="I768" s="12"/>
      <c r="J768" s="49"/>
      <c r="K768" s="50"/>
      <c r="L768" s="11"/>
      <c r="M768" s="11"/>
      <c r="N768" s="11"/>
      <c r="O768" s="11"/>
    </row>
    <row r="769" spans="3:15" x14ac:dyDescent="0.2">
      <c r="C769" s="11"/>
      <c r="D769" s="48"/>
      <c r="E769" s="48"/>
      <c r="F769" s="11"/>
      <c r="G769" s="11"/>
      <c r="H769" s="11"/>
      <c r="I769" s="12"/>
      <c r="J769" s="49"/>
      <c r="K769" s="50"/>
      <c r="L769" s="11"/>
      <c r="M769" s="11"/>
      <c r="N769" s="11"/>
      <c r="O769" s="11"/>
    </row>
    <row r="770" spans="3:15" x14ac:dyDescent="0.2">
      <c r="C770" s="11"/>
      <c r="D770" s="48"/>
      <c r="E770" s="48"/>
      <c r="F770" s="11"/>
      <c r="G770" s="11"/>
      <c r="H770" s="11"/>
      <c r="I770" s="12"/>
      <c r="J770" s="49"/>
      <c r="K770" s="50"/>
      <c r="L770" s="11"/>
      <c r="M770" s="11"/>
      <c r="N770" s="11"/>
      <c r="O770" s="11"/>
    </row>
    <row r="771" spans="3:15" x14ac:dyDescent="0.2">
      <c r="C771" s="11"/>
      <c r="D771" s="48"/>
      <c r="E771" s="48"/>
      <c r="F771" s="11"/>
      <c r="G771" s="11"/>
      <c r="H771" s="11"/>
      <c r="I771" s="12"/>
      <c r="J771" s="49"/>
      <c r="K771" s="50"/>
      <c r="L771" s="11"/>
      <c r="M771" s="11"/>
      <c r="N771" s="11"/>
      <c r="O771" s="11"/>
    </row>
    <row r="772" spans="3:15" x14ac:dyDescent="0.2">
      <c r="C772" s="11"/>
      <c r="D772" s="48"/>
      <c r="E772" s="48"/>
      <c r="F772" s="11"/>
      <c r="G772" s="11"/>
      <c r="H772" s="11"/>
      <c r="I772" s="12"/>
      <c r="J772" s="49"/>
      <c r="K772" s="50"/>
      <c r="L772" s="11"/>
      <c r="M772" s="11"/>
      <c r="N772" s="11"/>
      <c r="O772" s="11"/>
    </row>
    <row r="773" spans="3:15" x14ac:dyDescent="0.2">
      <c r="C773" s="11"/>
      <c r="D773" s="48"/>
      <c r="E773" s="48"/>
      <c r="F773" s="11"/>
      <c r="G773" s="11"/>
      <c r="H773" s="11"/>
      <c r="I773" s="12"/>
      <c r="J773" s="49"/>
      <c r="K773" s="50"/>
      <c r="L773" s="11"/>
      <c r="M773" s="11"/>
      <c r="N773" s="11"/>
      <c r="O773" s="11"/>
    </row>
    <row r="774" spans="3:15" x14ac:dyDescent="0.2">
      <c r="C774" s="11"/>
      <c r="D774" s="48"/>
      <c r="E774" s="48"/>
      <c r="F774" s="11"/>
      <c r="G774" s="11"/>
      <c r="H774" s="11"/>
      <c r="I774" s="12"/>
      <c r="J774" s="49"/>
      <c r="K774" s="50"/>
      <c r="L774" s="11"/>
      <c r="M774" s="11"/>
      <c r="N774" s="11"/>
      <c r="O774" s="11"/>
    </row>
    <row r="775" spans="3:15" x14ac:dyDescent="0.2">
      <c r="C775" s="11"/>
      <c r="D775" s="48"/>
      <c r="E775" s="48"/>
      <c r="F775" s="11"/>
      <c r="G775" s="11"/>
      <c r="H775" s="11"/>
      <c r="I775" s="12"/>
      <c r="J775" s="49"/>
      <c r="K775" s="50"/>
      <c r="L775" s="11"/>
      <c r="M775" s="11"/>
      <c r="N775" s="11"/>
      <c r="O775" s="11"/>
    </row>
    <row r="776" spans="3:15" x14ac:dyDescent="0.2">
      <c r="C776" s="11"/>
      <c r="D776" s="48"/>
      <c r="E776" s="48"/>
      <c r="F776" s="11"/>
      <c r="G776" s="11"/>
      <c r="H776" s="11"/>
      <c r="I776" s="12"/>
      <c r="J776" s="49"/>
      <c r="K776" s="50"/>
      <c r="L776" s="11"/>
      <c r="M776" s="11"/>
      <c r="N776" s="11"/>
      <c r="O776" s="11"/>
    </row>
    <row r="777" spans="3:15" x14ac:dyDescent="0.2">
      <c r="C777" s="11"/>
      <c r="D777" s="48"/>
      <c r="E777" s="48"/>
      <c r="F777" s="11"/>
      <c r="G777" s="11"/>
      <c r="H777" s="11"/>
      <c r="I777" s="12"/>
      <c r="J777" s="49"/>
      <c r="K777" s="50"/>
      <c r="L777" s="11"/>
      <c r="M777" s="11"/>
      <c r="N777" s="11"/>
      <c r="O777" s="11"/>
    </row>
    <row r="778" spans="3:15" x14ac:dyDescent="0.2">
      <c r="C778" s="11"/>
      <c r="D778" s="48"/>
      <c r="E778" s="48"/>
      <c r="F778" s="11"/>
      <c r="G778" s="11"/>
      <c r="H778" s="11"/>
      <c r="I778" s="12"/>
      <c r="J778" s="49"/>
      <c r="K778" s="50"/>
      <c r="L778" s="11"/>
      <c r="M778" s="11"/>
      <c r="N778" s="11"/>
      <c r="O778" s="11"/>
    </row>
    <row r="779" spans="3:15" x14ac:dyDescent="0.2">
      <c r="C779" s="11"/>
      <c r="D779" s="48"/>
      <c r="E779" s="48"/>
      <c r="F779" s="11"/>
      <c r="G779" s="11"/>
      <c r="H779" s="11"/>
      <c r="I779" s="12"/>
      <c r="J779" s="49"/>
      <c r="K779" s="50"/>
      <c r="L779" s="11"/>
      <c r="M779" s="11"/>
      <c r="N779" s="11"/>
      <c r="O779" s="11"/>
    </row>
    <row r="780" spans="3:15" x14ac:dyDescent="0.2">
      <c r="C780" s="11"/>
      <c r="D780" s="48"/>
      <c r="E780" s="48"/>
      <c r="F780" s="11"/>
      <c r="G780" s="11"/>
      <c r="H780" s="11"/>
      <c r="I780" s="12"/>
      <c r="J780" s="49"/>
      <c r="K780" s="50"/>
      <c r="L780" s="11"/>
      <c r="M780" s="11"/>
      <c r="N780" s="11"/>
      <c r="O780" s="11"/>
    </row>
    <row r="781" spans="3:15" x14ac:dyDescent="0.2">
      <c r="C781" s="11"/>
      <c r="D781" s="48"/>
      <c r="E781" s="48"/>
      <c r="F781" s="11"/>
      <c r="G781" s="11"/>
      <c r="H781" s="11"/>
      <c r="I781" s="12"/>
      <c r="J781" s="49"/>
      <c r="K781" s="50"/>
      <c r="L781" s="11"/>
      <c r="M781" s="11"/>
      <c r="N781" s="11"/>
      <c r="O781" s="11"/>
    </row>
    <row r="782" spans="3:15" x14ac:dyDescent="0.2">
      <c r="C782" s="11"/>
      <c r="D782" s="48"/>
      <c r="E782" s="48"/>
      <c r="F782" s="11"/>
      <c r="G782" s="11"/>
      <c r="H782" s="11"/>
      <c r="I782" s="12"/>
      <c r="J782" s="49"/>
      <c r="K782" s="50"/>
      <c r="L782" s="11"/>
      <c r="M782" s="11"/>
      <c r="N782" s="11"/>
      <c r="O782" s="11"/>
    </row>
    <row r="783" spans="3:15" x14ac:dyDescent="0.2">
      <c r="C783" s="11"/>
      <c r="D783" s="48"/>
      <c r="E783" s="48"/>
      <c r="F783" s="11"/>
      <c r="G783" s="11"/>
      <c r="H783" s="11"/>
      <c r="I783" s="12"/>
      <c r="J783" s="49"/>
      <c r="K783" s="50"/>
      <c r="L783" s="11"/>
      <c r="M783" s="11"/>
      <c r="N783" s="11"/>
      <c r="O783" s="11"/>
    </row>
    <row r="784" spans="3:15" x14ac:dyDescent="0.2">
      <c r="C784" s="11"/>
      <c r="D784" s="48"/>
      <c r="E784" s="48"/>
      <c r="F784" s="11"/>
      <c r="G784" s="11"/>
      <c r="H784" s="11"/>
      <c r="I784" s="12"/>
      <c r="J784" s="49"/>
      <c r="K784" s="50"/>
      <c r="L784" s="11"/>
      <c r="M784" s="11"/>
      <c r="N784" s="11"/>
      <c r="O784" s="11"/>
    </row>
    <row r="785" spans="3:15" x14ac:dyDescent="0.2">
      <c r="C785" s="11"/>
      <c r="D785" s="48"/>
      <c r="E785" s="48"/>
      <c r="F785" s="11"/>
      <c r="G785" s="11"/>
      <c r="H785" s="11"/>
      <c r="I785" s="12"/>
      <c r="J785" s="49"/>
      <c r="K785" s="50"/>
      <c r="L785" s="11"/>
      <c r="M785" s="11"/>
      <c r="N785" s="11"/>
      <c r="O785" s="11"/>
    </row>
    <row r="786" spans="3:15" x14ac:dyDescent="0.2">
      <c r="C786" s="11"/>
      <c r="D786" s="48"/>
      <c r="E786" s="48"/>
      <c r="F786" s="11"/>
      <c r="G786" s="11"/>
      <c r="H786" s="11"/>
      <c r="I786" s="12"/>
      <c r="J786" s="49"/>
      <c r="K786" s="50"/>
      <c r="L786" s="11"/>
      <c r="M786" s="11"/>
      <c r="N786" s="11"/>
      <c r="O786" s="11"/>
    </row>
    <row r="787" spans="3:15" x14ac:dyDescent="0.2">
      <c r="C787" s="11"/>
      <c r="D787" s="48"/>
      <c r="E787" s="48"/>
      <c r="F787" s="11"/>
      <c r="G787" s="11"/>
      <c r="H787" s="11"/>
      <c r="I787" s="12"/>
      <c r="J787" s="49"/>
      <c r="K787" s="50"/>
      <c r="L787" s="11"/>
      <c r="M787" s="11"/>
      <c r="N787" s="11"/>
      <c r="O787" s="11"/>
    </row>
    <row r="788" spans="3:15" x14ac:dyDescent="0.2">
      <c r="C788" s="11"/>
      <c r="D788" s="48"/>
      <c r="E788" s="48"/>
      <c r="F788" s="11"/>
      <c r="G788" s="11"/>
      <c r="H788" s="11"/>
      <c r="I788" s="12"/>
      <c r="J788" s="49"/>
      <c r="K788" s="50"/>
      <c r="L788" s="11"/>
      <c r="M788" s="11"/>
      <c r="N788" s="11"/>
      <c r="O788" s="11"/>
    </row>
    <row r="789" spans="3:15" x14ac:dyDescent="0.2">
      <c r="C789" s="11"/>
      <c r="D789" s="48"/>
      <c r="E789" s="48"/>
      <c r="F789" s="11"/>
      <c r="G789" s="11"/>
      <c r="H789" s="11"/>
      <c r="I789" s="12"/>
      <c r="J789" s="49"/>
      <c r="K789" s="50"/>
      <c r="L789" s="11"/>
      <c r="M789" s="11"/>
      <c r="N789" s="11"/>
      <c r="O789" s="11"/>
    </row>
    <row r="790" spans="3:15" x14ac:dyDescent="0.2">
      <c r="C790" s="11"/>
      <c r="D790" s="48"/>
      <c r="E790" s="48"/>
      <c r="F790" s="11"/>
      <c r="G790" s="11"/>
      <c r="H790" s="11"/>
      <c r="I790" s="12"/>
      <c r="J790" s="49"/>
      <c r="K790" s="50"/>
      <c r="L790" s="11"/>
      <c r="M790" s="11"/>
      <c r="N790" s="11"/>
      <c r="O790" s="11"/>
    </row>
    <row r="791" spans="3:15" x14ac:dyDescent="0.2">
      <c r="C791" s="11"/>
      <c r="D791" s="48"/>
      <c r="E791" s="48"/>
      <c r="F791" s="11"/>
      <c r="G791" s="11"/>
      <c r="H791" s="11"/>
      <c r="I791" s="12"/>
      <c r="J791" s="49"/>
      <c r="K791" s="50"/>
      <c r="L791" s="11"/>
      <c r="M791" s="11"/>
      <c r="N791" s="11"/>
      <c r="O791" s="11"/>
    </row>
    <row r="792" spans="3:15" x14ac:dyDescent="0.2">
      <c r="C792" s="11"/>
      <c r="D792" s="48"/>
      <c r="E792" s="48"/>
      <c r="F792" s="11"/>
      <c r="G792" s="11"/>
      <c r="H792" s="11"/>
      <c r="I792" s="12"/>
      <c r="J792" s="49"/>
      <c r="K792" s="50"/>
      <c r="L792" s="11"/>
      <c r="M792" s="11"/>
      <c r="N792" s="11"/>
      <c r="O792" s="11"/>
    </row>
    <row r="793" spans="3:15" x14ac:dyDescent="0.2">
      <c r="C793" s="11"/>
      <c r="D793" s="48"/>
      <c r="E793" s="48"/>
      <c r="F793" s="11"/>
      <c r="G793" s="11"/>
      <c r="H793" s="11"/>
      <c r="I793" s="12"/>
      <c r="J793" s="49"/>
      <c r="K793" s="50"/>
      <c r="L793" s="11"/>
      <c r="M793" s="11"/>
      <c r="N793" s="11"/>
      <c r="O793" s="11"/>
    </row>
    <row r="794" spans="3:15" x14ac:dyDescent="0.2">
      <c r="C794" s="11"/>
      <c r="D794" s="48"/>
      <c r="E794" s="48"/>
      <c r="F794" s="11"/>
      <c r="G794" s="11"/>
      <c r="H794" s="11"/>
      <c r="I794" s="12"/>
      <c r="J794" s="49"/>
      <c r="K794" s="50"/>
      <c r="L794" s="11"/>
      <c r="M794" s="11"/>
      <c r="N794" s="11"/>
      <c r="O794" s="11"/>
    </row>
    <row r="795" spans="3:15" x14ac:dyDescent="0.2">
      <c r="C795" s="11"/>
      <c r="D795" s="48"/>
      <c r="E795" s="48"/>
      <c r="F795" s="11"/>
      <c r="G795" s="11"/>
      <c r="H795" s="11"/>
      <c r="I795" s="12"/>
      <c r="J795" s="49"/>
      <c r="K795" s="50"/>
      <c r="L795" s="11"/>
      <c r="M795" s="11"/>
      <c r="N795" s="11"/>
      <c r="O795" s="11"/>
    </row>
    <row r="796" spans="3:15" x14ac:dyDescent="0.2">
      <c r="C796" s="11"/>
      <c r="D796" s="48"/>
      <c r="E796" s="48"/>
      <c r="F796" s="11"/>
      <c r="G796" s="11"/>
      <c r="H796" s="11"/>
      <c r="I796" s="12"/>
      <c r="J796" s="49"/>
      <c r="K796" s="50"/>
      <c r="L796" s="11"/>
      <c r="M796" s="11"/>
      <c r="N796" s="11"/>
      <c r="O796" s="11"/>
    </row>
    <row r="797" spans="3:15" x14ac:dyDescent="0.2">
      <c r="C797" s="11"/>
      <c r="D797" s="48"/>
      <c r="E797" s="48"/>
      <c r="F797" s="11"/>
      <c r="G797" s="11"/>
      <c r="H797" s="11"/>
      <c r="I797" s="12"/>
      <c r="J797" s="49"/>
      <c r="K797" s="50"/>
      <c r="L797" s="11"/>
      <c r="M797" s="11"/>
      <c r="N797" s="11"/>
      <c r="O797" s="11"/>
    </row>
    <row r="798" spans="3:15" x14ac:dyDescent="0.2">
      <c r="C798" s="11"/>
      <c r="D798" s="48"/>
      <c r="E798" s="48"/>
      <c r="F798" s="11"/>
      <c r="G798" s="11"/>
      <c r="H798" s="11"/>
      <c r="I798" s="12"/>
      <c r="J798" s="49"/>
      <c r="K798" s="50"/>
      <c r="L798" s="11"/>
      <c r="M798" s="11"/>
      <c r="N798" s="11"/>
      <c r="O798" s="11"/>
    </row>
    <row r="799" spans="3:15" x14ac:dyDescent="0.2">
      <c r="C799" s="11"/>
      <c r="D799" s="48"/>
      <c r="E799" s="48"/>
      <c r="F799" s="11"/>
      <c r="G799" s="11"/>
      <c r="H799" s="11"/>
      <c r="I799" s="12"/>
      <c r="J799" s="49"/>
      <c r="K799" s="50"/>
      <c r="L799" s="11"/>
      <c r="M799" s="11"/>
      <c r="N799" s="11"/>
      <c r="O799" s="11"/>
    </row>
    <row r="800" spans="3:15" x14ac:dyDescent="0.2">
      <c r="C800" s="11"/>
      <c r="D800" s="48"/>
      <c r="E800" s="48"/>
      <c r="F800" s="11"/>
      <c r="G800" s="11"/>
      <c r="H800" s="11"/>
      <c r="I800" s="12"/>
      <c r="J800" s="49"/>
      <c r="K800" s="50"/>
      <c r="L800" s="11"/>
      <c r="M800" s="11"/>
      <c r="N800" s="11"/>
      <c r="O800" s="11"/>
    </row>
    <row r="801" spans="3:15" x14ac:dyDescent="0.2">
      <c r="C801" s="11"/>
      <c r="D801" s="48"/>
      <c r="E801" s="48"/>
      <c r="F801" s="11"/>
      <c r="G801" s="11"/>
      <c r="H801" s="11"/>
      <c r="I801" s="12"/>
      <c r="J801" s="49"/>
      <c r="K801" s="50"/>
      <c r="L801" s="11"/>
      <c r="M801" s="11"/>
      <c r="N801" s="11"/>
      <c r="O801" s="11"/>
    </row>
    <row r="802" spans="3:15" x14ac:dyDescent="0.2">
      <c r="C802" s="11"/>
      <c r="D802" s="48"/>
      <c r="E802" s="48"/>
      <c r="F802" s="11"/>
      <c r="G802" s="11"/>
      <c r="H802" s="11"/>
      <c r="I802" s="12"/>
      <c r="J802" s="49"/>
      <c r="K802" s="50"/>
      <c r="L802" s="11"/>
      <c r="M802" s="11"/>
      <c r="N802" s="11"/>
      <c r="O802" s="11"/>
    </row>
    <row r="803" spans="3:15" x14ac:dyDescent="0.2">
      <c r="C803" s="11"/>
      <c r="D803" s="48"/>
      <c r="E803" s="48"/>
      <c r="F803" s="11"/>
      <c r="G803" s="11"/>
      <c r="H803" s="11"/>
      <c r="I803" s="12"/>
      <c r="J803" s="49"/>
      <c r="K803" s="50"/>
      <c r="L803" s="11"/>
      <c r="M803" s="11"/>
      <c r="N803" s="11"/>
      <c r="O803" s="11"/>
    </row>
    <row r="804" spans="3:15" x14ac:dyDescent="0.2">
      <c r="C804" s="11"/>
      <c r="D804" s="48"/>
      <c r="E804" s="48"/>
      <c r="F804" s="11"/>
      <c r="G804" s="11"/>
      <c r="H804" s="11"/>
      <c r="I804" s="12"/>
      <c r="J804" s="49"/>
      <c r="K804" s="50"/>
      <c r="L804" s="11"/>
      <c r="M804" s="11"/>
      <c r="N804" s="11"/>
      <c r="O804" s="11"/>
    </row>
    <row r="805" spans="3:15" x14ac:dyDescent="0.2">
      <c r="C805" s="11"/>
      <c r="D805" s="48"/>
      <c r="E805" s="48"/>
      <c r="F805" s="11"/>
      <c r="G805" s="11"/>
      <c r="H805" s="11"/>
      <c r="I805" s="12"/>
      <c r="J805" s="49"/>
      <c r="K805" s="50"/>
      <c r="L805" s="11"/>
      <c r="M805" s="11"/>
      <c r="N805" s="11"/>
      <c r="O805" s="11"/>
    </row>
    <row r="806" spans="3:15" x14ac:dyDescent="0.2">
      <c r="C806" s="11"/>
      <c r="D806" s="48"/>
      <c r="E806" s="48"/>
      <c r="F806" s="11"/>
      <c r="G806" s="11"/>
      <c r="H806" s="11"/>
      <c r="I806" s="12"/>
      <c r="J806" s="49"/>
      <c r="K806" s="50"/>
      <c r="L806" s="11"/>
      <c r="M806" s="11"/>
      <c r="N806" s="11"/>
      <c r="O806" s="11"/>
    </row>
    <row r="807" spans="3:15" x14ac:dyDescent="0.2">
      <c r="C807" s="11"/>
      <c r="D807" s="48"/>
      <c r="E807" s="48"/>
      <c r="F807" s="11"/>
      <c r="G807" s="11"/>
      <c r="H807" s="11"/>
      <c r="I807" s="12"/>
      <c r="J807" s="49"/>
      <c r="K807" s="50"/>
      <c r="L807" s="11"/>
      <c r="M807" s="11"/>
      <c r="N807" s="11"/>
      <c r="O807" s="11"/>
    </row>
    <row r="808" spans="3:15" x14ac:dyDescent="0.2">
      <c r="C808" s="11"/>
      <c r="D808" s="48"/>
      <c r="E808" s="48"/>
      <c r="F808" s="11"/>
      <c r="G808" s="11"/>
      <c r="H808" s="11"/>
      <c r="I808" s="12"/>
      <c r="J808" s="49"/>
      <c r="K808" s="50"/>
      <c r="L808" s="11"/>
      <c r="M808" s="11"/>
      <c r="N808" s="11"/>
      <c r="O808" s="11"/>
    </row>
    <row r="809" spans="3:15" x14ac:dyDescent="0.2">
      <c r="C809" s="11"/>
      <c r="D809" s="48"/>
      <c r="E809" s="48"/>
      <c r="F809" s="11"/>
      <c r="G809" s="11"/>
      <c r="H809" s="11"/>
      <c r="I809" s="12"/>
      <c r="J809" s="49"/>
      <c r="K809" s="50"/>
      <c r="L809" s="11"/>
      <c r="M809" s="11"/>
      <c r="N809" s="11"/>
      <c r="O809" s="11"/>
    </row>
    <row r="810" spans="3:15" x14ac:dyDescent="0.2">
      <c r="C810" s="11"/>
      <c r="D810" s="48"/>
      <c r="E810" s="48"/>
      <c r="F810" s="11"/>
      <c r="G810" s="11"/>
      <c r="H810" s="11"/>
      <c r="I810" s="12"/>
      <c r="J810" s="49"/>
      <c r="K810" s="50"/>
      <c r="L810" s="11"/>
      <c r="M810" s="11"/>
      <c r="N810" s="11"/>
      <c r="O810" s="11"/>
    </row>
    <row r="811" spans="3:15" x14ac:dyDescent="0.2">
      <c r="C811" s="11"/>
      <c r="D811" s="48"/>
      <c r="E811" s="48"/>
      <c r="F811" s="11"/>
      <c r="G811" s="11"/>
      <c r="H811" s="11"/>
      <c r="I811" s="12"/>
      <c r="J811" s="49"/>
      <c r="K811" s="50"/>
      <c r="L811" s="11"/>
      <c r="M811" s="11"/>
      <c r="N811" s="11"/>
      <c r="O811" s="11"/>
    </row>
    <row r="812" spans="3:15" x14ac:dyDescent="0.2">
      <c r="C812" s="11"/>
      <c r="D812" s="48"/>
      <c r="E812" s="48"/>
      <c r="F812" s="11"/>
      <c r="G812" s="11"/>
      <c r="H812" s="11"/>
      <c r="I812" s="12"/>
      <c r="J812" s="49"/>
      <c r="K812" s="50"/>
      <c r="L812" s="11"/>
      <c r="M812" s="11"/>
      <c r="N812" s="11"/>
      <c r="O812" s="11"/>
    </row>
    <row r="813" spans="3:15" x14ac:dyDescent="0.2">
      <c r="C813" s="11"/>
      <c r="D813" s="48"/>
      <c r="E813" s="48"/>
      <c r="F813" s="11"/>
      <c r="G813" s="11"/>
      <c r="H813" s="11"/>
      <c r="I813" s="12"/>
      <c r="J813" s="49"/>
      <c r="K813" s="50"/>
      <c r="L813" s="11"/>
      <c r="M813" s="11"/>
      <c r="N813" s="11"/>
      <c r="O813" s="11"/>
    </row>
    <row r="814" spans="3:15" x14ac:dyDescent="0.2">
      <c r="C814" s="11"/>
      <c r="D814" s="48"/>
      <c r="E814" s="48"/>
      <c r="F814" s="11"/>
      <c r="G814" s="11"/>
      <c r="H814" s="11"/>
      <c r="I814" s="12"/>
      <c r="J814" s="49"/>
      <c r="K814" s="50"/>
      <c r="L814" s="11"/>
      <c r="M814" s="11"/>
      <c r="N814" s="11"/>
      <c r="O814" s="11"/>
    </row>
    <row r="815" spans="3:15" x14ac:dyDescent="0.2">
      <c r="C815" s="11"/>
      <c r="D815" s="48"/>
      <c r="E815" s="48"/>
      <c r="F815" s="11"/>
      <c r="G815" s="11"/>
      <c r="H815" s="11"/>
      <c r="I815" s="12"/>
      <c r="J815" s="49"/>
      <c r="K815" s="50"/>
      <c r="L815" s="11"/>
      <c r="M815" s="11"/>
      <c r="N815" s="11"/>
      <c r="O815" s="11"/>
    </row>
    <row r="816" spans="3:15" x14ac:dyDescent="0.2">
      <c r="C816" s="11"/>
      <c r="D816" s="48"/>
      <c r="E816" s="48"/>
      <c r="F816" s="11"/>
      <c r="G816" s="11"/>
      <c r="H816" s="11"/>
      <c r="I816" s="12"/>
      <c r="J816" s="49"/>
      <c r="K816" s="50"/>
      <c r="L816" s="11"/>
      <c r="M816" s="11"/>
      <c r="N816" s="11"/>
      <c r="O816" s="11"/>
    </row>
    <row r="817" spans="3:15" x14ac:dyDescent="0.2">
      <c r="C817" s="11"/>
      <c r="D817" s="48"/>
      <c r="E817" s="48"/>
      <c r="F817" s="11"/>
      <c r="G817" s="11"/>
      <c r="H817" s="11"/>
      <c r="I817" s="12"/>
      <c r="J817" s="49"/>
      <c r="K817" s="50"/>
      <c r="L817" s="11"/>
      <c r="M817" s="11"/>
      <c r="N817" s="11"/>
      <c r="O817" s="11"/>
    </row>
    <row r="818" spans="3:15" x14ac:dyDescent="0.2">
      <c r="C818" s="11"/>
      <c r="D818" s="48"/>
      <c r="E818" s="48"/>
      <c r="F818" s="11"/>
      <c r="G818" s="11"/>
      <c r="H818" s="11"/>
      <c r="I818" s="12"/>
      <c r="J818" s="49"/>
      <c r="K818" s="50"/>
      <c r="L818" s="11"/>
      <c r="M818" s="11"/>
      <c r="N818" s="11"/>
      <c r="O818" s="11"/>
    </row>
    <row r="819" spans="3:15" x14ac:dyDescent="0.2">
      <c r="C819" s="11"/>
      <c r="D819" s="48"/>
      <c r="E819" s="48"/>
      <c r="F819" s="11"/>
      <c r="G819" s="11"/>
      <c r="H819" s="11"/>
      <c r="I819" s="12"/>
      <c r="J819" s="49"/>
      <c r="K819" s="50"/>
      <c r="L819" s="11"/>
      <c r="M819" s="11"/>
      <c r="N819" s="11"/>
      <c r="O819" s="11"/>
    </row>
    <row r="820" spans="3:15" x14ac:dyDescent="0.2">
      <c r="C820" s="11"/>
      <c r="D820" s="48"/>
      <c r="E820" s="48"/>
      <c r="F820" s="11"/>
      <c r="G820" s="11"/>
      <c r="H820" s="11"/>
      <c r="I820" s="12"/>
      <c r="J820" s="49"/>
      <c r="K820" s="50"/>
      <c r="L820" s="11"/>
      <c r="M820" s="11"/>
      <c r="N820" s="11"/>
      <c r="O820" s="11"/>
    </row>
    <row r="821" spans="3:15" x14ac:dyDescent="0.2">
      <c r="C821" s="11"/>
      <c r="D821" s="48"/>
      <c r="E821" s="48"/>
      <c r="F821" s="11"/>
      <c r="G821" s="11"/>
      <c r="H821" s="11"/>
      <c r="I821" s="12"/>
      <c r="J821" s="49"/>
      <c r="K821" s="50"/>
      <c r="L821" s="11"/>
      <c r="M821" s="11"/>
      <c r="N821" s="11"/>
      <c r="O821" s="11"/>
    </row>
    <row r="822" spans="3:15" x14ac:dyDescent="0.2">
      <c r="C822" s="11"/>
      <c r="D822" s="48"/>
      <c r="E822" s="48"/>
      <c r="F822" s="11"/>
      <c r="G822" s="11"/>
      <c r="H822" s="11"/>
      <c r="I822" s="12"/>
      <c r="J822" s="49"/>
      <c r="K822" s="50"/>
      <c r="L822" s="11"/>
      <c r="M822" s="11"/>
      <c r="N822" s="11"/>
      <c r="O822" s="11"/>
    </row>
    <row r="823" spans="3:15" x14ac:dyDescent="0.2">
      <c r="C823" s="11"/>
      <c r="D823" s="48"/>
      <c r="E823" s="48"/>
      <c r="F823" s="11"/>
      <c r="G823" s="11"/>
      <c r="H823" s="11"/>
      <c r="I823" s="12"/>
      <c r="J823" s="49"/>
      <c r="K823" s="50"/>
      <c r="L823" s="11"/>
      <c r="M823" s="11"/>
      <c r="N823" s="11"/>
      <c r="O823" s="11"/>
    </row>
    <row r="824" spans="3:15" x14ac:dyDescent="0.2">
      <c r="C824" s="11"/>
      <c r="D824" s="48"/>
      <c r="E824" s="48"/>
      <c r="F824" s="11"/>
      <c r="G824" s="11"/>
      <c r="H824" s="11"/>
      <c r="I824" s="12"/>
      <c r="J824" s="49"/>
      <c r="K824" s="50"/>
      <c r="L824" s="11"/>
      <c r="M824" s="11"/>
      <c r="N824" s="11"/>
      <c r="O824" s="11"/>
    </row>
    <row r="825" spans="3:15" x14ac:dyDescent="0.2">
      <c r="C825" s="11"/>
      <c r="D825" s="48"/>
      <c r="E825" s="48"/>
      <c r="F825" s="11"/>
      <c r="G825" s="11"/>
      <c r="H825" s="11"/>
      <c r="I825" s="12"/>
      <c r="J825" s="49"/>
      <c r="K825" s="50"/>
      <c r="L825" s="11"/>
      <c r="M825" s="11"/>
      <c r="N825" s="11"/>
      <c r="O825" s="11"/>
    </row>
    <row r="826" spans="3:15" x14ac:dyDescent="0.2">
      <c r="C826" s="11"/>
      <c r="D826" s="48"/>
      <c r="E826" s="48"/>
      <c r="F826" s="11"/>
      <c r="G826" s="11"/>
      <c r="H826" s="11"/>
      <c r="I826" s="12"/>
      <c r="J826" s="49"/>
      <c r="K826" s="50"/>
      <c r="L826" s="11"/>
      <c r="M826" s="11"/>
      <c r="N826" s="11"/>
      <c r="O826" s="11"/>
    </row>
    <row r="827" spans="3:15" x14ac:dyDescent="0.2">
      <c r="C827" s="11"/>
      <c r="D827" s="48"/>
      <c r="E827" s="48"/>
      <c r="F827" s="11"/>
      <c r="G827" s="11"/>
      <c r="H827" s="11"/>
      <c r="I827" s="12"/>
      <c r="J827" s="49"/>
      <c r="K827" s="50"/>
      <c r="L827" s="11"/>
      <c r="M827" s="11"/>
      <c r="N827" s="11"/>
      <c r="O827" s="11"/>
    </row>
    <row r="828" spans="3:15" x14ac:dyDescent="0.2">
      <c r="C828" s="11"/>
      <c r="D828" s="48"/>
      <c r="E828" s="48"/>
      <c r="F828" s="11"/>
      <c r="G828" s="11"/>
      <c r="H828" s="11"/>
      <c r="I828" s="12"/>
      <c r="J828" s="49"/>
      <c r="K828" s="50"/>
      <c r="L828" s="11"/>
      <c r="M828" s="11"/>
      <c r="N828" s="11"/>
      <c r="O828" s="11"/>
    </row>
    <row r="829" spans="3:15" x14ac:dyDescent="0.2">
      <c r="C829" s="11"/>
      <c r="D829" s="48"/>
      <c r="E829" s="48"/>
      <c r="F829" s="11"/>
      <c r="G829" s="11"/>
      <c r="H829" s="11"/>
      <c r="I829" s="12"/>
      <c r="J829" s="49"/>
      <c r="K829" s="50"/>
      <c r="L829" s="11"/>
      <c r="M829" s="11"/>
      <c r="N829" s="11"/>
      <c r="O829" s="11"/>
    </row>
    <row r="830" spans="3:15" x14ac:dyDescent="0.2">
      <c r="C830" s="11"/>
      <c r="D830" s="48"/>
      <c r="E830" s="48"/>
      <c r="F830" s="11"/>
      <c r="G830" s="11"/>
      <c r="H830" s="11"/>
      <c r="I830" s="12"/>
      <c r="J830" s="49"/>
      <c r="K830" s="50"/>
      <c r="L830" s="11"/>
      <c r="M830" s="11"/>
      <c r="N830" s="11"/>
      <c r="O830" s="11"/>
    </row>
    <row r="831" spans="3:15" x14ac:dyDescent="0.2">
      <c r="C831" s="11"/>
      <c r="D831" s="48"/>
      <c r="E831" s="48"/>
      <c r="F831" s="11"/>
      <c r="G831" s="11"/>
      <c r="H831" s="11"/>
      <c r="I831" s="12"/>
      <c r="J831" s="49"/>
      <c r="K831" s="50"/>
      <c r="L831" s="11"/>
      <c r="M831" s="11"/>
      <c r="N831" s="11"/>
      <c r="O831" s="11"/>
    </row>
    <row r="832" spans="3:15" x14ac:dyDescent="0.2">
      <c r="C832" s="11"/>
      <c r="D832" s="48"/>
      <c r="E832" s="48"/>
      <c r="F832" s="11"/>
      <c r="G832" s="11"/>
      <c r="H832" s="11"/>
      <c r="I832" s="12"/>
      <c r="J832" s="49"/>
      <c r="K832" s="50"/>
      <c r="L832" s="11"/>
      <c r="M832" s="11"/>
      <c r="N832" s="11"/>
      <c r="O832" s="11"/>
    </row>
    <row r="833" spans="3:15" x14ac:dyDescent="0.2">
      <c r="C833" s="11"/>
      <c r="D833" s="48"/>
      <c r="E833" s="48"/>
      <c r="F833" s="11"/>
      <c r="G833" s="11"/>
      <c r="H833" s="11"/>
      <c r="I833" s="12"/>
      <c r="J833" s="49"/>
      <c r="K833" s="50"/>
      <c r="L833" s="11"/>
      <c r="M833" s="11"/>
      <c r="N833" s="11"/>
      <c r="O833" s="11"/>
    </row>
    <row r="834" spans="3:15" x14ac:dyDescent="0.2">
      <c r="C834" s="11"/>
      <c r="D834" s="48"/>
      <c r="E834" s="48"/>
      <c r="F834" s="11"/>
      <c r="G834" s="11"/>
      <c r="H834" s="11"/>
      <c r="I834" s="12"/>
      <c r="J834" s="49"/>
      <c r="K834" s="50"/>
      <c r="L834" s="11"/>
      <c r="M834" s="11"/>
      <c r="N834" s="11"/>
      <c r="O834" s="11"/>
    </row>
    <row r="835" spans="3:15" x14ac:dyDescent="0.2">
      <c r="C835" s="11"/>
      <c r="D835" s="48"/>
      <c r="E835" s="48"/>
      <c r="F835" s="11"/>
      <c r="G835" s="11"/>
      <c r="H835" s="11"/>
      <c r="I835" s="12"/>
      <c r="J835" s="49"/>
      <c r="K835" s="50"/>
      <c r="L835" s="11"/>
      <c r="M835" s="11"/>
      <c r="N835" s="11"/>
      <c r="O835" s="11"/>
    </row>
    <row r="836" spans="3:15" x14ac:dyDescent="0.2">
      <c r="C836" s="11"/>
      <c r="D836" s="48"/>
      <c r="E836" s="48"/>
      <c r="F836" s="11"/>
      <c r="G836" s="11"/>
      <c r="H836" s="11"/>
      <c r="I836" s="12"/>
      <c r="J836" s="49"/>
      <c r="K836" s="50"/>
      <c r="L836" s="11"/>
      <c r="M836" s="11"/>
      <c r="N836" s="11"/>
      <c r="O836" s="11"/>
    </row>
    <row r="837" spans="3:15" x14ac:dyDescent="0.2">
      <c r="C837" s="11"/>
      <c r="D837" s="48"/>
      <c r="E837" s="48"/>
      <c r="F837" s="11"/>
      <c r="G837" s="11"/>
      <c r="H837" s="11"/>
      <c r="I837" s="12"/>
      <c r="J837" s="49"/>
      <c r="K837" s="50"/>
      <c r="L837" s="11"/>
      <c r="M837" s="11"/>
      <c r="N837" s="11"/>
      <c r="O837" s="11"/>
    </row>
    <row r="838" spans="3:15" x14ac:dyDescent="0.2">
      <c r="C838" s="11"/>
      <c r="D838" s="48"/>
      <c r="E838" s="48"/>
      <c r="F838" s="11"/>
      <c r="G838" s="11"/>
      <c r="H838" s="11"/>
      <c r="I838" s="12"/>
      <c r="J838" s="49"/>
      <c r="K838" s="50"/>
      <c r="L838" s="11"/>
      <c r="M838" s="11"/>
      <c r="N838" s="11"/>
      <c r="O838" s="11"/>
    </row>
    <row r="839" spans="3:15" x14ac:dyDescent="0.2">
      <c r="C839" s="11"/>
      <c r="D839" s="48"/>
      <c r="E839" s="48"/>
      <c r="F839" s="11"/>
      <c r="G839" s="11"/>
      <c r="H839" s="11"/>
      <c r="I839" s="12"/>
      <c r="J839" s="49"/>
      <c r="K839" s="50"/>
      <c r="L839" s="11"/>
      <c r="M839" s="11"/>
      <c r="N839" s="11"/>
      <c r="O839" s="11"/>
    </row>
    <row r="840" spans="3:15" x14ac:dyDescent="0.2">
      <c r="C840" s="11"/>
      <c r="D840" s="48"/>
      <c r="E840" s="48"/>
      <c r="F840" s="11"/>
      <c r="G840" s="11"/>
      <c r="H840" s="11"/>
      <c r="I840" s="12"/>
      <c r="J840" s="49"/>
      <c r="K840" s="50"/>
      <c r="L840" s="11"/>
      <c r="M840" s="11"/>
      <c r="N840" s="11"/>
      <c r="O840" s="11"/>
    </row>
    <row r="841" spans="3:15" x14ac:dyDescent="0.2">
      <c r="C841" s="11"/>
      <c r="D841" s="48"/>
      <c r="E841" s="48"/>
      <c r="F841" s="11"/>
      <c r="G841" s="11"/>
      <c r="H841" s="11"/>
      <c r="I841" s="12"/>
      <c r="J841" s="49"/>
      <c r="K841" s="50"/>
      <c r="L841" s="11"/>
      <c r="M841" s="11"/>
      <c r="N841" s="11"/>
      <c r="O841" s="11"/>
    </row>
    <row r="842" spans="3:15" x14ac:dyDescent="0.2">
      <c r="C842" s="11"/>
      <c r="D842" s="48"/>
      <c r="E842" s="48"/>
      <c r="F842" s="11"/>
      <c r="G842" s="11"/>
      <c r="H842" s="11"/>
      <c r="I842" s="12"/>
      <c r="J842" s="49"/>
      <c r="K842" s="50"/>
      <c r="L842" s="11"/>
      <c r="M842" s="11"/>
      <c r="N842" s="11"/>
      <c r="O842" s="11"/>
    </row>
    <row r="843" spans="3:15" x14ac:dyDescent="0.2">
      <c r="C843" s="11"/>
      <c r="D843" s="48"/>
      <c r="E843" s="48"/>
      <c r="F843" s="11"/>
      <c r="G843" s="11"/>
      <c r="H843" s="11"/>
      <c r="I843" s="12"/>
      <c r="J843" s="49"/>
      <c r="K843" s="50"/>
      <c r="L843" s="11"/>
      <c r="M843" s="11"/>
      <c r="N843" s="11"/>
      <c r="O843" s="11"/>
    </row>
    <row r="844" spans="3:15" x14ac:dyDescent="0.2">
      <c r="C844" s="11"/>
      <c r="D844" s="48"/>
      <c r="E844" s="48"/>
      <c r="F844" s="11"/>
      <c r="G844" s="11"/>
      <c r="H844" s="11"/>
      <c r="I844" s="12"/>
      <c r="J844" s="49"/>
      <c r="K844" s="50"/>
      <c r="L844" s="11"/>
      <c r="M844" s="11"/>
      <c r="N844" s="11"/>
      <c r="O844" s="11"/>
    </row>
    <row r="845" spans="3:15" x14ac:dyDescent="0.2">
      <c r="C845" s="11"/>
      <c r="D845" s="48"/>
      <c r="E845" s="48"/>
      <c r="F845" s="11"/>
      <c r="G845" s="11"/>
      <c r="H845" s="11"/>
      <c r="I845" s="12"/>
      <c r="J845" s="49"/>
      <c r="K845" s="50"/>
      <c r="L845" s="11"/>
      <c r="M845" s="11"/>
      <c r="N845" s="11"/>
      <c r="O845" s="11"/>
    </row>
    <row r="846" spans="3:15" x14ac:dyDescent="0.2">
      <c r="C846" s="11"/>
      <c r="D846" s="48"/>
      <c r="E846" s="48"/>
      <c r="F846" s="11"/>
      <c r="G846" s="11"/>
      <c r="H846" s="11"/>
      <c r="I846" s="12"/>
      <c r="J846" s="49"/>
      <c r="K846" s="50"/>
      <c r="L846" s="11"/>
      <c r="M846" s="11"/>
      <c r="N846" s="11"/>
      <c r="O846" s="11"/>
    </row>
    <row r="847" spans="3:15" x14ac:dyDescent="0.2">
      <c r="C847" s="11"/>
      <c r="D847" s="48"/>
      <c r="E847" s="48"/>
      <c r="F847" s="11"/>
      <c r="G847" s="11"/>
      <c r="H847" s="11"/>
      <c r="I847" s="12"/>
      <c r="J847" s="49"/>
      <c r="K847" s="50"/>
      <c r="L847" s="11"/>
      <c r="M847" s="11"/>
      <c r="N847" s="11"/>
      <c r="O847" s="11"/>
    </row>
    <row r="848" spans="3:15" x14ac:dyDescent="0.2">
      <c r="C848" s="11"/>
      <c r="D848" s="48"/>
      <c r="E848" s="48"/>
      <c r="F848" s="11"/>
      <c r="G848" s="11"/>
      <c r="H848" s="11"/>
      <c r="I848" s="12"/>
      <c r="J848" s="49"/>
      <c r="K848" s="50"/>
      <c r="L848" s="11"/>
      <c r="M848" s="11"/>
      <c r="N848" s="11"/>
      <c r="O848" s="11"/>
    </row>
    <row r="849" spans="3:15" x14ac:dyDescent="0.2">
      <c r="C849" s="11"/>
      <c r="D849" s="48"/>
      <c r="E849" s="48"/>
      <c r="F849" s="11"/>
      <c r="G849" s="11"/>
      <c r="H849" s="11"/>
      <c r="I849" s="12"/>
      <c r="J849" s="49"/>
      <c r="K849" s="50"/>
      <c r="L849" s="11"/>
      <c r="M849" s="11"/>
      <c r="N849" s="11"/>
      <c r="O849" s="11"/>
    </row>
    <row r="850" spans="3:15" x14ac:dyDescent="0.2">
      <c r="C850" s="11"/>
      <c r="D850" s="48"/>
      <c r="E850" s="48"/>
      <c r="F850" s="11"/>
      <c r="G850" s="11"/>
      <c r="H850" s="11"/>
      <c r="I850" s="12"/>
      <c r="J850" s="49"/>
      <c r="K850" s="50"/>
      <c r="L850" s="11"/>
      <c r="M850" s="11"/>
      <c r="N850" s="11"/>
      <c r="O850" s="11"/>
    </row>
    <row r="851" spans="3:15" x14ac:dyDescent="0.2">
      <c r="C851" s="11"/>
      <c r="D851" s="48"/>
      <c r="E851" s="48"/>
      <c r="F851" s="11"/>
      <c r="G851" s="11"/>
      <c r="H851" s="11"/>
      <c r="I851" s="12"/>
      <c r="J851" s="49"/>
      <c r="K851" s="50"/>
      <c r="L851" s="11"/>
      <c r="M851" s="11"/>
      <c r="N851" s="11"/>
      <c r="O851" s="11"/>
    </row>
    <row r="852" spans="3:15" x14ac:dyDescent="0.2">
      <c r="C852" s="11"/>
      <c r="D852" s="48"/>
      <c r="E852" s="48"/>
      <c r="F852" s="11"/>
      <c r="G852" s="11"/>
      <c r="H852" s="11"/>
      <c r="I852" s="12"/>
      <c r="J852" s="49"/>
      <c r="K852" s="50"/>
      <c r="L852" s="11"/>
      <c r="M852" s="11"/>
      <c r="N852" s="11"/>
      <c r="O852" s="11"/>
    </row>
    <row r="853" spans="3:15" x14ac:dyDescent="0.2">
      <c r="C853" s="11"/>
      <c r="D853" s="48"/>
      <c r="E853" s="48"/>
      <c r="F853" s="11"/>
      <c r="G853" s="11"/>
      <c r="H853" s="11"/>
      <c r="I853" s="12"/>
      <c r="J853" s="49"/>
      <c r="K853" s="50"/>
      <c r="L853" s="11"/>
      <c r="M853" s="11"/>
      <c r="N853" s="11"/>
      <c r="O853" s="11"/>
    </row>
    <row r="854" spans="3:15" x14ac:dyDescent="0.2">
      <c r="C854" s="11"/>
      <c r="D854" s="48"/>
      <c r="E854" s="48"/>
      <c r="F854" s="11"/>
      <c r="G854" s="11"/>
      <c r="H854" s="11"/>
      <c r="I854" s="12"/>
      <c r="J854" s="49"/>
      <c r="K854" s="50"/>
      <c r="L854" s="11"/>
      <c r="M854" s="11"/>
      <c r="N854" s="11"/>
      <c r="O854" s="11"/>
    </row>
    <row r="855" spans="3:15" x14ac:dyDescent="0.2">
      <c r="C855" s="11"/>
      <c r="D855" s="48"/>
      <c r="E855" s="48"/>
      <c r="F855" s="11"/>
      <c r="G855" s="11"/>
      <c r="H855" s="11"/>
      <c r="I855" s="12"/>
      <c r="J855" s="49"/>
      <c r="K855" s="50"/>
      <c r="L855" s="11"/>
      <c r="M855" s="11"/>
      <c r="N855" s="11"/>
      <c r="O855" s="11"/>
    </row>
    <row r="856" spans="3:15" x14ac:dyDescent="0.2">
      <c r="C856" s="11"/>
      <c r="D856" s="48"/>
      <c r="E856" s="48"/>
      <c r="F856" s="11"/>
      <c r="G856" s="11"/>
      <c r="H856" s="11"/>
      <c r="I856" s="12"/>
      <c r="J856" s="49"/>
      <c r="K856" s="50"/>
      <c r="L856" s="11"/>
      <c r="M856" s="11"/>
      <c r="N856" s="11"/>
      <c r="O856" s="11"/>
    </row>
    <row r="857" spans="3:15" x14ac:dyDescent="0.2">
      <c r="C857" s="11"/>
      <c r="D857" s="48"/>
      <c r="E857" s="48"/>
      <c r="F857" s="11"/>
      <c r="G857" s="11"/>
      <c r="H857" s="11"/>
      <c r="I857" s="12"/>
      <c r="J857" s="49"/>
      <c r="K857" s="50"/>
      <c r="L857" s="11"/>
      <c r="M857" s="11"/>
      <c r="N857" s="11"/>
      <c r="O857" s="11"/>
    </row>
    <row r="858" spans="3:15" x14ac:dyDescent="0.2">
      <c r="C858" s="11"/>
      <c r="D858" s="48"/>
      <c r="E858" s="48"/>
      <c r="F858" s="11"/>
      <c r="G858" s="11"/>
      <c r="H858" s="11"/>
      <c r="I858" s="12"/>
      <c r="J858" s="49"/>
      <c r="K858" s="50"/>
      <c r="L858" s="11"/>
      <c r="M858" s="11"/>
      <c r="N858" s="11"/>
      <c r="O858" s="11"/>
    </row>
    <row r="859" spans="3:15" x14ac:dyDescent="0.2">
      <c r="C859" s="11"/>
      <c r="D859" s="48"/>
      <c r="E859" s="48"/>
      <c r="F859" s="11"/>
      <c r="G859" s="11"/>
      <c r="H859" s="11"/>
      <c r="I859" s="12"/>
      <c r="J859" s="49"/>
      <c r="K859" s="50"/>
      <c r="L859" s="11"/>
      <c r="M859" s="11"/>
      <c r="N859" s="11"/>
      <c r="O859" s="11"/>
    </row>
    <row r="860" spans="3:15" x14ac:dyDescent="0.2">
      <c r="C860" s="11"/>
      <c r="D860" s="48"/>
      <c r="E860" s="48"/>
      <c r="F860" s="11"/>
      <c r="G860" s="11"/>
      <c r="H860" s="11"/>
      <c r="I860" s="12"/>
      <c r="J860" s="49"/>
      <c r="K860" s="50"/>
      <c r="L860" s="11"/>
      <c r="M860" s="11"/>
      <c r="N860" s="11"/>
      <c r="O860" s="11"/>
    </row>
    <row r="861" spans="3:15" x14ac:dyDescent="0.2">
      <c r="C861" s="11"/>
      <c r="D861" s="48"/>
      <c r="E861" s="48"/>
      <c r="F861" s="11"/>
      <c r="G861" s="11"/>
      <c r="H861" s="11"/>
      <c r="I861" s="12"/>
      <c r="J861" s="49"/>
      <c r="K861" s="50"/>
      <c r="L861" s="11"/>
      <c r="M861" s="11"/>
      <c r="N861" s="11"/>
      <c r="O861" s="11"/>
    </row>
    <row r="862" spans="3:15" x14ac:dyDescent="0.2">
      <c r="C862" s="11"/>
      <c r="D862" s="48"/>
      <c r="E862" s="48"/>
      <c r="F862" s="11"/>
      <c r="G862" s="11"/>
      <c r="H862" s="11"/>
      <c r="I862" s="12"/>
      <c r="J862" s="49"/>
      <c r="K862" s="50"/>
      <c r="L862" s="11"/>
      <c r="M862" s="11"/>
      <c r="N862" s="11"/>
      <c r="O862" s="11"/>
    </row>
    <row r="863" spans="3:15" x14ac:dyDescent="0.2">
      <c r="C863" s="11"/>
      <c r="D863" s="48"/>
      <c r="E863" s="48"/>
      <c r="F863" s="11"/>
      <c r="G863" s="11"/>
      <c r="H863" s="11"/>
      <c r="I863" s="12"/>
      <c r="J863" s="49"/>
      <c r="K863" s="50"/>
      <c r="L863" s="11"/>
      <c r="M863" s="11"/>
      <c r="N863" s="11"/>
      <c r="O863" s="11"/>
    </row>
    <row r="864" spans="3:15" x14ac:dyDescent="0.2">
      <c r="C864" s="11"/>
      <c r="D864" s="48"/>
      <c r="E864" s="48"/>
      <c r="F864" s="11"/>
      <c r="G864" s="11"/>
      <c r="H864" s="11"/>
      <c r="I864" s="12"/>
      <c r="J864" s="49"/>
      <c r="K864" s="50"/>
      <c r="L864" s="11"/>
      <c r="M864" s="11"/>
      <c r="N864" s="11"/>
      <c r="O864" s="11"/>
    </row>
    <row r="865" spans="3:15" x14ac:dyDescent="0.2">
      <c r="C865" s="11"/>
      <c r="D865" s="48"/>
      <c r="E865" s="48"/>
      <c r="F865" s="11"/>
      <c r="G865" s="11"/>
      <c r="H865" s="11"/>
      <c r="I865" s="12"/>
      <c r="J865" s="49"/>
      <c r="K865" s="50"/>
      <c r="L865" s="11"/>
      <c r="M865" s="11"/>
      <c r="N865" s="11"/>
      <c r="O865" s="11"/>
    </row>
    <row r="866" spans="3:15" x14ac:dyDescent="0.2">
      <c r="C866" s="11"/>
      <c r="D866" s="48"/>
      <c r="E866" s="48"/>
      <c r="F866" s="11"/>
      <c r="G866" s="11"/>
      <c r="H866" s="11"/>
      <c r="I866" s="12"/>
      <c r="J866" s="49"/>
      <c r="K866" s="50"/>
      <c r="L866" s="11"/>
      <c r="M866" s="11"/>
      <c r="N866" s="11"/>
      <c r="O866" s="11"/>
    </row>
    <row r="867" spans="3:15" x14ac:dyDescent="0.2">
      <c r="C867" s="11"/>
      <c r="D867" s="48"/>
      <c r="E867" s="48"/>
      <c r="F867" s="11"/>
      <c r="G867" s="11"/>
      <c r="H867" s="11"/>
      <c r="I867" s="12"/>
      <c r="J867" s="49"/>
      <c r="K867" s="50"/>
      <c r="L867" s="11"/>
      <c r="M867" s="11"/>
      <c r="N867" s="11"/>
      <c r="O867" s="11"/>
    </row>
    <row r="868" spans="3:15" x14ac:dyDescent="0.2">
      <c r="C868" s="11"/>
      <c r="D868" s="48"/>
      <c r="E868" s="48"/>
      <c r="F868" s="11"/>
      <c r="G868" s="11"/>
      <c r="H868" s="11"/>
      <c r="I868" s="12"/>
      <c r="J868" s="49"/>
      <c r="K868" s="50"/>
      <c r="L868" s="11"/>
      <c r="M868" s="11"/>
      <c r="N868" s="11"/>
      <c r="O868" s="11"/>
    </row>
    <row r="869" spans="3:15" x14ac:dyDescent="0.2">
      <c r="C869" s="11"/>
      <c r="D869" s="48"/>
      <c r="E869" s="48"/>
      <c r="F869" s="11"/>
      <c r="G869" s="11"/>
      <c r="H869" s="11"/>
      <c r="I869" s="12"/>
      <c r="J869" s="49"/>
      <c r="K869" s="50"/>
      <c r="L869" s="11"/>
      <c r="M869" s="11"/>
      <c r="N869" s="11"/>
      <c r="O869" s="11"/>
    </row>
    <row r="870" spans="3:15" x14ac:dyDescent="0.2">
      <c r="C870" s="11"/>
      <c r="D870" s="48"/>
      <c r="E870" s="48"/>
      <c r="F870" s="11"/>
      <c r="G870" s="11"/>
      <c r="H870" s="11"/>
      <c r="I870" s="12"/>
      <c r="J870" s="49"/>
      <c r="K870" s="50"/>
      <c r="L870" s="11"/>
      <c r="M870" s="11"/>
      <c r="N870" s="11"/>
      <c r="O870" s="11"/>
    </row>
    <row r="871" spans="3:15" x14ac:dyDescent="0.2">
      <c r="C871" s="11"/>
      <c r="D871" s="48"/>
      <c r="E871" s="48"/>
      <c r="F871" s="11"/>
      <c r="G871" s="11"/>
      <c r="H871" s="11"/>
      <c r="I871" s="12"/>
      <c r="J871" s="49"/>
      <c r="K871" s="50"/>
      <c r="L871" s="11"/>
      <c r="M871" s="11"/>
      <c r="N871" s="11"/>
      <c r="O871" s="11"/>
    </row>
    <row r="872" spans="3:15" x14ac:dyDescent="0.2">
      <c r="C872" s="11"/>
      <c r="D872" s="48"/>
      <c r="E872" s="48"/>
      <c r="F872" s="11"/>
      <c r="G872" s="11"/>
      <c r="H872" s="11"/>
      <c r="I872" s="12"/>
      <c r="J872" s="49"/>
      <c r="K872" s="50"/>
      <c r="L872" s="11"/>
      <c r="M872" s="11"/>
      <c r="N872" s="11"/>
      <c r="O872" s="11"/>
    </row>
    <row r="873" spans="3:15" x14ac:dyDescent="0.2">
      <c r="C873" s="11"/>
      <c r="D873" s="48"/>
      <c r="E873" s="48"/>
      <c r="F873" s="11"/>
      <c r="G873" s="11"/>
      <c r="H873" s="11"/>
      <c r="I873" s="12"/>
      <c r="J873" s="49"/>
      <c r="K873" s="50"/>
      <c r="L873" s="11"/>
      <c r="M873" s="11"/>
      <c r="N873" s="11"/>
      <c r="O873" s="11"/>
    </row>
    <row r="874" spans="3:15" x14ac:dyDescent="0.2">
      <c r="C874" s="11"/>
      <c r="D874" s="48"/>
      <c r="E874" s="48"/>
      <c r="F874" s="11"/>
      <c r="G874" s="11"/>
      <c r="H874" s="11"/>
      <c r="I874" s="12"/>
      <c r="J874" s="49"/>
      <c r="K874" s="50"/>
      <c r="L874" s="11"/>
      <c r="M874" s="11"/>
      <c r="N874" s="11"/>
      <c r="O874" s="11"/>
    </row>
    <row r="875" spans="3:15" x14ac:dyDescent="0.2">
      <c r="C875" s="11"/>
      <c r="D875" s="48"/>
      <c r="E875" s="48"/>
      <c r="F875" s="11"/>
      <c r="G875" s="11"/>
      <c r="H875" s="11"/>
      <c r="I875" s="12"/>
      <c r="J875" s="49"/>
      <c r="K875" s="50"/>
      <c r="L875" s="11"/>
      <c r="M875" s="11"/>
      <c r="N875" s="11"/>
      <c r="O875" s="11"/>
    </row>
    <row r="876" spans="3:15" x14ac:dyDescent="0.2">
      <c r="C876" s="11"/>
      <c r="D876" s="48"/>
      <c r="E876" s="48"/>
      <c r="F876" s="11"/>
      <c r="G876" s="11"/>
      <c r="H876" s="11"/>
      <c r="I876" s="12"/>
      <c r="J876" s="49"/>
      <c r="K876" s="50"/>
      <c r="L876" s="11"/>
      <c r="M876" s="11"/>
      <c r="N876" s="11"/>
      <c r="O876" s="11"/>
    </row>
    <row r="877" spans="3:15" x14ac:dyDescent="0.2">
      <c r="C877" s="11"/>
      <c r="D877" s="48"/>
      <c r="E877" s="48"/>
      <c r="F877" s="11"/>
      <c r="G877" s="11"/>
      <c r="H877" s="11"/>
      <c r="I877" s="12"/>
      <c r="J877" s="49"/>
      <c r="K877" s="50"/>
      <c r="L877" s="11"/>
      <c r="M877" s="11"/>
      <c r="N877" s="11"/>
      <c r="O877" s="11"/>
    </row>
    <row r="878" spans="3:15" x14ac:dyDescent="0.2">
      <c r="C878" s="11"/>
      <c r="D878" s="48"/>
      <c r="E878" s="48"/>
      <c r="F878" s="11"/>
      <c r="G878" s="11"/>
      <c r="H878" s="11"/>
      <c r="I878" s="12"/>
      <c r="J878" s="49"/>
      <c r="K878" s="50"/>
      <c r="L878" s="11"/>
      <c r="M878" s="11"/>
      <c r="N878" s="11"/>
      <c r="O878" s="11"/>
    </row>
    <row r="879" spans="3:15" x14ac:dyDescent="0.2">
      <c r="C879" s="11"/>
      <c r="D879" s="48"/>
      <c r="E879" s="48"/>
      <c r="F879" s="11"/>
      <c r="G879" s="11"/>
      <c r="H879" s="11"/>
      <c r="I879" s="12"/>
      <c r="J879" s="49"/>
      <c r="K879" s="50"/>
      <c r="L879" s="11"/>
      <c r="M879" s="11"/>
      <c r="N879" s="11"/>
      <c r="O879" s="11"/>
    </row>
    <row r="880" spans="3:15" x14ac:dyDescent="0.2">
      <c r="C880" s="11"/>
      <c r="D880" s="48"/>
      <c r="E880" s="48"/>
      <c r="F880" s="11"/>
      <c r="G880" s="11"/>
      <c r="H880" s="11"/>
      <c r="I880" s="12"/>
      <c r="J880" s="49"/>
      <c r="K880" s="50"/>
      <c r="L880" s="11"/>
      <c r="M880" s="11"/>
      <c r="N880" s="11"/>
      <c r="O880" s="11"/>
    </row>
    <row r="881" spans="3:15" x14ac:dyDescent="0.2">
      <c r="C881" s="11"/>
      <c r="D881" s="48"/>
      <c r="E881" s="48"/>
      <c r="F881" s="11"/>
      <c r="G881" s="11"/>
      <c r="H881" s="11"/>
      <c r="I881" s="12"/>
      <c r="J881" s="49"/>
      <c r="K881" s="50"/>
      <c r="L881" s="11"/>
      <c r="M881" s="11"/>
      <c r="N881" s="11"/>
      <c r="O881" s="11"/>
    </row>
    <row r="882" spans="3:15" x14ac:dyDescent="0.2">
      <c r="C882" s="11"/>
      <c r="D882" s="48"/>
      <c r="E882" s="48"/>
      <c r="F882" s="11"/>
      <c r="G882" s="11"/>
      <c r="H882" s="11"/>
      <c r="I882" s="12"/>
      <c r="J882" s="49"/>
      <c r="K882" s="50"/>
      <c r="L882" s="11"/>
      <c r="M882" s="11"/>
      <c r="N882" s="11"/>
      <c r="O882" s="11"/>
    </row>
    <row r="883" spans="3:15" x14ac:dyDescent="0.2">
      <c r="C883" s="11"/>
      <c r="D883" s="48"/>
      <c r="E883" s="48"/>
      <c r="F883" s="11"/>
      <c r="G883" s="11"/>
      <c r="H883" s="11"/>
      <c r="I883" s="12"/>
      <c r="J883" s="49"/>
      <c r="K883" s="50"/>
      <c r="L883" s="11"/>
      <c r="M883" s="11"/>
      <c r="N883" s="11"/>
      <c r="O883" s="11"/>
    </row>
    <row r="884" spans="3:15" x14ac:dyDescent="0.2">
      <c r="C884" s="11"/>
      <c r="D884" s="48"/>
      <c r="E884" s="48"/>
      <c r="F884" s="11"/>
      <c r="G884" s="11"/>
      <c r="H884" s="11"/>
      <c r="I884" s="12"/>
      <c r="J884" s="49"/>
      <c r="K884" s="50"/>
      <c r="L884" s="11"/>
      <c r="M884" s="11"/>
      <c r="N884" s="11"/>
      <c r="O884" s="11"/>
    </row>
    <row r="885" spans="3:15" x14ac:dyDescent="0.2">
      <c r="C885" s="11"/>
      <c r="D885" s="48"/>
      <c r="E885" s="48"/>
      <c r="F885" s="11"/>
      <c r="G885" s="11"/>
      <c r="H885" s="11"/>
      <c r="I885" s="12"/>
      <c r="J885" s="49"/>
      <c r="K885" s="50"/>
      <c r="L885" s="11"/>
      <c r="M885" s="11"/>
      <c r="N885" s="11"/>
      <c r="O885" s="11"/>
    </row>
    <row r="886" spans="3:15" x14ac:dyDescent="0.2">
      <c r="C886" s="11"/>
      <c r="D886" s="48"/>
      <c r="E886" s="48"/>
      <c r="F886" s="11"/>
      <c r="G886" s="11"/>
      <c r="H886" s="11"/>
      <c r="I886" s="12"/>
      <c r="J886" s="49"/>
      <c r="K886" s="50"/>
      <c r="L886" s="11"/>
      <c r="M886" s="11"/>
      <c r="N886" s="11"/>
      <c r="O886" s="11"/>
    </row>
    <row r="887" spans="3:15" x14ac:dyDescent="0.2">
      <c r="C887" s="11"/>
      <c r="D887" s="48"/>
      <c r="E887" s="48"/>
      <c r="F887" s="11"/>
      <c r="G887" s="11"/>
      <c r="H887" s="11"/>
      <c r="I887" s="12"/>
      <c r="J887" s="49"/>
      <c r="K887" s="50"/>
      <c r="L887" s="11"/>
      <c r="M887" s="11"/>
      <c r="N887" s="11"/>
      <c r="O887" s="11"/>
    </row>
    <row r="888" spans="3:15" x14ac:dyDescent="0.2">
      <c r="C888" s="11"/>
      <c r="D888" s="48"/>
      <c r="E888" s="48"/>
      <c r="F888" s="11"/>
      <c r="G888" s="11"/>
      <c r="H888" s="11"/>
      <c r="I888" s="12"/>
      <c r="J888" s="49"/>
      <c r="K888" s="50"/>
      <c r="L888" s="11"/>
      <c r="M888" s="11"/>
      <c r="N888" s="11"/>
      <c r="O888" s="11"/>
    </row>
    <row r="889" spans="3:15" x14ac:dyDescent="0.2">
      <c r="C889" s="11"/>
      <c r="D889" s="48"/>
      <c r="E889" s="48"/>
      <c r="F889" s="11"/>
      <c r="G889" s="11"/>
      <c r="H889" s="11"/>
      <c r="I889" s="12"/>
      <c r="J889" s="49"/>
      <c r="K889" s="50"/>
      <c r="L889" s="11"/>
      <c r="M889" s="11"/>
      <c r="N889" s="11"/>
      <c r="O889" s="11"/>
    </row>
    <row r="890" spans="3:15" x14ac:dyDescent="0.2">
      <c r="C890" s="11"/>
      <c r="D890" s="48"/>
      <c r="E890" s="48"/>
      <c r="F890" s="11"/>
      <c r="G890" s="11"/>
      <c r="H890" s="11"/>
      <c r="I890" s="12"/>
      <c r="J890" s="49"/>
      <c r="K890" s="50"/>
      <c r="L890" s="11"/>
      <c r="M890" s="11"/>
      <c r="N890" s="11"/>
      <c r="O890" s="11"/>
    </row>
    <row r="891" spans="3:15" x14ac:dyDescent="0.2">
      <c r="C891" s="11"/>
      <c r="D891" s="48"/>
      <c r="E891" s="48"/>
      <c r="F891" s="11"/>
      <c r="G891" s="11"/>
      <c r="H891" s="11"/>
      <c r="I891" s="12"/>
      <c r="J891" s="49"/>
      <c r="K891" s="50"/>
      <c r="L891" s="11"/>
      <c r="M891" s="11"/>
      <c r="N891" s="11"/>
      <c r="O891" s="11"/>
    </row>
    <row r="892" spans="3:15" x14ac:dyDescent="0.2">
      <c r="C892" s="11"/>
      <c r="D892" s="48"/>
      <c r="E892" s="48"/>
      <c r="F892" s="11"/>
      <c r="G892" s="11"/>
      <c r="H892" s="11"/>
      <c r="I892" s="12"/>
      <c r="J892" s="49"/>
      <c r="K892" s="50"/>
      <c r="L892" s="11"/>
      <c r="M892" s="11"/>
      <c r="N892" s="11"/>
      <c r="O892" s="11"/>
    </row>
    <row r="893" spans="3:15" x14ac:dyDescent="0.2">
      <c r="C893" s="11"/>
      <c r="D893" s="48"/>
      <c r="E893" s="48"/>
      <c r="F893" s="11"/>
      <c r="G893" s="11"/>
      <c r="H893" s="11"/>
      <c r="I893" s="12"/>
      <c r="J893" s="49"/>
      <c r="K893" s="50"/>
      <c r="L893" s="11"/>
      <c r="M893" s="11"/>
      <c r="N893" s="11"/>
      <c r="O893" s="11"/>
    </row>
    <row r="894" spans="3:15" x14ac:dyDescent="0.2">
      <c r="C894" s="11"/>
      <c r="D894" s="48"/>
      <c r="E894" s="48"/>
      <c r="F894" s="11"/>
      <c r="G894" s="11"/>
      <c r="H894" s="11"/>
      <c r="I894" s="12"/>
      <c r="J894" s="49"/>
      <c r="K894" s="50"/>
      <c r="L894" s="11"/>
      <c r="M894" s="11"/>
      <c r="N894" s="11"/>
      <c r="O894" s="11"/>
    </row>
    <row r="895" spans="3:15" x14ac:dyDescent="0.2">
      <c r="C895" s="11"/>
      <c r="D895" s="48"/>
      <c r="E895" s="48"/>
      <c r="F895" s="11"/>
      <c r="G895" s="11"/>
      <c r="H895" s="11"/>
      <c r="I895" s="12"/>
      <c r="J895" s="49"/>
      <c r="K895" s="50"/>
      <c r="L895" s="11"/>
      <c r="M895" s="11"/>
      <c r="N895" s="11"/>
      <c r="O895" s="11"/>
    </row>
    <row r="896" spans="3:15" x14ac:dyDescent="0.2">
      <c r="C896" s="11"/>
      <c r="D896" s="48"/>
      <c r="E896" s="48"/>
      <c r="F896" s="11"/>
      <c r="G896" s="11"/>
      <c r="H896" s="11"/>
      <c r="I896" s="12"/>
      <c r="J896" s="49"/>
      <c r="K896" s="50"/>
      <c r="L896" s="11"/>
      <c r="M896" s="11"/>
      <c r="N896" s="11"/>
      <c r="O896" s="11"/>
    </row>
    <row r="897" spans="3:15" x14ac:dyDescent="0.2">
      <c r="C897" s="11"/>
      <c r="D897" s="48"/>
      <c r="E897" s="48"/>
      <c r="F897" s="11"/>
      <c r="G897" s="11"/>
      <c r="H897" s="11"/>
      <c r="I897" s="12"/>
      <c r="J897" s="49"/>
      <c r="K897" s="50"/>
      <c r="L897" s="11"/>
      <c r="M897" s="11"/>
      <c r="N897" s="11"/>
      <c r="O897" s="11"/>
    </row>
    <row r="898" spans="3:15" x14ac:dyDescent="0.2">
      <c r="C898" s="11"/>
      <c r="D898" s="48"/>
      <c r="E898" s="48"/>
      <c r="F898" s="11"/>
      <c r="G898" s="11"/>
      <c r="H898" s="11"/>
      <c r="I898" s="12"/>
      <c r="J898" s="49"/>
      <c r="K898" s="50"/>
      <c r="L898" s="11"/>
      <c r="M898" s="11"/>
      <c r="N898" s="11"/>
      <c r="O898" s="11"/>
    </row>
    <row r="899" spans="3:15" x14ac:dyDescent="0.2">
      <c r="C899" s="11"/>
      <c r="D899" s="48"/>
      <c r="E899" s="48"/>
      <c r="F899" s="11"/>
      <c r="G899" s="11"/>
      <c r="H899" s="11"/>
      <c r="I899" s="12"/>
      <c r="J899" s="49"/>
      <c r="K899" s="50"/>
      <c r="L899" s="11"/>
      <c r="M899" s="11"/>
      <c r="N899" s="11"/>
      <c r="O899" s="11"/>
    </row>
    <row r="900" spans="3:15" x14ac:dyDescent="0.2">
      <c r="C900" s="11"/>
      <c r="D900" s="48"/>
      <c r="E900" s="48"/>
      <c r="F900" s="11"/>
      <c r="G900" s="11"/>
      <c r="H900" s="11"/>
      <c r="I900" s="12"/>
      <c r="J900" s="49"/>
      <c r="K900" s="50"/>
      <c r="L900" s="11"/>
      <c r="M900" s="11"/>
      <c r="N900" s="11"/>
      <c r="O900" s="11"/>
    </row>
    <row r="901" spans="3:15" x14ac:dyDescent="0.2">
      <c r="C901" s="11"/>
      <c r="D901" s="48"/>
      <c r="E901" s="48"/>
      <c r="F901" s="11"/>
      <c r="G901" s="11"/>
      <c r="H901" s="11"/>
      <c r="I901" s="12"/>
      <c r="J901" s="49"/>
      <c r="K901" s="50"/>
      <c r="L901" s="11"/>
      <c r="M901" s="11"/>
      <c r="N901" s="11"/>
      <c r="O901" s="11"/>
    </row>
    <row r="902" spans="3:15" x14ac:dyDescent="0.2">
      <c r="C902" s="11"/>
      <c r="D902" s="48"/>
      <c r="E902" s="48"/>
      <c r="F902" s="11"/>
      <c r="G902" s="11"/>
      <c r="H902" s="11"/>
      <c r="I902" s="12"/>
      <c r="J902" s="49"/>
      <c r="K902" s="50"/>
      <c r="L902" s="11"/>
      <c r="M902" s="11"/>
      <c r="N902" s="11"/>
      <c r="O902" s="11"/>
    </row>
    <row r="903" spans="3:15" x14ac:dyDescent="0.2">
      <c r="C903" s="11"/>
      <c r="D903" s="48"/>
      <c r="E903" s="48"/>
      <c r="F903" s="11"/>
      <c r="G903" s="11"/>
      <c r="H903" s="11"/>
      <c r="I903" s="12"/>
      <c r="J903" s="49"/>
      <c r="K903" s="50"/>
      <c r="L903" s="11"/>
      <c r="M903" s="11"/>
      <c r="N903" s="11"/>
      <c r="O903" s="11"/>
    </row>
    <row r="904" spans="3:15" x14ac:dyDescent="0.2">
      <c r="C904" s="11"/>
      <c r="D904" s="48"/>
      <c r="E904" s="48"/>
      <c r="F904" s="11"/>
      <c r="G904" s="11"/>
      <c r="H904" s="11"/>
      <c r="I904" s="12"/>
      <c r="J904" s="49"/>
      <c r="K904" s="50"/>
      <c r="L904" s="11"/>
      <c r="M904" s="11"/>
      <c r="N904" s="11"/>
      <c r="O904" s="11"/>
    </row>
    <row r="905" spans="3:15" x14ac:dyDescent="0.2">
      <c r="C905" s="11"/>
      <c r="D905" s="48"/>
      <c r="E905" s="48"/>
      <c r="F905" s="11"/>
      <c r="G905" s="11"/>
      <c r="H905" s="11"/>
      <c r="I905" s="12"/>
      <c r="J905" s="49"/>
      <c r="K905" s="50"/>
      <c r="L905" s="11"/>
      <c r="M905" s="11"/>
      <c r="N905" s="11"/>
      <c r="O905" s="11"/>
    </row>
    <row r="906" spans="3:15" x14ac:dyDescent="0.2">
      <c r="C906" s="11"/>
      <c r="D906" s="48"/>
      <c r="E906" s="48"/>
      <c r="F906" s="11"/>
      <c r="G906" s="11"/>
      <c r="H906" s="11"/>
      <c r="I906" s="12"/>
      <c r="J906" s="49"/>
      <c r="K906" s="50"/>
      <c r="L906" s="11"/>
      <c r="M906" s="11"/>
      <c r="N906" s="11"/>
      <c r="O906" s="11"/>
    </row>
    <row r="907" spans="3:15" x14ac:dyDescent="0.2">
      <c r="C907" s="11"/>
      <c r="D907" s="48"/>
      <c r="E907" s="48"/>
      <c r="F907" s="11"/>
      <c r="G907" s="11"/>
      <c r="H907" s="11"/>
      <c r="I907" s="12"/>
      <c r="J907" s="49"/>
      <c r="K907" s="50"/>
      <c r="L907" s="11"/>
      <c r="M907" s="11"/>
      <c r="N907" s="11"/>
      <c r="O907" s="11"/>
    </row>
    <row r="908" spans="3:15" x14ac:dyDescent="0.2">
      <c r="C908" s="11"/>
      <c r="D908" s="48"/>
      <c r="E908" s="48"/>
      <c r="F908" s="11"/>
      <c r="G908" s="11"/>
      <c r="H908" s="11"/>
      <c r="I908" s="12"/>
      <c r="J908" s="49"/>
      <c r="K908" s="50"/>
      <c r="L908" s="11"/>
      <c r="M908" s="11"/>
      <c r="N908" s="11"/>
      <c r="O908" s="11"/>
    </row>
    <row r="909" spans="3:15" x14ac:dyDescent="0.2">
      <c r="C909" s="11"/>
      <c r="D909" s="48"/>
      <c r="E909" s="48"/>
      <c r="F909" s="11"/>
      <c r="G909" s="11"/>
      <c r="H909" s="11"/>
      <c r="I909" s="12"/>
      <c r="J909" s="49"/>
      <c r="K909" s="50"/>
      <c r="L909" s="11"/>
      <c r="M909" s="11"/>
      <c r="N909" s="11"/>
      <c r="O909" s="11"/>
    </row>
    <row r="910" spans="3:15" x14ac:dyDescent="0.2">
      <c r="C910" s="11"/>
      <c r="D910" s="48"/>
      <c r="E910" s="48"/>
      <c r="F910" s="11"/>
      <c r="G910" s="11"/>
      <c r="H910" s="11"/>
      <c r="I910" s="12"/>
      <c r="J910" s="49"/>
      <c r="K910" s="50"/>
      <c r="L910" s="11"/>
      <c r="M910" s="11"/>
      <c r="N910" s="11"/>
      <c r="O910" s="11"/>
    </row>
    <row r="911" spans="3:15" x14ac:dyDescent="0.2">
      <c r="C911" s="11"/>
      <c r="D911" s="48"/>
      <c r="E911" s="48"/>
      <c r="F911" s="11"/>
      <c r="G911" s="11"/>
      <c r="H911" s="11"/>
      <c r="I911" s="12"/>
      <c r="J911" s="49"/>
      <c r="K911" s="50"/>
      <c r="L911" s="11"/>
      <c r="M911" s="11"/>
      <c r="N911" s="11"/>
      <c r="O911" s="11"/>
    </row>
    <row r="912" spans="3:15" x14ac:dyDescent="0.2">
      <c r="C912" s="11"/>
      <c r="D912" s="48"/>
      <c r="E912" s="48"/>
      <c r="F912" s="11"/>
      <c r="G912" s="11"/>
      <c r="H912" s="11"/>
      <c r="I912" s="12"/>
      <c r="J912" s="49"/>
      <c r="K912" s="50"/>
      <c r="L912" s="11"/>
      <c r="M912" s="11"/>
      <c r="N912" s="11"/>
      <c r="O912" s="11"/>
    </row>
    <row r="913" spans="3:15" x14ac:dyDescent="0.2">
      <c r="C913" s="11"/>
      <c r="D913" s="48"/>
      <c r="E913" s="48"/>
      <c r="F913" s="11"/>
      <c r="G913" s="11"/>
      <c r="H913" s="11"/>
      <c r="I913" s="12"/>
      <c r="J913" s="49"/>
      <c r="K913" s="50"/>
      <c r="L913" s="11"/>
      <c r="M913" s="11"/>
      <c r="N913" s="11"/>
      <c r="O913" s="11"/>
    </row>
    <row r="914" spans="3:15" x14ac:dyDescent="0.2">
      <c r="C914" s="11"/>
      <c r="D914" s="48"/>
      <c r="E914" s="48"/>
      <c r="F914" s="11"/>
      <c r="G914" s="11"/>
      <c r="H914" s="11"/>
      <c r="I914" s="12"/>
      <c r="J914" s="49"/>
      <c r="K914" s="50"/>
      <c r="L914" s="11"/>
      <c r="M914" s="11"/>
      <c r="N914" s="11"/>
      <c r="O914" s="11"/>
    </row>
    <row r="915" spans="3:15" x14ac:dyDescent="0.2">
      <c r="C915" s="11"/>
      <c r="D915" s="48"/>
      <c r="E915" s="48"/>
      <c r="F915" s="11"/>
      <c r="G915" s="11"/>
      <c r="H915" s="11"/>
      <c r="I915" s="12"/>
      <c r="J915" s="49"/>
      <c r="K915" s="50"/>
      <c r="L915" s="11"/>
      <c r="M915" s="11"/>
      <c r="N915" s="11"/>
      <c r="O915" s="11"/>
    </row>
    <row r="916" spans="3:15" x14ac:dyDescent="0.2">
      <c r="C916" s="11"/>
      <c r="D916" s="48"/>
      <c r="E916" s="48"/>
      <c r="F916" s="11"/>
      <c r="G916" s="11"/>
      <c r="H916" s="11"/>
      <c r="I916" s="12"/>
      <c r="J916" s="49"/>
      <c r="K916" s="50"/>
      <c r="L916" s="11"/>
      <c r="M916" s="11"/>
      <c r="N916" s="11"/>
      <c r="O916" s="11"/>
    </row>
    <row r="917" spans="3:15" x14ac:dyDescent="0.2">
      <c r="C917" s="11"/>
      <c r="D917" s="48"/>
      <c r="E917" s="48"/>
      <c r="F917" s="11"/>
      <c r="G917" s="11"/>
      <c r="H917" s="11"/>
      <c r="I917" s="12"/>
      <c r="J917" s="49"/>
      <c r="K917" s="50"/>
      <c r="L917" s="11"/>
      <c r="M917" s="11"/>
      <c r="N917" s="11"/>
      <c r="O917" s="11"/>
    </row>
    <row r="918" spans="3:15" x14ac:dyDescent="0.2">
      <c r="C918" s="11"/>
      <c r="D918" s="48"/>
      <c r="E918" s="48"/>
      <c r="F918" s="11"/>
      <c r="G918" s="11"/>
      <c r="H918" s="11"/>
      <c r="I918" s="12"/>
      <c r="J918" s="49"/>
      <c r="K918" s="50"/>
      <c r="L918" s="11"/>
      <c r="M918" s="11"/>
      <c r="N918" s="11"/>
      <c r="O918" s="11"/>
    </row>
    <row r="919" spans="3:15" x14ac:dyDescent="0.2">
      <c r="C919" s="11"/>
      <c r="D919" s="48"/>
      <c r="E919" s="48"/>
      <c r="F919" s="11"/>
      <c r="G919" s="11"/>
      <c r="H919" s="11"/>
      <c r="I919" s="12"/>
      <c r="J919" s="49"/>
      <c r="K919" s="50"/>
      <c r="L919" s="11"/>
      <c r="M919" s="11"/>
      <c r="N919" s="11"/>
      <c r="O919" s="11"/>
    </row>
    <row r="920" spans="3:15" x14ac:dyDescent="0.2">
      <c r="C920" s="11"/>
      <c r="D920" s="48"/>
      <c r="E920" s="48"/>
      <c r="F920" s="11"/>
      <c r="G920" s="11"/>
      <c r="H920" s="11"/>
      <c r="I920" s="12"/>
      <c r="J920" s="49"/>
      <c r="K920" s="50"/>
      <c r="L920" s="11"/>
      <c r="M920" s="11"/>
      <c r="N920" s="11"/>
      <c r="O920" s="11"/>
    </row>
    <row r="921" spans="3:15" x14ac:dyDescent="0.2">
      <c r="C921" s="11"/>
      <c r="D921" s="48"/>
      <c r="E921" s="48"/>
      <c r="F921" s="11"/>
      <c r="G921" s="11"/>
      <c r="H921" s="11"/>
      <c r="I921" s="12"/>
      <c r="J921" s="49"/>
      <c r="K921" s="50"/>
      <c r="L921" s="11"/>
      <c r="M921" s="11"/>
      <c r="N921" s="11"/>
      <c r="O921" s="11"/>
    </row>
    <row r="922" spans="3:15" x14ac:dyDescent="0.2">
      <c r="C922" s="11"/>
      <c r="D922" s="48"/>
      <c r="E922" s="48"/>
      <c r="F922" s="11"/>
      <c r="G922" s="11"/>
      <c r="H922" s="11"/>
      <c r="I922" s="12"/>
      <c r="J922" s="49"/>
      <c r="K922" s="50"/>
      <c r="L922" s="11"/>
      <c r="M922" s="11"/>
      <c r="N922" s="11"/>
      <c r="O922" s="11"/>
    </row>
    <row r="923" spans="3:15" x14ac:dyDescent="0.2">
      <c r="C923" s="11"/>
      <c r="D923" s="48"/>
      <c r="E923" s="48"/>
      <c r="F923" s="11"/>
      <c r="G923" s="11"/>
      <c r="H923" s="11"/>
      <c r="I923" s="12"/>
      <c r="J923" s="49"/>
      <c r="K923" s="50"/>
      <c r="L923" s="11"/>
      <c r="M923" s="11"/>
      <c r="N923" s="11"/>
      <c r="O923" s="11"/>
    </row>
    <row r="924" spans="3:15" x14ac:dyDescent="0.2">
      <c r="C924" s="11"/>
      <c r="D924" s="48"/>
      <c r="E924" s="48"/>
      <c r="F924" s="11"/>
      <c r="G924" s="11"/>
      <c r="H924" s="11"/>
      <c r="I924" s="12"/>
      <c r="J924" s="49"/>
      <c r="K924" s="50"/>
      <c r="L924" s="11"/>
      <c r="M924" s="11"/>
      <c r="N924" s="11"/>
      <c r="O924" s="11"/>
    </row>
    <row r="925" spans="3:15" x14ac:dyDescent="0.2">
      <c r="C925" s="11"/>
      <c r="D925" s="48"/>
      <c r="E925" s="48"/>
      <c r="F925" s="11"/>
      <c r="G925" s="11"/>
      <c r="H925" s="11"/>
      <c r="I925" s="12"/>
      <c r="J925" s="49"/>
      <c r="K925" s="50"/>
      <c r="L925" s="11"/>
      <c r="M925" s="11"/>
      <c r="N925" s="11"/>
      <c r="O925" s="11"/>
    </row>
    <row r="926" spans="3:15" x14ac:dyDescent="0.2">
      <c r="C926" s="11"/>
      <c r="D926" s="48"/>
      <c r="E926" s="48"/>
      <c r="F926" s="11"/>
      <c r="G926" s="11"/>
      <c r="H926" s="11"/>
      <c r="I926" s="12"/>
      <c r="J926" s="49"/>
      <c r="K926" s="50"/>
      <c r="L926" s="11"/>
      <c r="M926" s="11"/>
      <c r="N926" s="11"/>
      <c r="O926" s="11"/>
    </row>
    <row r="927" spans="3:15" x14ac:dyDescent="0.2">
      <c r="C927" s="11"/>
      <c r="D927" s="48"/>
      <c r="E927" s="48"/>
      <c r="F927" s="11"/>
      <c r="G927" s="11"/>
      <c r="H927" s="11"/>
      <c r="I927" s="12"/>
      <c r="J927" s="49"/>
      <c r="K927" s="50"/>
      <c r="L927" s="11"/>
      <c r="M927" s="11"/>
      <c r="N927" s="11"/>
      <c r="O927" s="11"/>
    </row>
    <row r="928" spans="3:15" x14ac:dyDescent="0.2">
      <c r="C928" s="11"/>
      <c r="D928" s="48"/>
      <c r="E928" s="48"/>
      <c r="F928" s="11"/>
      <c r="G928" s="11"/>
      <c r="H928" s="11"/>
      <c r="I928" s="12"/>
      <c r="J928" s="49"/>
      <c r="K928" s="50"/>
      <c r="L928" s="11"/>
      <c r="M928" s="11"/>
      <c r="N928" s="11"/>
      <c r="O928" s="11"/>
    </row>
    <row r="929" spans="3:15" x14ac:dyDescent="0.2">
      <c r="C929" s="11"/>
      <c r="D929" s="48"/>
      <c r="E929" s="48"/>
      <c r="F929" s="11"/>
      <c r="G929" s="11"/>
      <c r="H929" s="11"/>
      <c r="I929" s="12"/>
      <c r="J929" s="49"/>
      <c r="K929" s="50"/>
      <c r="L929" s="11"/>
      <c r="M929" s="11"/>
      <c r="N929" s="11"/>
      <c r="O929" s="11"/>
    </row>
    <row r="930" spans="3:15" x14ac:dyDescent="0.2">
      <c r="C930" s="11"/>
      <c r="D930" s="48"/>
      <c r="E930" s="48"/>
      <c r="F930" s="11"/>
      <c r="G930" s="11"/>
      <c r="H930" s="11"/>
      <c r="I930" s="12"/>
      <c r="J930" s="49"/>
      <c r="K930" s="50"/>
      <c r="L930" s="11"/>
      <c r="M930" s="11"/>
      <c r="N930" s="11"/>
      <c r="O930" s="11"/>
    </row>
    <row r="931" spans="3:15" x14ac:dyDescent="0.2">
      <c r="C931" s="11"/>
      <c r="D931" s="48"/>
      <c r="E931" s="48"/>
      <c r="F931" s="11"/>
      <c r="G931" s="11"/>
      <c r="H931" s="11"/>
      <c r="I931" s="12"/>
      <c r="J931" s="49"/>
      <c r="K931" s="50"/>
      <c r="L931" s="11"/>
      <c r="M931" s="11"/>
      <c r="N931" s="11"/>
      <c r="O931" s="11"/>
    </row>
    <row r="932" spans="3:15" x14ac:dyDescent="0.2">
      <c r="C932" s="11"/>
      <c r="D932" s="48"/>
      <c r="E932" s="48"/>
      <c r="F932" s="11"/>
      <c r="G932" s="11"/>
      <c r="H932" s="11"/>
      <c r="I932" s="12"/>
      <c r="J932" s="49"/>
      <c r="K932" s="50"/>
      <c r="L932" s="11"/>
      <c r="M932" s="11"/>
      <c r="N932" s="11"/>
      <c r="O932" s="11"/>
    </row>
    <row r="933" spans="3:15" x14ac:dyDescent="0.2">
      <c r="C933" s="11"/>
      <c r="D933" s="48"/>
      <c r="E933" s="48"/>
      <c r="F933" s="11"/>
      <c r="G933" s="11"/>
      <c r="H933" s="11"/>
      <c r="I933" s="12"/>
      <c r="J933" s="49"/>
      <c r="K933" s="50"/>
      <c r="L933" s="11"/>
      <c r="M933" s="11"/>
      <c r="N933" s="11"/>
      <c r="O933" s="11"/>
    </row>
    <row r="934" spans="3:15" x14ac:dyDescent="0.2">
      <c r="C934" s="11"/>
      <c r="D934" s="48"/>
      <c r="E934" s="48"/>
      <c r="F934" s="11"/>
      <c r="G934" s="11"/>
      <c r="H934" s="11"/>
      <c r="I934" s="12"/>
      <c r="J934" s="49"/>
      <c r="K934" s="50"/>
      <c r="L934" s="11"/>
      <c r="M934" s="11"/>
      <c r="N934" s="11"/>
      <c r="O934" s="11"/>
    </row>
    <row r="935" spans="3:15" x14ac:dyDescent="0.2">
      <c r="C935" s="11"/>
      <c r="D935" s="48"/>
      <c r="E935" s="48"/>
      <c r="F935" s="11"/>
      <c r="G935" s="11"/>
      <c r="H935" s="11"/>
      <c r="I935" s="12"/>
      <c r="J935" s="49"/>
      <c r="K935" s="50"/>
      <c r="L935" s="11"/>
      <c r="M935" s="11"/>
      <c r="N935" s="11"/>
      <c r="O935" s="11"/>
    </row>
    <row r="936" spans="3:15" x14ac:dyDescent="0.2">
      <c r="C936" s="11"/>
      <c r="D936" s="48"/>
      <c r="E936" s="48"/>
      <c r="F936" s="11"/>
      <c r="G936" s="11"/>
      <c r="H936" s="11"/>
      <c r="I936" s="12"/>
      <c r="J936" s="49"/>
      <c r="K936" s="50"/>
      <c r="L936" s="11"/>
      <c r="M936" s="11"/>
      <c r="N936" s="11"/>
      <c r="O936" s="11"/>
    </row>
    <row r="937" spans="3:15" x14ac:dyDescent="0.2">
      <c r="C937" s="11"/>
      <c r="D937" s="48"/>
      <c r="E937" s="48"/>
      <c r="F937" s="11"/>
      <c r="G937" s="11"/>
      <c r="H937" s="11"/>
      <c r="I937" s="12"/>
      <c r="J937" s="49"/>
      <c r="K937" s="50"/>
      <c r="L937" s="11"/>
      <c r="M937" s="11"/>
      <c r="N937" s="11"/>
      <c r="O937" s="11"/>
    </row>
    <row r="938" spans="3:15" x14ac:dyDescent="0.2">
      <c r="C938" s="11"/>
      <c r="D938" s="48"/>
      <c r="E938" s="48"/>
      <c r="F938" s="11"/>
      <c r="G938" s="11"/>
      <c r="H938" s="11"/>
      <c r="I938" s="12"/>
      <c r="J938" s="49"/>
      <c r="K938" s="50"/>
      <c r="L938" s="11"/>
      <c r="M938" s="11"/>
      <c r="N938" s="11"/>
      <c r="O938" s="11"/>
    </row>
    <row r="939" spans="3:15" x14ac:dyDescent="0.2">
      <c r="C939" s="11"/>
      <c r="D939" s="48"/>
      <c r="E939" s="48"/>
      <c r="F939" s="11"/>
      <c r="G939" s="11"/>
      <c r="H939" s="11"/>
      <c r="I939" s="12"/>
      <c r="J939" s="49"/>
      <c r="K939" s="50"/>
      <c r="L939" s="11"/>
      <c r="M939" s="11"/>
      <c r="N939" s="11"/>
      <c r="O939" s="11"/>
    </row>
    <row r="940" spans="3:15" x14ac:dyDescent="0.2">
      <c r="C940" s="11"/>
      <c r="D940" s="48"/>
      <c r="E940" s="48"/>
      <c r="F940" s="11"/>
      <c r="G940" s="11"/>
      <c r="H940" s="11"/>
      <c r="I940" s="12"/>
      <c r="J940" s="49"/>
      <c r="K940" s="50"/>
      <c r="L940" s="11"/>
      <c r="M940" s="11"/>
      <c r="N940" s="11"/>
      <c r="O940" s="11"/>
    </row>
    <row r="941" spans="3:15" x14ac:dyDescent="0.2">
      <c r="C941" s="11"/>
      <c r="D941" s="48"/>
      <c r="E941" s="48"/>
      <c r="F941" s="11"/>
      <c r="G941" s="11"/>
      <c r="H941" s="11"/>
      <c r="I941" s="12"/>
      <c r="J941" s="49"/>
      <c r="K941" s="50"/>
      <c r="L941" s="11"/>
      <c r="M941" s="11"/>
      <c r="N941" s="11"/>
      <c r="O941" s="11"/>
    </row>
    <row r="942" spans="3:15" x14ac:dyDescent="0.2">
      <c r="C942" s="11"/>
      <c r="D942" s="48"/>
      <c r="E942" s="48"/>
      <c r="F942" s="11"/>
      <c r="G942" s="11"/>
      <c r="H942" s="11"/>
      <c r="I942" s="12"/>
      <c r="J942" s="49"/>
      <c r="K942" s="50"/>
      <c r="L942" s="11"/>
      <c r="M942" s="11"/>
      <c r="N942" s="11"/>
      <c r="O942" s="11"/>
    </row>
    <row r="943" spans="3:15" x14ac:dyDescent="0.2">
      <c r="C943" s="11"/>
      <c r="D943" s="48"/>
      <c r="E943" s="48"/>
      <c r="F943" s="11"/>
      <c r="G943" s="11"/>
      <c r="H943" s="11"/>
      <c r="I943" s="12"/>
      <c r="J943" s="49"/>
      <c r="K943" s="50"/>
      <c r="L943" s="11"/>
      <c r="M943" s="11"/>
      <c r="N943" s="11"/>
      <c r="O943" s="11"/>
    </row>
    <row r="944" spans="3:15" x14ac:dyDescent="0.2">
      <c r="C944" s="11"/>
      <c r="D944" s="48"/>
      <c r="E944" s="48"/>
      <c r="F944" s="11"/>
      <c r="G944" s="11"/>
      <c r="H944" s="11"/>
      <c r="I944" s="12"/>
      <c r="J944" s="49"/>
      <c r="K944" s="50"/>
      <c r="L944" s="11"/>
      <c r="M944" s="11"/>
      <c r="N944" s="11"/>
      <c r="O944" s="11"/>
    </row>
    <row r="945" spans="3:15" x14ac:dyDescent="0.2">
      <c r="C945" s="11"/>
      <c r="D945" s="48"/>
      <c r="E945" s="48"/>
      <c r="F945" s="11"/>
      <c r="G945" s="11"/>
      <c r="H945" s="11"/>
      <c r="I945" s="12"/>
      <c r="J945" s="49"/>
      <c r="K945" s="50"/>
      <c r="L945" s="11"/>
      <c r="M945" s="11"/>
      <c r="N945" s="11"/>
      <c r="O945" s="11"/>
    </row>
    <row r="946" spans="3:15" x14ac:dyDescent="0.2">
      <c r="C946" s="11"/>
      <c r="D946" s="48"/>
      <c r="E946" s="48"/>
      <c r="F946" s="11"/>
      <c r="G946" s="11"/>
      <c r="H946" s="11"/>
      <c r="I946" s="12"/>
      <c r="J946" s="49"/>
      <c r="K946" s="50"/>
      <c r="L946" s="11"/>
      <c r="M946" s="11"/>
      <c r="N946" s="11"/>
      <c r="O946" s="11"/>
    </row>
    <row r="947" spans="3:15" x14ac:dyDescent="0.2">
      <c r="C947" s="11"/>
      <c r="D947" s="48"/>
      <c r="E947" s="48"/>
      <c r="F947" s="11"/>
      <c r="G947" s="11"/>
      <c r="H947" s="11"/>
      <c r="I947" s="12"/>
      <c r="J947" s="49"/>
      <c r="K947" s="50"/>
      <c r="L947" s="11"/>
      <c r="M947" s="11"/>
      <c r="N947" s="11"/>
      <c r="O947" s="11"/>
    </row>
    <row r="948" spans="3:15" x14ac:dyDescent="0.2">
      <c r="C948" s="11"/>
      <c r="D948" s="48"/>
      <c r="E948" s="48"/>
      <c r="F948" s="11"/>
      <c r="G948" s="11"/>
      <c r="H948" s="11"/>
      <c r="I948" s="12"/>
      <c r="J948" s="49"/>
      <c r="K948" s="50"/>
      <c r="L948" s="11"/>
      <c r="M948" s="11"/>
      <c r="N948" s="11"/>
      <c r="O948" s="11"/>
    </row>
    <row r="949" spans="3:15" x14ac:dyDescent="0.2">
      <c r="C949" s="11"/>
      <c r="D949" s="48"/>
      <c r="E949" s="48"/>
      <c r="F949" s="11"/>
      <c r="G949" s="11"/>
      <c r="H949" s="11"/>
      <c r="I949" s="12"/>
      <c r="J949" s="49"/>
      <c r="K949" s="50"/>
      <c r="L949" s="11"/>
      <c r="M949" s="11"/>
      <c r="N949" s="11"/>
      <c r="O949" s="11"/>
    </row>
    <row r="950" spans="3:15" x14ac:dyDescent="0.2">
      <c r="C950" s="11"/>
      <c r="D950" s="48"/>
      <c r="E950" s="48"/>
      <c r="F950" s="11"/>
      <c r="G950" s="11"/>
      <c r="H950" s="11"/>
      <c r="I950" s="12"/>
      <c r="J950" s="49"/>
      <c r="K950" s="50"/>
      <c r="L950" s="11"/>
      <c r="M950" s="11"/>
      <c r="N950" s="11"/>
      <c r="O950" s="11"/>
    </row>
    <row r="951" spans="3:15" x14ac:dyDescent="0.2">
      <c r="C951" s="11"/>
      <c r="D951" s="48"/>
      <c r="E951" s="48"/>
      <c r="F951" s="11"/>
      <c r="G951" s="11"/>
      <c r="H951" s="11"/>
      <c r="I951" s="12"/>
      <c r="J951" s="49"/>
      <c r="K951" s="50"/>
      <c r="L951" s="11"/>
      <c r="M951" s="11"/>
      <c r="N951" s="11"/>
      <c r="O951" s="11"/>
    </row>
    <row r="952" spans="3:15" x14ac:dyDescent="0.2">
      <c r="C952" s="11"/>
      <c r="D952" s="48"/>
      <c r="E952" s="48"/>
      <c r="F952" s="11"/>
      <c r="G952" s="11"/>
      <c r="H952" s="11"/>
      <c r="I952" s="12"/>
      <c r="J952" s="49"/>
      <c r="K952" s="50"/>
      <c r="L952" s="11"/>
      <c r="M952" s="11"/>
      <c r="N952" s="11"/>
      <c r="O952" s="11"/>
    </row>
    <row r="953" spans="3:15" x14ac:dyDescent="0.2">
      <c r="C953" s="11"/>
      <c r="D953" s="48"/>
      <c r="E953" s="48"/>
      <c r="F953" s="11"/>
      <c r="G953" s="11"/>
      <c r="H953" s="11"/>
      <c r="I953" s="12"/>
      <c r="J953" s="49"/>
      <c r="K953" s="50"/>
      <c r="L953" s="11"/>
      <c r="M953" s="11"/>
      <c r="N953" s="11"/>
      <c r="O953" s="11"/>
    </row>
    <row r="954" spans="3:15" x14ac:dyDescent="0.2">
      <c r="C954" s="11"/>
      <c r="D954" s="48"/>
      <c r="E954" s="48"/>
      <c r="F954" s="11"/>
      <c r="G954" s="11"/>
      <c r="H954" s="11"/>
      <c r="I954" s="12"/>
      <c r="J954" s="49"/>
      <c r="K954" s="50"/>
      <c r="L954" s="11"/>
      <c r="M954" s="11"/>
      <c r="N954" s="11"/>
      <c r="O954" s="11"/>
    </row>
    <row r="955" spans="3:15" x14ac:dyDescent="0.2">
      <c r="C955" s="11"/>
      <c r="D955" s="48"/>
      <c r="E955" s="48"/>
      <c r="F955" s="11"/>
      <c r="G955" s="11"/>
      <c r="H955" s="11"/>
      <c r="I955" s="12"/>
      <c r="J955" s="49"/>
      <c r="K955" s="50"/>
      <c r="L955" s="11"/>
      <c r="M955" s="11"/>
      <c r="N955" s="11"/>
      <c r="O955" s="11"/>
    </row>
    <row r="956" spans="3:15" x14ac:dyDescent="0.2">
      <c r="C956" s="11"/>
      <c r="D956" s="48"/>
      <c r="E956" s="48"/>
      <c r="F956" s="11"/>
      <c r="G956" s="11"/>
      <c r="H956" s="11"/>
      <c r="I956" s="12"/>
      <c r="J956" s="49"/>
      <c r="K956" s="50"/>
      <c r="L956" s="11"/>
      <c r="M956" s="11"/>
      <c r="N956" s="11"/>
      <c r="O956" s="11"/>
    </row>
    <row r="957" spans="3:15" x14ac:dyDescent="0.2">
      <c r="C957" s="11"/>
      <c r="D957" s="48"/>
      <c r="E957" s="48"/>
      <c r="F957" s="11"/>
      <c r="G957" s="11"/>
      <c r="H957" s="11"/>
      <c r="I957" s="12"/>
      <c r="J957" s="49"/>
      <c r="K957" s="50"/>
      <c r="L957" s="11"/>
      <c r="M957" s="11"/>
      <c r="N957" s="11"/>
      <c r="O957" s="11"/>
    </row>
    <row r="958" spans="3:15" x14ac:dyDescent="0.2">
      <c r="C958" s="11"/>
      <c r="D958" s="48"/>
      <c r="E958" s="48"/>
      <c r="F958" s="11"/>
      <c r="G958" s="11"/>
      <c r="H958" s="11"/>
      <c r="I958" s="12"/>
      <c r="J958" s="49"/>
      <c r="K958" s="50"/>
      <c r="L958" s="11"/>
      <c r="M958" s="11"/>
      <c r="N958" s="11"/>
      <c r="O958" s="11"/>
    </row>
    <row r="959" spans="3:15" x14ac:dyDescent="0.2">
      <c r="C959" s="11"/>
      <c r="D959" s="48"/>
      <c r="E959" s="48"/>
      <c r="F959" s="11"/>
      <c r="G959" s="11"/>
      <c r="H959" s="11"/>
      <c r="I959" s="12"/>
      <c r="J959" s="49"/>
      <c r="K959" s="50"/>
      <c r="L959" s="11"/>
      <c r="M959" s="11"/>
      <c r="N959" s="11"/>
      <c r="O959" s="11"/>
    </row>
    <row r="960" spans="3:15" x14ac:dyDescent="0.2">
      <c r="C960" s="11"/>
      <c r="D960" s="48"/>
      <c r="E960" s="48"/>
      <c r="F960" s="11"/>
      <c r="G960" s="11"/>
      <c r="H960" s="11"/>
      <c r="I960" s="12"/>
      <c r="J960" s="49"/>
      <c r="K960" s="50"/>
      <c r="L960" s="11"/>
      <c r="M960" s="11"/>
      <c r="N960" s="11"/>
      <c r="O960" s="11"/>
    </row>
    <row r="961" spans="3:15" x14ac:dyDescent="0.2">
      <c r="C961" s="11"/>
      <c r="D961" s="48"/>
      <c r="E961" s="48"/>
      <c r="F961" s="11"/>
      <c r="G961" s="11"/>
      <c r="H961" s="11"/>
      <c r="I961" s="12"/>
      <c r="J961" s="49"/>
      <c r="K961" s="50"/>
      <c r="L961" s="11"/>
      <c r="M961" s="11"/>
      <c r="N961" s="11"/>
      <c r="O961" s="11"/>
    </row>
    <row r="962" spans="3:15" x14ac:dyDescent="0.2">
      <c r="C962" s="11"/>
      <c r="D962" s="48"/>
      <c r="E962" s="48"/>
      <c r="F962" s="11"/>
      <c r="G962" s="11"/>
      <c r="H962" s="11"/>
      <c r="I962" s="12"/>
      <c r="J962" s="49"/>
      <c r="K962" s="50"/>
      <c r="L962" s="11"/>
      <c r="M962" s="11"/>
      <c r="N962" s="11"/>
      <c r="O962" s="11"/>
    </row>
    <row r="963" spans="3:15" x14ac:dyDescent="0.2">
      <c r="C963" s="11"/>
      <c r="D963" s="48"/>
      <c r="E963" s="48"/>
      <c r="F963" s="11"/>
      <c r="G963" s="11"/>
      <c r="H963" s="11"/>
      <c r="I963" s="12"/>
      <c r="J963" s="49"/>
      <c r="K963" s="50"/>
      <c r="L963" s="11"/>
      <c r="M963" s="11"/>
      <c r="N963" s="11"/>
      <c r="O963" s="11"/>
    </row>
    <row r="964" spans="3:15" x14ac:dyDescent="0.2">
      <c r="C964" s="11"/>
      <c r="D964" s="48"/>
      <c r="E964" s="48"/>
      <c r="F964" s="11"/>
      <c r="G964" s="11"/>
      <c r="H964" s="11"/>
      <c r="I964" s="12"/>
      <c r="J964" s="49"/>
      <c r="K964" s="50"/>
      <c r="L964" s="11"/>
      <c r="M964" s="11"/>
      <c r="N964" s="11"/>
      <c r="O964" s="11"/>
    </row>
    <row r="965" spans="3:15" x14ac:dyDescent="0.2">
      <c r="C965" s="11"/>
      <c r="D965" s="48"/>
      <c r="E965" s="48"/>
      <c r="F965" s="11"/>
      <c r="G965" s="11"/>
      <c r="H965" s="11"/>
      <c r="I965" s="12"/>
      <c r="J965" s="49"/>
      <c r="K965" s="50"/>
      <c r="L965" s="11"/>
      <c r="M965" s="11"/>
      <c r="N965" s="11"/>
      <c r="O965" s="11"/>
    </row>
    <row r="966" spans="3:15" x14ac:dyDescent="0.2">
      <c r="C966" s="11"/>
      <c r="D966" s="48"/>
      <c r="E966" s="48"/>
      <c r="F966" s="11"/>
      <c r="G966" s="11"/>
      <c r="H966" s="11"/>
      <c r="I966" s="12"/>
      <c r="J966" s="49"/>
      <c r="K966" s="50"/>
      <c r="L966" s="11"/>
      <c r="M966" s="11"/>
      <c r="N966" s="11"/>
      <c r="O966" s="11"/>
    </row>
    <row r="967" spans="3:15" x14ac:dyDescent="0.2">
      <c r="C967" s="11"/>
      <c r="D967" s="48"/>
      <c r="E967" s="48"/>
      <c r="F967" s="11"/>
      <c r="G967" s="11"/>
      <c r="H967" s="11"/>
      <c r="I967" s="12"/>
      <c r="J967" s="49"/>
      <c r="K967" s="50"/>
      <c r="L967" s="11"/>
      <c r="M967" s="11"/>
      <c r="N967" s="11"/>
      <c r="O967" s="11"/>
    </row>
    <row r="968" spans="3:15" x14ac:dyDescent="0.2">
      <c r="C968" s="11"/>
      <c r="D968" s="48"/>
      <c r="E968" s="48"/>
      <c r="F968" s="11"/>
      <c r="G968" s="11"/>
      <c r="H968" s="11"/>
      <c r="I968" s="12"/>
      <c r="J968" s="49"/>
      <c r="K968" s="50"/>
      <c r="L968" s="11"/>
      <c r="M968" s="11"/>
      <c r="N968" s="11"/>
      <c r="O968" s="11"/>
    </row>
    <row r="969" spans="3:15" x14ac:dyDescent="0.2">
      <c r="C969" s="11"/>
      <c r="D969" s="48"/>
      <c r="E969" s="48"/>
      <c r="F969" s="11"/>
      <c r="G969" s="11"/>
      <c r="H969" s="11"/>
      <c r="I969" s="12"/>
      <c r="J969" s="49"/>
      <c r="K969" s="50"/>
      <c r="L969" s="11"/>
      <c r="M969" s="11"/>
      <c r="N969" s="11"/>
      <c r="O969" s="11"/>
    </row>
    <row r="970" spans="3:15" x14ac:dyDescent="0.2">
      <c r="C970" s="11"/>
      <c r="D970" s="48"/>
      <c r="E970" s="48"/>
      <c r="F970" s="11"/>
      <c r="G970" s="11"/>
      <c r="H970" s="11"/>
      <c r="I970" s="12"/>
      <c r="J970" s="49"/>
      <c r="K970" s="50"/>
      <c r="L970" s="11"/>
      <c r="M970" s="11"/>
      <c r="N970" s="11"/>
      <c r="O970" s="11"/>
    </row>
    <row r="971" spans="3:15" x14ac:dyDescent="0.2">
      <c r="C971" s="11"/>
      <c r="D971" s="48"/>
      <c r="E971" s="48"/>
      <c r="F971" s="11"/>
      <c r="G971" s="11"/>
      <c r="H971" s="11"/>
      <c r="I971" s="12"/>
      <c r="J971" s="49"/>
      <c r="K971" s="50"/>
      <c r="L971" s="11"/>
      <c r="M971" s="11"/>
      <c r="N971" s="11"/>
      <c r="O971" s="11"/>
    </row>
    <row r="972" spans="3:15" x14ac:dyDescent="0.2">
      <c r="C972" s="11"/>
      <c r="D972" s="48"/>
      <c r="E972" s="48"/>
      <c r="F972" s="11"/>
      <c r="G972" s="11"/>
      <c r="H972" s="11"/>
      <c r="I972" s="12"/>
      <c r="J972" s="49"/>
      <c r="K972" s="50"/>
      <c r="L972" s="11"/>
      <c r="M972" s="11"/>
      <c r="N972" s="11"/>
      <c r="O972" s="11"/>
    </row>
    <row r="973" spans="3:15" x14ac:dyDescent="0.2">
      <c r="C973" s="11"/>
      <c r="D973" s="48"/>
      <c r="E973" s="48"/>
      <c r="F973" s="11"/>
      <c r="G973" s="11"/>
      <c r="H973" s="11"/>
      <c r="I973" s="12"/>
      <c r="J973" s="49"/>
      <c r="K973" s="50"/>
      <c r="L973" s="11"/>
      <c r="M973" s="11"/>
      <c r="N973" s="11"/>
      <c r="O973" s="11"/>
    </row>
    <row r="974" spans="3:15" x14ac:dyDescent="0.2">
      <c r="C974" s="11"/>
      <c r="D974" s="48"/>
      <c r="E974" s="48"/>
      <c r="F974" s="11"/>
      <c r="G974" s="11"/>
      <c r="H974" s="11"/>
      <c r="I974" s="12"/>
      <c r="J974" s="49"/>
      <c r="K974" s="50"/>
      <c r="L974" s="11"/>
      <c r="M974" s="11"/>
      <c r="N974" s="11"/>
      <c r="O974" s="11"/>
    </row>
    <row r="975" spans="3:15" x14ac:dyDescent="0.2">
      <c r="C975" s="11"/>
      <c r="D975" s="48"/>
      <c r="E975" s="48"/>
      <c r="F975" s="11"/>
      <c r="G975" s="11"/>
      <c r="H975" s="11"/>
      <c r="I975" s="12"/>
      <c r="J975" s="49"/>
      <c r="K975" s="50"/>
      <c r="L975" s="11"/>
      <c r="M975" s="11"/>
      <c r="N975" s="11"/>
      <c r="O975" s="11"/>
    </row>
    <row r="976" spans="3:15" x14ac:dyDescent="0.2">
      <c r="C976" s="11"/>
      <c r="D976" s="48"/>
      <c r="E976" s="48"/>
      <c r="F976" s="11"/>
      <c r="G976" s="11"/>
      <c r="H976" s="11"/>
      <c r="I976" s="12"/>
      <c r="J976" s="49"/>
      <c r="K976" s="50"/>
      <c r="L976" s="11"/>
      <c r="M976" s="11"/>
      <c r="N976" s="11"/>
      <c r="O976" s="11"/>
    </row>
    <row r="977" spans="3:15" x14ac:dyDescent="0.2">
      <c r="C977" s="11"/>
      <c r="D977" s="48"/>
      <c r="E977" s="48"/>
      <c r="F977" s="11"/>
      <c r="G977" s="11"/>
      <c r="H977" s="11"/>
      <c r="I977" s="12"/>
      <c r="J977" s="49"/>
      <c r="K977" s="50"/>
      <c r="L977" s="11"/>
      <c r="M977" s="11"/>
      <c r="N977" s="11"/>
      <c r="O977" s="11"/>
    </row>
    <row r="978" spans="3:15" x14ac:dyDescent="0.2">
      <c r="C978" s="11"/>
      <c r="D978" s="48"/>
      <c r="E978" s="48"/>
      <c r="F978" s="11"/>
      <c r="G978" s="11"/>
      <c r="H978" s="11"/>
      <c r="I978" s="12"/>
      <c r="J978" s="49"/>
      <c r="K978" s="50"/>
      <c r="L978" s="11"/>
      <c r="M978" s="11"/>
      <c r="N978" s="11"/>
      <c r="O978" s="11"/>
    </row>
    <row r="979" spans="3:15" x14ac:dyDescent="0.2">
      <c r="C979" s="11"/>
      <c r="D979" s="48"/>
      <c r="E979" s="48"/>
      <c r="F979" s="11"/>
      <c r="G979" s="11"/>
      <c r="H979" s="11"/>
      <c r="I979" s="12"/>
      <c r="J979" s="49"/>
      <c r="K979" s="50"/>
      <c r="L979" s="11"/>
      <c r="M979" s="11"/>
      <c r="N979" s="11"/>
      <c r="O979" s="11"/>
    </row>
    <row r="980" spans="3:15" x14ac:dyDescent="0.2">
      <c r="C980" s="11"/>
      <c r="D980" s="48"/>
      <c r="E980" s="48"/>
      <c r="F980" s="11"/>
      <c r="G980" s="11"/>
      <c r="H980" s="11"/>
      <c r="I980" s="12"/>
      <c r="J980" s="49"/>
      <c r="K980" s="50"/>
      <c r="L980" s="11"/>
      <c r="M980" s="11"/>
      <c r="N980" s="11"/>
      <c r="O980" s="11"/>
    </row>
    <row r="981" spans="3:15" x14ac:dyDescent="0.2">
      <c r="C981" s="11"/>
      <c r="D981" s="48"/>
      <c r="E981" s="48"/>
      <c r="F981" s="11"/>
      <c r="G981" s="11"/>
      <c r="H981" s="11"/>
      <c r="I981" s="12"/>
      <c r="J981" s="49"/>
      <c r="K981" s="50"/>
      <c r="L981" s="11"/>
      <c r="M981" s="11"/>
      <c r="N981" s="11"/>
      <c r="O981" s="11"/>
    </row>
    <row r="982" spans="3:15" x14ac:dyDescent="0.2">
      <c r="C982" s="11"/>
      <c r="D982" s="48"/>
      <c r="E982" s="48"/>
      <c r="F982" s="11"/>
      <c r="G982" s="11"/>
      <c r="H982" s="11"/>
      <c r="I982" s="12"/>
      <c r="J982" s="49"/>
      <c r="K982" s="50"/>
      <c r="L982" s="11"/>
      <c r="M982" s="11"/>
      <c r="N982" s="11"/>
      <c r="O982" s="11"/>
    </row>
    <row r="983" spans="3:15" x14ac:dyDescent="0.2">
      <c r="C983" s="11"/>
      <c r="D983" s="48"/>
      <c r="E983" s="48"/>
      <c r="F983" s="11"/>
      <c r="G983" s="11"/>
      <c r="H983" s="11"/>
      <c r="I983" s="12"/>
      <c r="J983" s="49"/>
      <c r="K983" s="50"/>
      <c r="L983" s="11"/>
      <c r="M983" s="11"/>
      <c r="N983" s="11"/>
      <c r="O983" s="11"/>
    </row>
    <row r="984" spans="3:15" x14ac:dyDescent="0.2">
      <c r="C984" s="11"/>
      <c r="D984" s="48"/>
      <c r="E984" s="48"/>
      <c r="F984" s="11"/>
      <c r="G984" s="11"/>
      <c r="H984" s="11"/>
      <c r="I984" s="12"/>
      <c r="J984" s="49"/>
      <c r="K984" s="50"/>
      <c r="L984" s="11"/>
      <c r="M984" s="11"/>
      <c r="N984" s="11"/>
      <c r="O984" s="11"/>
    </row>
    <row r="985" spans="3:15" x14ac:dyDescent="0.2">
      <c r="C985" s="11"/>
      <c r="D985" s="48"/>
      <c r="E985" s="48"/>
      <c r="F985" s="11"/>
      <c r="G985" s="11"/>
      <c r="H985" s="11"/>
      <c r="I985" s="12"/>
      <c r="J985" s="49"/>
      <c r="K985" s="50"/>
      <c r="L985" s="11"/>
      <c r="M985" s="11"/>
      <c r="N985" s="11"/>
      <c r="O985" s="11"/>
    </row>
    <row r="986" spans="3:15" x14ac:dyDescent="0.2">
      <c r="C986" s="11"/>
      <c r="D986" s="48"/>
      <c r="E986" s="48"/>
      <c r="F986" s="11"/>
      <c r="G986" s="11"/>
      <c r="H986" s="11"/>
      <c r="I986" s="12"/>
      <c r="J986" s="49"/>
      <c r="K986" s="50"/>
      <c r="L986" s="11"/>
      <c r="M986" s="11"/>
      <c r="N986" s="11"/>
      <c r="O986" s="11"/>
    </row>
    <row r="987" spans="3:15" x14ac:dyDescent="0.2">
      <c r="C987" s="11"/>
      <c r="D987" s="48"/>
      <c r="E987" s="48"/>
      <c r="F987" s="11"/>
      <c r="G987" s="11"/>
      <c r="H987" s="11"/>
      <c r="I987" s="12"/>
      <c r="J987" s="49"/>
      <c r="K987" s="50"/>
      <c r="L987" s="11"/>
      <c r="M987" s="11"/>
      <c r="N987" s="11"/>
      <c r="O987" s="11"/>
    </row>
    <row r="988" spans="3:15" x14ac:dyDescent="0.2">
      <c r="C988" s="11"/>
      <c r="D988" s="48"/>
      <c r="E988" s="48"/>
      <c r="F988" s="11"/>
      <c r="G988" s="11"/>
      <c r="H988" s="11"/>
      <c r="I988" s="12"/>
      <c r="J988" s="49"/>
      <c r="K988" s="50"/>
      <c r="L988" s="11"/>
      <c r="M988" s="11"/>
      <c r="N988" s="11"/>
      <c r="O988" s="11"/>
    </row>
    <row r="989" spans="3:15" x14ac:dyDescent="0.2">
      <c r="C989" s="11"/>
      <c r="D989" s="48"/>
      <c r="E989" s="48"/>
      <c r="F989" s="11"/>
      <c r="G989" s="11"/>
      <c r="H989" s="11"/>
      <c r="I989" s="12"/>
      <c r="J989" s="49"/>
      <c r="K989" s="50"/>
      <c r="L989" s="11"/>
      <c r="M989" s="11"/>
      <c r="N989" s="11"/>
      <c r="O989" s="11"/>
    </row>
    <row r="990" spans="3:15" x14ac:dyDescent="0.2">
      <c r="C990" s="11"/>
      <c r="D990" s="48"/>
      <c r="E990" s="48"/>
      <c r="F990" s="11"/>
      <c r="G990" s="11"/>
      <c r="H990" s="11"/>
      <c r="I990" s="12"/>
      <c r="J990" s="49"/>
      <c r="K990" s="50"/>
      <c r="L990" s="11"/>
      <c r="M990" s="11"/>
      <c r="N990" s="11"/>
      <c r="O990" s="11"/>
    </row>
    <row r="991" spans="3:15" x14ac:dyDescent="0.2">
      <c r="C991" s="11"/>
      <c r="D991" s="48"/>
      <c r="E991" s="48"/>
      <c r="F991" s="11"/>
      <c r="G991" s="11"/>
      <c r="H991" s="11"/>
      <c r="I991" s="12"/>
      <c r="J991" s="49"/>
      <c r="K991" s="50"/>
      <c r="L991" s="11"/>
      <c r="M991" s="11"/>
      <c r="N991" s="11"/>
      <c r="O991" s="11"/>
    </row>
    <row r="992" spans="3:15" x14ac:dyDescent="0.2">
      <c r="C992" s="11"/>
      <c r="D992" s="48"/>
      <c r="E992" s="48"/>
      <c r="F992" s="11"/>
      <c r="G992" s="11"/>
      <c r="H992" s="11"/>
      <c r="I992" s="12"/>
      <c r="J992" s="49"/>
      <c r="K992" s="50"/>
      <c r="L992" s="11"/>
      <c r="M992" s="11"/>
      <c r="N992" s="11"/>
      <c r="O992" s="11"/>
    </row>
    <row r="993" spans="3:15" x14ac:dyDescent="0.2">
      <c r="C993" s="11"/>
      <c r="D993" s="48"/>
      <c r="E993" s="48"/>
      <c r="F993" s="11"/>
      <c r="G993" s="11"/>
      <c r="H993" s="11"/>
      <c r="I993" s="12"/>
      <c r="J993" s="49"/>
      <c r="K993" s="50"/>
      <c r="L993" s="11"/>
      <c r="M993" s="11"/>
      <c r="N993" s="11"/>
      <c r="O993" s="11"/>
    </row>
    <row r="994" spans="3:15" x14ac:dyDescent="0.2">
      <c r="C994" s="11"/>
      <c r="D994" s="48"/>
      <c r="E994" s="48"/>
      <c r="F994" s="11"/>
      <c r="G994" s="11"/>
      <c r="H994" s="11"/>
      <c r="I994" s="12"/>
      <c r="J994" s="49"/>
      <c r="K994" s="50"/>
      <c r="L994" s="11"/>
      <c r="M994" s="11"/>
      <c r="N994" s="11"/>
      <c r="O994" s="11"/>
    </row>
    <row r="995" spans="3:15" x14ac:dyDescent="0.2">
      <c r="C995" s="11"/>
      <c r="D995" s="48"/>
      <c r="E995" s="48"/>
      <c r="F995" s="11"/>
      <c r="G995" s="11"/>
      <c r="H995" s="11"/>
      <c r="I995" s="12"/>
      <c r="J995" s="49"/>
      <c r="K995" s="50"/>
      <c r="L995" s="11"/>
      <c r="M995" s="11"/>
      <c r="N995" s="11"/>
      <c r="O995" s="11"/>
    </row>
    <row r="996" spans="3:15" x14ac:dyDescent="0.2">
      <c r="C996" s="11"/>
      <c r="D996" s="48"/>
      <c r="E996" s="48"/>
      <c r="F996" s="11"/>
      <c r="G996" s="11"/>
      <c r="H996" s="11"/>
      <c r="I996" s="12"/>
      <c r="J996" s="49"/>
      <c r="K996" s="50"/>
      <c r="L996" s="11"/>
      <c r="M996" s="11"/>
      <c r="N996" s="11"/>
      <c r="O996" s="11"/>
    </row>
    <row r="997" spans="3:15" x14ac:dyDescent="0.2">
      <c r="C997" s="11"/>
      <c r="D997" s="48"/>
      <c r="E997" s="48"/>
      <c r="F997" s="11"/>
      <c r="G997" s="11"/>
      <c r="H997" s="11"/>
      <c r="I997" s="12"/>
      <c r="J997" s="49"/>
      <c r="K997" s="50"/>
      <c r="L997" s="11"/>
      <c r="M997" s="11"/>
      <c r="N997" s="11"/>
      <c r="O997" s="11"/>
    </row>
    <row r="998" spans="3:15" x14ac:dyDescent="0.2">
      <c r="C998" s="11"/>
      <c r="D998" s="48"/>
      <c r="E998" s="48"/>
      <c r="F998" s="11"/>
      <c r="G998" s="11"/>
      <c r="H998" s="11"/>
      <c r="I998" s="12"/>
      <c r="J998" s="49"/>
      <c r="K998" s="50"/>
      <c r="L998" s="11"/>
      <c r="M998" s="11"/>
      <c r="N998" s="11"/>
      <c r="O998" s="11"/>
    </row>
    <row r="999" spans="3:15" x14ac:dyDescent="0.2">
      <c r="C999" s="11"/>
      <c r="D999" s="48"/>
      <c r="E999" s="48"/>
      <c r="F999" s="11"/>
      <c r="G999" s="11"/>
      <c r="H999" s="11"/>
      <c r="I999" s="12"/>
      <c r="J999" s="49"/>
      <c r="K999" s="50"/>
      <c r="L999" s="11"/>
      <c r="M999" s="11"/>
      <c r="N999" s="11"/>
      <c r="O999" s="11"/>
    </row>
    <row r="1000" spans="3:15" x14ac:dyDescent="0.2">
      <c r="C1000" s="11"/>
      <c r="D1000" s="48"/>
      <c r="E1000" s="48"/>
      <c r="F1000" s="11"/>
      <c r="G1000" s="11"/>
      <c r="H1000" s="11"/>
      <c r="I1000" s="12"/>
      <c r="J1000" s="49"/>
      <c r="K1000" s="50"/>
      <c r="L1000" s="11"/>
      <c r="M1000" s="11"/>
      <c r="N1000" s="11"/>
      <c r="O1000" s="11"/>
    </row>
    <row r="1001" spans="3:15" x14ac:dyDescent="0.2">
      <c r="C1001" s="11"/>
      <c r="D1001" s="48"/>
      <c r="E1001" s="48"/>
      <c r="F1001" s="11"/>
      <c r="G1001" s="11"/>
      <c r="H1001" s="11"/>
      <c r="I1001" s="12"/>
      <c r="J1001" s="49"/>
      <c r="K1001" s="50"/>
      <c r="L1001" s="11"/>
      <c r="M1001" s="11"/>
      <c r="N1001" s="11"/>
      <c r="O1001" s="11"/>
    </row>
    <row r="1002" spans="3:15" x14ac:dyDescent="0.2">
      <c r="C1002" s="11"/>
      <c r="D1002" s="48"/>
      <c r="E1002" s="48"/>
      <c r="F1002" s="11"/>
      <c r="G1002" s="11"/>
      <c r="H1002" s="11"/>
      <c r="I1002" s="12"/>
      <c r="J1002" s="49"/>
      <c r="K1002" s="50"/>
      <c r="L1002" s="11"/>
      <c r="M1002" s="11"/>
      <c r="N1002" s="11"/>
      <c r="O1002" s="11"/>
    </row>
    <row r="1003" spans="3:15" x14ac:dyDescent="0.2">
      <c r="C1003" s="11"/>
      <c r="D1003" s="48"/>
      <c r="E1003" s="48"/>
      <c r="F1003" s="11"/>
      <c r="G1003" s="11"/>
      <c r="H1003" s="11"/>
      <c r="I1003" s="12"/>
      <c r="J1003" s="49"/>
      <c r="K1003" s="50"/>
      <c r="L1003" s="11"/>
      <c r="M1003" s="11"/>
      <c r="N1003" s="11"/>
      <c r="O1003" s="11"/>
    </row>
    <row r="1004" spans="3:15" x14ac:dyDescent="0.2">
      <c r="C1004" s="11"/>
      <c r="D1004" s="48"/>
      <c r="E1004" s="48"/>
      <c r="F1004" s="11"/>
      <c r="G1004" s="11"/>
      <c r="H1004" s="11"/>
      <c r="I1004" s="12"/>
      <c r="J1004" s="49"/>
      <c r="K1004" s="50"/>
      <c r="L1004" s="11"/>
      <c r="M1004" s="11"/>
      <c r="N1004" s="11"/>
      <c r="O1004" s="11"/>
    </row>
    <row r="1005" spans="3:15" x14ac:dyDescent="0.2">
      <c r="C1005" s="11"/>
      <c r="D1005" s="48"/>
      <c r="E1005" s="48"/>
      <c r="F1005" s="11"/>
      <c r="G1005" s="11"/>
      <c r="H1005" s="11"/>
      <c r="I1005" s="12"/>
      <c r="J1005" s="49"/>
      <c r="K1005" s="50"/>
      <c r="L1005" s="11"/>
      <c r="M1005" s="11"/>
      <c r="N1005" s="11"/>
      <c r="O1005" s="11"/>
    </row>
    <row r="1006" spans="3:15" x14ac:dyDescent="0.2">
      <c r="C1006" s="11"/>
      <c r="D1006" s="48"/>
      <c r="E1006" s="48"/>
      <c r="F1006" s="11"/>
      <c r="G1006" s="11"/>
      <c r="H1006" s="11"/>
      <c r="I1006" s="12"/>
      <c r="J1006" s="49"/>
      <c r="K1006" s="50"/>
      <c r="L1006" s="11"/>
      <c r="M1006" s="11"/>
      <c r="N1006" s="11"/>
      <c r="O1006" s="11"/>
    </row>
    <row r="1007" spans="3:15" x14ac:dyDescent="0.2">
      <c r="C1007" s="11"/>
      <c r="D1007" s="48"/>
      <c r="E1007" s="48"/>
      <c r="F1007" s="11"/>
      <c r="G1007" s="11"/>
      <c r="H1007" s="11"/>
      <c r="I1007" s="12"/>
      <c r="J1007" s="49"/>
      <c r="K1007" s="50"/>
      <c r="L1007" s="11"/>
      <c r="M1007" s="11"/>
      <c r="N1007" s="11"/>
      <c r="O1007" s="11"/>
    </row>
    <row r="1008" spans="3:15" x14ac:dyDescent="0.2">
      <c r="C1008" s="11"/>
      <c r="D1008" s="48"/>
      <c r="E1008" s="48"/>
      <c r="F1008" s="11"/>
      <c r="G1008" s="11"/>
      <c r="H1008" s="11"/>
      <c r="I1008" s="12"/>
      <c r="J1008" s="49"/>
      <c r="K1008" s="50"/>
      <c r="L1008" s="11"/>
      <c r="M1008" s="11"/>
      <c r="N1008" s="11"/>
      <c r="O1008" s="11"/>
    </row>
    <row r="1009" spans="3:15" x14ac:dyDescent="0.2">
      <c r="C1009" s="11"/>
      <c r="D1009" s="48"/>
      <c r="E1009" s="48"/>
      <c r="F1009" s="11"/>
      <c r="G1009" s="11"/>
      <c r="H1009" s="11"/>
      <c r="I1009" s="12"/>
      <c r="J1009" s="49"/>
      <c r="K1009" s="50"/>
      <c r="L1009" s="11"/>
      <c r="M1009" s="11"/>
      <c r="N1009" s="11"/>
      <c r="O1009" s="11"/>
    </row>
    <row r="1010" spans="3:15" x14ac:dyDescent="0.2">
      <c r="C1010" s="11"/>
      <c r="D1010" s="48"/>
      <c r="E1010" s="48"/>
      <c r="F1010" s="11"/>
      <c r="G1010" s="11"/>
      <c r="H1010" s="11"/>
      <c r="I1010" s="12"/>
      <c r="J1010" s="49"/>
      <c r="K1010" s="50"/>
      <c r="L1010" s="11"/>
      <c r="M1010" s="11"/>
      <c r="N1010" s="11"/>
      <c r="O1010" s="11"/>
    </row>
    <row r="1011" spans="3:15" x14ac:dyDescent="0.2">
      <c r="C1011" s="11"/>
      <c r="D1011" s="48"/>
      <c r="E1011" s="48"/>
      <c r="F1011" s="11"/>
      <c r="G1011" s="11"/>
      <c r="H1011" s="11"/>
      <c r="I1011" s="12"/>
      <c r="J1011" s="49"/>
      <c r="K1011" s="50"/>
      <c r="L1011" s="11"/>
      <c r="M1011" s="11"/>
      <c r="N1011" s="11"/>
      <c r="O1011" s="11"/>
    </row>
    <row r="1012" spans="3:15" x14ac:dyDescent="0.2">
      <c r="C1012" s="11"/>
      <c r="D1012" s="48"/>
      <c r="E1012" s="48"/>
      <c r="F1012" s="11"/>
      <c r="G1012" s="11"/>
      <c r="H1012" s="11"/>
      <c r="I1012" s="12"/>
      <c r="J1012" s="49"/>
      <c r="K1012" s="50"/>
      <c r="L1012" s="11"/>
      <c r="M1012" s="11"/>
      <c r="N1012" s="11"/>
      <c r="O1012" s="11"/>
    </row>
    <row r="1013" spans="3:15" x14ac:dyDescent="0.2">
      <c r="C1013" s="11"/>
      <c r="D1013" s="48"/>
      <c r="E1013" s="48"/>
      <c r="F1013" s="11"/>
      <c r="G1013" s="11"/>
      <c r="H1013" s="11"/>
      <c r="I1013" s="12"/>
      <c r="J1013" s="49"/>
      <c r="K1013" s="50"/>
      <c r="L1013" s="11"/>
      <c r="M1013" s="11"/>
      <c r="N1013" s="11"/>
      <c r="O1013" s="11"/>
    </row>
    <row r="1014" spans="3:15" x14ac:dyDescent="0.2">
      <c r="C1014" s="11"/>
      <c r="D1014" s="48"/>
      <c r="E1014" s="48"/>
      <c r="F1014" s="11"/>
      <c r="G1014" s="11"/>
      <c r="H1014" s="11"/>
      <c r="I1014" s="12"/>
      <c r="J1014" s="49"/>
      <c r="K1014" s="50"/>
      <c r="L1014" s="11"/>
      <c r="M1014" s="11"/>
      <c r="N1014" s="11"/>
      <c r="O1014" s="11"/>
    </row>
    <row r="1015" spans="3:15" x14ac:dyDescent="0.2">
      <c r="C1015" s="11"/>
      <c r="D1015" s="48"/>
      <c r="E1015" s="48"/>
      <c r="F1015" s="11"/>
      <c r="G1015" s="11"/>
      <c r="H1015" s="11"/>
      <c r="I1015" s="12"/>
      <c r="J1015" s="49"/>
      <c r="K1015" s="50"/>
      <c r="L1015" s="11"/>
      <c r="M1015" s="11"/>
      <c r="N1015" s="11"/>
      <c r="O1015" s="11"/>
    </row>
    <row r="1016" spans="3:15" x14ac:dyDescent="0.2">
      <c r="C1016" s="11"/>
      <c r="D1016" s="48"/>
      <c r="E1016" s="48"/>
      <c r="F1016" s="11"/>
      <c r="G1016" s="11"/>
      <c r="H1016" s="11"/>
      <c r="I1016" s="12"/>
      <c r="J1016" s="49"/>
      <c r="K1016" s="50"/>
      <c r="L1016" s="11"/>
      <c r="M1016" s="11"/>
      <c r="N1016" s="11"/>
      <c r="O1016" s="11"/>
    </row>
    <row r="1017" spans="3:15" x14ac:dyDescent="0.2">
      <c r="C1017" s="11"/>
      <c r="D1017" s="48"/>
      <c r="E1017" s="48"/>
      <c r="F1017" s="11"/>
      <c r="G1017" s="11"/>
      <c r="H1017" s="11"/>
      <c r="I1017" s="12"/>
      <c r="J1017" s="49"/>
      <c r="K1017" s="50"/>
      <c r="L1017" s="11"/>
      <c r="M1017" s="11"/>
      <c r="N1017" s="11"/>
      <c r="O1017" s="11"/>
    </row>
    <row r="1018" spans="3:15" x14ac:dyDescent="0.2">
      <c r="C1018" s="11"/>
      <c r="D1018" s="48"/>
      <c r="E1018" s="48"/>
      <c r="F1018" s="11"/>
      <c r="G1018" s="11"/>
      <c r="H1018" s="11"/>
      <c r="I1018" s="12"/>
      <c r="J1018" s="49"/>
      <c r="K1018" s="50"/>
      <c r="L1018" s="11"/>
      <c r="M1018" s="11"/>
      <c r="N1018" s="11"/>
      <c r="O1018" s="11"/>
    </row>
    <row r="1019" spans="3:15" x14ac:dyDescent="0.2">
      <c r="C1019" s="11"/>
      <c r="D1019" s="48"/>
      <c r="E1019" s="48"/>
      <c r="F1019" s="11"/>
      <c r="G1019" s="11"/>
      <c r="H1019" s="11"/>
      <c r="I1019" s="12"/>
      <c r="J1019" s="49"/>
      <c r="K1019" s="50"/>
      <c r="L1019" s="11"/>
      <c r="M1019" s="11"/>
      <c r="N1019" s="11"/>
      <c r="O1019" s="11"/>
    </row>
    <row r="1020" spans="3:15" x14ac:dyDescent="0.2">
      <c r="C1020" s="11"/>
      <c r="D1020" s="48"/>
      <c r="E1020" s="48"/>
      <c r="F1020" s="11"/>
      <c r="G1020" s="11"/>
      <c r="H1020" s="11"/>
      <c r="I1020" s="12"/>
      <c r="J1020" s="49"/>
      <c r="K1020" s="50"/>
      <c r="L1020" s="11"/>
      <c r="M1020" s="11"/>
      <c r="N1020" s="11"/>
      <c r="O1020" s="11"/>
    </row>
    <row r="1021" spans="3:15" x14ac:dyDescent="0.2">
      <c r="C1021" s="11"/>
      <c r="D1021" s="48"/>
      <c r="E1021" s="48"/>
      <c r="F1021" s="11"/>
      <c r="G1021" s="11"/>
      <c r="H1021" s="11"/>
      <c r="I1021" s="12"/>
      <c r="J1021" s="49"/>
      <c r="K1021" s="50"/>
      <c r="L1021" s="11"/>
      <c r="M1021" s="11"/>
      <c r="N1021" s="11"/>
      <c r="O1021" s="11"/>
    </row>
    <row r="1022" spans="3:15" x14ac:dyDescent="0.2">
      <c r="C1022" s="11"/>
      <c r="D1022" s="48"/>
      <c r="E1022" s="48"/>
      <c r="F1022" s="11"/>
      <c r="G1022" s="11"/>
      <c r="H1022" s="11"/>
      <c r="I1022" s="12"/>
      <c r="J1022" s="49"/>
      <c r="K1022" s="50"/>
      <c r="L1022" s="11"/>
      <c r="M1022" s="11"/>
      <c r="N1022" s="11"/>
      <c r="O1022" s="11"/>
    </row>
    <row r="1023" spans="3:15" x14ac:dyDescent="0.2">
      <c r="C1023" s="11"/>
      <c r="D1023" s="48"/>
      <c r="E1023" s="48"/>
      <c r="F1023" s="11"/>
      <c r="G1023" s="11"/>
      <c r="H1023" s="11"/>
      <c r="I1023" s="12"/>
      <c r="J1023" s="49"/>
      <c r="K1023" s="50"/>
      <c r="L1023" s="11"/>
      <c r="M1023" s="11"/>
      <c r="N1023" s="11"/>
      <c r="O1023" s="11"/>
    </row>
    <row r="1024" spans="3:15" x14ac:dyDescent="0.2">
      <c r="C1024" s="11"/>
      <c r="D1024" s="48"/>
      <c r="E1024" s="48"/>
      <c r="F1024" s="11"/>
      <c r="G1024" s="11"/>
      <c r="H1024" s="11"/>
      <c r="I1024" s="12"/>
      <c r="J1024" s="49"/>
      <c r="K1024" s="50"/>
      <c r="L1024" s="11"/>
      <c r="M1024" s="11"/>
      <c r="N1024" s="11"/>
      <c r="O1024" s="11"/>
    </row>
    <row r="1025" spans="3:15" x14ac:dyDescent="0.2">
      <c r="C1025" s="11"/>
      <c r="D1025" s="48"/>
      <c r="E1025" s="48"/>
      <c r="F1025" s="11"/>
      <c r="G1025" s="11"/>
      <c r="H1025" s="11"/>
      <c r="I1025" s="12"/>
      <c r="J1025" s="49"/>
      <c r="K1025" s="50"/>
      <c r="L1025" s="11"/>
      <c r="M1025" s="11"/>
      <c r="N1025" s="11"/>
      <c r="O1025" s="11"/>
    </row>
    <row r="1026" spans="3:15" x14ac:dyDescent="0.2">
      <c r="C1026" s="11"/>
      <c r="D1026" s="48"/>
      <c r="E1026" s="48"/>
      <c r="F1026" s="11"/>
      <c r="G1026" s="11"/>
      <c r="H1026" s="11"/>
      <c r="I1026" s="12"/>
      <c r="J1026" s="49"/>
      <c r="K1026" s="50"/>
      <c r="L1026" s="11"/>
      <c r="M1026" s="11"/>
      <c r="N1026" s="11"/>
      <c r="O1026" s="11"/>
    </row>
    <row r="1027" spans="3:15" x14ac:dyDescent="0.2">
      <c r="C1027" s="11"/>
      <c r="D1027" s="48"/>
      <c r="E1027" s="48"/>
      <c r="F1027" s="11"/>
      <c r="G1027" s="11"/>
      <c r="H1027" s="11"/>
      <c r="I1027" s="12"/>
      <c r="J1027" s="49"/>
      <c r="K1027" s="50"/>
      <c r="L1027" s="11"/>
      <c r="M1027" s="11"/>
      <c r="N1027" s="11"/>
      <c r="O1027" s="11"/>
    </row>
    <row r="1028" spans="3:15" x14ac:dyDescent="0.2">
      <c r="C1028" s="11"/>
      <c r="D1028" s="48"/>
      <c r="E1028" s="48"/>
      <c r="F1028" s="11"/>
      <c r="G1028" s="11"/>
      <c r="H1028" s="11"/>
      <c r="I1028" s="12"/>
      <c r="J1028" s="49"/>
      <c r="K1028" s="50"/>
      <c r="L1028" s="11"/>
      <c r="M1028" s="11"/>
      <c r="N1028" s="11"/>
      <c r="O1028" s="11"/>
    </row>
    <row r="1029" spans="3:15" x14ac:dyDescent="0.2">
      <c r="C1029" s="11"/>
      <c r="D1029" s="48"/>
      <c r="E1029" s="48"/>
      <c r="F1029" s="11"/>
      <c r="G1029" s="11"/>
      <c r="H1029" s="11"/>
      <c r="I1029" s="12"/>
      <c r="J1029" s="49"/>
      <c r="K1029" s="50"/>
      <c r="L1029" s="11"/>
      <c r="M1029" s="11"/>
      <c r="N1029" s="11"/>
      <c r="O1029" s="11"/>
    </row>
    <row r="1030" spans="3:15" x14ac:dyDescent="0.2">
      <c r="C1030" s="11"/>
      <c r="D1030" s="48"/>
      <c r="E1030" s="48"/>
      <c r="F1030" s="11"/>
      <c r="G1030" s="11"/>
      <c r="H1030" s="11"/>
      <c r="I1030" s="12"/>
      <c r="J1030" s="49"/>
      <c r="K1030" s="50"/>
      <c r="L1030" s="11"/>
      <c r="M1030" s="11"/>
      <c r="N1030" s="11"/>
      <c r="O1030" s="11"/>
    </row>
    <row r="1031" spans="3:15" x14ac:dyDescent="0.2">
      <c r="C1031" s="11"/>
      <c r="D1031" s="48"/>
      <c r="E1031" s="48"/>
      <c r="F1031" s="11"/>
      <c r="G1031" s="11"/>
      <c r="H1031" s="11"/>
      <c r="I1031" s="12"/>
      <c r="J1031" s="49"/>
      <c r="K1031" s="50"/>
      <c r="L1031" s="11"/>
      <c r="M1031" s="11"/>
      <c r="N1031" s="11"/>
      <c r="O1031" s="11"/>
    </row>
    <row r="1032" spans="3:15" x14ac:dyDescent="0.2">
      <c r="C1032" s="11"/>
      <c r="D1032" s="48"/>
      <c r="E1032" s="48"/>
      <c r="F1032" s="11"/>
      <c r="G1032" s="11"/>
      <c r="H1032" s="11"/>
      <c r="I1032" s="12"/>
      <c r="J1032" s="49"/>
      <c r="K1032" s="50"/>
      <c r="L1032" s="11"/>
      <c r="M1032" s="11"/>
      <c r="N1032" s="11"/>
      <c r="O1032" s="11"/>
    </row>
    <row r="1033" spans="3:15" x14ac:dyDescent="0.2">
      <c r="C1033" s="11"/>
      <c r="D1033" s="48"/>
      <c r="E1033" s="48"/>
      <c r="F1033" s="11"/>
      <c r="G1033" s="11"/>
      <c r="H1033" s="11"/>
      <c r="I1033" s="12"/>
      <c r="J1033" s="49"/>
      <c r="K1033" s="50"/>
      <c r="L1033" s="11"/>
      <c r="M1033" s="11"/>
      <c r="N1033" s="11"/>
      <c r="O1033" s="11"/>
    </row>
  </sheetData>
  <mergeCells count="2">
    <mergeCell ref="R9:R12"/>
    <mergeCell ref="P14:Q14"/>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From Split times</vt:lpstr>
      <vt:lpstr>Camera parallax correction</vt:lpstr>
      <vt:lpstr>From speed-time curves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Microsoft Office User</cp:lastModifiedBy>
  <dcterms:created xsi:type="dcterms:W3CDTF">2017-12-10T19:32:36Z</dcterms:created>
  <dcterms:modified xsi:type="dcterms:W3CDTF">2023-11-12T20:17:03Z</dcterms:modified>
</cp:coreProperties>
</file>