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36" l="1"/>
  <c r="D9" i="136"/>
  <c r="C9" i="136"/>
  <c r="B9" i="136"/>
  <c r="E10" i="136"/>
  <c r="D10" i="136"/>
  <c r="E8" i="136"/>
  <c r="D8" i="136"/>
  <c r="C8" i="136"/>
  <c r="B8" i="136"/>
  <c r="F10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11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B11" i="136"/>
  <c r="C10" i="136"/>
  <c r="B10" i="136"/>
  <c r="E13" i="132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<sst xmlns="http://schemas.openxmlformats.org/spreadsheetml/2006/main" count="700" uniqueCount="319">
  <si>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</si>
  <si>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</si>
  <si>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</si>
  <si>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</si>
  <si>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</si>
  <si>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</si>
  <si>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</si>
  <si>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</si>
  <si>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</si>
  <si>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</si>
  <si>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</si>
  <si>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</si>
  <si>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</si>
  <si>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</si>
  <si>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</si>
  <si>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</si>
  <si>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</si>
  <si>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</si>
  <si>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</si>
  <si>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</si>
  <si>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</si>
  <si>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</si>
  <si>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</si>
  <si>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</si>
  <si>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</si>
  <si>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</si>
  <si>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</si>
  <si>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</si>
  <si>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</si>
  <si>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</si>
  <si>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</si>
  <si>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</si>
  <si>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</si>
  <si>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</si>
  <si>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</si>
  <si>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</si>
  <si>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</si>
  <si>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</si>
  <si>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</si>
  <si>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</si>
  <si>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</si>
  <si>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</si>
  <si>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</si>
  <si>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</si>
  <si>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</si>
  <si>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</si>
  <si>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</si>
  <si>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</si>
  <si>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</si>
  <si>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</si>
  <si>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</si>
  <si>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</si>
  <si>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</si>
  <si>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</si>
  <si>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</si>
  <si>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</si>
  <si>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</si>
  <si>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</si>
  <si>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</si>
  <si>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</si>
  <si>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</si>
  <si>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</si>
  <si>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</si>
  <si>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</si>
  <si>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</si>
  <si>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</si>
  <si>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</si>
  <si>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</si>
  <si>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</si>
  <si>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</si>
  <si>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</si>
  <si>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</si>
  <si>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</si>
  <si>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</si>
  <si>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</si>
  <si>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</si>
  <si>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</si>
  <si>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</si>
  <si>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</si>
  <si>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</si>
  <si>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</si>
  <si>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</si>
  <si>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</si>
  <si>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</si>
  <si>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</si>
  <si>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</si>
  <si>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</si>
  <si>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</si>
  <si>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</si>
  <si>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</si>
  <si>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</si>
  <si>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</si>
  <si>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</si>
  <si>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</si>
  <si>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</si>
  <si>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</si>
  <si>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</si>
  <si>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</si>
  <si>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</si>
  <si>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</si>
  <si>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</si>
  <si>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</si>
  <si>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</si>
  <si>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</si>
  <si>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</si>
  <si>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</si>
  <si>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</si>
  <si>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</si>
  <si>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</si>
  <si>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</si>
  <si>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</si>
  <si>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</si>
  <si>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</si>
  <si>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</si>
  <si>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</si>
  <si>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</si>
  <si>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</si>
  <si>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</si>
  <si>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</si>
  <si>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</si>
  <si>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</si>
  <si>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</si>
  <si>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</si>
  <si>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</si>
  <si>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</si>
  <si>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</si>
  <si>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</si>
  <si>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</si>
  <si>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</si>
  <si>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</si>
  <si>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</si>
  <si>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</si>
  <si>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</si>
  <si>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</si>
  <si>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</si>
  <si>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</si>
  <si>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</si>
  <si>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</si>
  <si>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</si>
  <si>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</si>
  <si>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</si>
  <si>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</si>
  <si>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</si>
  <si>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</si>
  <si>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</si>
  <si>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</si>
  <si>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</si>
  <si>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</si>
  <si>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</si>
  <si>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</si>
  <si>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</si>
  <si>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</si>
  <si>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</si>
  <si>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</si>
  <si>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</si>
  <si>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</si>
  <si>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</si>
  <si>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</si>
  <si>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</si>
  <si>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</si>
  <si>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</si>
  <si>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</si>
  <si>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</si>
  <si>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</si>
  <si>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</si>
  <si>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</si>
  <si>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</si>
  <si>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</si>
  <si>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</si>
  <si>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</si>
  <si>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</si>
  <si>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</si>
  <si>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</si>
  <si>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</si>
  <si>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</si>
  <si>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</si>
  <si>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</si>
  <si>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</si>
  <si>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</si>
  <si>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</si>
  <si>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</si>
  <si>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</si>
  <si>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</si>
  <si>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</si>
  <si>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</si>
  <si>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</si>
  <si>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</si>
  <si>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</si>
  <si>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</si>
  <si>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</si>
  <si>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</si>
  <si>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</si>
  <si>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</si>
  <si>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</si>
  <si>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</si>
  <si>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</si>
  <si>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</si>
  <si>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</si>
  <si>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</si>
  <si>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</si>
  <si>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</si>
  <si>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</si>
  <si>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</si>
  <si>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</si>
  <si>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</si>
  <si>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</si>
  <si>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</si>
  <si>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</si>
  <si>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</si>
  <si>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</si>
  <si>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</si>
  <si>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</si>
  <si>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</si>
  <si>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</si>
  <si>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</si>
  <si>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</si>
  <si>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</si>
  <si>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</si>
  <si>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</si>
  <si>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</si>
  <si>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</si>
  <si>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</si>
  <si>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</si>
  <si>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</si>
  <si>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</si>
  <si>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</si>
  <si>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</si>
  <si>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</si>
  <si>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</si>
  <si>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</si>
  <si>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</si>
  <si>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</si>
  <si>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</si>
  <si>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</si>
  <si>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</si>
  <si>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</si>
  <si>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</si>
  <si>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</si>
  <si>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</si>
  <si>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</si>
  <si>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</si>
  <si>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</si>
  <si>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</si>
  <si>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</si>
  <si>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</si>
  <si>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</si>
  <si>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</si>
  <si>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</si>
  <si>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</si>
  <si>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</si>
  <si>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</si>
  <si>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</si>
  <si>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</si>
  <si>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</si>
  <si>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</si>
  <si>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</si>
  <si>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</si>
  <si>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</si>
  <si>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</si>
  <si>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</si>
  <si>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</si>
  <si>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</si>
  <si>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</si>
  <si>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</si>
  <si>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</si>
  <si>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</si>
  <si>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</si>
  <si>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</si>
  <si>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</si>
  <si>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</si>
  <si>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</si>
  <si>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</si>
  <si>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</si>
  <si>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</si>
  <si>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</si>
  <si>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</si>
  <si>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</si>
  <si>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</si>
  <si>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</si>
  <si>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</si>
  <si>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</si>
  <si>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</si>
  <si>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</si>
  <si>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</si>
  <si>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</si>
  <si>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</si>
  <si>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</si>
  <si>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</si>
  <si>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</si>
  <si>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</si>
  <si>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</si>
  <si>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</si>
  <si>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</si>
  <si>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</si>
  <si>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</si>
  <si>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</si>
  <si>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</si>
  <si>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</si>
  <si>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</si>
  <si>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</si>
  <si>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</si>
  <si>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</si>
  <si>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</si>
  <si>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</si>
  <si>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</si>
  <si>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</si>
  <si>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</si>
  <si>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</si>
  <si>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</si>
  <si>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</si>
  <si>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ELEC_HV-HV</t>
  </si>
  <si>
    <t>High - High Voltage Electricity (&gt;110 kV)</t>
  </si>
  <si>
    <t>ELEC_MV-MV</t>
  </si>
  <si>
    <t>Medium - Medium Voltage Electricity (1-60 kV)</t>
  </si>
  <si>
    <t>ELEC_LV-LV</t>
  </si>
  <si>
    <t>Low - Low Voltage Electricity (&lt; 1kV)</t>
  </si>
  <si>
    <t>TRANSF_HV-HV</t>
  </si>
  <si>
    <t>TRANSF_MV-MV</t>
  </si>
  <si>
    <t>TRANSF_LV-LV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</si>
</sst>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6" zoomScale="130" zoomScaleNormal="130" workbookViewId="0">
      <selection activeCell="C13" sqref="C13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8" t="s">
        <v>265</v>
      </c>
      <c r="C2" s="188"/>
    </row>
    <row r="4" spans="2:10" x14ac:dyDescent="0.2">
      <c r="B4" s="209" t="s">
        <v>237</v>
      </c>
      <c r="C4" s="209"/>
    </row>
    <row r="5" spans="2:10" ht="13.5" thickBot="1" x14ac:dyDescent="0.25">
      <c r="B5" s="209" t="s">
        <v>238</v>
      </c>
      <c r="C5" s="209"/>
    </row>
    <row r="6" spans="2:10" ht="51" x14ac:dyDescent="0.2">
      <c r="B6" s="296" t="s">
        <v>0</v>
      </c>
      <c r="C6" s="299" t="s">
        <v>222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1" x14ac:dyDescent="0.2">
      <c r="B7" s="297"/>
      <c r="C7" s="300"/>
      <c r="D7" s="139" t="s">
        <v>223</v>
      </c>
      <c r="E7" s="139" t="s">
        <v>224</v>
      </c>
      <c r="F7" s="139" t="s">
        <v>225</v>
      </c>
      <c r="G7" s="139" t="s">
        <v>226</v>
      </c>
      <c r="H7" s="139" t="s">
        <v>227</v>
      </c>
      <c r="I7" s="139" t="s">
        <v>226</v>
      </c>
      <c r="J7" s="139" t="s">
        <v>227</v>
      </c>
    </row>
    <row r="8" spans="2:10" ht="15.75" x14ac:dyDescent="0.2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75" x14ac:dyDescent="0.2">
      <c r="B9" s="215" t="s">
        <v>12</v>
      </c>
      <c r="C9" s="284" t="s">
        <v>228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75" x14ac:dyDescent="0.2">
      <c r="B10" s="215" t="s">
        <v>13</v>
      </c>
      <c r="C10" s="284" t="s">
        <v>229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75" x14ac:dyDescent="0.2">
      <c r="B11" s="215" t="s">
        <v>14</v>
      </c>
      <c r="C11" s="284" t="s">
        <v>230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75" x14ac:dyDescent="0.2">
      <c r="B12" s="215" t="s">
        <v>15</v>
      </c>
      <c r="C12" s="284" t="s">
        <v>231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75" x14ac:dyDescent="0.2">
      <c r="B13" s="215" t="s">
        <v>16</v>
      </c>
      <c r="C13" s="284" t="s">
        <v>232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75" x14ac:dyDescent="0.2">
      <c r="B14" s="215" t="s">
        <v>17</v>
      </c>
      <c r="C14" s="284" t="s">
        <v>233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75" x14ac:dyDescent="0.2">
      <c r="B15" s="217" t="s">
        <v>18</v>
      </c>
      <c r="C15" s="285" t="s">
        <v>234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5" thickBot="1" x14ac:dyDescent="0.25">
      <c r="B16" s="218" t="s">
        <v>19</v>
      </c>
      <c r="C16" s="286" t="s">
        <v>235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">
      <c r="B17" s="211" t="s">
        <v>236</v>
      </c>
      <c r="C17" s="211"/>
    </row>
    <row r="18" spans="2:7" x14ac:dyDescent="0.2">
      <c r="B18" s="211" t="s">
        <v>20</v>
      </c>
      <c r="C18" s="211"/>
    </row>
    <row r="19" spans="2:7" x14ac:dyDescent="0.2">
      <c r="B19" s="291" t="s">
        <v>267</v>
      </c>
      <c r="C19" s="211"/>
    </row>
    <row r="20" spans="2:7" x14ac:dyDescent="0.2">
      <c r="B20" s="211" t="s">
        <v>268</v>
      </c>
      <c r="C20" s="211"/>
    </row>
    <row r="21" spans="2:7" x14ac:dyDescent="0.2">
      <c r="B21" s="209"/>
      <c r="C21" s="209"/>
      <c r="D21" s="209"/>
      <c r="E21" s="209"/>
      <c r="F21" s="209"/>
    </row>
    <row r="22" spans="2:7" x14ac:dyDescent="0.2">
      <c r="B22" s="209"/>
      <c r="C22" s="209"/>
      <c r="D22" s="209"/>
      <c r="E22" s="209"/>
      <c r="F22" s="209"/>
    </row>
    <row r="23" spans="2:7" ht="15" x14ac:dyDescent="0.2">
      <c r="B23" s="188" t="s">
        <v>309</v>
      </c>
      <c r="C23" s="188"/>
      <c r="D23" s="209"/>
      <c r="E23" s="209"/>
      <c r="F23" s="209"/>
    </row>
    <row r="25" spans="2:7" x14ac:dyDescent="0.2">
      <c r="B25" s="209" t="s">
        <v>246</v>
      </c>
      <c r="C25" s="209"/>
      <c r="D25" s="209"/>
      <c r="E25" s="209"/>
      <c r="F25" s="209"/>
    </row>
    <row r="26" spans="2:7" ht="13.5" thickBot="1" x14ac:dyDescent="0.25">
      <c r="B26" s="209" t="s">
        <v>245</v>
      </c>
      <c r="C26" s="209"/>
      <c r="D26" s="209"/>
      <c r="E26" s="209"/>
      <c r="F26" s="209"/>
    </row>
    <row r="27" spans="2:7" ht="31.7" customHeight="1" x14ac:dyDescent="0.2">
      <c r="B27" s="294" t="s">
        <v>21</v>
      </c>
      <c r="C27" s="292" t="s">
        <v>239</v>
      </c>
      <c r="D27" s="212" t="s">
        <v>22</v>
      </c>
      <c r="E27" s="222" t="s">
        <v>23</v>
      </c>
      <c r="F27" s="209"/>
    </row>
    <row r="28" spans="2:7" ht="31.7" customHeight="1" x14ac:dyDescent="0.2">
      <c r="B28" s="295"/>
      <c r="C28" s="293"/>
      <c r="D28" s="139" t="s">
        <v>244</v>
      </c>
      <c r="E28" s="290" t="s">
        <v>142</v>
      </c>
      <c r="F28" s="209"/>
    </row>
    <row r="29" spans="2:7" x14ac:dyDescent="0.2">
      <c r="B29" s="223" t="s">
        <v>24</v>
      </c>
      <c r="C29" s="287" t="s">
        <v>240</v>
      </c>
      <c r="D29" s="208" t="s">
        <v>277</v>
      </c>
      <c r="E29" s="224">
        <v>0.97706171756374371</v>
      </c>
      <c r="F29" s="209"/>
      <c r="G29" s="2"/>
    </row>
    <row r="30" spans="2:7" x14ac:dyDescent="0.2">
      <c r="B30" s="223" t="s">
        <v>24</v>
      </c>
      <c r="C30" s="287" t="s">
        <v>240</v>
      </c>
      <c r="D30" s="208" t="s">
        <v>308</v>
      </c>
      <c r="E30" s="224">
        <v>0.9764416403645515</v>
      </c>
      <c r="F30" s="209"/>
      <c r="G30" s="2"/>
    </row>
    <row r="31" spans="2:7" x14ac:dyDescent="0.2">
      <c r="B31" s="223" t="s">
        <v>24</v>
      </c>
      <c r="C31" s="287" t="s">
        <v>240</v>
      </c>
      <c r="D31" s="208" t="s">
        <v>242</v>
      </c>
      <c r="E31" s="224">
        <v>0.9515253427786764</v>
      </c>
      <c r="F31" s="209"/>
      <c r="G31" s="143"/>
    </row>
    <row r="32" spans="2:7" ht="13.5" thickBot="1" x14ac:dyDescent="0.25">
      <c r="B32" s="225" t="s">
        <v>25</v>
      </c>
      <c r="C32" s="288" t="s">
        <v>241</v>
      </c>
      <c r="D32" s="226" t="s">
        <v>243</v>
      </c>
      <c r="E32" s="227">
        <v>0.85899999999999999</v>
      </c>
      <c r="F32" s="209"/>
    </row>
    <row r="33" spans="2:16" x14ac:dyDescent="0.2">
      <c r="B33" s="211" t="s">
        <v>236</v>
      </c>
      <c r="C33" s="209"/>
      <c r="D33" s="209"/>
      <c r="E33" s="210"/>
      <c r="F33" s="209"/>
      <c r="O33" s="143"/>
      <c r="P33" s="143"/>
    </row>
    <row r="34" spans="2:16" x14ac:dyDescent="0.2">
      <c r="B34" s="291" t="s">
        <v>20</v>
      </c>
      <c r="C34" s="209"/>
      <c r="D34" s="209"/>
      <c r="E34" s="210"/>
      <c r="F34" s="209"/>
    </row>
    <row r="35" spans="2:16" x14ac:dyDescent="0.2">
      <c r="B35" s="291" t="s">
        <v>267</v>
      </c>
      <c r="C35" s="209"/>
      <c r="D35" s="209"/>
      <c r="E35" s="210"/>
      <c r="F35" s="209"/>
    </row>
    <row r="36" spans="2:16" x14ac:dyDescent="0.2">
      <c r="B36" s="209"/>
      <c r="C36" s="209"/>
      <c r="D36" s="209"/>
      <c r="E36" s="210"/>
      <c r="F36" s="209"/>
    </row>
    <row r="37" spans="2:16" x14ac:dyDescent="0.2">
      <c r="B37" s="209"/>
      <c r="C37" s="209"/>
      <c r="D37" s="209"/>
      <c r="E37" s="210"/>
      <c r="F37" s="209"/>
    </row>
    <row r="38" spans="2:16" ht="15" x14ac:dyDescent="0.2">
      <c r="B38" s="188" t="s">
        <v>266</v>
      </c>
      <c r="C38" s="188"/>
      <c r="D38" s="209"/>
      <c r="E38" s="210"/>
      <c r="F38" s="209"/>
    </row>
    <row r="39" spans="2:16" x14ac:dyDescent="0.2">
      <c r="B39" s="209"/>
      <c r="C39" s="209"/>
      <c r="D39" s="209"/>
      <c r="E39" s="210"/>
      <c r="F39" s="209"/>
    </row>
    <row r="40" spans="2:16" x14ac:dyDescent="0.2">
      <c r="B40" s="209" t="s">
        <v>248</v>
      </c>
      <c r="C40" s="209"/>
      <c r="D40" s="209"/>
      <c r="E40" s="210"/>
      <c r="F40" s="209"/>
    </row>
    <row r="41" spans="2:16" ht="13.5" thickBot="1" x14ac:dyDescent="0.25">
      <c r="B41" s="209" t="s">
        <v>247</v>
      </c>
      <c r="C41" s="209"/>
      <c r="D41" s="209"/>
      <c r="E41" s="210"/>
      <c r="F41" s="209"/>
    </row>
    <row r="42" spans="2:16" ht="24.75" customHeight="1" x14ac:dyDescent="0.2">
      <c r="B42" s="294" t="s">
        <v>21</v>
      </c>
      <c r="C42" s="292" t="s">
        <v>239</v>
      </c>
      <c r="D42" s="228" t="s">
        <v>26</v>
      </c>
      <c r="E42" s="213" t="s">
        <v>27</v>
      </c>
      <c r="F42" s="209"/>
    </row>
    <row r="43" spans="2:16" ht="24.75" customHeight="1" x14ac:dyDescent="0.2">
      <c r="B43" s="295"/>
      <c r="C43" s="293"/>
      <c r="D43" s="140" t="s">
        <v>35</v>
      </c>
      <c r="E43" s="289" t="s">
        <v>249</v>
      </c>
      <c r="F43" s="209"/>
    </row>
    <row r="44" spans="2:16" x14ac:dyDescent="0.2">
      <c r="B44" s="223" t="s">
        <v>24</v>
      </c>
      <c r="C44" s="287" t="s">
        <v>240</v>
      </c>
      <c r="D44" s="208" t="s">
        <v>28</v>
      </c>
      <c r="E44" s="224">
        <f>SUM(E9:E14)*E29/1000</f>
        <v>120.68379950936867</v>
      </c>
      <c r="F44" s="209"/>
    </row>
    <row r="45" spans="2:16" ht="13.5" thickBot="1" x14ac:dyDescent="0.25">
      <c r="B45" s="225" t="s">
        <v>25</v>
      </c>
      <c r="C45" s="288" t="s">
        <v>241</v>
      </c>
      <c r="D45" s="226" t="s">
        <v>29</v>
      </c>
      <c r="E45" s="227">
        <f>SUM(F9:F15)*E32/1000</f>
        <v>202.96761239999998</v>
      </c>
      <c r="F45" s="209"/>
    </row>
    <row r="46" spans="2:16" x14ac:dyDescent="0.2">
      <c r="B46" s="211" t="s">
        <v>236</v>
      </c>
      <c r="C46" s="209"/>
      <c r="D46" s="209"/>
      <c r="E46" s="209"/>
      <c r="F46" s="209"/>
    </row>
    <row r="47" spans="2:16" x14ac:dyDescent="0.2">
      <c r="B47" s="291" t="s">
        <v>20</v>
      </c>
      <c r="C47" s="209"/>
      <c r="D47" s="209"/>
      <c r="E47" s="209"/>
      <c r="F47" s="209"/>
    </row>
    <row r="48" spans="2:16" x14ac:dyDescent="0.2">
      <c r="B48" s="291" t="s">
        <v>267</v>
      </c>
    </row>
    <row r="50" spans="2:3" x14ac:dyDescent="0.2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278</v>
      </c>
    </row>
    <row r="2" spans="2:35" ht="15.75" x14ac:dyDescent="0.25">
      <c r="B2" s="114" t="s">
        <v>279</v>
      </c>
    </row>
    <row r="3" spans="2:35" x14ac:dyDescent="0.25">
      <c r="B3" s="115" t="s">
        <v>280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281</v>
      </c>
      <c r="G6" s="108" t="s">
        <v>282</v>
      </c>
      <c r="H6" s="107"/>
      <c r="I6" s="107"/>
      <c r="J6" s="107"/>
      <c r="K6" s="106" t="s">
        <v>282</v>
      </c>
      <c r="L6" s="109" t="s">
        <v>281</v>
      </c>
      <c r="M6" s="105">
        <v>144879.37399999998</v>
      </c>
      <c r="N6" s="113"/>
      <c r="O6" s="112"/>
      <c r="P6" s="111"/>
      <c r="Q6" s="104"/>
      <c r="R6" s="103" t="s">
        <v>283</v>
      </c>
      <c r="S6" s="102" t="s">
        <v>282</v>
      </c>
      <c r="T6" s="101"/>
      <c r="U6" s="101"/>
      <c r="V6" s="101"/>
      <c r="W6" s="100" t="s">
        <v>282</v>
      </c>
      <c r="X6" s="103" t="s">
        <v>283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284</v>
      </c>
      <c r="P7" s="96"/>
      <c r="Q7" s="92"/>
      <c r="R7" s="91"/>
      <c r="S7" s="90"/>
      <c r="T7" s="89"/>
      <c r="V7" s="88"/>
      <c r="Z7" s="98"/>
      <c r="AA7" s="93" t="s">
        <v>121</v>
      </c>
      <c r="AB7" s="96"/>
    </row>
    <row r="8" spans="2:35" ht="15.75" thickBot="1" x14ac:dyDescent="0.3">
      <c r="B8" s="87"/>
      <c r="C8" s="86"/>
      <c r="D8" s="85"/>
      <c r="E8" s="84"/>
      <c r="F8" s="83" t="s">
        <v>285</v>
      </c>
      <c r="G8" s="82" t="s">
        <v>282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281</v>
      </c>
      <c r="G12" s="71" t="s">
        <v>282</v>
      </c>
      <c r="H12" s="79"/>
      <c r="K12" s="70" t="s">
        <v>282</v>
      </c>
      <c r="L12" s="103" t="s">
        <v>283</v>
      </c>
      <c r="M12" s="69">
        <v>105527.87399999998</v>
      </c>
      <c r="N12" s="113"/>
      <c r="O12" s="112"/>
      <c r="P12" s="111"/>
      <c r="Q12" s="68">
        <v>109718.511</v>
      </c>
      <c r="R12" s="67" t="s">
        <v>286</v>
      </c>
      <c r="S12" s="66" t="s">
        <v>282</v>
      </c>
      <c r="T12" s="65"/>
      <c r="U12" s="77">
        <v>51822.235000000001</v>
      </c>
      <c r="V12" s="90"/>
      <c r="W12" s="100" t="s">
        <v>282</v>
      </c>
      <c r="X12" s="103" t="s">
        <v>283</v>
      </c>
      <c r="Y12" s="64"/>
      <c r="Z12" s="113"/>
      <c r="AA12" s="112"/>
      <c r="AB12" s="111"/>
      <c r="AC12" s="63"/>
      <c r="AD12" s="62" t="s">
        <v>287</v>
      </c>
      <c r="AE12" s="61" t="s">
        <v>282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288</v>
      </c>
      <c r="P13" s="96"/>
      <c r="S13" s="59"/>
      <c r="U13" s="59"/>
      <c r="V13" s="90"/>
      <c r="Y13" s="58"/>
      <c r="Z13" s="98"/>
      <c r="AA13" s="93" t="s">
        <v>289</v>
      </c>
      <c r="AB13" s="96"/>
      <c r="AF13" s="98"/>
      <c r="AG13" s="93" t="s">
        <v>290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285</v>
      </c>
      <c r="G14" s="82" t="s">
        <v>282</v>
      </c>
      <c r="H14" s="57"/>
      <c r="I14" s="56"/>
      <c r="J14" s="81"/>
      <c r="K14" s="55" t="s">
        <v>282</v>
      </c>
      <c r="L14" s="83" t="s">
        <v>285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282</v>
      </c>
      <c r="X14" s="67" t="s">
        <v>286</v>
      </c>
      <c r="Y14" s="50"/>
      <c r="AA14" s="49" t="s">
        <v>291</v>
      </c>
      <c r="AB14" s="96"/>
      <c r="AD14" s="48" t="s">
        <v>292</v>
      </c>
      <c r="AF14" s="98"/>
      <c r="AG14" s="93" t="s">
        <v>293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294</v>
      </c>
      <c r="AF15" s="98"/>
      <c r="AG15" s="93" t="s">
        <v>295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282</v>
      </c>
      <c r="X16" s="39" t="s">
        <v>296</v>
      </c>
      <c r="Y16" s="38"/>
      <c r="Z16" s="87"/>
      <c r="AA16" s="86"/>
      <c r="AB16" s="85"/>
      <c r="AD16" s="48" t="s">
        <v>297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281</v>
      </c>
      <c r="G18" s="71" t="s">
        <v>282</v>
      </c>
      <c r="H18" s="79"/>
      <c r="I18" s="44"/>
      <c r="J18" s="53"/>
      <c r="K18" s="51" t="s">
        <v>282</v>
      </c>
      <c r="L18" s="67" t="s">
        <v>286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296</v>
      </c>
      <c r="S18" s="31" t="s">
        <v>282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298</v>
      </c>
      <c r="D19" s="96"/>
      <c r="G19" s="94"/>
      <c r="H19" s="79"/>
      <c r="N19" s="98"/>
      <c r="O19" s="93" t="s">
        <v>299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285</v>
      </c>
      <c r="G20" s="82" t="s">
        <v>282</v>
      </c>
      <c r="H20" s="57"/>
      <c r="K20" s="28" t="s">
        <v>282</v>
      </c>
      <c r="L20" s="27" t="s">
        <v>300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282</v>
      </c>
      <c r="X21" s="103" t="s">
        <v>283</v>
      </c>
      <c r="Y21" s="64"/>
      <c r="Z21" s="113"/>
      <c r="AA21" s="112"/>
      <c r="AB21" s="111"/>
      <c r="AC21" s="63"/>
      <c r="AD21" s="62" t="s">
        <v>287</v>
      </c>
      <c r="AE21" s="24" t="s">
        <v>282</v>
      </c>
      <c r="AF21" s="23" t="s">
        <v>282</v>
      </c>
      <c r="AG21" s="62" t="s">
        <v>287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289</v>
      </c>
      <c r="AB22" s="96"/>
      <c r="AE22" s="21"/>
      <c r="AI22" s="98"/>
      <c r="AJ22" s="93" t="s">
        <v>290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301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282</v>
      </c>
      <c r="X23" s="67" t="s">
        <v>286</v>
      </c>
      <c r="Y23" s="20"/>
      <c r="Z23" s="98"/>
      <c r="AA23" s="49" t="s">
        <v>291</v>
      </c>
      <c r="AB23" s="96"/>
      <c r="AE23" s="19"/>
      <c r="AG23" s="48" t="s">
        <v>302</v>
      </c>
      <c r="AI23" s="98"/>
      <c r="AJ23" s="93" t="s">
        <v>293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281</v>
      </c>
      <c r="G24" s="71" t="s">
        <v>282</v>
      </c>
      <c r="H24" s="79"/>
      <c r="J24" s="25"/>
      <c r="M24" s="115" t="s">
        <v>303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294</v>
      </c>
      <c r="AI24" s="98"/>
      <c r="AJ24" s="93" t="s">
        <v>295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304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282</v>
      </c>
      <c r="X25" s="39" t="s">
        <v>296</v>
      </c>
      <c r="Y25" s="17"/>
      <c r="Z25" s="87"/>
      <c r="AA25" s="86"/>
      <c r="AB25" s="85"/>
      <c r="AE25" s="19"/>
      <c r="AG25" s="48" t="s">
        <v>297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305</v>
      </c>
      <c r="D26" s="96"/>
      <c r="E26" s="16">
        <v>5779.1689999999999</v>
      </c>
      <c r="F26" s="83" t="s">
        <v>285</v>
      </c>
      <c r="G26" s="82" t="s">
        <v>282</v>
      </c>
      <c r="H26" s="57"/>
      <c r="J26" s="25"/>
      <c r="M26" s="115" t="s">
        <v>306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307</v>
      </c>
      <c r="P27" s="311">
        <v>5.9623212521267233E-2</v>
      </c>
      <c r="Q27" s="311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300</v>
      </c>
      <c r="G28" s="12" t="s">
        <v>282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287</v>
      </c>
      <c r="AE28" s="8" t="s">
        <v>282</v>
      </c>
      <c r="AL28" s="60"/>
    </row>
    <row r="29" spans="2:38" ht="15.75" thickTop="1" x14ac:dyDescent="0.25">
      <c r="G29" s="80"/>
      <c r="J29" s="7"/>
      <c r="Y29" s="58"/>
      <c r="Z29" s="98"/>
      <c r="AA29" s="49" t="s">
        <v>294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297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300</v>
      </c>
      <c r="AE31" s="4" t="s">
        <v>282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281</v>
      </c>
      <c r="G32" s="71" t="s">
        <v>282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118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7"/>
  <sheetViews>
    <sheetView zoomScaleNormal="100" workbookViewId="0">
      <selection activeCell="D32" sqref="D32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11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192</v>
      </c>
      <c r="C7" s="137" t="s">
        <v>193</v>
      </c>
      <c r="D7" s="137" t="s">
        <v>194</v>
      </c>
      <c r="E7" s="137" t="s">
        <v>195</v>
      </c>
      <c r="F7" s="275" t="s">
        <v>256</v>
      </c>
      <c r="G7" s="137" t="s">
        <v>196</v>
      </c>
      <c r="H7" s="275" t="s">
        <v>257</v>
      </c>
      <c r="I7" s="137" t="s">
        <v>197</v>
      </c>
    </row>
    <row r="8" spans="2:11" ht="15.75" customHeight="1" x14ac:dyDescent="0.2">
      <c r="B8" s="237" t="s">
        <v>47</v>
      </c>
      <c r="C8" s="238" t="s">
        <v>250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">
      <c r="B9" s="237" t="s">
        <v>47</v>
      </c>
      <c r="C9" s="238" t="s">
        <v>310</v>
      </c>
      <c r="D9" s="238" t="s">
        <v>311</v>
      </c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11" ht="15.75" customHeight="1" x14ac:dyDescent="0.2">
      <c r="B10" s="237" t="s">
        <v>47</v>
      </c>
      <c r="C10" s="238" t="s">
        <v>312</v>
      </c>
      <c r="D10" s="238" t="s">
        <v>313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">
      <c r="B11" s="239" t="s">
        <v>47</v>
      </c>
      <c r="C11" s="240" t="s">
        <v>251</v>
      </c>
      <c r="D11" s="240" t="s">
        <v>53</v>
      </c>
      <c r="E11" s="239" t="s">
        <v>49</v>
      </c>
      <c r="F11" s="239"/>
      <c r="G11" s="239" t="s">
        <v>50</v>
      </c>
      <c r="H11" s="239" t="s">
        <v>51</v>
      </c>
      <c r="I11" s="239" t="s">
        <v>52</v>
      </c>
    </row>
    <row r="12" spans="2:11" ht="15.75" customHeight="1" x14ac:dyDescent="0.2">
      <c r="B12" s="239" t="s">
        <v>47</v>
      </c>
      <c r="C12" s="240" t="s">
        <v>314</v>
      </c>
      <c r="D12" s="240" t="s">
        <v>315</v>
      </c>
      <c r="E12" s="239" t="s">
        <v>49</v>
      </c>
      <c r="F12" s="239"/>
      <c r="G12" s="239" t="s">
        <v>50</v>
      </c>
      <c r="H12" s="239" t="s">
        <v>51</v>
      </c>
      <c r="I12" s="239" t="s">
        <v>52</v>
      </c>
    </row>
    <row r="13" spans="2:11" ht="15.75" customHeight="1" x14ac:dyDescent="0.2">
      <c r="B13" s="237" t="s">
        <v>47</v>
      </c>
      <c r="C13" s="238" t="s">
        <v>252</v>
      </c>
      <c r="D13" s="238" t="s">
        <v>54</v>
      </c>
      <c r="E13" s="237" t="s">
        <v>49</v>
      </c>
      <c r="F13" s="237"/>
      <c r="G13" s="237" t="s">
        <v>50</v>
      </c>
      <c r="H13" s="237" t="s">
        <v>51</v>
      </c>
      <c r="I13" s="237" t="s">
        <v>52</v>
      </c>
    </row>
    <row r="14" spans="2:11" ht="15.75" customHeight="1" x14ac:dyDescent="0.2">
      <c r="B14" s="239" t="s">
        <v>47</v>
      </c>
      <c r="C14" s="240" t="s">
        <v>55</v>
      </c>
      <c r="D14" s="240" t="s">
        <v>56</v>
      </c>
      <c r="E14" s="239" t="s">
        <v>49</v>
      </c>
      <c r="F14" s="239"/>
      <c r="G14" s="239" t="s">
        <v>50</v>
      </c>
      <c r="H14" s="239" t="s">
        <v>51</v>
      </c>
      <c r="I14" s="239"/>
      <c r="K14" s="164"/>
    </row>
    <row r="15" spans="2:11" ht="15.75" customHeight="1" x14ac:dyDescent="0.2">
      <c r="B15" s="237" t="s">
        <v>47</v>
      </c>
      <c r="C15" s="238" t="s">
        <v>57</v>
      </c>
      <c r="D15" s="238" t="s">
        <v>58</v>
      </c>
      <c r="E15" s="237" t="s">
        <v>49</v>
      </c>
      <c r="F15" s="237"/>
      <c r="G15" s="237" t="s">
        <v>50</v>
      </c>
      <c r="H15" s="237" t="s">
        <v>51</v>
      </c>
      <c r="I15" s="237"/>
    </row>
    <row r="16" spans="2:11" x14ac:dyDescent="0.2">
      <c r="B16" s="239" t="s">
        <v>59</v>
      </c>
      <c r="C16" s="240" t="s">
        <v>253</v>
      </c>
      <c r="D16" s="240" t="s">
        <v>255</v>
      </c>
      <c r="E16" s="240" t="s">
        <v>49</v>
      </c>
      <c r="F16" s="239"/>
      <c r="G16" s="239"/>
      <c r="H16" s="239"/>
      <c r="I16" s="240" t="s">
        <v>52</v>
      </c>
    </row>
    <row r="17" spans="2:9" x14ac:dyDescent="0.2">
      <c r="B17" s="237" t="s">
        <v>59</v>
      </c>
      <c r="C17" s="238" t="s">
        <v>264</v>
      </c>
      <c r="D17" s="238" t="s">
        <v>254</v>
      </c>
      <c r="E17" s="238" t="s">
        <v>49</v>
      </c>
      <c r="F17" s="237"/>
      <c r="G17" s="237"/>
      <c r="H17" s="237"/>
      <c r="I17" s="238"/>
    </row>
    <row r="18" spans="2:9" ht="13.5" thickBot="1" x14ac:dyDescent="0.25">
      <c r="B18" s="241" t="s">
        <v>60</v>
      </c>
      <c r="C18" s="241" t="s">
        <v>61</v>
      </c>
      <c r="D18" s="264" t="s">
        <v>62</v>
      </c>
      <c r="E18" s="241" t="s">
        <v>63</v>
      </c>
      <c r="F18" s="241"/>
      <c r="G18" s="241"/>
      <c r="H18" s="241"/>
      <c r="I18" s="241"/>
    </row>
    <row r="22" spans="2:9" ht="13.5" thickBot="1" x14ac:dyDescent="0.25">
      <c r="B22" s="302" t="s">
        <v>64</v>
      </c>
      <c r="C22" s="302"/>
    </row>
    <row r="23" spans="2:9" x14ac:dyDescent="0.2">
      <c r="B23" s="267" t="s">
        <v>47</v>
      </c>
      <c r="C23" s="267" t="s">
        <v>65</v>
      </c>
    </row>
    <row r="24" spans="2:9" x14ac:dyDescent="0.2">
      <c r="B24" s="124" t="s">
        <v>60</v>
      </c>
      <c r="C24" s="124" t="s">
        <v>66</v>
      </c>
    </row>
    <row r="25" spans="2:9" x14ac:dyDescent="0.2">
      <c r="B25" s="122" t="s">
        <v>59</v>
      </c>
      <c r="C25" s="122" t="s">
        <v>67</v>
      </c>
    </row>
    <row r="26" spans="2:9" x14ac:dyDescent="0.2">
      <c r="B26" s="124" t="s">
        <v>68</v>
      </c>
      <c r="C26" s="124" t="s">
        <v>69</v>
      </c>
    </row>
    <row r="27" spans="2:9" ht="13.5" thickBot="1" x14ac:dyDescent="0.25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1"/>
  <sheetViews>
    <sheetView zoomScaleNormal="100" workbookViewId="0">
      <selection activeCell="D21" sqref="D21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71"/>
      <c r="C1" s="176"/>
      <c r="D1" s="176"/>
    </row>
    <row r="2" spans="1:10" ht="18.75" customHeight="1" x14ac:dyDescent="0.25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198</v>
      </c>
      <c r="C7" s="137" t="s">
        <v>199</v>
      </c>
      <c r="D7" s="137" t="s">
        <v>200</v>
      </c>
      <c r="E7" s="137" t="s">
        <v>201</v>
      </c>
      <c r="F7" s="137" t="s">
        <v>202</v>
      </c>
      <c r="G7" s="137" t="s">
        <v>203</v>
      </c>
      <c r="H7" s="137" t="s">
        <v>196</v>
      </c>
      <c r="I7" s="276" t="s">
        <v>262</v>
      </c>
      <c r="J7" s="276" t="s">
        <v>263</v>
      </c>
    </row>
    <row r="8" spans="1:10" ht="15.75" customHeight="1" x14ac:dyDescent="0.2">
      <c r="B8" s="242" t="s">
        <v>91</v>
      </c>
      <c r="C8" s="171" t="s">
        <v>92</v>
      </c>
      <c r="D8" s="172" t="s">
        <v>258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">
      <c r="B9" s="243" t="s">
        <v>91</v>
      </c>
      <c r="C9" s="199" t="s">
        <v>92</v>
      </c>
      <c r="D9" s="200" t="s">
        <v>259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">
      <c r="B10" s="242" t="s">
        <v>91</v>
      </c>
      <c r="C10" s="171" t="s">
        <v>92</v>
      </c>
      <c r="D10" s="172" t="s">
        <v>260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">
      <c r="B11" s="243" t="s">
        <v>91</v>
      </c>
      <c r="C11" s="199" t="s">
        <v>92</v>
      </c>
      <c r="D11" s="200" t="s">
        <v>261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">
      <c r="B15" s="277" t="s">
        <v>106</v>
      </c>
      <c r="C15" s="278" t="s">
        <v>92</v>
      </c>
      <c r="D15" s="279" t="s">
        <v>318</v>
      </c>
      <c r="E15" s="279" t="s">
        <v>107</v>
      </c>
      <c r="F15" s="278" t="s">
        <v>49</v>
      </c>
      <c r="G15" s="278" t="s">
        <v>221</v>
      </c>
      <c r="H15" s="278" t="s">
        <v>50</v>
      </c>
      <c r="I15" s="278"/>
      <c r="J15" s="278"/>
    </row>
    <row r="16" spans="1:10" ht="15.75" customHeight="1" x14ac:dyDescent="0.2">
      <c r="B16" s="277" t="s">
        <v>106</v>
      </c>
      <c r="C16" s="278" t="s">
        <v>92</v>
      </c>
      <c r="D16" s="279" t="s">
        <v>316</v>
      </c>
      <c r="E16" s="279" t="s">
        <v>107</v>
      </c>
      <c r="F16" s="278" t="s">
        <v>49</v>
      </c>
      <c r="G16" s="278" t="s">
        <v>221</v>
      </c>
      <c r="H16" s="278" t="s">
        <v>50</v>
      </c>
      <c r="I16" s="278"/>
      <c r="J16" s="278"/>
    </row>
    <row r="17" spans="2:10" x14ac:dyDescent="0.2">
      <c r="B17" s="277" t="s">
        <v>106</v>
      </c>
      <c r="C17" s="278" t="s">
        <v>92</v>
      </c>
      <c r="D17" s="279" t="s">
        <v>317</v>
      </c>
      <c r="E17" s="279" t="s">
        <v>107</v>
      </c>
      <c r="F17" s="278" t="s">
        <v>49</v>
      </c>
      <c r="G17" s="278" t="s">
        <v>221</v>
      </c>
      <c r="H17" s="278" t="s">
        <v>50</v>
      </c>
      <c r="I17" s="278"/>
      <c r="J17" s="278"/>
    </row>
    <row r="18" spans="2:10" ht="13.5" thickBot="1" x14ac:dyDescent="0.25">
      <c r="B18" s="280" t="s">
        <v>106</v>
      </c>
      <c r="C18" s="280" t="s">
        <v>92</v>
      </c>
      <c r="D18" s="281" t="s">
        <v>108</v>
      </c>
      <c r="E18" s="281" t="s">
        <v>109</v>
      </c>
      <c r="F18" s="280" t="s">
        <v>49</v>
      </c>
      <c r="G18" s="280" t="s">
        <v>221</v>
      </c>
      <c r="H18" s="280" t="s">
        <v>50</v>
      </c>
      <c r="I18" s="280"/>
      <c r="J18" s="280"/>
    </row>
    <row r="19" spans="2:10" ht="15" x14ac:dyDescent="0.2">
      <c r="B19" s="142"/>
    </row>
    <row r="20" spans="2:10" ht="15.75" x14ac:dyDescent="0.25">
      <c r="F20" s="303"/>
      <c r="G20" s="303"/>
    </row>
    <row r="22" spans="2:10" x14ac:dyDescent="0.2">
      <c r="B22" s="304" t="s">
        <v>110</v>
      </c>
      <c r="C22" s="304"/>
      <c r="D22" s="304"/>
    </row>
    <row r="23" spans="2:10" x14ac:dyDescent="0.2">
      <c r="B23" s="122" t="s">
        <v>91</v>
      </c>
      <c r="C23" s="122" t="s">
        <v>111</v>
      </c>
      <c r="D23" s="122"/>
    </row>
    <row r="24" spans="2:10" x14ac:dyDescent="0.2">
      <c r="B24" s="124" t="s">
        <v>98</v>
      </c>
      <c r="C24" s="124" t="s">
        <v>112</v>
      </c>
      <c r="D24" s="124"/>
    </row>
    <row r="25" spans="2:10" x14ac:dyDescent="0.2">
      <c r="B25" s="122" t="s">
        <v>113</v>
      </c>
      <c r="C25" s="122" t="s">
        <v>114</v>
      </c>
      <c r="D25" s="122"/>
    </row>
    <row r="26" spans="2:10" x14ac:dyDescent="0.2">
      <c r="B26" s="124" t="s">
        <v>106</v>
      </c>
      <c r="C26" s="124" t="s">
        <v>115</v>
      </c>
      <c r="D26" s="124"/>
    </row>
    <row r="27" spans="2:10" x14ac:dyDescent="0.2">
      <c r="B27" s="122" t="s">
        <v>116</v>
      </c>
      <c r="C27" s="122" t="s">
        <v>117</v>
      </c>
      <c r="D27" s="122" t="s">
        <v>269</v>
      </c>
    </row>
    <row r="28" spans="2:10" x14ac:dyDescent="0.2">
      <c r="B28" s="124" t="s">
        <v>118</v>
      </c>
      <c r="C28" s="124" t="s">
        <v>119</v>
      </c>
      <c r="D28" s="124" t="s">
        <v>120</v>
      </c>
    </row>
    <row r="29" spans="2:10" x14ac:dyDescent="0.2">
      <c r="B29" s="122" t="s">
        <v>121</v>
      </c>
      <c r="C29" s="122" t="s">
        <v>122</v>
      </c>
      <c r="D29" s="122" t="s">
        <v>123</v>
      </c>
    </row>
    <row r="30" spans="2:10" x14ac:dyDescent="0.2">
      <c r="B30" s="124" t="s">
        <v>124</v>
      </c>
      <c r="C30" s="124" t="s">
        <v>125</v>
      </c>
      <c r="D30" s="124" t="s">
        <v>120</v>
      </c>
    </row>
    <row r="31" spans="2:10" ht="13.5" thickBot="1" x14ac:dyDescent="0.25">
      <c r="B31" s="118" t="s">
        <v>103</v>
      </c>
      <c r="C31" s="118" t="s">
        <v>126</v>
      </c>
      <c r="D31" s="118"/>
    </row>
  </sheetData>
  <mergeCells count="2">
    <mergeCell ref="F20:G20"/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9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70" t="s">
        <v>127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128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129</v>
      </c>
      <c r="D5" s="136" t="s">
        <v>130</v>
      </c>
      <c r="E5" s="136" t="s">
        <v>131</v>
      </c>
      <c r="F5" s="136" t="s">
        <v>132</v>
      </c>
      <c r="G5" s="136" t="s">
        <v>133</v>
      </c>
      <c r="H5" s="134" t="s">
        <v>185</v>
      </c>
      <c r="I5" s="134" t="s">
        <v>186</v>
      </c>
      <c r="J5" s="134" t="s">
        <v>187</v>
      </c>
      <c r="K5" s="134" t="s">
        <v>188</v>
      </c>
      <c r="L5" s="134" t="s">
        <v>189</v>
      </c>
      <c r="M5" s="134" t="s">
        <v>190</v>
      </c>
      <c r="N5" s="134" t="s">
        <v>134</v>
      </c>
      <c r="O5" s="136" t="s">
        <v>135</v>
      </c>
      <c r="P5" s="136" t="s">
        <v>219</v>
      </c>
      <c r="Q5" s="136" t="s">
        <v>136</v>
      </c>
      <c r="R5" s="136" t="s">
        <v>137</v>
      </c>
      <c r="S5" s="136" t="s">
        <v>138</v>
      </c>
      <c r="T5"/>
      <c r="W5"/>
      <c r="X5"/>
    </row>
    <row r="6" spans="2:30" ht="53.1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305" t="s">
        <v>144</v>
      </c>
      <c r="I6" s="305"/>
      <c r="J6" s="305"/>
      <c r="K6" s="305"/>
      <c r="L6" s="305"/>
      <c r="M6" s="305"/>
      <c r="N6" s="305"/>
      <c r="O6" s="138" t="s">
        <v>145</v>
      </c>
      <c r="P6" s="138" t="s">
        <v>146</v>
      </c>
      <c r="Q6" s="138" t="s">
        <v>146</v>
      </c>
      <c r="R6" s="138" t="s">
        <v>147</v>
      </c>
      <c r="S6" s="138" t="s">
        <v>148</v>
      </c>
      <c r="Y6" s="181"/>
      <c r="Z6" s="143"/>
    </row>
    <row r="7" spans="2:30" ht="53.45" customHeight="1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6" t="s">
        <v>204</v>
      </c>
      <c r="I7" s="306"/>
      <c r="J7" s="306"/>
      <c r="K7" s="306"/>
      <c r="L7" s="306"/>
      <c r="M7" s="306"/>
      <c r="N7" s="306"/>
      <c r="O7" s="137" t="s">
        <v>208</v>
      </c>
      <c r="P7" s="137" t="s">
        <v>209</v>
      </c>
      <c r="Q7" s="137" t="s">
        <v>209</v>
      </c>
      <c r="R7" s="137" t="s">
        <v>210</v>
      </c>
      <c r="S7" s="137" t="s">
        <v>211</v>
      </c>
      <c r="Y7" s="181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50" t="s">
        <v>149</v>
      </c>
      <c r="E8" s="250" t="str">
        <f>SEC_Comm!C10</f>
        <v>ELEC_MV-MV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25">
      <c r="B9" s="196" t="str">
        <f>SEC_Processes!D11</f>
        <v>ELE_EX_BC</v>
      </c>
      <c r="C9" s="196" t="str">
        <f>SEC_Processes!E11</f>
        <v>Existing Brown Coal Power Plants</v>
      </c>
      <c r="D9" s="265" t="s">
        <v>150</v>
      </c>
      <c r="E9" s="251" t="str">
        <f>SEC_Comm!C10</f>
        <v>ELEC_MV-MV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75" x14ac:dyDescent="0.25">
      <c r="B13" s="270" t="s">
        <v>272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50000000000003" customHeight="1" x14ac:dyDescent="0.2">
      <c r="B16" s="136" t="s">
        <v>76</v>
      </c>
      <c r="C16" s="136" t="s">
        <v>129</v>
      </c>
      <c r="D16" s="136" t="s">
        <v>130</v>
      </c>
      <c r="E16" s="136" t="s">
        <v>131</v>
      </c>
      <c r="F16" s="136" t="s">
        <v>132</v>
      </c>
      <c r="G16" s="136" t="s">
        <v>133</v>
      </c>
      <c r="H16" s="135" t="s">
        <v>270</v>
      </c>
      <c r="I16" s="135" t="s">
        <v>36</v>
      </c>
      <c r="J16" s="134" t="s">
        <v>275</v>
      </c>
      <c r="K16" s="136" t="s">
        <v>135</v>
      </c>
      <c r="L16" s="134" t="s">
        <v>136</v>
      </c>
      <c r="M16" s="134" t="s">
        <v>136</v>
      </c>
      <c r="N16" s="136" t="s">
        <v>137</v>
      </c>
      <c r="O16" s="136" t="s">
        <v>138</v>
      </c>
      <c r="V16" s="182"/>
      <c r="Y16" s="182"/>
      <c r="Z16" s="182"/>
      <c r="AA16" s="183"/>
      <c r="AB16" s="143"/>
      <c r="AC16" s="143"/>
      <c r="AD16" s="184"/>
    </row>
    <row r="17" spans="2:30" ht="61.9" customHeight="1" x14ac:dyDescent="0.2">
      <c r="B17" s="133" t="s">
        <v>139</v>
      </c>
      <c r="C17" s="133" t="s">
        <v>86</v>
      </c>
      <c r="D17" s="133" t="s">
        <v>140</v>
      </c>
      <c r="E17" s="133" t="s">
        <v>141</v>
      </c>
      <c r="F17" s="133" t="s">
        <v>142</v>
      </c>
      <c r="G17" s="133" t="s">
        <v>143</v>
      </c>
      <c r="H17" s="132" t="s">
        <v>270</v>
      </c>
      <c r="I17" s="132" t="s">
        <v>273</v>
      </c>
      <c r="J17" s="129" t="s">
        <v>144</v>
      </c>
      <c r="K17" s="133" t="s">
        <v>145</v>
      </c>
      <c r="L17" s="133" t="s">
        <v>146</v>
      </c>
      <c r="M17" s="133" t="s">
        <v>146</v>
      </c>
      <c r="N17" s="133" t="s">
        <v>147</v>
      </c>
      <c r="O17" s="133" t="s">
        <v>148</v>
      </c>
      <c r="Y17" s="182"/>
      <c r="Z17" s="182"/>
      <c r="AD17" s="185"/>
    </row>
    <row r="18" spans="2:30" ht="79.150000000000006" customHeight="1" thickBot="1" x14ac:dyDescent="0.25">
      <c r="B18" s="131" t="s">
        <v>212</v>
      </c>
      <c r="C18" s="131" t="s">
        <v>201</v>
      </c>
      <c r="D18" s="131" t="s">
        <v>205</v>
      </c>
      <c r="E18" s="131" t="s">
        <v>206</v>
      </c>
      <c r="F18" s="131" t="s">
        <v>23</v>
      </c>
      <c r="G18" s="131" t="s">
        <v>207</v>
      </c>
      <c r="H18" s="130" t="s">
        <v>271</v>
      </c>
      <c r="I18" s="130" t="s">
        <v>274</v>
      </c>
      <c r="J18" s="128" t="s">
        <v>204</v>
      </c>
      <c r="K18" s="131" t="s">
        <v>208</v>
      </c>
      <c r="L18" s="131" t="s">
        <v>209</v>
      </c>
      <c r="M18" s="131" t="s">
        <v>209</v>
      </c>
      <c r="N18" s="131" t="s">
        <v>210</v>
      </c>
      <c r="O18" s="131" t="s">
        <v>211</v>
      </c>
      <c r="Y18" s="182"/>
      <c r="Z18" s="182"/>
      <c r="AD18" s="185"/>
    </row>
    <row r="19" spans="2:30" ht="18.75" customHeight="1" x14ac:dyDescent="0.2">
      <c r="B19" s="127" t="s">
        <v>260</v>
      </c>
      <c r="C19" s="127" t="s">
        <v>96</v>
      </c>
      <c r="D19" s="127" t="s">
        <v>149</v>
      </c>
      <c r="E19" s="127" t="s">
        <v>250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70" t="s">
        <v>151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128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4" t="s">
        <v>76</v>
      </c>
      <c r="C5" s="274" t="s">
        <v>152</v>
      </c>
      <c r="D5" s="274" t="s">
        <v>130</v>
      </c>
      <c r="E5" s="274" t="s">
        <v>131</v>
      </c>
      <c r="F5" s="274" t="s">
        <v>132</v>
      </c>
      <c r="G5" s="274" t="s">
        <v>133</v>
      </c>
      <c r="H5" s="282" t="s">
        <v>220</v>
      </c>
      <c r="I5" s="282" t="s">
        <v>186</v>
      </c>
      <c r="J5" s="282" t="s">
        <v>187</v>
      </c>
      <c r="K5" s="282" t="s">
        <v>188</v>
      </c>
      <c r="L5" s="282" t="s">
        <v>189</v>
      </c>
      <c r="M5" s="282" t="s">
        <v>190</v>
      </c>
      <c r="N5" s="282" t="s">
        <v>134</v>
      </c>
      <c r="O5" s="274" t="s">
        <v>135</v>
      </c>
      <c r="P5" s="274" t="s">
        <v>136</v>
      </c>
      <c r="Q5" s="274" t="s">
        <v>137</v>
      </c>
      <c r="R5" s="274" t="s">
        <v>138</v>
      </c>
      <c r="S5"/>
    </row>
    <row r="6" spans="2:19" ht="38.25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305" t="s">
        <v>144</v>
      </c>
      <c r="I6" s="305"/>
      <c r="J6" s="305"/>
      <c r="K6" s="305"/>
      <c r="L6" s="305"/>
      <c r="M6" s="305"/>
      <c r="N6" s="305"/>
      <c r="O6" s="138" t="s">
        <v>145</v>
      </c>
      <c r="P6" s="138" t="s">
        <v>146</v>
      </c>
      <c r="Q6" s="138" t="s">
        <v>147</v>
      </c>
      <c r="R6" s="138" t="s">
        <v>148</v>
      </c>
    </row>
    <row r="7" spans="2:19" ht="39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306" t="s">
        <v>204</v>
      </c>
      <c r="I7" s="306"/>
      <c r="J7" s="306"/>
      <c r="K7" s="306"/>
      <c r="L7" s="306"/>
      <c r="M7" s="306"/>
      <c r="N7" s="306"/>
      <c r="O7" s="137" t="s">
        <v>208</v>
      </c>
      <c r="P7" s="137" t="s">
        <v>209</v>
      </c>
      <c r="Q7" s="137" t="s">
        <v>210</v>
      </c>
      <c r="R7" s="137" t="s">
        <v>211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153</v>
      </c>
      <c r="E8" s="167" t="str">
        <f>SEC_Comm!C10</f>
        <v>ELEC_MV-MV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25">
      <c r="B9" s="198" t="str">
        <f>SEC_Processes!D9</f>
        <v>ELE_EX_PV</v>
      </c>
      <c r="C9" s="198" t="str">
        <f>SEC_Processes!E9</f>
        <v>Existing Photovoltaics (all Types)</v>
      </c>
      <c r="D9" s="198" t="s">
        <v>154</v>
      </c>
      <c r="E9" s="198" t="str">
        <f>SEC_Comm!C10</f>
        <v>ELEC_MV-MV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">
      <c r="B12" s="143"/>
    </row>
    <row r="16" spans="2:19" x14ac:dyDescent="0.2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topLeftCell="G1"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70" t="s">
        <v>155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156</v>
      </c>
      <c r="X3" s="188"/>
    </row>
    <row r="4" spans="2:34" ht="15.75" customHeight="1" x14ac:dyDescent="0.2">
      <c r="E4" s="156" t="s">
        <v>128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4" t="s">
        <v>76</v>
      </c>
      <c r="C5" s="274" t="s">
        <v>152</v>
      </c>
      <c r="D5" s="274" t="s">
        <v>130</v>
      </c>
      <c r="E5" s="274" t="s">
        <v>131</v>
      </c>
      <c r="F5" s="274" t="s">
        <v>132</v>
      </c>
      <c r="G5" s="274" t="s">
        <v>157</v>
      </c>
      <c r="H5" s="274" t="s">
        <v>158</v>
      </c>
      <c r="I5" s="274" t="s">
        <v>159</v>
      </c>
      <c r="J5" s="274" t="s">
        <v>160</v>
      </c>
      <c r="K5" s="274" t="s">
        <v>133</v>
      </c>
      <c r="L5" s="282" t="s">
        <v>185</v>
      </c>
      <c r="M5" s="282" t="s">
        <v>134</v>
      </c>
      <c r="N5" s="274" t="s">
        <v>135</v>
      </c>
      <c r="O5" s="274" t="s">
        <v>136</v>
      </c>
      <c r="P5" s="274" t="s">
        <v>137</v>
      </c>
      <c r="Q5" s="274" t="s">
        <v>138</v>
      </c>
      <c r="R5" s="274"/>
      <c r="S5"/>
      <c r="W5" s="203" t="s">
        <v>161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162</v>
      </c>
      <c r="H6" s="138" t="s">
        <v>163</v>
      </c>
      <c r="I6" s="138" t="s">
        <v>164</v>
      </c>
      <c r="J6" s="138" t="s">
        <v>165</v>
      </c>
      <c r="K6" s="138" t="s">
        <v>143</v>
      </c>
      <c r="L6" s="138" t="s">
        <v>144</v>
      </c>
      <c r="M6" s="138" t="s">
        <v>144</v>
      </c>
      <c r="N6" s="138" t="s">
        <v>145</v>
      </c>
      <c r="O6" s="138" t="s">
        <v>146</v>
      </c>
      <c r="P6" s="138" t="s">
        <v>147</v>
      </c>
      <c r="Q6" s="138" t="s">
        <v>148</v>
      </c>
      <c r="R6" s="138"/>
      <c r="W6" s="206" t="s">
        <v>166</v>
      </c>
      <c r="X6" s="206" t="s">
        <v>167</v>
      </c>
      <c r="Y6" s="206" t="s">
        <v>168</v>
      </c>
      <c r="Z6" s="206" t="s">
        <v>169</v>
      </c>
      <c r="AA6" s="206" t="s">
        <v>28</v>
      </c>
      <c r="AB6" s="206" t="s">
        <v>170</v>
      </c>
      <c r="AC6" s="206" t="s">
        <v>171</v>
      </c>
      <c r="AD6" s="206" t="s">
        <v>172</v>
      </c>
      <c r="AE6" s="206" t="s">
        <v>173</v>
      </c>
      <c r="AF6" s="206" t="s">
        <v>174</v>
      </c>
      <c r="AG6" s="206" t="s">
        <v>175</v>
      </c>
      <c r="AH6" s="206" t="s">
        <v>176</v>
      </c>
    </row>
    <row r="7" spans="2:34" ht="90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213</v>
      </c>
      <c r="H7" s="137" t="s">
        <v>215</v>
      </c>
      <c r="I7" s="137" t="s">
        <v>214</v>
      </c>
      <c r="J7" s="137" t="s">
        <v>216</v>
      </c>
      <c r="K7" s="137" t="s">
        <v>207</v>
      </c>
      <c r="L7" s="137" t="s">
        <v>204</v>
      </c>
      <c r="M7" s="137" t="s">
        <v>204</v>
      </c>
      <c r="N7" s="137" t="s">
        <v>208</v>
      </c>
      <c r="O7" s="137" t="s">
        <v>209</v>
      </c>
      <c r="P7" s="137" t="s">
        <v>210</v>
      </c>
      <c r="Q7" s="137" t="s">
        <v>211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149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9" t="str">
        <f>SEC_Processes!E12</f>
        <v>Existing Hard Coal CHPs</v>
      </c>
      <c r="W8" s="307">
        <f>L8*K8*O8</f>
        <v>58.53528</v>
      </c>
      <c r="X8" s="307"/>
      <c r="Y8" s="308">
        <f>L8*K8*O8/3.6</f>
        <v>16.259799999999998</v>
      </c>
      <c r="Z8" s="307">
        <f>Y8*3.6</f>
        <v>58.535279999999993</v>
      </c>
      <c r="AA8" s="307"/>
      <c r="AB8" s="307"/>
      <c r="AC8" s="308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">
      <c r="B9" s="166"/>
      <c r="C9" s="166"/>
      <c r="D9" s="166"/>
      <c r="E9" s="167" t="str">
        <f>SEC_Comm!C10</f>
        <v>ELEC_MV-MV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9"/>
      <c r="W9" s="307"/>
      <c r="X9" s="307"/>
      <c r="Y9" s="308"/>
      <c r="Z9" s="307"/>
      <c r="AA9" s="307"/>
      <c r="AB9" s="307"/>
      <c r="AC9" s="308"/>
      <c r="AD9" s="307"/>
      <c r="AE9" s="307"/>
      <c r="AF9" s="307"/>
      <c r="AG9" s="307"/>
      <c r="AH9" s="307"/>
    </row>
    <row r="10" spans="2:34" ht="15" customHeight="1" x14ac:dyDescent="0.2">
      <c r="B10" s="166"/>
      <c r="C10" s="166"/>
      <c r="D10" s="166"/>
      <c r="E10" s="167" t="str">
        <f>SEC_Comm!C14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9"/>
      <c r="W10" s="307"/>
      <c r="X10" s="307"/>
      <c r="Y10" s="308"/>
      <c r="Z10" s="307"/>
      <c r="AA10" s="307"/>
      <c r="AB10" s="307"/>
      <c r="AC10" s="308"/>
      <c r="AD10" s="307"/>
      <c r="AE10" s="307"/>
      <c r="AF10" s="307"/>
      <c r="AG10" s="307"/>
      <c r="AH10" s="307"/>
    </row>
    <row r="11" spans="2:34" ht="15" customHeight="1" x14ac:dyDescent="0.2">
      <c r="B11" s="190" t="str">
        <f>SEC_Processes!D13</f>
        <v>CHP_EX_NAT-GAS</v>
      </c>
      <c r="C11" s="190" t="str">
        <f>SEC_Processes!E13</f>
        <v>Existing Natural Gas CHPs</v>
      </c>
      <c r="D11" s="190" t="s">
        <v>177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9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8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8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">
      <c r="B12" s="192"/>
      <c r="C12" s="192"/>
      <c r="D12" s="192"/>
      <c r="E12" s="190" t="str">
        <f>SEC_Comm!C10</f>
        <v>ELEC_MV-MV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9"/>
      <c r="W12" s="307"/>
      <c r="X12" s="307"/>
      <c r="Y12" s="308"/>
      <c r="Z12" s="307"/>
      <c r="AA12" s="307"/>
      <c r="AB12" s="307"/>
      <c r="AC12" s="308"/>
      <c r="AD12" s="307"/>
      <c r="AE12" s="307"/>
      <c r="AF12" s="307"/>
      <c r="AG12" s="307"/>
      <c r="AH12" s="307"/>
    </row>
    <row r="13" spans="2:34" ht="15" customHeight="1" thickBot="1" x14ac:dyDescent="0.25">
      <c r="B13" s="195"/>
      <c r="C13" s="195"/>
      <c r="D13" s="195"/>
      <c r="E13" s="196" t="str">
        <f>SEC_Comm!C14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9"/>
      <c r="W13" s="307"/>
      <c r="X13" s="307"/>
      <c r="Y13" s="308"/>
      <c r="Z13" s="307"/>
      <c r="AA13" s="307"/>
      <c r="AB13" s="307"/>
      <c r="AC13" s="308"/>
      <c r="AD13" s="307"/>
      <c r="AE13" s="307"/>
      <c r="AF13" s="307"/>
      <c r="AG13" s="307"/>
      <c r="AH13" s="307"/>
    </row>
    <row r="18" spans="29:34" x14ac:dyDescent="0.2">
      <c r="AC18" s="143"/>
      <c r="AD18" s="143"/>
      <c r="AE18" s="143"/>
      <c r="AF18" s="182"/>
      <c r="AG18" s="182"/>
      <c r="AH18" s="182"/>
    </row>
    <row r="19" spans="29:34" x14ac:dyDescent="0.2">
      <c r="AC19" s="143"/>
      <c r="AD19" s="143"/>
      <c r="AE19" s="143"/>
      <c r="AF19" s="182"/>
      <c r="AG19" s="182"/>
      <c r="AH19" s="182"/>
    </row>
    <row r="20" spans="29:34" x14ac:dyDescent="0.2">
      <c r="AC20" s="143"/>
      <c r="AD20" s="143"/>
      <c r="AE20" s="143"/>
      <c r="AH20" s="182"/>
    </row>
    <row r="21" spans="29:34" x14ac:dyDescent="0.2">
      <c r="AD21" s="143"/>
      <c r="AE21" s="143"/>
      <c r="AG21" s="182"/>
      <c r="AH21" s="182"/>
    </row>
    <row r="24" spans="29:34" x14ac:dyDescent="0.2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70" t="s">
        <v>178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128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4" t="s">
        <v>76</v>
      </c>
      <c r="C5" s="274" t="s">
        <v>152</v>
      </c>
      <c r="D5" s="274" t="s">
        <v>130</v>
      </c>
      <c r="E5" s="274" t="s">
        <v>131</v>
      </c>
      <c r="F5" s="274" t="s">
        <v>132</v>
      </c>
      <c r="G5" s="274" t="s">
        <v>133</v>
      </c>
      <c r="H5" s="282" t="s">
        <v>185</v>
      </c>
      <c r="I5" s="274" t="s">
        <v>134</v>
      </c>
      <c r="J5" s="274" t="s">
        <v>135</v>
      </c>
      <c r="K5" s="274" t="s">
        <v>136</v>
      </c>
      <c r="L5" s="274" t="s">
        <v>137</v>
      </c>
      <c r="M5" s="274" t="s">
        <v>138</v>
      </c>
    </row>
    <row r="6" spans="2:13" ht="45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  <c r="G6" s="138" t="s">
        <v>143</v>
      </c>
      <c r="H6" s="138" t="s">
        <v>144</v>
      </c>
      <c r="I6" s="138" t="s">
        <v>144</v>
      </c>
      <c r="J6" s="138" t="s">
        <v>145</v>
      </c>
      <c r="K6" s="138" t="s">
        <v>146</v>
      </c>
      <c r="L6" s="138" t="s">
        <v>147</v>
      </c>
      <c r="M6" s="138" t="s">
        <v>148</v>
      </c>
    </row>
    <row r="7" spans="2:13" ht="64.5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  <c r="G7" s="137" t="s">
        <v>207</v>
      </c>
      <c r="H7" s="283" t="s">
        <v>204</v>
      </c>
      <c r="I7" s="283" t="s">
        <v>204</v>
      </c>
      <c r="J7" s="137" t="s">
        <v>208</v>
      </c>
      <c r="K7" s="137" t="s">
        <v>209</v>
      </c>
      <c r="L7" s="137" t="s">
        <v>210</v>
      </c>
      <c r="M7" s="137" t="s">
        <v>211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149</v>
      </c>
      <c r="E8" s="173" t="str">
        <f>SEC_Comm!C14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7"/>
  <sheetViews>
    <sheetView tabSelected="1" zoomScale="190" zoomScaleNormal="190" workbookViewId="0">
      <selection activeCell="G18" sqref="G18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70" t="s">
        <v>179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128</v>
      </c>
      <c r="F4" s="154"/>
    </row>
    <row r="5" spans="2:9" ht="15.75" customHeight="1" x14ac:dyDescent="0.2">
      <c r="B5" s="274" t="s">
        <v>76</v>
      </c>
      <c r="C5" s="274" t="s">
        <v>129</v>
      </c>
      <c r="D5" s="274" t="s">
        <v>130</v>
      </c>
      <c r="E5" s="274" t="s">
        <v>131</v>
      </c>
      <c r="F5" s="274" t="s">
        <v>132</v>
      </c>
      <c r="I5" s="165"/>
    </row>
    <row r="6" spans="2:9" ht="31.7" customHeight="1" x14ac:dyDescent="0.2">
      <c r="B6" s="138" t="s">
        <v>139</v>
      </c>
      <c r="C6" s="138" t="s">
        <v>86</v>
      </c>
      <c r="D6" s="138" t="s">
        <v>140</v>
      </c>
      <c r="E6" s="138" t="s">
        <v>141</v>
      </c>
      <c r="F6" s="138" t="s">
        <v>142</v>
      </c>
    </row>
    <row r="7" spans="2:9" ht="31.7" customHeight="1" thickBot="1" x14ac:dyDescent="0.25">
      <c r="B7" s="137" t="s">
        <v>212</v>
      </c>
      <c r="C7" s="137" t="s">
        <v>201</v>
      </c>
      <c r="D7" s="137" t="s">
        <v>205</v>
      </c>
      <c r="E7" s="137" t="s">
        <v>206</v>
      </c>
      <c r="F7" s="137" t="s">
        <v>23</v>
      </c>
    </row>
    <row r="8" spans="2:9" ht="15.75" customHeight="1" x14ac:dyDescent="0.2">
      <c r="B8" s="192" t="str">
        <f>SEC_Processes!D16</f>
        <v>TRANSF_HV-HV</v>
      </c>
      <c r="C8" s="192" t="str">
        <f>SEC_Processes!E16</f>
        <v>Electricity Transformation and Distribution High Voltage to Low Voltage</v>
      </c>
      <c r="D8" s="192" t="str">
        <f>SEC_Comm!C8</f>
        <v>ELEC_HV</v>
      </c>
      <c r="E8" s="192" t="str">
        <f>SEC_Comm!C9</f>
        <v>ELEC_HV-HV</v>
      </c>
      <c r="F8" s="257">
        <v>0.97699999999999998</v>
      </c>
      <c r="H8" s="1">
        <f>1-F10</f>
        <v>9.2203197337557885E-2</v>
      </c>
    </row>
    <row r="9" spans="2:9" x14ac:dyDescent="0.2">
      <c r="B9" s="192" t="str">
        <f>SEC_Processes!D16</f>
        <v>TRANSF_HV-HV</v>
      </c>
      <c r="C9" s="192" t="str">
        <f>SEC_Processes!E16</f>
        <v>Electricity Transformation and Distribution High Voltage to Low Voltage</v>
      </c>
      <c r="D9" s="192" t="str">
        <f>SEC_Comm!C10</f>
        <v>ELEC_MV-MV</v>
      </c>
      <c r="E9" s="192" t="str">
        <f>SEC_Comm!C12</f>
        <v>ELEC_LV-LV</v>
      </c>
      <c r="F9" s="257">
        <v>0.97599999999999998</v>
      </c>
    </row>
    <row r="10" spans="2:9" x14ac:dyDescent="0.2">
      <c r="B10" s="192" t="str">
        <f>SEC_Processes!D17</f>
        <v>TRANSF_MV-MV</v>
      </c>
      <c r="C10" s="192" t="str">
        <f>SEC_Processes!E17</f>
        <v>Electricity Transformation and Distribution High Voltage to Low Voltage</v>
      </c>
      <c r="D10" s="192" t="str">
        <f>SEC_Comm!C9</f>
        <v>ELEC_HV-HV</v>
      </c>
      <c r="E10" s="192" t="str">
        <f>SEC_Comm!C10</f>
        <v>ELEC_MV-MV</v>
      </c>
      <c r="F10" s="257">
        <f>BALANCE!E29*BALANCE!E30*BALANCE!E31</f>
        <v>0.90779680266244211</v>
      </c>
    </row>
    <row r="11" spans="2:9" ht="13.5" thickBot="1" x14ac:dyDescent="0.25">
      <c r="B11" s="173" t="str">
        <f>SEC_Processes!D18</f>
        <v>TRANSF_HT-LT</v>
      </c>
      <c r="C11" s="173" t="str">
        <f>SEC_Processes!E18</f>
        <v>Heat Transformation and Distribution</v>
      </c>
      <c r="D11" s="177" t="str">
        <f>SEC_Comm!C14</f>
        <v>HEAT_HT</v>
      </c>
      <c r="E11" s="177" t="str">
        <f>SEC_Comm!C15</f>
        <v>HEAT_LT</v>
      </c>
      <c r="F11" s="258">
        <f>BALANCE!E32</f>
        <v>0.85899999999999999</v>
      </c>
    </row>
    <row r="16" spans="2:9" x14ac:dyDescent="0.2">
      <c r="E16" s="143"/>
      <c r="F16" s="143"/>
    </row>
    <row r="17" spans="5:5" x14ac:dyDescent="0.2">
      <c r="E17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8" t="s">
        <v>180</v>
      </c>
      <c r="C2" s="159"/>
      <c r="D2" s="159"/>
      <c r="E2" s="159"/>
      <c r="F2" s="159"/>
      <c r="G2" s="159"/>
      <c r="H2" s="159"/>
    </row>
    <row r="3" spans="2:8" x14ac:dyDescent="0.2">
      <c r="B3" s="189"/>
      <c r="C3" s="189"/>
      <c r="D3" s="189"/>
      <c r="E3" s="189"/>
      <c r="F3" s="160"/>
      <c r="G3" s="160"/>
      <c r="H3" s="160"/>
    </row>
    <row r="4" spans="2:8" ht="15.75" customHeight="1" x14ac:dyDescent="0.2">
      <c r="B4" s="158"/>
      <c r="C4" s="156" t="s">
        <v>181</v>
      </c>
      <c r="D4" s="160"/>
      <c r="E4" s="160"/>
    </row>
    <row r="5" spans="2:8" ht="15.75" customHeight="1" x14ac:dyDescent="0.2">
      <c r="B5" s="274" t="s">
        <v>76</v>
      </c>
      <c r="C5" s="274" t="s">
        <v>33</v>
      </c>
      <c r="D5" s="274" t="s">
        <v>149</v>
      </c>
      <c r="E5" s="274" t="s">
        <v>150</v>
      </c>
      <c r="F5" s="274" t="s">
        <v>177</v>
      </c>
      <c r="H5" s="266" t="s">
        <v>182</v>
      </c>
    </row>
    <row r="6" spans="2:8" ht="38.25" x14ac:dyDescent="0.2">
      <c r="B6" s="138" t="s">
        <v>139</v>
      </c>
      <c r="C6" s="138" t="s">
        <v>183</v>
      </c>
      <c r="D6" s="305" t="s">
        <v>184</v>
      </c>
      <c r="E6" s="305"/>
      <c r="F6" s="305"/>
    </row>
    <row r="7" spans="2:8" ht="26.25" thickBot="1" x14ac:dyDescent="0.25">
      <c r="B7" s="137" t="s">
        <v>212</v>
      </c>
      <c r="C7" s="137" t="s">
        <v>217</v>
      </c>
      <c r="D7" s="306" t="s">
        <v>218</v>
      </c>
      <c r="E7" s="306"/>
      <c r="F7" s="306"/>
    </row>
    <row r="8" spans="2:8" ht="15.75" customHeight="1" x14ac:dyDescent="0.2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">
      <c r="F15" t="s">
        <v>191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