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-Learn\Excel\Basico\practice-files\Sesión 02\"/>
    </mc:Choice>
  </mc:AlternateContent>
  <xr:revisionPtr revIDLastSave="0" documentId="13_ncr:1_{482CB379-FF3A-49A1-B3F6-DA3EB630E04A}" xr6:coauthVersionLast="47" xr6:coauthVersionMax="47" xr10:uidLastSave="{00000000-0000-0000-0000-000000000000}"/>
  <bookViews>
    <workbookView xWindow="-120" yWindow="-120" windowWidth="20730" windowHeight="11760" tabRatio="500" firstSheet="7" activeTab="11" xr2:uid="{00000000-000D-0000-FFFF-FFFF00000000}"/>
  </bookViews>
  <sheets>
    <sheet name="REDONDEAR" sheetId="1" r:id="rId1"/>
    <sheet name="ENTERO" sheetId="2" r:id="rId2"/>
    <sheet name="SUMA" sheetId="3" r:id="rId3"/>
    <sheet name="PROMEDIO" sheetId="4" r:id="rId4"/>
    <sheet name="MAX" sheetId="5" r:id="rId5"/>
    <sheet name="MIN" sheetId="6" r:id="rId6"/>
    <sheet name="CONTAR" sheetId="7" r:id="rId7"/>
    <sheet name="CONTARA" sheetId="8" r:id="rId8"/>
    <sheet name="CONTAR.SI" sheetId="9" r:id="rId9"/>
    <sheet name="SUMAR.SI" sheetId="10" r:id="rId10"/>
    <sheet name="PROMEDIO.SI" sheetId="11" r:id="rId11"/>
    <sheet name="REPAS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16" roundtripDataSignature="AMtx7mg9LU91qDf8NThmzLkR8zQ1Gjl0UA=="/>
    </ext>
  </extLst>
</workbook>
</file>

<file path=xl/calcChain.xml><?xml version="1.0" encoding="utf-8"?>
<calcChain xmlns="http://schemas.openxmlformats.org/spreadsheetml/2006/main">
  <c r="I6" i="11" l="1"/>
  <c r="I5" i="11"/>
  <c r="I4" i="11"/>
  <c r="I5" i="10"/>
  <c r="I4" i="10"/>
  <c r="I6" i="9"/>
  <c r="I5" i="9"/>
  <c r="I4" i="9"/>
  <c r="C13" i="7"/>
  <c r="C12" i="7"/>
  <c r="F4" i="6"/>
  <c r="F4" i="5"/>
  <c r="F4" i="4"/>
  <c r="F5" i="3"/>
  <c r="F6" i="3"/>
  <c r="F7" i="3"/>
  <c r="F8" i="3"/>
  <c r="F4" i="3"/>
  <c r="B3" i="2"/>
  <c r="B4" i="2"/>
  <c r="B5" i="2"/>
  <c r="B6" i="2"/>
  <c r="B7" i="2"/>
  <c r="B8" i="2"/>
  <c r="B2" i="2"/>
  <c r="H9" i="1"/>
  <c r="H4" i="1"/>
  <c r="H5" i="1"/>
  <c r="H6" i="1"/>
  <c r="H7" i="1"/>
  <c r="H8" i="1"/>
  <c r="H3" i="1"/>
  <c r="B5" i="12"/>
  <c r="F15" i="10"/>
  <c r="E8" i="6"/>
  <c r="D8" i="6"/>
  <c r="C8" i="6"/>
  <c r="B8" i="6"/>
  <c r="E8" i="5"/>
  <c r="D8" i="5"/>
  <c r="C8" i="5"/>
  <c r="B8" i="5"/>
  <c r="E8" i="4"/>
  <c r="D8" i="4"/>
  <c r="C8" i="4"/>
  <c r="B8" i="4"/>
  <c r="E8" i="3"/>
  <c r="D8" i="3"/>
  <c r="C8" i="3"/>
  <c r="B8" i="3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<sst xmlns="http://schemas.openxmlformats.org/spreadsheetml/2006/main" count="385" uniqueCount="143">
  <si>
    <t>Id</t>
  </si>
  <si>
    <t>Apellido y Nombre</t>
  </si>
  <si>
    <t>Curso</t>
  </si>
  <si>
    <t>Práctica
 1</t>
  </si>
  <si>
    <t>Práctica
 2</t>
  </si>
  <si>
    <t>Práctica
 3</t>
  </si>
  <si>
    <t>Promedio  Prác.</t>
  </si>
  <si>
    <t>Promedio Redondeado</t>
  </si>
  <si>
    <t>ALIAGA CARCELEN, PAOLA</t>
  </si>
  <si>
    <t>ADMINISTRACION</t>
  </si>
  <si>
    <t>BALBUENA SANCHEZ, JOSE</t>
  </si>
  <si>
    <t>CASTILLO PEREZ, MANUEL</t>
  </si>
  <si>
    <t>LIDERAZGO</t>
  </si>
  <si>
    <t>CORNEJO MERE, ADOLFO</t>
  </si>
  <si>
    <t>DE LA CRUZ GOMEZ, IGNACIO</t>
  </si>
  <si>
    <t>COMPETENCIAS</t>
  </si>
  <si>
    <t>EGUSQUIZA ROJAS, CINDY</t>
  </si>
  <si>
    <t>FLORES ACHA, ROSA</t>
  </si>
  <si>
    <t>NUMERO</t>
  </si>
  <si>
    <t>ENTERO</t>
  </si>
  <si>
    <t>VENTAS</t>
  </si>
  <si>
    <t>VENDEDOR</t>
  </si>
  <si>
    <t>TRIMESTRE 
1</t>
  </si>
  <si>
    <t>TRIMESTRE 
2</t>
  </si>
  <si>
    <t>TRIMESTRE 
3</t>
  </si>
  <si>
    <t>TRIMESTRE 
4</t>
  </si>
  <si>
    <t>TOTAL</t>
  </si>
  <si>
    <t>Joel Diaz</t>
  </si>
  <si>
    <t>Javier Cruz</t>
  </si>
  <si>
    <t>Luis Llanos</t>
  </si>
  <si>
    <t>Erik Moran</t>
  </si>
  <si>
    <t>TOTAL TRIM:</t>
  </si>
  <si>
    <t>PROMEDIO VENDEDOR</t>
  </si>
  <si>
    <t>PROM. TRIM:</t>
  </si>
  <si>
    <t>MAYOR VENTA</t>
  </si>
  <si>
    <t>MAX. TRIM:</t>
  </si>
  <si>
    <t>MENOR VENTA</t>
  </si>
  <si>
    <t>MIN. TRIM:</t>
  </si>
  <si>
    <t>Listado de Facturas en S/.</t>
  </si>
  <si>
    <t>Factura</t>
  </si>
  <si>
    <t>Cliente</t>
  </si>
  <si>
    <t>Monto</t>
  </si>
  <si>
    <t>¿Pagó?</t>
  </si>
  <si>
    <t>Vendedor</t>
  </si>
  <si>
    <t>004-037492</t>
  </si>
  <si>
    <t>Foz Ing</t>
  </si>
  <si>
    <t>SI</t>
  </si>
  <si>
    <t>Guevara</t>
  </si>
  <si>
    <t>004-037493</t>
  </si>
  <si>
    <t>Maki Retail</t>
  </si>
  <si>
    <t>Rosas</t>
  </si>
  <si>
    <t>004-037494</t>
  </si>
  <si>
    <t>Atoche SAC</t>
  </si>
  <si>
    <t>NO</t>
  </si>
  <si>
    <t>Flores</t>
  </si>
  <si>
    <t>004-037495</t>
  </si>
  <si>
    <t>Sila Com</t>
  </si>
  <si>
    <t>004-037496</t>
  </si>
  <si>
    <t>Vallejos</t>
  </si>
  <si>
    <t>004-037497</t>
  </si>
  <si>
    <t>004-037498</t>
  </si>
  <si>
    <t>004-037499</t>
  </si>
  <si>
    <t>004-037500</t>
  </si>
  <si>
    <t>Cantidad de celdas con números:</t>
  </si>
  <si>
    <t>Cantidad de celdas con texto:</t>
  </si>
  <si>
    <t>004-037501</t>
  </si>
  <si>
    <t>Cantidad de facturas emitidas:</t>
  </si>
  <si>
    <t>LISTA DE EMPLEADOS</t>
  </si>
  <si>
    <t>EMPLEADO</t>
  </si>
  <si>
    <t>OFICINA</t>
  </si>
  <si>
    <t>SEXO</t>
  </si>
  <si>
    <t>ESTADO 
CIVIL</t>
  </si>
  <si>
    <t>HIJOS</t>
  </si>
  <si>
    <t>INGRESO
S/.</t>
  </si>
  <si>
    <t>CANTIDAD
TRABAJ.</t>
  </si>
  <si>
    <t>CASTILLO TANIA</t>
  </si>
  <si>
    <t>San Isidro</t>
  </si>
  <si>
    <t>F</t>
  </si>
  <si>
    <t>V</t>
  </si>
  <si>
    <t>GARCIA NIDIA</t>
  </si>
  <si>
    <t>C</t>
  </si>
  <si>
    <t>Centro Cívico</t>
  </si>
  <si>
    <t>FERIA MIRTHA</t>
  </si>
  <si>
    <t>S</t>
  </si>
  <si>
    <t>La Molina</t>
  </si>
  <si>
    <t>PAICO  ROSA</t>
  </si>
  <si>
    <t>D</t>
  </si>
  <si>
    <t>CARMEN HUERTAS</t>
  </si>
  <si>
    <t>M</t>
  </si>
  <si>
    <t>GUZMAN MIGUEL</t>
  </si>
  <si>
    <t>AMAYA MONICA</t>
  </si>
  <si>
    <t>BAZALAR JORGE</t>
  </si>
  <si>
    <t>AGUIRRE FELIX</t>
  </si>
  <si>
    <t xml:space="preserve">CARRILLO MARIBEL  </t>
  </si>
  <si>
    <t>SUMA INGRESO</t>
  </si>
  <si>
    <t>ESTADO CIVIL</t>
  </si>
  <si>
    <t>PROMEDIO HIJOS</t>
  </si>
  <si>
    <t>Hard System S.R.L.</t>
  </si>
  <si>
    <t>Av. Rafael Escardo 1466 - San Miguel  -  Hsystem@outlook.com  -  Telf.: 521-6266</t>
  </si>
  <si>
    <t>Fecha</t>
  </si>
  <si>
    <t>% IGV</t>
  </si>
  <si>
    <t>% Comisión</t>
  </si>
  <si>
    <t>Tipo de Cambio:</t>
  </si>
  <si>
    <t>% Incremento:</t>
  </si>
  <si>
    <t>Resumen de Ventas</t>
  </si>
  <si>
    <t>Num.</t>
  </si>
  <si>
    <t>Producto</t>
  </si>
  <si>
    <t>Marca</t>
  </si>
  <si>
    <t>Tipo 
Venta</t>
  </si>
  <si>
    <t>Documento</t>
  </si>
  <si>
    <t>Cant.</t>
  </si>
  <si>
    <t>P. Unit. $</t>
  </si>
  <si>
    <t>Precio 
Venta</t>
  </si>
  <si>
    <t>Subtotal</t>
  </si>
  <si>
    <t>IGV</t>
  </si>
  <si>
    <t>Total $</t>
  </si>
  <si>
    <t>Total S/.</t>
  </si>
  <si>
    <t>Comision $</t>
  </si>
  <si>
    <t>Art-001</t>
  </si>
  <si>
    <t>CONECTORES</t>
  </si>
  <si>
    <t>Ibm</t>
  </si>
  <si>
    <t>Contado</t>
  </si>
  <si>
    <t>CPU</t>
  </si>
  <si>
    <t>Asus</t>
  </si>
  <si>
    <t>Crédito</t>
  </si>
  <si>
    <t>IMPRESORA</t>
  </si>
  <si>
    <t xml:space="preserve">Samsung </t>
  </si>
  <si>
    <t>MEMORIAS</t>
  </si>
  <si>
    <t>Microsoft</t>
  </si>
  <si>
    <t>MONITOR</t>
  </si>
  <si>
    <t>Lg</t>
  </si>
  <si>
    <t>MOUSE</t>
  </si>
  <si>
    <t>Logitech</t>
  </si>
  <si>
    <t>PARLANTES</t>
  </si>
  <si>
    <t>Genius</t>
  </si>
  <si>
    <t>SCANNER</t>
  </si>
  <si>
    <t>Epson</t>
  </si>
  <si>
    <t>TARJETA SONIDO</t>
  </si>
  <si>
    <t>Creative</t>
  </si>
  <si>
    <t>TARJETA VIDEO</t>
  </si>
  <si>
    <t>Nvidia</t>
  </si>
  <si>
    <t>TECLADO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</si>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</sst>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 &quot;S/.&quot;\ * #,##0_ ;_ &quot;S/.&quot;\ * \-#,##0_ ;_ &quot;S/.&quot;\ * &quot;-&quot;_ ;_ @_ "/>
    <numFmt numFmtId="166" formatCode="dd/mm/yyyy"/>
    <numFmt numFmtId="167" formatCode="_ &quot;S/.&quot;\ * #,##0.00_ ;_ &quot;S/.&quot;\ * \-#,##0.00_ ;_ &quot;S/.&quot;\ * &quot;-&quot;??_ ;_ @_ "/>
    <numFmt numFmtId="168" formatCode="0.0%"/>
    <numFmt numFmtId="169" formatCode="_-* #,##0.00_-;\-* #,##0.00_-;_-* &quot;-&quot;??_-;_-@"/>
  </numFmts>
  <fonts count="1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b/>
      <i/>
      <u/>
      <sz val="10"/>
      <name val="Arial"/>
    </font>
    <font>
      <b/>
      <i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Arial"/>
    </font>
    <font>
      <sz val="10"/>
      <name val="Calibri"/>
    </font>
    <font>
      <b/>
      <sz val="10"/>
      <color rgb="FFE36C09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CC"/>
        <bgColor rgb="FFFFFFCC"/>
      </patternFill>
    </fill>
    <fill>
      <patternFill patternType="solid">
        <fgColor rgb="FFD6E3BC"/>
        <bgColor rgb="FFD6E3BC"/>
      </patternFill>
    </fill>
    <fill>
      <patternFill patternType="solid">
        <fgColor rgb="FFF79646"/>
        <bgColor rgb="FFF79646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79646"/>
      </left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 style="thin">
        <color rgb="FFF79646"/>
      </left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 style="thin">
        <color rgb="FFF79646"/>
      </right>
      <top style="thin">
        <color rgb="FFF79646"/>
      </top>
      <bottom/>
      <diagonal/>
    </border>
    <border>
      <left/>
      <right style="thin">
        <color rgb="FFF79646"/>
      </right>
      <top style="thin">
        <color rgb="FFF79646"/>
      </top>
      <bottom/>
      <diagonal/>
    </border>
    <border>
      <left style="thin">
        <color rgb="FFF79646"/>
      </left>
      <right/>
      <top style="thin">
        <color rgb="FFF79646"/>
      </top>
      <bottom style="thin">
        <color rgb="FFF79646"/>
      </bottom>
      <diagonal/>
    </border>
    <border>
      <left/>
      <right/>
      <top style="thin">
        <color rgb="FFF79646"/>
      </top>
      <bottom style="thin">
        <color rgb="FFF79646"/>
      </bottom>
      <diagonal/>
    </border>
    <border>
      <left/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7" fillId="4" borderId="1" xfId="0" applyFont="1" applyFill="1" applyBorder="1"/>
    <xf numFmtId="1" fontId="6" fillId="4" borderId="1" xfId="0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3" xfId="0" applyFont="1" applyFill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9" fillId="0" borderId="0" xfId="0" applyFont="1" applyAlignment="1">
      <alignment vertical="center"/>
    </xf>
    <xf numFmtId="167" fontId="1" fillId="0" borderId="0" xfId="0" applyNumberFormat="1" applyFont="1"/>
    <xf numFmtId="0" fontId="9" fillId="0" borderId="0" xfId="0" applyFont="1"/>
    <xf numFmtId="0" fontId="9" fillId="0" borderId="1" xfId="0" applyFont="1" applyBorder="1" applyAlignment="1">
      <alignment horizontal="center" wrapText="1"/>
    </xf>
    <xf numFmtId="1" fontId="9" fillId="0" borderId="1" xfId="0" applyNumberFormat="1" applyFont="1" applyBorder="1"/>
    <xf numFmtId="0" fontId="10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Border="1"/>
    <xf numFmtId="14" fontId="0" fillId="0" borderId="5" xfId="0" applyNumberFormat="1" applyFont="1" applyBorder="1"/>
    <xf numFmtId="0" fontId="0" fillId="0" borderId="5" xfId="0" applyFont="1" applyBorder="1"/>
    <xf numFmtId="9" fontId="0" fillId="0" borderId="5" xfId="0" applyNumberFormat="1" applyFont="1" applyBorder="1"/>
    <xf numFmtId="168" fontId="0" fillId="0" borderId="5" xfId="0" applyNumberFormat="1" applyFont="1" applyBorder="1"/>
    <xf numFmtId="9" fontId="0" fillId="0" borderId="0" xfId="0" applyNumberFormat="1" applyFont="1"/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9" fontId="0" fillId="0" borderId="5" xfId="0" applyNumberFormat="1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169" fontId="0" fillId="0" borderId="14" xfId="0" applyNumberFormat="1" applyFont="1" applyBorder="1"/>
    <xf numFmtId="0" fontId="0" fillId="0" borderId="15" xfId="0" applyFont="1" applyBorder="1"/>
    <xf numFmtId="0" fontId="12" fillId="0" borderId="0" xfId="0" applyFont="1"/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164" fontId="14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vertical="center"/>
    </xf>
    <xf numFmtId="164" fontId="14" fillId="6" borderId="16" xfId="0" applyNumberFormat="1" applyFont="1" applyFill="1" applyBorder="1" applyAlignment="1">
      <alignment horizontal="center" vertical="center"/>
    </xf>
    <xf numFmtId="164" fontId="14" fillId="6" borderId="17" xfId="0" applyNumberFormat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vertical="center"/>
    </xf>
    <xf numFmtId="164" fontId="14" fillId="6" borderId="2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zoomScale="120" zoomScaleNormal="120" workbookViewId="0">
      <selection activeCell="H11" sqref="H11"/>
    </sheetView>
  </sheetViews>
  <sheetFormatPr defaultColWidth="14.42578125" defaultRowHeight="15" customHeight="1" x14ac:dyDescent="0.2"/>
  <cols>
    <col min="1" max="1" width="4.42578125" customWidth="1"/>
    <col min="2" max="2" width="26.85546875" customWidth="1"/>
    <col min="3" max="3" width="17" customWidth="1"/>
    <col min="4" max="6" width="8.42578125" customWidth="1"/>
    <col min="7" max="7" width="17" customWidth="1"/>
    <col min="8" max="8" width="23.7109375" customWidth="1"/>
    <col min="9" max="26" width="11.42578125" customWidth="1"/>
  </cols>
  <sheetData>
    <row r="1" spans="1:26" ht="15" customHeight="1" x14ac:dyDescent="0.2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60">
        <v>1</v>
      </c>
      <c r="B3" s="61" t="s">
        <v>8</v>
      </c>
      <c r="C3" s="61" t="s">
        <v>9</v>
      </c>
      <c r="D3" s="60">
        <v>8</v>
      </c>
      <c r="E3" s="60">
        <v>8</v>
      </c>
      <c r="F3" s="60">
        <v>9</v>
      </c>
      <c r="G3" s="62">
        <f t="shared" ref="G3:G9" si="0">AVERAGE(D3:F3)</f>
        <v>8.3333333333333339</v>
      </c>
      <c r="H3" s="63">
        <f>ROUND(G3,0)</f>
        <v>8</v>
      </c>
      <c r="I3" s="1"/>
      <c r="J3" s="1"/>
      <c r="K3" s="6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55">
        <v>2</v>
      </c>
      <c r="B4" s="56" t="s">
        <v>10</v>
      </c>
      <c r="C4" s="56" t="s">
        <v>9</v>
      </c>
      <c r="D4" s="55">
        <v>17</v>
      </c>
      <c r="E4" s="55">
        <v>17</v>
      </c>
      <c r="F4" s="55">
        <v>15</v>
      </c>
      <c r="G4" s="57">
        <f t="shared" si="0"/>
        <v>16.333333333333332</v>
      </c>
      <c r="H4" s="63">
        <f t="shared" ref="H4:H8" si="1">ROUND(G4,0)</f>
        <v>16</v>
      </c>
      <c r="I4" s="1"/>
      <c r="J4" s="1"/>
      <c r="K4" s="6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60">
        <v>3</v>
      </c>
      <c r="B5" s="61" t="s">
        <v>11</v>
      </c>
      <c r="C5" s="61" t="s">
        <v>12</v>
      </c>
      <c r="D5" s="60">
        <v>13</v>
      </c>
      <c r="E5" s="60">
        <v>7</v>
      </c>
      <c r="F5" s="60">
        <v>11</v>
      </c>
      <c r="G5" s="62">
        <f t="shared" si="0"/>
        <v>10.333333333333334</v>
      </c>
      <c r="H5" s="63">
        <f t="shared" si="1"/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55">
        <v>4</v>
      </c>
      <c r="B6" s="56" t="s">
        <v>13</v>
      </c>
      <c r="C6" s="56" t="s">
        <v>12</v>
      </c>
      <c r="D6" s="55">
        <v>13</v>
      </c>
      <c r="E6" s="55">
        <v>11</v>
      </c>
      <c r="F6" s="55">
        <v>15</v>
      </c>
      <c r="G6" s="57">
        <f t="shared" si="0"/>
        <v>13</v>
      </c>
      <c r="H6" s="63">
        <f t="shared" si="1"/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60">
        <v>5</v>
      </c>
      <c r="B7" s="61" t="s">
        <v>14</v>
      </c>
      <c r="C7" s="61" t="s">
        <v>15</v>
      </c>
      <c r="D7" s="60">
        <v>13</v>
      </c>
      <c r="E7" s="60">
        <v>14</v>
      </c>
      <c r="F7" s="60">
        <v>10</v>
      </c>
      <c r="G7" s="62">
        <f t="shared" si="0"/>
        <v>12.333333333333334</v>
      </c>
      <c r="H7" s="63">
        <f t="shared" si="1"/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55">
        <v>6</v>
      </c>
      <c r="B8" s="56" t="s">
        <v>16</v>
      </c>
      <c r="C8" s="56" t="s">
        <v>12</v>
      </c>
      <c r="D8" s="55">
        <v>13</v>
      </c>
      <c r="E8" s="55">
        <v>10</v>
      </c>
      <c r="F8" s="55">
        <v>15</v>
      </c>
      <c r="G8" s="57">
        <f t="shared" si="0"/>
        <v>12.666666666666666</v>
      </c>
      <c r="H8" s="63">
        <f t="shared" si="1"/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4">
        <v>7</v>
      </c>
      <c r="B9" s="65" t="s">
        <v>17</v>
      </c>
      <c r="C9" s="65" t="s">
        <v>15</v>
      </c>
      <c r="D9" s="64">
        <v>14</v>
      </c>
      <c r="E9" s="64">
        <v>8</v>
      </c>
      <c r="F9" s="64">
        <v>13</v>
      </c>
      <c r="G9" s="66">
        <f t="shared" si="0"/>
        <v>11.666666666666666</v>
      </c>
      <c r="H9" s="63">
        <f>ROUND(G9,0)</f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10" sqref="E10"/>
    </sheetView>
  </sheetViews>
  <sheetFormatPr defaultColWidth="14.42578125" defaultRowHeight="15" customHeight="1" x14ac:dyDescent="0.2"/>
  <cols>
    <col min="1" max="26" width="10.7109375" customWidth="1"/>
  </cols>
  <sheetData>
    <row r="1" spans="1:2" ht="12.75" customHeight="1" x14ac:dyDescent="0.2">
      <c r="A1" s="4" t="s">
        <v>18</v>
      </c>
      <c r="B1" s="4" t="s">
        <v>19</v>
      </c>
    </row>
    <row r="2" spans="1:2" ht="12.75" customHeight="1" x14ac:dyDescent="0.2">
      <c r="A2" s="5">
        <v>23.5</v>
      </c>
      <c r="B2" s="5">
        <f>INT(A2)</f>
        <v>23</v>
      </c>
    </row>
    <row r="3" spans="1:2" ht="12.75" customHeight="1" x14ac:dyDescent="0.2">
      <c r="A3" s="5">
        <v>18.8</v>
      </c>
      <c r="B3" s="5">
        <f t="shared" ref="B3:B8" si="0">INT(A3)</f>
        <v>18</v>
      </c>
    </row>
    <row r="4" spans="1:2" ht="12.75" customHeight="1" x14ac:dyDescent="0.2">
      <c r="A4" s="5">
        <v>16.3</v>
      </c>
      <c r="B4" s="5">
        <f t="shared" si="0"/>
        <v>16</v>
      </c>
    </row>
    <row r="5" spans="1:2" ht="12.75" customHeight="1" x14ac:dyDescent="0.2">
      <c r="A5" s="5">
        <v>20.399999999999999</v>
      </c>
      <c r="B5" s="5">
        <f t="shared" si="0"/>
        <v>20</v>
      </c>
    </row>
    <row r="6" spans="1:2" ht="12.75" customHeight="1" x14ac:dyDescent="0.2">
      <c r="A6" s="5">
        <v>11.2</v>
      </c>
      <c r="B6" s="5">
        <f t="shared" si="0"/>
        <v>11</v>
      </c>
    </row>
    <row r="7" spans="1:2" ht="12.75" customHeight="1" x14ac:dyDescent="0.2">
      <c r="A7" s="5">
        <v>12.4</v>
      </c>
      <c r="B7" s="5">
        <f t="shared" si="0"/>
        <v>12</v>
      </c>
    </row>
    <row r="8" spans="1:2" ht="12.75" customHeight="1" x14ac:dyDescent="0.2">
      <c r="A8" s="5">
        <v>18.100000000000001</v>
      </c>
      <c r="B8" s="5">
        <f t="shared" si="0"/>
        <v>18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4" sqref="F4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8" t="s">
        <v>26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0">
        <f>SUM(B4:E4)</f>
        <v>7450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0">
        <f t="shared" ref="F5:F8" si="0">SUM(B5:E5)</f>
        <v>6090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0">
        <f t="shared" si="0"/>
        <v>7060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0">
        <f t="shared" si="0"/>
        <v>6040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31</v>
      </c>
      <c r="B8" s="10">
        <f t="shared" ref="B8:E8" si="1">SUM(B4:B7)</f>
        <v>5260</v>
      </c>
      <c r="C8" s="10">
        <f t="shared" si="1"/>
        <v>6640</v>
      </c>
      <c r="D8" s="10">
        <f t="shared" si="1"/>
        <v>7140</v>
      </c>
      <c r="E8" s="10">
        <f t="shared" si="1"/>
        <v>7600</v>
      </c>
      <c r="F8" s="10">
        <f t="shared" si="0"/>
        <v>26640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11" sqref="F11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2">
        <f>AVERAGE(B4:E4)</f>
        <v>1862.5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33</v>
      </c>
      <c r="B8" s="10">
        <f t="shared" ref="B8:E8" si="0">AVERAGE(B4:B7)</f>
        <v>1315</v>
      </c>
      <c r="C8" s="10">
        <f t="shared" si="0"/>
        <v>1660</v>
      </c>
      <c r="D8" s="10">
        <f t="shared" si="0"/>
        <v>1785</v>
      </c>
      <c r="E8" s="10">
        <f t="shared" si="0"/>
        <v>1900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11" sqref="G11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0">
        <f>MAX(B4:E4)</f>
        <v>2100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35</v>
      </c>
      <c r="B8" s="10">
        <f t="shared" ref="B8:E8" si="0">MAX(B4:B7)</f>
        <v>1500</v>
      </c>
      <c r="C8" s="10">
        <f t="shared" si="0"/>
        <v>2000</v>
      </c>
      <c r="D8" s="10">
        <f t="shared" si="0"/>
        <v>1900</v>
      </c>
      <c r="E8" s="10">
        <f t="shared" si="0"/>
        <v>2100</v>
      </c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D7" sqref="D7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0">
        <f>MIN(B4:E4)</f>
        <v>1500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37</v>
      </c>
      <c r="B8" s="10">
        <f t="shared" ref="B8:E8" si="0">MIN(B4:B7)</f>
        <v>1100</v>
      </c>
      <c r="C8" s="10">
        <f t="shared" si="0"/>
        <v>1340</v>
      </c>
      <c r="D8" s="10">
        <f t="shared" si="0"/>
        <v>1640</v>
      </c>
      <c r="E8" s="10">
        <f t="shared" si="0"/>
        <v>1700</v>
      </c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G14" sqref="G14"/>
    </sheetView>
  </sheetViews>
  <sheetFormatPr defaultColWidth="14.42578125" defaultRowHeight="15" customHeight="1" x14ac:dyDescent="0.2"/>
  <cols>
    <col min="1" max="1" width="14.5703125" customWidth="1"/>
    <col min="2" max="2" width="20.7109375" customWidth="1"/>
    <col min="3" max="3" width="12.140625" customWidth="1"/>
    <col min="4" max="5" width="14.7109375" customWidth="1"/>
    <col min="6" max="6" width="9.28515625" customWidth="1"/>
    <col min="7" max="7" width="11.42578125" customWidth="1"/>
    <col min="8" max="8" width="13.7109375" customWidth="1"/>
    <col min="9" max="9" width="15.5703125" customWidth="1"/>
    <col min="10" max="26" width="11.42578125" customWidth="1"/>
  </cols>
  <sheetData>
    <row r="1" spans="1:26" ht="12.75" customHeight="1" x14ac:dyDescent="0.2">
      <c r="A1" s="13" t="s">
        <v>38</v>
      </c>
      <c r="B1" s="14"/>
      <c r="C1" s="14"/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">
      <c r="A2" s="15" t="s">
        <v>39</v>
      </c>
      <c r="B2" s="15" t="s">
        <v>40</v>
      </c>
      <c r="C2" s="15" t="s">
        <v>41</v>
      </c>
      <c r="D2" s="15" t="s">
        <v>42</v>
      </c>
      <c r="E2" s="15" t="s">
        <v>43</v>
      </c>
      <c r="F2" s="6"/>
      <c r="G2" s="1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2">
      <c r="A3" s="5" t="s">
        <v>44</v>
      </c>
      <c r="B3" s="17" t="s">
        <v>45</v>
      </c>
      <c r="C3" s="18">
        <v>7527</v>
      </c>
      <c r="D3" s="5" t="s">
        <v>46</v>
      </c>
      <c r="E3" s="17" t="s">
        <v>47</v>
      </c>
      <c r="F3" s="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 x14ac:dyDescent="0.2">
      <c r="A4" s="5" t="s">
        <v>48</v>
      </c>
      <c r="B4" s="17" t="s">
        <v>49</v>
      </c>
      <c r="C4" s="18">
        <v>7276</v>
      </c>
      <c r="D4" s="5" t="s">
        <v>46</v>
      </c>
      <c r="E4" s="17" t="s">
        <v>50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">
      <c r="A5" s="5" t="s">
        <v>51</v>
      </c>
      <c r="B5" s="17" t="s">
        <v>52</v>
      </c>
      <c r="C5" s="18">
        <v>6861</v>
      </c>
      <c r="D5" s="5" t="s">
        <v>53</v>
      </c>
      <c r="E5" s="17" t="s">
        <v>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x14ac:dyDescent="0.2">
      <c r="A6" s="5" t="s">
        <v>55</v>
      </c>
      <c r="B6" s="17" t="s">
        <v>56</v>
      </c>
      <c r="C6" s="18">
        <v>5686</v>
      </c>
      <c r="D6" s="5" t="s">
        <v>53</v>
      </c>
      <c r="E6" s="17" t="s">
        <v>47</v>
      </c>
      <c r="F6" s="6"/>
      <c r="G6" s="6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2">
      <c r="A7" s="5" t="s">
        <v>57</v>
      </c>
      <c r="B7" s="17" t="s">
        <v>56</v>
      </c>
      <c r="C7" s="18">
        <v>7842</v>
      </c>
      <c r="D7" s="5" t="s">
        <v>46</v>
      </c>
      <c r="E7" s="17" t="s">
        <v>58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">
      <c r="A8" s="5" t="s">
        <v>59</v>
      </c>
      <c r="B8" s="17" t="s">
        <v>45</v>
      </c>
      <c r="C8" s="18">
        <v>4901</v>
      </c>
      <c r="D8" s="5" t="s">
        <v>53</v>
      </c>
      <c r="E8" s="17" t="s">
        <v>47</v>
      </c>
      <c r="F8" s="6"/>
      <c r="G8" s="6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">
      <c r="A9" s="5" t="s">
        <v>60</v>
      </c>
      <c r="B9" s="17" t="s">
        <v>49</v>
      </c>
      <c r="C9" s="18">
        <v>3831</v>
      </c>
      <c r="D9" s="5" t="s">
        <v>46</v>
      </c>
      <c r="E9" s="17" t="s">
        <v>58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">
      <c r="A10" s="5" t="s">
        <v>61</v>
      </c>
      <c r="B10" s="17" t="s">
        <v>52</v>
      </c>
      <c r="C10" s="18">
        <v>6963</v>
      </c>
      <c r="D10" s="5" t="s">
        <v>53</v>
      </c>
      <c r="E10" s="17" t="s">
        <v>58</v>
      </c>
      <c r="F10" s="6"/>
      <c r="G10" s="6"/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5" t="s">
        <v>62</v>
      </c>
      <c r="B11" s="17" t="s">
        <v>56</v>
      </c>
      <c r="C11" s="18">
        <v>4066</v>
      </c>
      <c r="D11" s="5" t="s">
        <v>46</v>
      </c>
      <c r="E11" s="17" t="s">
        <v>54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13" t="s">
        <v>63</v>
      </c>
      <c r="B12" s="6"/>
      <c r="C12" s="20">
        <f>COUNT(A3:E11)</f>
        <v>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3" t="s">
        <v>64</v>
      </c>
      <c r="B13" s="6"/>
      <c r="C13" s="20">
        <f>COUNTA(A3:E11)-COUNT(A3:E11)</f>
        <v>36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">
      <c r="A14" s="6"/>
      <c r="B14" s="6"/>
      <c r="C14" s="6"/>
      <c r="D14" s="6"/>
      <c r="E14" s="6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6"/>
      <c r="B15" s="6"/>
      <c r="C15" s="6"/>
      <c r="D15" s="6"/>
      <c r="E15" s="6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6"/>
      <c r="B17" s="1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6"/>
      <c r="B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">
      <c r="A21" s="6"/>
      <c r="B21" s="6"/>
      <c r="C21" s="6"/>
      <c r="D21" s="6"/>
      <c r="E21" s="6"/>
      <c r="F21" s="6"/>
      <c r="G21" s="6"/>
      <c r="H21" s="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1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1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1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1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1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1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1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1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1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1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1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1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1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1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1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1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1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1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1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1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1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1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1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1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1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1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1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1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1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1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1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1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1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1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1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1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1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1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1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1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1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1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1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1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1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1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1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1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1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1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1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1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1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1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1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1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1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1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1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1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1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1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1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1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1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1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1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1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1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1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1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1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1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1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1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1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1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1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1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1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1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1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1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1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1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1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1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1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1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1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1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1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1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1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1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1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1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1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1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1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1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1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1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1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1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1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1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1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1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1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1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1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1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1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1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1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1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1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1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1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1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1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1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1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1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1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1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1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1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1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1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1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1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1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1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1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1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1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1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1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1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1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1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1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1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1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1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1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1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1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1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1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1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1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1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1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1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1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1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1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1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1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1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1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1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1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1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1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1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1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1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1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1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1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1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1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1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1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1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1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1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1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1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1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1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1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1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1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1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1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1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1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1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1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1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1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1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1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1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1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1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1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1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1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1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1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1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1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1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1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1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1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1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1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1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1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1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1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1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1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1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1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1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1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1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1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1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1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1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1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1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1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1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1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1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1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1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1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1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1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1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1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1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1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1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1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1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1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1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1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1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1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1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1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1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1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1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1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1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1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1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1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1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1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1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1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1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1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1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1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1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1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1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1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1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1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1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1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1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1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1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1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1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1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1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1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1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1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1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1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1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1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1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1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1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1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1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1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1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1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1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1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1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1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1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1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1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1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1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1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1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1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1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1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1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1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1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1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1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1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1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1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1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1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1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1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1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1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1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1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1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1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1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1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1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1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1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1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1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1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1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1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1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1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1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1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1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1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1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1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1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1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1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1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1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1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1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1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1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1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1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1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1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1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1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1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1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1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1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1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1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1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1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1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1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1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1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1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1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1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1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1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1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1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1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1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1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1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1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1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1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1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1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1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1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1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1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1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1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1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1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1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1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1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1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1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1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1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1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1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1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1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1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1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1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1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1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1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1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1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1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1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1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1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1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1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1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1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1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1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1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1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1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1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1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1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1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1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1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1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1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1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1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1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1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1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1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1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1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1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1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1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1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1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1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1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1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1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1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1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1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1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1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1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1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1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1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1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1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1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1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1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1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1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1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1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1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1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1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1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1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1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1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1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1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1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1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1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1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1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1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1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1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1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1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1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1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1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1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1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1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1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1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1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1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1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1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1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1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1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1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1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1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1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1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1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1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1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1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1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1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1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1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1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1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1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1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1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1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1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1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1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1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1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1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1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1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1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1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1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1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1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1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1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1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1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1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1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1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1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1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1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1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1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1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1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1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1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1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1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1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1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1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1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1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1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1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1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1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1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1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1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1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1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1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1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1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1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1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1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1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1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1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1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1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1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1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1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1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1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1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1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1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1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1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1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1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1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1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1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1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1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1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1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1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1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1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1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1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1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1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1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1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1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1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1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1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1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1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1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1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1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1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1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1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1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1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1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1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1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1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1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1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1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1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1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1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1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1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1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1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1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1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1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1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1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1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1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1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1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1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1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1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1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1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1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1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1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1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1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1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1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1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1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1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1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1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1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1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1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1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1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1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1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1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1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1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1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1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1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1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1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1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1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1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1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1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1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1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1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1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1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1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1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1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1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1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1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1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1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1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1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1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1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1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1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1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1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1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1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1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1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1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1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1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1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1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1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1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1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1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1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1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1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1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1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1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1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1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1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1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1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1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1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1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1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1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1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1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1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1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1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1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1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1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1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1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1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1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1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1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1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1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1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1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1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1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1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1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1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1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1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1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1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1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1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1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1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1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1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1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1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1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1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1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1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1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1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1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1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1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1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1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1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1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1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1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1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1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1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1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1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1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1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1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1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1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1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1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1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1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1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1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1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1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1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1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1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1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1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1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1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1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1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1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1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1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1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1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1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1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1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1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1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1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1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1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1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1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1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1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1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1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1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1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1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1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1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1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1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1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1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1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1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1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1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1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1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1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1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1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1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1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1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1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1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1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1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1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1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1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1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1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1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1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1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1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1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1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1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1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1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1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1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1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1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1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1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1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1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1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1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1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1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1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1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1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1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1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1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1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1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1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1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1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1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1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1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1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1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1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1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1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1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1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1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1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1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1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1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1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1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1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1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1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1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1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1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1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1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1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1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1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1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1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1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1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1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1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1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1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1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1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1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1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1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1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1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1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1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1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1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1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1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1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1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1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1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1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1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1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1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1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1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1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1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1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1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1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1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"/>
  <cols>
    <col min="1" max="1" width="14.5703125" customWidth="1"/>
    <col min="2" max="2" width="17.85546875" customWidth="1"/>
    <col min="3" max="3" width="12.140625" customWidth="1"/>
    <col min="4" max="5" width="14.7109375" customWidth="1"/>
    <col min="6" max="6" width="9.28515625" customWidth="1"/>
    <col min="7" max="7" width="11.42578125" customWidth="1"/>
    <col min="8" max="8" width="13.7109375" customWidth="1"/>
    <col min="9" max="9" width="15.5703125" customWidth="1"/>
    <col min="10" max="26" width="11.42578125" customWidth="1"/>
  </cols>
  <sheetData>
    <row r="1" spans="1:26" ht="12.75" customHeight="1" x14ac:dyDescent="0.2">
      <c r="A1" s="13" t="s">
        <v>38</v>
      </c>
      <c r="B1" s="14"/>
      <c r="C1" s="14"/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">
      <c r="A2" s="15" t="s">
        <v>39</v>
      </c>
      <c r="B2" s="15" t="s">
        <v>40</v>
      </c>
      <c r="C2" s="15" t="s">
        <v>41</v>
      </c>
      <c r="D2" s="15" t="s">
        <v>42</v>
      </c>
      <c r="E2" s="15" t="s">
        <v>43</v>
      </c>
      <c r="F2" s="6"/>
      <c r="G2" s="1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" t="s">
        <v>44</v>
      </c>
      <c r="B3" s="17" t="s">
        <v>45</v>
      </c>
      <c r="C3" s="18">
        <v>7527</v>
      </c>
      <c r="D3" s="5" t="s">
        <v>46</v>
      </c>
      <c r="E3" s="17" t="s">
        <v>47</v>
      </c>
      <c r="F3" s="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" t="s">
        <v>48</v>
      </c>
      <c r="B4" s="17" t="s">
        <v>49</v>
      </c>
      <c r="C4" s="18">
        <v>7276</v>
      </c>
      <c r="D4" s="5" t="s">
        <v>46</v>
      </c>
      <c r="E4" s="17" t="s">
        <v>50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5" t="s">
        <v>51</v>
      </c>
      <c r="B5" s="17" t="s">
        <v>52</v>
      </c>
      <c r="C5" s="18">
        <v>6861</v>
      </c>
      <c r="D5" s="5" t="s">
        <v>53</v>
      </c>
      <c r="E5" s="17" t="s">
        <v>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5" t="s">
        <v>55</v>
      </c>
      <c r="B6" s="17" t="s">
        <v>56</v>
      </c>
      <c r="C6" s="18">
        <v>5686</v>
      </c>
      <c r="D6" s="5" t="s">
        <v>53</v>
      </c>
      <c r="E6" s="17" t="s">
        <v>47</v>
      </c>
      <c r="F6" s="6"/>
      <c r="G6" s="6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5" t="s">
        <v>57</v>
      </c>
      <c r="B7" s="17" t="s">
        <v>56</v>
      </c>
      <c r="C7" s="18">
        <v>7842</v>
      </c>
      <c r="D7" s="5" t="s">
        <v>46</v>
      </c>
      <c r="E7" s="17" t="s">
        <v>58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5" t="s">
        <v>59</v>
      </c>
      <c r="B8" s="17" t="s">
        <v>45</v>
      </c>
      <c r="C8" s="18">
        <v>4901</v>
      </c>
      <c r="D8" s="5" t="s">
        <v>53</v>
      </c>
      <c r="E8" s="17" t="s">
        <v>47</v>
      </c>
      <c r="F8" s="6"/>
      <c r="G8" s="6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5" t="s">
        <v>60</v>
      </c>
      <c r="B9" s="17" t="s">
        <v>49</v>
      </c>
      <c r="C9" s="18">
        <v>3831</v>
      </c>
      <c r="D9" s="5" t="s">
        <v>46</v>
      </c>
      <c r="E9" s="17" t="s">
        <v>58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5" t="s">
        <v>61</v>
      </c>
      <c r="B10" s="17" t="s">
        <v>52</v>
      </c>
      <c r="C10" s="18">
        <v>6963</v>
      </c>
      <c r="D10" s="5" t="s">
        <v>53</v>
      </c>
      <c r="E10" s="17" t="s">
        <v>58</v>
      </c>
      <c r="F10" s="6"/>
      <c r="G10" s="6"/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5" t="s">
        <v>62</v>
      </c>
      <c r="B11" s="17" t="s">
        <v>56</v>
      </c>
      <c r="C11" s="18">
        <v>4066</v>
      </c>
      <c r="D11" s="5" t="s">
        <v>46</v>
      </c>
      <c r="E11" s="17" t="s">
        <v>54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5" t="s">
        <v>65</v>
      </c>
      <c r="B12" s="17" t="s">
        <v>56</v>
      </c>
      <c r="C12" s="18">
        <v>3996</v>
      </c>
      <c r="D12" s="5" t="s">
        <v>46</v>
      </c>
      <c r="E12" s="17" t="s">
        <v>47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3" t="s">
        <v>66</v>
      </c>
      <c r="B13" s="6"/>
      <c r="C13" s="2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">
      <c r="A14" s="6"/>
      <c r="B14" s="6"/>
      <c r="C14" s="19"/>
      <c r="D14" s="6"/>
      <c r="E14" s="6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6"/>
      <c r="B15" s="6"/>
      <c r="C15" s="6"/>
      <c r="D15" s="6"/>
      <c r="E15" s="6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6"/>
      <c r="B17" s="1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6"/>
      <c r="B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">
      <c r="A21" s="6"/>
      <c r="B21" s="6"/>
      <c r="C21" s="6"/>
      <c r="D21" s="6"/>
      <c r="E21" s="6"/>
      <c r="F21" s="6"/>
      <c r="G21" s="6"/>
      <c r="H21" s="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1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1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1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1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1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1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1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1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1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1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1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1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1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1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1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1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1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1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1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1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1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1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1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1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1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1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1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1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1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1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1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1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1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1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1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1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1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1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1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1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1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1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1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1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1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1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1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1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1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1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1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1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1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1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1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1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1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1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1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1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1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1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1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1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1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1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1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1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1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1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1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1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1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1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1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1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1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1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1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1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1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1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1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1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1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1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1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1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1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1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1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1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1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1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1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1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1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1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1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1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1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1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1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1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1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1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1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1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1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1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1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1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1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1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1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1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1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1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1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1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1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1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1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1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1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1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1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1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1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1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1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1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1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1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1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1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1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1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1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1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1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1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1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1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1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1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1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1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1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1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1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1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1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1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1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1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1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1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1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1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1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1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1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1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1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1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1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1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1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1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1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1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1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1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1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1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1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1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1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1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1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1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1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1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1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1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1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1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1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1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1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1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1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1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1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1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1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1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1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1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1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1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1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1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1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1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1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1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1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1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1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1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1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1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1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1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1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1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1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1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1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1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1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1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1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1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1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1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1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1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1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1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1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1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1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1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1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1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1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1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1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1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1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1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1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1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1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1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1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1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1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1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1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1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1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1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1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1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1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1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1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1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1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1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1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1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1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1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1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1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1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1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1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1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1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1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1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1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1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1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1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1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1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1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1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1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1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1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1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1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1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1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1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1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1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1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1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1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1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1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1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1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1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1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1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1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1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1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1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1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1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1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1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1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1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1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1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1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1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1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1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1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1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1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1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1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1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1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1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1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1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1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1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1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1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1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1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1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1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1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1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1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1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1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1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1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1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1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1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1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1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1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1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1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1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1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1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1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1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1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1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1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1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1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1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1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1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1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1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1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1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1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1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1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1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1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1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1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1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1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1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1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1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1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1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1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1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1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1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1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1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1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1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1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1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1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1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1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1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1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1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1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1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1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1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1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1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1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1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1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1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1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1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1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1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1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1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1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1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1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1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1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1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1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1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1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1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1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1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1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1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1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1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1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1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1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1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1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1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1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1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1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1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1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1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1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1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1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1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1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1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1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1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1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1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1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1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1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1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1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1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1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1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1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1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1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1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1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1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1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1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1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1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1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1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1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1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1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1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1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1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1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1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1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1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1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1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1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1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1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1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1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1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1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1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1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1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1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1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1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1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1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1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1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1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1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1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1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1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1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1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1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1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1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1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1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1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1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1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1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1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1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1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1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1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1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1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1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1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1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1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1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1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1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1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1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1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1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1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1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1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1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1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1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1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1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1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1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1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1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1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1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1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1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1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1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1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1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1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1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1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1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1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1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1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1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1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1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1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1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1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1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1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1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1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1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1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1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1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1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1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1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1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1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1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1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1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1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1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1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1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1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1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1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1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1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1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1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1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1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1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1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1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1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1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1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1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1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1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1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1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1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1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1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1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1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1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1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1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1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1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1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1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1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1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1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1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1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1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1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1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1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1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1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1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1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1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1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1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1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1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1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1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1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1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1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1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1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1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1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1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1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1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1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1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1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1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1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1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1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1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1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1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1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1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1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1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1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1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1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1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1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1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1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1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1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1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1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1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1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1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1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1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1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1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1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1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1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1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1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1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1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1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1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1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1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1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1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1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1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1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1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1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1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1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1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1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1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1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1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1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1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1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1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1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1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1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1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1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1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1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1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1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1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1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1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1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1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1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1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1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1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1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1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1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1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1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1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1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1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1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1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1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1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1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1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1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1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1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1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1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1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1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1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1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1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1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1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1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1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1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1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1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1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1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1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1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1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1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1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1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1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1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1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1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1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1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1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1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1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1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1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1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1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1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1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1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1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1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1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1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1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1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1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1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1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1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1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1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1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1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1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1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1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1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1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1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1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1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1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1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1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1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1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1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1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1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1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1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1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1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1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1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1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1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1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1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1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1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1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1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1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1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1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1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1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1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1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1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1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1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1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1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1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1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1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1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1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1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1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1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1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1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1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1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1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1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1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1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1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1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1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1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1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1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1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1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1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1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1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1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1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1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1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1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1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1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1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1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1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1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1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1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1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1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1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1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1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1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1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1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1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1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1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1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1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1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1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1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1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1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1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1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1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1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1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1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1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1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1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1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1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1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1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1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1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1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1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1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1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1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1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1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1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1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1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1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1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1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1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1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1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1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1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1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1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1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1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1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1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1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1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1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1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1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1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1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1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1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1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1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1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1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1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1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1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1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1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1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1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6" sqref="I6"/>
    </sheetView>
  </sheetViews>
  <sheetFormatPr defaultColWidth="14.42578125" defaultRowHeight="15" customHeight="1" x14ac:dyDescent="0.2"/>
  <cols>
    <col min="1" max="1" width="21.85546875" customWidth="1"/>
    <col min="2" max="2" width="12.28515625" customWidth="1"/>
    <col min="3" max="3" width="6.140625" customWidth="1"/>
    <col min="4" max="4" width="8.7109375" customWidth="1"/>
    <col min="5" max="5" width="6.5703125" customWidth="1"/>
    <col min="6" max="6" width="12.42578125" customWidth="1"/>
    <col min="7" max="7" width="2.28515625" customWidth="1"/>
    <col min="8" max="8" width="12.28515625" customWidth="1"/>
    <col min="9" max="9" width="10.42578125" customWidth="1"/>
    <col min="10" max="18" width="11.42578125" customWidth="1"/>
    <col min="19" max="26" width="10.7109375" customWidth="1"/>
  </cols>
  <sheetData>
    <row r="1" spans="1:26" ht="12.75" customHeight="1" x14ac:dyDescent="0.2">
      <c r="A1" s="21" t="s">
        <v>67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6"/>
      <c r="H3" s="4" t="s">
        <v>69</v>
      </c>
      <c r="I3" s="4" t="s">
        <v>74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22" t="s">
        <v>75</v>
      </c>
      <c r="B4" s="23" t="s">
        <v>76</v>
      </c>
      <c r="C4" s="24" t="s">
        <v>77</v>
      </c>
      <c r="D4" s="23" t="s">
        <v>78</v>
      </c>
      <c r="E4" s="23">
        <v>4</v>
      </c>
      <c r="F4" s="25">
        <v>6497</v>
      </c>
      <c r="G4" s="6"/>
      <c r="H4" s="26" t="s">
        <v>76</v>
      </c>
      <c r="I4" s="27">
        <f>COUNTIF(B4:B13, "San Isidro")</f>
        <v>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22" t="s">
        <v>79</v>
      </c>
      <c r="B5" s="23" t="s">
        <v>76</v>
      </c>
      <c r="C5" s="24" t="s">
        <v>77</v>
      </c>
      <c r="D5" s="23" t="s">
        <v>80</v>
      </c>
      <c r="E5" s="23">
        <v>3</v>
      </c>
      <c r="F5" s="25">
        <v>3731</v>
      </c>
      <c r="G5" s="6"/>
      <c r="H5" s="26" t="s">
        <v>81</v>
      </c>
      <c r="I5" s="27">
        <f>COUNTIF(B4:B13, H5)</f>
        <v>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22" t="s">
        <v>82</v>
      </c>
      <c r="B6" s="23" t="s">
        <v>81</v>
      </c>
      <c r="C6" s="24" t="s">
        <v>77</v>
      </c>
      <c r="D6" s="23" t="s">
        <v>83</v>
      </c>
      <c r="E6" s="23">
        <v>1</v>
      </c>
      <c r="F6" s="25">
        <v>7554</v>
      </c>
      <c r="G6" s="2"/>
      <c r="H6" s="26" t="s">
        <v>84</v>
      </c>
      <c r="I6" s="27">
        <f>COUNTIF(B4:B13, H6)</f>
        <v>3</v>
      </c>
      <c r="J6" s="6"/>
      <c r="K6" s="6"/>
      <c r="L6" s="6"/>
      <c r="M6" s="6"/>
      <c r="N6" s="6"/>
      <c r="O6" s="6"/>
      <c r="P6" s="6"/>
      <c r="Q6" s="6"/>
      <c r="R6" s="6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2" t="s">
        <v>85</v>
      </c>
      <c r="B7" s="23" t="s">
        <v>81</v>
      </c>
      <c r="C7" s="24" t="s">
        <v>77</v>
      </c>
      <c r="D7" s="23" t="s">
        <v>86</v>
      </c>
      <c r="E7" s="23">
        <v>1</v>
      </c>
      <c r="F7" s="25">
        <v>9396</v>
      </c>
      <c r="G7" s="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2" t="s">
        <v>87</v>
      </c>
      <c r="B8" s="23" t="s">
        <v>84</v>
      </c>
      <c r="C8" s="24" t="s">
        <v>88</v>
      </c>
      <c r="D8" s="23" t="s">
        <v>78</v>
      </c>
      <c r="E8" s="23">
        <v>0</v>
      </c>
      <c r="F8" s="25">
        <v>7016</v>
      </c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2" t="s">
        <v>89</v>
      </c>
      <c r="B9" s="23" t="s">
        <v>76</v>
      </c>
      <c r="C9" s="24" t="s">
        <v>88</v>
      </c>
      <c r="D9" s="23" t="s">
        <v>86</v>
      </c>
      <c r="E9" s="23">
        <v>2</v>
      </c>
      <c r="F9" s="25">
        <v>9763</v>
      </c>
      <c r="G9" s="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2" t="s">
        <v>90</v>
      </c>
      <c r="B10" s="23" t="s">
        <v>84</v>
      </c>
      <c r="C10" s="24" t="s">
        <v>77</v>
      </c>
      <c r="D10" s="23" t="s">
        <v>78</v>
      </c>
      <c r="E10" s="23">
        <v>1</v>
      </c>
      <c r="F10" s="25">
        <v>4688</v>
      </c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2" t="s">
        <v>91</v>
      </c>
      <c r="B11" s="23" t="s">
        <v>81</v>
      </c>
      <c r="C11" s="24" t="s">
        <v>88</v>
      </c>
      <c r="D11" s="23" t="s">
        <v>80</v>
      </c>
      <c r="E11" s="23">
        <v>4</v>
      </c>
      <c r="F11" s="25">
        <v>7907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22" t="s">
        <v>92</v>
      </c>
      <c r="B12" s="23" t="s">
        <v>81</v>
      </c>
      <c r="C12" s="24" t="s">
        <v>88</v>
      </c>
      <c r="D12" s="23" t="s">
        <v>86</v>
      </c>
      <c r="E12" s="23">
        <v>3</v>
      </c>
      <c r="F12" s="25">
        <v>8226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22" t="s">
        <v>93</v>
      </c>
      <c r="B13" s="23" t="s">
        <v>84</v>
      </c>
      <c r="C13" s="24" t="s">
        <v>77</v>
      </c>
      <c r="D13" s="23" t="s">
        <v>80</v>
      </c>
      <c r="E13" s="23">
        <v>1</v>
      </c>
      <c r="F13" s="25">
        <v>7300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J12" sqref="J12"/>
    </sheetView>
  </sheetViews>
  <sheetFormatPr defaultColWidth="14.42578125" defaultRowHeight="15" customHeight="1" x14ac:dyDescent="0.2"/>
  <cols>
    <col min="1" max="1" width="21.85546875" customWidth="1"/>
    <col min="2" max="2" width="12.28515625" customWidth="1"/>
    <col min="3" max="3" width="6.140625" customWidth="1"/>
    <col min="4" max="4" width="8.7109375" customWidth="1"/>
    <col min="5" max="5" width="6.5703125" customWidth="1"/>
    <col min="6" max="6" width="13.42578125" bestFit="1" customWidth="1"/>
    <col min="7" max="7" width="1.7109375" customWidth="1"/>
    <col min="8" max="18" width="11.42578125" customWidth="1"/>
    <col min="19" max="26" width="10.7109375" customWidth="1"/>
  </cols>
  <sheetData>
    <row r="1" spans="1:26" ht="12.75" customHeight="1" x14ac:dyDescent="0.2">
      <c r="A1" s="21" t="s">
        <v>67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6"/>
      <c r="H3" s="4" t="s">
        <v>70</v>
      </c>
      <c r="I3" s="4" t="s">
        <v>94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22" t="s">
        <v>75</v>
      </c>
      <c r="B4" s="23" t="s">
        <v>76</v>
      </c>
      <c r="C4" s="24" t="s">
        <v>77</v>
      </c>
      <c r="D4" s="23" t="s">
        <v>78</v>
      </c>
      <c r="E4" s="23">
        <v>4</v>
      </c>
      <c r="F4" s="25">
        <v>6497</v>
      </c>
      <c r="G4" s="6"/>
      <c r="H4" s="23" t="s">
        <v>77</v>
      </c>
      <c r="I4" s="27">
        <f>SUMIF(C4:C13, "F", F4:F13)</f>
        <v>39166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22" t="s">
        <v>79</v>
      </c>
      <c r="B5" s="23" t="s">
        <v>76</v>
      </c>
      <c r="C5" s="24" t="s">
        <v>77</v>
      </c>
      <c r="D5" s="23" t="s">
        <v>80</v>
      </c>
      <c r="E5" s="23">
        <v>3</v>
      </c>
      <c r="F5" s="25">
        <v>3731</v>
      </c>
      <c r="G5" s="6"/>
      <c r="H5" s="23" t="s">
        <v>88</v>
      </c>
      <c r="I5" s="27">
        <f>SUMIF(C4:C13, H5, F4:F13)</f>
        <v>32912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22" t="s">
        <v>82</v>
      </c>
      <c r="B6" s="23" t="s">
        <v>81</v>
      </c>
      <c r="C6" s="24" t="s">
        <v>77</v>
      </c>
      <c r="D6" s="23" t="s">
        <v>83</v>
      </c>
      <c r="E6" s="23">
        <v>1</v>
      </c>
      <c r="F6" s="25">
        <v>7554</v>
      </c>
      <c r="G6" s="28"/>
      <c r="H6" s="6"/>
      <c r="I6" s="6"/>
      <c r="J6" s="6"/>
      <c r="K6" s="6"/>
      <c r="L6" s="6"/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2" t="s">
        <v>85</v>
      </c>
      <c r="B7" s="23" t="s">
        <v>81</v>
      </c>
      <c r="C7" s="24" t="s">
        <v>77</v>
      </c>
      <c r="D7" s="23" t="s">
        <v>86</v>
      </c>
      <c r="E7" s="23">
        <v>1</v>
      </c>
      <c r="F7" s="25">
        <v>9396</v>
      </c>
      <c r="G7" s="2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2" t="s">
        <v>87</v>
      </c>
      <c r="B8" s="23" t="s">
        <v>84</v>
      </c>
      <c r="C8" s="24" t="s">
        <v>88</v>
      </c>
      <c r="D8" s="23" t="s">
        <v>78</v>
      </c>
      <c r="E8" s="23">
        <v>0</v>
      </c>
      <c r="F8" s="25">
        <v>7016</v>
      </c>
      <c r="G8" s="2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2" t="s">
        <v>89</v>
      </c>
      <c r="B9" s="23" t="s">
        <v>76</v>
      </c>
      <c r="C9" s="24" t="s">
        <v>88</v>
      </c>
      <c r="D9" s="23" t="s">
        <v>86</v>
      </c>
      <c r="E9" s="23">
        <v>2</v>
      </c>
      <c r="F9" s="25">
        <v>9763</v>
      </c>
      <c r="G9" s="2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2" t="s">
        <v>90</v>
      </c>
      <c r="B10" s="23" t="s">
        <v>84</v>
      </c>
      <c r="C10" s="24" t="s">
        <v>77</v>
      </c>
      <c r="D10" s="23" t="s">
        <v>78</v>
      </c>
      <c r="E10" s="23">
        <v>1</v>
      </c>
      <c r="F10" s="25">
        <v>4688</v>
      </c>
      <c r="G10" s="2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2" t="s">
        <v>91</v>
      </c>
      <c r="B11" s="23" t="s">
        <v>81</v>
      </c>
      <c r="C11" s="24" t="s">
        <v>88</v>
      </c>
      <c r="D11" s="23" t="s">
        <v>80</v>
      </c>
      <c r="E11" s="23">
        <v>4</v>
      </c>
      <c r="F11" s="25">
        <v>7907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22" t="s">
        <v>92</v>
      </c>
      <c r="B12" s="23" t="s">
        <v>81</v>
      </c>
      <c r="C12" s="24" t="s">
        <v>88</v>
      </c>
      <c r="D12" s="23" t="s">
        <v>86</v>
      </c>
      <c r="E12" s="23">
        <v>3</v>
      </c>
      <c r="F12" s="25">
        <v>8226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22" t="s">
        <v>93</v>
      </c>
      <c r="B13" s="23" t="s">
        <v>84</v>
      </c>
      <c r="C13" s="24" t="s">
        <v>77</v>
      </c>
      <c r="D13" s="23" t="s">
        <v>80</v>
      </c>
      <c r="E13" s="23">
        <v>1</v>
      </c>
      <c r="F13" s="25">
        <v>7300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6"/>
      <c r="D15" s="6"/>
      <c r="E15" s="6"/>
      <c r="F15" s="29">
        <f>SUM(F4:F13)</f>
        <v>72078</v>
      </c>
      <c r="G15" s="3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6"/>
      <c r="D16" s="6"/>
      <c r="E16" s="6"/>
      <c r="F16" s="6"/>
      <c r="G16" s="3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6"/>
      <c r="D17" s="6"/>
      <c r="E17" s="6"/>
      <c r="F17" s="6"/>
      <c r="G17" s="3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6"/>
      <c r="D18" s="6"/>
      <c r="E18" s="6"/>
      <c r="F18" s="6"/>
      <c r="G18" s="3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6"/>
      <c r="D19" s="6"/>
      <c r="E19" s="6"/>
      <c r="F19" s="6"/>
      <c r="G19" s="3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6"/>
      <c r="D20" s="6"/>
      <c r="E20" s="6"/>
      <c r="F20" s="6"/>
      <c r="G20" s="3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6"/>
      <c r="D21" s="6"/>
      <c r="E21" s="6"/>
      <c r="F21" s="6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6"/>
      <c r="D22" s="6"/>
      <c r="E22" s="6"/>
      <c r="F22" s="6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6"/>
      <c r="D23" s="6"/>
      <c r="E23" s="6"/>
      <c r="F23" s="6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6"/>
      <c r="D24" s="6"/>
      <c r="E24" s="6"/>
      <c r="F24" s="6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I5" sqref="I5"/>
    </sheetView>
  </sheetViews>
  <sheetFormatPr defaultColWidth="14.42578125" defaultRowHeight="15" customHeight="1" x14ac:dyDescent="0.2"/>
  <cols>
    <col min="1" max="1" width="21.85546875" customWidth="1"/>
    <col min="2" max="2" width="12.28515625" customWidth="1"/>
    <col min="3" max="3" width="6.140625" customWidth="1"/>
    <col min="4" max="4" width="8.7109375" customWidth="1"/>
    <col min="5" max="5" width="6.5703125" customWidth="1"/>
    <col min="6" max="6" width="12.42578125" customWidth="1"/>
    <col min="7" max="7" width="1.7109375" customWidth="1"/>
    <col min="8" max="8" width="11.42578125" customWidth="1"/>
    <col min="9" max="9" width="12.42578125" customWidth="1"/>
    <col min="10" max="18" width="11.42578125" customWidth="1"/>
    <col min="19" max="26" width="10.7109375" customWidth="1"/>
  </cols>
  <sheetData>
    <row r="1" spans="1:26" ht="12.75" customHeight="1" x14ac:dyDescent="0.2">
      <c r="A1" s="21" t="s">
        <v>67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6"/>
      <c r="H3" s="4" t="s">
        <v>95</v>
      </c>
      <c r="I3" s="4" t="s">
        <v>96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22" t="s">
        <v>75</v>
      </c>
      <c r="B4" s="23" t="s">
        <v>76</v>
      </c>
      <c r="C4" s="24" t="s">
        <v>77</v>
      </c>
      <c r="D4" s="23" t="s">
        <v>78</v>
      </c>
      <c r="E4" s="23">
        <v>4</v>
      </c>
      <c r="F4" s="25">
        <v>6497</v>
      </c>
      <c r="G4" s="6"/>
      <c r="H4" s="31" t="s">
        <v>83</v>
      </c>
      <c r="I4" s="32">
        <f>AVERAGEIF(D4:D13, "S", E4:E13)</f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22" t="s">
        <v>79</v>
      </c>
      <c r="B5" s="23" t="s">
        <v>76</v>
      </c>
      <c r="C5" s="24" t="s">
        <v>77</v>
      </c>
      <c r="D5" s="23" t="s">
        <v>80</v>
      </c>
      <c r="E5" s="23">
        <v>3</v>
      </c>
      <c r="F5" s="25">
        <v>3731</v>
      </c>
      <c r="G5" s="6"/>
      <c r="H5" s="31" t="s">
        <v>80</v>
      </c>
      <c r="I5" s="32">
        <f>AVERAGEIF(D4:D13, "C", E4:E13)</f>
        <v>2.6666666666666665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22" t="s">
        <v>82</v>
      </c>
      <c r="B6" s="23" t="s">
        <v>81</v>
      </c>
      <c r="C6" s="24" t="s">
        <v>77</v>
      </c>
      <c r="D6" s="23" t="s">
        <v>83</v>
      </c>
      <c r="E6" s="23">
        <v>1</v>
      </c>
      <c r="F6" s="25">
        <v>7554</v>
      </c>
      <c r="G6" s="28"/>
      <c r="H6" s="31" t="s">
        <v>86</v>
      </c>
      <c r="I6" s="32">
        <f>AVERAGEIF(D4:D13, "D", E4:E13)</f>
        <v>2</v>
      </c>
      <c r="J6" s="6"/>
      <c r="K6" s="6"/>
      <c r="L6" s="6"/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2" t="s">
        <v>85</v>
      </c>
      <c r="B7" s="23" t="s">
        <v>81</v>
      </c>
      <c r="C7" s="24" t="s">
        <v>77</v>
      </c>
      <c r="D7" s="23" t="s">
        <v>86</v>
      </c>
      <c r="E7" s="23">
        <v>1</v>
      </c>
      <c r="F7" s="25">
        <v>9396</v>
      </c>
      <c r="G7" s="28"/>
      <c r="H7" s="2"/>
      <c r="I7" s="30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2" t="s">
        <v>87</v>
      </c>
      <c r="B8" s="23" t="s">
        <v>84</v>
      </c>
      <c r="C8" s="24" t="s">
        <v>88</v>
      </c>
      <c r="D8" s="23" t="s">
        <v>78</v>
      </c>
      <c r="E8" s="23">
        <v>0</v>
      </c>
      <c r="F8" s="25">
        <v>7016</v>
      </c>
      <c r="G8" s="28"/>
      <c r="H8" s="30"/>
      <c r="I8" s="30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2" t="s">
        <v>89</v>
      </c>
      <c r="B9" s="23" t="s">
        <v>76</v>
      </c>
      <c r="C9" s="24" t="s">
        <v>88</v>
      </c>
      <c r="D9" s="23" t="s">
        <v>86</v>
      </c>
      <c r="E9" s="23">
        <v>2</v>
      </c>
      <c r="F9" s="25">
        <v>9763</v>
      </c>
      <c r="G9" s="28"/>
      <c r="H9" s="30"/>
      <c r="I9" s="30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2" t="s">
        <v>90</v>
      </c>
      <c r="B10" s="23" t="s">
        <v>84</v>
      </c>
      <c r="C10" s="24" t="s">
        <v>77</v>
      </c>
      <c r="D10" s="23" t="s">
        <v>78</v>
      </c>
      <c r="E10" s="23">
        <v>1</v>
      </c>
      <c r="F10" s="25">
        <v>4688</v>
      </c>
      <c r="G10" s="28"/>
      <c r="H10" s="30"/>
      <c r="I10" s="30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2" t="s">
        <v>91</v>
      </c>
      <c r="B11" s="23" t="s">
        <v>81</v>
      </c>
      <c r="C11" s="24" t="s">
        <v>88</v>
      </c>
      <c r="D11" s="23" t="s">
        <v>80</v>
      </c>
      <c r="E11" s="23">
        <v>4</v>
      </c>
      <c r="F11" s="25">
        <v>7907</v>
      </c>
      <c r="G11" s="6"/>
      <c r="H11" s="30"/>
      <c r="I11" s="3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22" t="s">
        <v>92</v>
      </c>
      <c r="B12" s="23" t="s">
        <v>81</v>
      </c>
      <c r="C12" s="24" t="s">
        <v>88</v>
      </c>
      <c r="D12" s="23" t="s">
        <v>86</v>
      </c>
      <c r="E12" s="23">
        <v>3</v>
      </c>
      <c r="F12" s="25">
        <v>8226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22" t="s">
        <v>93</v>
      </c>
      <c r="B13" s="23" t="s">
        <v>84</v>
      </c>
      <c r="C13" s="24" t="s">
        <v>77</v>
      </c>
      <c r="D13" s="23" t="s">
        <v>80</v>
      </c>
      <c r="E13" s="23">
        <v>1</v>
      </c>
      <c r="F13" s="25">
        <v>7300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6"/>
      <c r="D15" s="6"/>
      <c r="E15" s="6"/>
      <c r="F15" s="6"/>
      <c r="G15" s="3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6"/>
      <c r="D16" s="6"/>
      <c r="E16" s="6"/>
      <c r="F16" s="6"/>
      <c r="G16" s="3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6"/>
      <c r="D17" s="6"/>
      <c r="E17" s="6"/>
      <c r="F17" s="6"/>
      <c r="G17" s="3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6"/>
      <c r="D18" s="6"/>
      <c r="E18" s="6"/>
      <c r="F18" s="6"/>
      <c r="G18" s="3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6"/>
      <c r="D19" s="6"/>
      <c r="E19" s="6"/>
      <c r="F19" s="6"/>
      <c r="G19" s="3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6"/>
      <c r="D20" s="6"/>
      <c r="E20" s="6"/>
      <c r="F20" s="6"/>
      <c r="G20" s="3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6"/>
      <c r="D21" s="6"/>
      <c r="E21" s="6"/>
      <c r="F21" s="6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6"/>
      <c r="D22" s="6"/>
      <c r="E22" s="6"/>
      <c r="F22" s="6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6"/>
      <c r="D23" s="6"/>
      <c r="E23" s="6"/>
      <c r="F23" s="6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6"/>
      <c r="D24" s="6"/>
      <c r="E24" s="6"/>
      <c r="F24" s="6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abSelected="1" workbookViewId="0"/>
  </sheetViews>
  <sheetFormatPr defaultColWidth="14.42578125" defaultRowHeight="15" customHeight="1" x14ac:dyDescent="0.2"/>
  <cols>
    <col min="1" max="1" width="13.28515625" customWidth="1"/>
    <col min="2" max="2" width="18.140625" customWidth="1"/>
    <col min="3" max="3" width="9.5703125" customWidth="1"/>
    <col min="4" max="4" width="8.28515625" customWidth="1"/>
    <col min="5" max="5" width="11.85546875" customWidth="1"/>
    <col min="6" max="6" width="5.7109375" customWidth="1"/>
    <col min="7" max="7" width="9.140625" customWidth="1"/>
    <col min="8" max="8" width="7.140625" customWidth="1"/>
    <col min="9" max="9" width="8.85546875" customWidth="1"/>
    <col min="10" max="10" width="9" customWidth="1"/>
    <col min="11" max="11" width="8.7109375" customWidth="1"/>
    <col min="12" max="12" width="15.28515625" customWidth="1"/>
    <col min="13" max="13" width="11.5703125" customWidth="1"/>
    <col min="14" max="26" width="10.7109375" customWidth="1"/>
  </cols>
  <sheetData>
    <row r="1" spans="1:26" ht="12.75" customHeight="1" x14ac:dyDescent="0.2">
      <c r="A1" s="33" t="s">
        <v>97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2.75" customHeight="1" x14ac:dyDescent="0.2">
      <c r="A2" s="35"/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2">
      <c r="A3" s="13" t="s">
        <v>98</v>
      </c>
      <c r="B3" s="35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14"/>
      <c r="H4" s="14"/>
      <c r="I4" s="36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7" t="s">
        <v>99</v>
      </c>
      <c r="B5" s="38">
        <f ca="1">TODAY()</f>
        <v>45928</v>
      </c>
      <c r="C5" s="34"/>
      <c r="D5" s="34"/>
      <c r="E5" s="34"/>
      <c r="F5" s="34"/>
      <c r="G5" s="34"/>
      <c r="H5" s="34"/>
      <c r="I5" s="34"/>
      <c r="J5" s="34"/>
      <c r="K5" s="34"/>
      <c r="L5" s="39" t="s">
        <v>100</v>
      </c>
      <c r="M5" s="40">
        <v>0.18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7" t="s">
        <v>101</v>
      </c>
      <c r="B6" s="41">
        <v>3.5000000000000003E-2</v>
      </c>
      <c r="C6" s="34"/>
      <c r="D6" s="34"/>
      <c r="E6" s="34"/>
      <c r="F6" s="34"/>
      <c r="G6" s="34"/>
      <c r="H6" s="34"/>
      <c r="I6" s="34"/>
      <c r="J6" s="34"/>
      <c r="K6" s="34"/>
      <c r="L6" s="39" t="s">
        <v>102</v>
      </c>
      <c r="M6" s="39">
        <v>3.1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 t="s">
        <v>103</v>
      </c>
      <c r="B7" s="42">
        <v>0.45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67" t="s">
        <v>104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9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43" t="s">
        <v>105</v>
      </c>
      <c r="B10" s="44" t="s">
        <v>106</v>
      </c>
      <c r="C10" s="44" t="s">
        <v>107</v>
      </c>
      <c r="D10" s="45" t="s">
        <v>108</v>
      </c>
      <c r="E10" s="44" t="s">
        <v>109</v>
      </c>
      <c r="F10" s="45" t="s">
        <v>110</v>
      </c>
      <c r="G10" s="44" t="s">
        <v>111</v>
      </c>
      <c r="H10" s="45" t="s">
        <v>112</v>
      </c>
      <c r="I10" s="44" t="s">
        <v>113</v>
      </c>
      <c r="J10" s="44" t="s">
        <v>114</v>
      </c>
      <c r="K10" s="44" t="s">
        <v>115</v>
      </c>
      <c r="L10" s="44" t="s">
        <v>116</v>
      </c>
      <c r="M10" s="46" t="s">
        <v>117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 x14ac:dyDescent="0.2">
      <c r="A11" s="37" t="s">
        <v>118</v>
      </c>
      <c r="B11" s="39" t="s">
        <v>119</v>
      </c>
      <c r="C11" s="39" t="s">
        <v>120</v>
      </c>
      <c r="D11" s="39" t="s">
        <v>121</v>
      </c>
      <c r="E11" s="39" t="s">
        <v>39</v>
      </c>
      <c r="F11" s="39">
        <v>7</v>
      </c>
      <c r="G11" s="48">
        <v>95</v>
      </c>
      <c r="H11" s="39"/>
      <c r="I11" s="39"/>
      <c r="J11" s="39"/>
      <c r="K11" s="39"/>
      <c r="L11" s="39"/>
      <c r="M11" s="49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7"/>
      <c r="B12" s="39" t="s">
        <v>122</v>
      </c>
      <c r="C12" s="39" t="s">
        <v>123</v>
      </c>
      <c r="D12" s="39" t="s">
        <v>124</v>
      </c>
      <c r="E12" s="39" t="s">
        <v>39</v>
      </c>
      <c r="F12" s="39">
        <v>100</v>
      </c>
      <c r="G12" s="48">
        <v>350</v>
      </c>
      <c r="H12" s="39"/>
      <c r="I12" s="39"/>
      <c r="J12" s="39"/>
      <c r="K12" s="39"/>
      <c r="L12" s="39"/>
      <c r="M12" s="49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7"/>
      <c r="B13" s="39" t="s">
        <v>125</v>
      </c>
      <c r="C13" s="39" t="s">
        <v>126</v>
      </c>
      <c r="D13" s="39" t="s">
        <v>121</v>
      </c>
      <c r="E13" s="39" t="s">
        <v>39</v>
      </c>
      <c r="F13" s="39">
        <v>10</v>
      </c>
      <c r="G13" s="48">
        <v>53</v>
      </c>
      <c r="H13" s="39"/>
      <c r="I13" s="39"/>
      <c r="J13" s="39"/>
      <c r="K13" s="39"/>
      <c r="L13" s="39"/>
      <c r="M13" s="49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7"/>
      <c r="B14" s="39" t="s">
        <v>127</v>
      </c>
      <c r="C14" s="39" t="s">
        <v>128</v>
      </c>
      <c r="D14" s="39" t="s">
        <v>121</v>
      </c>
      <c r="E14" s="39" t="s">
        <v>39</v>
      </c>
      <c r="F14" s="39">
        <v>45</v>
      </c>
      <c r="G14" s="48">
        <v>69</v>
      </c>
      <c r="H14" s="39"/>
      <c r="I14" s="39"/>
      <c r="J14" s="39"/>
      <c r="K14" s="39"/>
      <c r="L14" s="39"/>
      <c r="M14" s="4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7"/>
      <c r="B15" s="39" t="s">
        <v>129</v>
      </c>
      <c r="C15" s="39" t="s">
        <v>130</v>
      </c>
      <c r="D15" s="39" t="s">
        <v>124</v>
      </c>
      <c r="E15" s="39" t="s">
        <v>39</v>
      </c>
      <c r="F15" s="39">
        <v>90</v>
      </c>
      <c r="G15" s="48">
        <v>55</v>
      </c>
      <c r="H15" s="39"/>
      <c r="I15" s="39"/>
      <c r="J15" s="39"/>
      <c r="K15" s="39"/>
      <c r="L15" s="39"/>
      <c r="M15" s="49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7"/>
      <c r="B16" s="39" t="s">
        <v>131</v>
      </c>
      <c r="C16" s="39" t="s">
        <v>132</v>
      </c>
      <c r="D16" s="39" t="s">
        <v>121</v>
      </c>
      <c r="E16" s="39" t="s">
        <v>39</v>
      </c>
      <c r="F16" s="39">
        <v>120</v>
      </c>
      <c r="G16" s="48">
        <v>5</v>
      </c>
      <c r="H16" s="39"/>
      <c r="I16" s="39"/>
      <c r="J16" s="39"/>
      <c r="K16" s="39"/>
      <c r="L16" s="39"/>
      <c r="M16" s="49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7"/>
      <c r="B17" s="39" t="s">
        <v>133</v>
      </c>
      <c r="C17" s="39" t="s">
        <v>134</v>
      </c>
      <c r="D17" s="39" t="s">
        <v>124</v>
      </c>
      <c r="E17" s="39" t="s">
        <v>39</v>
      </c>
      <c r="F17" s="39">
        <v>30</v>
      </c>
      <c r="G17" s="48">
        <v>15</v>
      </c>
      <c r="H17" s="39"/>
      <c r="I17" s="39"/>
      <c r="J17" s="39"/>
      <c r="K17" s="39"/>
      <c r="L17" s="39"/>
      <c r="M17" s="4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7"/>
      <c r="B18" s="39" t="s">
        <v>135</v>
      </c>
      <c r="C18" s="39" t="s">
        <v>136</v>
      </c>
      <c r="D18" s="39" t="s">
        <v>124</v>
      </c>
      <c r="E18" s="39" t="s">
        <v>39</v>
      </c>
      <c r="F18" s="39">
        <v>50</v>
      </c>
      <c r="G18" s="48">
        <v>72</v>
      </c>
      <c r="H18" s="39"/>
      <c r="I18" s="39"/>
      <c r="J18" s="39"/>
      <c r="K18" s="39"/>
      <c r="L18" s="39"/>
      <c r="M18" s="4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7"/>
      <c r="B19" s="39" t="s">
        <v>137</v>
      </c>
      <c r="C19" s="39" t="s">
        <v>138</v>
      </c>
      <c r="D19" s="39" t="s">
        <v>121</v>
      </c>
      <c r="E19" s="39" t="s">
        <v>39</v>
      </c>
      <c r="F19" s="39">
        <v>25</v>
      </c>
      <c r="G19" s="48">
        <v>47</v>
      </c>
      <c r="H19" s="39"/>
      <c r="I19" s="39"/>
      <c r="J19" s="39"/>
      <c r="K19" s="39"/>
      <c r="L19" s="39"/>
      <c r="M19" s="49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7"/>
      <c r="B20" s="39" t="s">
        <v>139</v>
      </c>
      <c r="C20" s="39" t="s">
        <v>140</v>
      </c>
      <c r="D20" s="39" t="s">
        <v>124</v>
      </c>
      <c r="E20" s="39" t="s">
        <v>39</v>
      </c>
      <c r="F20" s="39">
        <v>20</v>
      </c>
      <c r="G20" s="48">
        <v>45</v>
      </c>
      <c r="H20" s="39"/>
      <c r="I20" s="39"/>
      <c r="J20" s="39"/>
      <c r="K20" s="39"/>
      <c r="L20" s="39"/>
      <c r="M20" s="49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50"/>
      <c r="B21" s="51" t="s">
        <v>141</v>
      </c>
      <c r="C21" s="51" t="s">
        <v>132</v>
      </c>
      <c r="D21" s="51" t="s">
        <v>124</v>
      </c>
      <c r="E21" s="39" t="s">
        <v>39</v>
      </c>
      <c r="F21" s="51">
        <v>150</v>
      </c>
      <c r="G21" s="52">
        <v>10</v>
      </c>
      <c r="H21" s="51"/>
      <c r="I21" s="51"/>
      <c r="J21" s="51"/>
      <c r="K21" s="51"/>
      <c r="L21" s="51"/>
      <c r="M21" s="53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54" t="s">
        <v>142</v>
      </c>
      <c r="H23" s="34"/>
      <c r="I23" s="39"/>
      <c r="J23" s="39"/>
      <c r="K23" s="39"/>
      <c r="L23" s="39"/>
      <c r="M23" s="49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A8:M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REDONDEAR</vt:lpstr>
      <vt:lpstr>ENTERO</vt:lpstr>
      <vt:lpstr>SUMA</vt:lpstr>
      <vt:lpstr>PROMEDIO</vt:lpstr>
      <vt:lpstr>MAX</vt:lpstr>
      <vt:lpstr>MIN</vt:lpstr>
      <vt:lpstr>CONTAR</vt:lpstr>
      <vt:lpstr>CONTARA</vt:lpstr>
      <vt:lpstr>CONTAR.SI</vt:lpstr>
      <vt:lpstr>SUMAR.SI</vt:lpstr>
      <vt:lpstr>PROMEDIO.SI</vt:lpstr>
      <vt:lpstr>REPASO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Cervantes</dc:creator>
  <cp:lastModifiedBy>IVONNE ALEXANDRA CRUZ GUASITASI</cp:lastModifiedBy>
  <dcterms:created xsi:type="dcterms:W3CDTF">1997-04-01T17:49:34Z</dcterms:created>
  <dcterms:modified xsi:type="dcterms:W3CDTF">2025-09-29T02:00:18Z</dcterms:modified>
</cp:coreProperties>
</file>