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-Learn\Excel\Basico\practice-files\Sesión 03\"/>
    </mc:Choice>
  </mc:AlternateContent>
  <xr:revisionPtr revIDLastSave="0" documentId="13_ncr:1_{ED208270-E786-4BFE-999D-9E915D7E56FC}" xr6:coauthVersionLast="47" xr6:coauthVersionMax="47" xr10:uidLastSave="{00000000-0000-0000-0000-000000000000}"/>
  <bookViews>
    <workbookView xWindow="-120" yWindow="-120" windowWidth="20730" windowHeight="11760" firstSheet="2" activeTab="3" xr2:uid="{00000000-000D-0000-FFFF-FFFF00000000}"/>
  </bookViews>
  <sheets>
    <sheet name="Contrato Dias" sheetId="1" r:id="rId1"/>
    <sheet name="Contrato años" sheetId="2" r:id="rId2"/>
    <sheet name="Facturas" sheetId="3" r:id="rId3"/>
    <sheet name="Pagos" sheetId="4" r:id="rId4"/>
    <sheet name="Hotel" sheetId="5" r:id="rId5"/>
    <sheet name="Comisiones" sheetId="6" r:id="rId6"/>
    <sheet name="Participantes - Y" sheetId="7" r:id="rId7"/>
    <sheet name="Participantes - O" sheetId="8" r:id="rId8"/>
  </sheets>
  <definedNames>
    <definedName name="_xlnm._FilterDatabase" localSheetId="0" hidden="1">'Contrato Dias'!$A$3:$E$14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11" roundtripDataSignature="AMtx7mhMUg57HVmIP9EUnGQNk/10hLzaGg=="/>
    </ext>
  </extLst>
</workbook>
</file>

<file path=xl/calcChain.xml><?xml version="1.0" encoding="utf-8"?>
<calcChain xmlns="http://schemas.openxmlformats.org/spreadsheetml/2006/main">
  <c r="G21" i="4" l="1"/>
  <c r="G22" i="4"/>
  <c r="G18" i="4"/>
  <c r="I14" i="4"/>
  <c r="G13" i="4"/>
  <c r="G10" i="4"/>
  <c r="D13" i="4"/>
  <c r="D4" i="4"/>
  <c r="B6" i="4"/>
  <c r="B7" i="4"/>
  <c r="B8" i="4" s="1"/>
  <c r="B9" i="4" s="1"/>
  <c r="B5" i="4"/>
  <c r="I8" i="2"/>
  <c r="E4" i="2"/>
  <c r="E5" i="3"/>
  <c r="E5" i="1"/>
  <c r="E6" i="1"/>
  <c r="E7" i="1"/>
  <c r="E8" i="1"/>
  <c r="E9" i="1"/>
  <c r="E10" i="1"/>
  <c r="E11" i="1"/>
  <c r="E12" i="1"/>
  <c r="E13" i="1"/>
  <c r="E14" i="1"/>
  <c r="E4" i="1"/>
  <c r="C21" i="1"/>
  <c r="C20" i="1"/>
  <c r="D7" i="8"/>
  <c r="D6" i="8"/>
  <c r="D5" i="8"/>
  <c r="D4" i="8"/>
  <c r="E13" i="5"/>
  <c r="E12" i="5"/>
  <c r="E11" i="5"/>
  <c r="E10" i="5"/>
  <c r="E9" i="5"/>
  <c r="E8" i="5"/>
  <c r="E7" i="5"/>
  <c r="E6" i="5"/>
  <c r="E5" i="5"/>
  <c r="E4" i="5"/>
</calcChain>
</file>

<file path=xl/sharedStrings.xml><?xml version="1.0" encoding="utf-8"?>
<sst xmlns="http://schemas.openxmlformats.org/spreadsheetml/2006/main" count="128" uniqueCount="89">
  <si>
    <t>Lista Empleados</t>
  </si>
  <si>
    <t>Id</t>
  </si>
  <si>
    <t>Nombres</t>
  </si>
  <si>
    <t>Fecha Contrato</t>
  </si>
  <si>
    <t>Duración Días</t>
  </si>
  <si>
    <t>Vencimiento</t>
  </si>
  <si>
    <t>Jose Antonio Villavicencio Melgarejo</t>
  </si>
  <si>
    <t>Leon Alejandro  Villanueva  Napuri</t>
  </si>
  <si>
    <t>Luzmila  Villalba Ascencio</t>
  </si>
  <si>
    <t>Walter Jose Villacrez  Usquiano</t>
  </si>
  <si>
    <t>Betty Sofia  Vilca   Chura</t>
  </si>
  <si>
    <t>Fernando Vigo Jauregui</t>
  </si>
  <si>
    <t>Esperanza Haydee Vidal Valverde</t>
  </si>
  <si>
    <t>Jesus Maria  Velarde Gonzales</t>
  </si>
  <si>
    <t>Victoria Valverde  Rodriguez</t>
  </si>
  <si>
    <t>Fernando  Valverde  Juro</t>
  </si>
  <si>
    <t>Alberto Gerardo  Valdivia  Lazo</t>
  </si>
  <si>
    <t>Duración Años</t>
  </si>
  <si>
    <t>Lista Facturas</t>
  </si>
  <si>
    <t>Fecha:</t>
  </si>
  <si>
    <t>Id Cliente</t>
  </si>
  <si>
    <t>Número
Factura</t>
  </si>
  <si>
    <t>Fecha 
Factura</t>
  </si>
  <si>
    <t>Fecha
Vencimiento</t>
  </si>
  <si>
    <t>Días
Atrasados</t>
  </si>
  <si>
    <t>07-0001</t>
  </si>
  <si>
    <t>07-0002</t>
  </si>
  <si>
    <t>07-0004</t>
  </si>
  <si>
    <t>07-0005</t>
  </si>
  <si>
    <t>08-0001</t>
  </si>
  <si>
    <t>Lista de Pagos</t>
  </si>
  <si>
    <t>Pagos</t>
  </si>
  <si>
    <t>Fecha</t>
  </si>
  <si>
    <t>Pago 1</t>
  </si>
  <si>
    <t>Pago 2</t>
  </si>
  <si>
    <t>Pago 3</t>
  </si>
  <si>
    <t>Pago 4</t>
  </si>
  <si>
    <t>Pago 5</t>
  </si>
  <si>
    <t>Pago 6</t>
  </si>
  <si>
    <t>Hotel Roma</t>
  </si>
  <si>
    <t>Dscto:</t>
  </si>
  <si>
    <t>#</t>
  </si>
  <si>
    <t>Cliente</t>
  </si>
  <si>
    <t>Total S/.</t>
  </si>
  <si>
    <t>Forma de Pago</t>
  </si>
  <si>
    <t>Descuento S/.</t>
  </si>
  <si>
    <t>Neto S/.</t>
  </si>
  <si>
    <t>Rodrigo Gonzales</t>
  </si>
  <si>
    <t>Efectivo</t>
  </si>
  <si>
    <t>Carlos Rodríguez</t>
  </si>
  <si>
    <t>Juan Gómez</t>
  </si>
  <si>
    <t>Tarjeta</t>
  </si>
  <si>
    <t>Luis Fernández</t>
  </si>
  <si>
    <t>Mario López</t>
  </si>
  <si>
    <t>Susana Díaz</t>
  </si>
  <si>
    <t>Lucía Martínez</t>
  </si>
  <si>
    <t>María Pérez</t>
  </si>
  <si>
    <t>Monica García</t>
  </si>
  <si>
    <t>Luz Sanchez</t>
  </si>
  <si>
    <t>COMISIONES   -  VENTAS  MARZO</t>
  </si>
  <si>
    <t>Nº</t>
  </si>
  <si>
    <t>APELLIDOS Y NOMBRES</t>
  </si>
  <si>
    <t>CATEG.</t>
  </si>
  <si>
    <t>VENTAS</t>
  </si>
  <si>
    <t>COMISION</t>
  </si>
  <si>
    <t>Tabla Comisión</t>
  </si>
  <si>
    <t>ARENAS CALVO ,HILDA</t>
  </si>
  <si>
    <t>Categoría</t>
  </si>
  <si>
    <t>%</t>
  </si>
  <si>
    <t>BURGOS PEREZ,MIGUEL ANGEL</t>
  </si>
  <si>
    <t>CALVO SANGAMA, MERCEDES</t>
  </si>
  <si>
    <t>ESPINOZA TOMAYLLA,GERARDO</t>
  </si>
  <si>
    <t>MARTINEZ VALCARCEL ROBERTO</t>
  </si>
  <si>
    <t>NAVARRO MACEDO,RITA</t>
  </si>
  <si>
    <t>RAMIREZ UCHOFFEN, RODOLFO</t>
  </si>
  <si>
    <t>TELLO JULCA ,SANDRA</t>
  </si>
  <si>
    <t>TOMAYLLA LEGUIA,GERARDO</t>
  </si>
  <si>
    <t>VEGA QUIJANDRIA, GUILLERMO</t>
  </si>
  <si>
    <t>Lista Participantes</t>
  </si>
  <si>
    <t>Nombre</t>
  </si>
  <si>
    <t>Edad</t>
  </si>
  <si>
    <t>Estatura</t>
  </si>
  <si>
    <t>Condición</t>
  </si>
  <si>
    <t>Diego</t>
  </si>
  <si>
    <t>Joel</t>
  </si>
  <si>
    <t>Adrian</t>
  </si>
  <si>
    <t>Renato</t>
  </si>
  <si>
    <t>Hola Mundo</t>
  </si>
  <si>
    <t>doctor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</si>
</sst>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[$S/.-280A]\ * #,##0.00_ ;_ [$S/.-280A]\ * \-#,##0.00_ ;_ [$S/.-280A]\ * &quot;-&quot;??_ ;_ @_ "/>
    <numFmt numFmtId="165" formatCode="[$S/.-280A]\ #,##0.00"/>
    <numFmt numFmtId="166" formatCode="mm/dd/yy;@"/>
    <numFmt numFmtId="170" formatCode="[$-F400]h:mm:ss\ AM/PM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name val="Arial"/>
    </font>
    <font>
      <b/>
      <i/>
      <sz val="10"/>
      <color rgb="FFFFFFFF"/>
      <name val="Arial"/>
    </font>
    <font>
      <b/>
      <sz val="10"/>
      <color rgb="FFFFFFFF"/>
      <name val="Arial"/>
      <family val="2"/>
    </font>
    <font>
      <sz val="10"/>
      <color theme="4" tint="-0.249977111117893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EAF1DD"/>
        <bgColor rgb="FFEAF1DD"/>
      </patternFill>
    </fill>
  </fills>
  <borders count="26">
    <border>
      <left/>
      <right/>
      <top/>
      <bottom/>
      <diagonal/>
    </border>
    <border>
      <left style="thin">
        <color rgb="FFFFFFFF"/>
      </left>
      <right/>
      <top style="thick">
        <color rgb="FFFFFFFF"/>
      </top>
      <bottom/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/>
      <top style="thick">
        <color rgb="FFFFFFFF"/>
      </top>
      <bottom/>
      <diagonal/>
    </border>
    <border>
      <left style="thin">
        <color rgb="FFFFFFFF"/>
      </left>
      <right/>
      <top style="thick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theme="4"/>
      </bottom>
      <diagonal/>
    </border>
    <border>
      <left style="thin">
        <color rgb="FFFFFFFF"/>
      </left>
      <right/>
      <top style="thin">
        <color rgb="FFFFFFFF"/>
      </top>
      <bottom style="thin">
        <color theme="4"/>
      </bottom>
      <diagonal/>
    </border>
    <border>
      <left style="thin">
        <color rgb="FFFFFFFF"/>
      </left>
      <right/>
      <top style="thick">
        <color rgb="FFFFFFFF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rgb="FFFFFFFF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2" xfId="0" applyFont="1" applyFill="1" applyBorder="1"/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/>
    <xf numFmtId="14" fontId="0" fillId="3" borderId="5" xfId="0" applyNumberFormat="1" applyFont="1" applyFill="1" applyBorder="1"/>
    <xf numFmtId="0" fontId="0" fillId="4" borderId="6" xfId="0" applyFont="1" applyFill="1" applyBorder="1" applyAlignment="1">
      <alignment horizontal="center"/>
    </xf>
    <xf numFmtId="0" fontId="0" fillId="4" borderId="7" xfId="0" applyFont="1" applyFill="1" applyBorder="1"/>
    <xf numFmtId="14" fontId="0" fillId="4" borderId="7" xfId="0" applyNumberFormat="1" applyFont="1" applyFill="1" applyBorder="1"/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/>
    <xf numFmtId="14" fontId="0" fillId="3" borderId="7" xfId="0" applyNumberFormat="1" applyFont="1" applyFill="1" applyBorder="1"/>
    <xf numFmtId="0" fontId="4" fillId="0" borderId="0" xfId="0" applyFont="1"/>
    <xf numFmtId="14" fontId="0" fillId="3" borderId="5" xfId="0" applyNumberFormat="1" applyFont="1" applyFill="1" applyBorder="1" applyAlignment="1"/>
    <xf numFmtId="0" fontId="5" fillId="0" borderId="0" xfId="0" applyFont="1"/>
    <xf numFmtId="0" fontId="1" fillId="0" borderId="0" xfId="0" applyFont="1"/>
    <xf numFmtId="14" fontId="2" fillId="0" borderId="0" xfId="0" applyNumberFormat="1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3" borderId="4" xfId="0" applyFont="1" applyFill="1" applyBorder="1" applyAlignment="1">
      <alignment horizontal="right"/>
    </xf>
    <xf numFmtId="0" fontId="0" fillId="0" borderId="0" xfId="0" applyFont="1"/>
    <xf numFmtId="0" fontId="3" fillId="5" borderId="8" xfId="0" applyFont="1" applyFill="1" applyBorder="1"/>
    <xf numFmtId="0" fontId="3" fillId="5" borderId="9" xfId="0" applyFont="1" applyFill="1" applyBorder="1"/>
    <xf numFmtId="0" fontId="0" fillId="0" borderId="10" xfId="0" applyFont="1" applyBorder="1"/>
    <xf numFmtId="14" fontId="0" fillId="0" borderId="11" xfId="0" applyNumberFormat="1" applyFont="1" applyBorder="1"/>
    <xf numFmtId="0" fontId="0" fillId="0" borderId="12" xfId="0" applyFont="1" applyBorder="1"/>
    <xf numFmtId="0" fontId="6" fillId="0" borderId="0" xfId="0" applyFont="1"/>
    <xf numFmtId="9" fontId="2" fillId="0" borderId="0" xfId="0" applyNumberFormat="1" applyFont="1" applyAlignment="1">
      <alignment horizontal="center"/>
    </xf>
    <xf numFmtId="0" fontId="3" fillId="5" borderId="13" xfId="0" applyFont="1" applyFill="1" applyBorder="1" applyAlignment="1">
      <alignment horizontal="center"/>
    </xf>
    <xf numFmtId="1" fontId="0" fillId="6" borderId="14" xfId="0" applyNumberFormat="1" applyFont="1" applyFill="1" applyBorder="1" applyAlignment="1">
      <alignment horizontal="center"/>
    </xf>
    <xf numFmtId="9" fontId="0" fillId="6" borderId="14" xfId="0" applyNumberFormat="1" applyFont="1" applyFill="1" applyBorder="1" applyAlignment="1">
      <alignment horizontal="left"/>
    </xf>
    <xf numFmtId="164" fontId="0" fillId="6" borderId="14" xfId="0" applyNumberFormat="1" applyFont="1" applyFill="1" applyBorder="1" applyAlignment="1">
      <alignment horizontal="left"/>
    </xf>
    <xf numFmtId="9" fontId="0" fillId="6" borderId="14" xfId="0" applyNumberFormat="1" applyFont="1" applyFill="1" applyBorder="1" applyAlignment="1">
      <alignment horizontal="center"/>
    </xf>
    <xf numFmtId="165" fontId="0" fillId="7" borderId="14" xfId="0" applyNumberFormat="1" applyFont="1" applyFill="1" applyBorder="1" applyAlignment="1">
      <alignment horizontal="left"/>
    </xf>
    <xf numFmtId="165" fontId="0" fillId="7" borderId="14" xfId="0" applyNumberFormat="1" applyFont="1" applyFill="1" applyBorder="1" applyAlignment="1">
      <alignment horizontal="center"/>
    </xf>
    <xf numFmtId="164" fontId="0" fillId="3" borderId="5" xfId="0" applyNumberFormat="1" applyFont="1" applyFill="1" applyBorder="1"/>
    <xf numFmtId="0" fontId="3" fillId="2" borderId="3" xfId="0" applyFont="1" applyFill="1" applyBorder="1" applyAlignment="1">
      <alignment horizontal="center"/>
    </xf>
    <xf numFmtId="164" fontId="0" fillId="4" borderId="7" xfId="0" applyNumberFormat="1" applyFont="1" applyFill="1" applyBorder="1"/>
    <xf numFmtId="9" fontId="0" fillId="4" borderId="7" xfId="0" applyNumberFormat="1" applyFont="1" applyFill="1" applyBorder="1"/>
    <xf numFmtId="164" fontId="0" fillId="3" borderId="7" xfId="0" applyNumberFormat="1" applyFont="1" applyFill="1" applyBorder="1"/>
    <xf numFmtId="9" fontId="0" fillId="3" borderId="7" xfId="0" applyNumberFormat="1" applyFont="1" applyFill="1" applyBorder="1"/>
    <xf numFmtId="0" fontId="8" fillId="5" borderId="20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6" borderId="20" xfId="0" applyFont="1" applyFill="1" applyBorder="1"/>
    <xf numFmtId="0" fontId="0" fillId="6" borderId="20" xfId="0" applyFont="1" applyFill="1" applyBorder="1" applyAlignment="1">
      <alignment horizontal="left"/>
    </xf>
    <xf numFmtId="14" fontId="0" fillId="0" borderId="0" xfId="0" applyNumberFormat="1" applyFont="1" applyAlignment="1"/>
    <xf numFmtId="22" fontId="0" fillId="0" borderId="0" xfId="0" applyNumberFormat="1" applyFont="1" applyAlignment="1"/>
    <xf numFmtId="0" fontId="9" fillId="2" borderId="24" xfId="0" applyFont="1" applyFill="1" applyBorder="1" applyAlignment="1">
      <alignment horizontal="center"/>
    </xf>
    <xf numFmtId="0" fontId="9" fillId="2" borderId="25" xfId="0" applyFont="1" applyFill="1" applyBorder="1"/>
    <xf numFmtId="0" fontId="9" fillId="2" borderId="24" xfId="0" applyFont="1" applyFill="1" applyBorder="1"/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/>
    <xf numFmtId="166" fontId="10" fillId="3" borderId="5" xfId="0" applyNumberFormat="1" applyFont="1" applyFill="1" applyBorder="1"/>
    <xf numFmtId="14" fontId="10" fillId="3" borderId="5" xfId="0" applyNumberFormat="1" applyFont="1" applyFill="1" applyBorder="1"/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/>
    <xf numFmtId="166" fontId="10" fillId="4" borderId="7" xfId="0" applyNumberFormat="1" applyFont="1" applyFill="1" applyBorder="1"/>
    <xf numFmtId="0" fontId="10" fillId="3" borderId="6" xfId="0" applyFont="1" applyFill="1" applyBorder="1" applyAlignment="1">
      <alignment horizontal="center"/>
    </xf>
    <xf numFmtId="0" fontId="10" fillId="3" borderId="7" xfId="0" applyFont="1" applyFill="1" applyBorder="1"/>
    <xf numFmtId="166" fontId="10" fillId="3" borderId="7" xfId="0" applyNumberFormat="1" applyFont="1" applyFill="1" applyBorder="1"/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/>
    <xf numFmtId="166" fontId="10" fillId="3" borderId="22" xfId="0" applyNumberFormat="1" applyFont="1" applyFill="1" applyBorder="1"/>
    <xf numFmtId="14" fontId="10" fillId="3" borderId="23" xfId="0" applyNumberFormat="1" applyFont="1" applyFill="1" applyBorder="1"/>
    <xf numFmtId="0" fontId="3" fillId="2" borderId="15" xfId="0" applyFont="1" applyFill="1" applyBorder="1" applyAlignment="1">
      <alignment horizontal="center"/>
    </xf>
    <xf numFmtId="0" fontId="7" fillId="0" borderId="16" xfId="0" applyFont="1" applyBorder="1"/>
    <xf numFmtId="0" fontId="7" fillId="0" borderId="17" xfId="0" applyFont="1" applyBorder="1"/>
    <xf numFmtId="0" fontId="3" fillId="2" borderId="18" xfId="0" applyFont="1" applyFill="1" applyBorder="1" applyAlignment="1">
      <alignment horizontal="center"/>
    </xf>
    <xf numFmtId="0" fontId="7" fillId="0" borderId="19" xfId="0" applyFont="1" applyBorder="1"/>
    <xf numFmtId="14" fontId="0" fillId="0" borderId="0" xfId="0" applyNumberFormat="1" applyFont="1"/>
    <xf numFmtId="1" fontId="0" fillId="0" borderId="0" xfId="0" applyNumberFormat="1" applyFont="1"/>
    <xf numFmtId="170" fontId="0" fillId="0" borderId="0" xfId="0" applyNumberFormat="1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F17" sqref="F17"/>
    </sheetView>
  </sheetViews>
  <sheetFormatPr defaultColWidth="14.42578125" defaultRowHeight="15" customHeight="1" x14ac:dyDescent="0.2"/>
  <cols>
    <col min="1" max="1" width="11.28515625" customWidth="1"/>
    <col min="2" max="2" width="31.5703125" customWidth="1"/>
    <col min="3" max="3" width="17" customWidth="1"/>
    <col min="4" max="4" width="15.7109375" customWidth="1"/>
    <col min="5" max="5" width="14.5703125" customWidth="1"/>
    <col min="6" max="26" width="10.7109375" customWidth="1"/>
  </cols>
  <sheetData>
    <row r="1" spans="1:25" ht="12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5" ht="12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">
      <c r="A3" s="52" t="s">
        <v>1</v>
      </c>
      <c r="B3" s="53" t="s">
        <v>2</v>
      </c>
      <c r="C3" s="53" t="s">
        <v>3</v>
      </c>
      <c r="D3" s="54" t="s">
        <v>4</v>
      </c>
      <c r="E3" s="54" t="s">
        <v>5</v>
      </c>
    </row>
    <row r="4" spans="1:25" ht="12.75" customHeight="1" x14ac:dyDescent="0.2">
      <c r="A4" s="55">
        <v>1</v>
      </c>
      <c r="B4" s="56" t="s">
        <v>6</v>
      </c>
      <c r="C4" s="57">
        <v>42527</v>
      </c>
      <c r="D4" s="55">
        <v>18</v>
      </c>
      <c r="E4" s="58">
        <f>C4+D4</f>
        <v>42545</v>
      </c>
    </row>
    <row r="5" spans="1:25" ht="12.75" customHeight="1" x14ac:dyDescent="0.2">
      <c r="A5" s="59">
        <v>2</v>
      </c>
      <c r="B5" s="60" t="s">
        <v>7</v>
      </c>
      <c r="C5" s="61">
        <v>42597</v>
      </c>
      <c r="D5" s="59">
        <v>20</v>
      </c>
      <c r="E5" s="58">
        <f t="shared" ref="E5:E14" si="0">C5+D5</f>
        <v>42617</v>
      </c>
    </row>
    <row r="6" spans="1:25" ht="12.75" customHeight="1" x14ac:dyDescent="0.2">
      <c r="A6" s="62">
        <v>3</v>
      </c>
      <c r="B6" s="63" t="s">
        <v>8</v>
      </c>
      <c r="C6" s="64">
        <v>42633</v>
      </c>
      <c r="D6" s="62">
        <v>15</v>
      </c>
      <c r="E6" s="58">
        <f t="shared" si="0"/>
        <v>42648</v>
      </c>
    </row>
    <row r="7" spans="1:25" ht="12.75" customHeight="1" x14ac:dyDescent="0.2">
      <c r="A7" s="59">
        <v>4</v>
      </c>
      <c r="B7" s="60" t="s">
        <v>9</v>
      </c>
      <c r="C7" s="61">
        <v>42384</v>
      </c>
      <c r="D7" s="59">
        <v>19</v>
      </c>
      <c r="E7" s="58">
        <f t="shared" si="0"/>
        <v>42403</v>
      </c>
    </row>
    <row r="8" spans="1:25" ht="12.75" customHeight="1" x14ac:dyDescent="0.2">
      <c r="A8" s="62">
        <v>5</v>
      </c>
      <c r="B8" s="63" t="s">
        <v>10</v>
      </c>
      <c r="C8" s="64">
        <v>42568</v>
      </c>
      <c r="D8" s="62">
        <v>17</v>
      </c>
      <c r="E8" s="58">
        <f t="shared" si="0"/>
        <v>42585</v>
      </c>
    </row>
    <row r="9" spans="1:25" ht="12.75" customHeight="1" x14ac:dyDescent="0.2">
      <c r="A9" s="59">
        <v>6</v>
      </c>
      <c r="B9" s="60" t="s">
        <v>11</v>
      </c>
      <c r="C9" s="61">
        <v>42719</v>
      </c>
      <c r="D9" s="59">
        <v>14</v>
      </c>
      <c r="E9" s="58">
        <f t="shared" si="0"/>
        <v>42733</v>
      </c>
    </row>
    <row r="10" spans="1:25" ht="12.75" customHeight="1" x14ac:dyDescent="0.2">
      <c r="A10" s="62">
        <v>7</v>
      </c>
      <c r="B10" s="63" t="s">
        <v>12</v>
      </c>
      <c r="C10" s="64">
        <v>42734</v>
      </c>
      <c r="D10" s="62">
        <v>16</v>
      </c>
      <c r="E10" s="58">
        <f t="shared" si="0"/>
        <v>42750</v>
      </c>
    </row>
    <row r="11" spans="1:25" ht="12.75" customHeight="1" x14ac:dyDescent="0.2">
      <c r="A11" s="59">
        <v>8</v>
      </c>
      <c r="B11" s="60" t="s">
        <v>13</v>
      </c>
      <c r="C11" s="61">
        <v>42699</v>
      </c>
      <c r="D11" s="59">
        <v>13</v>
      </c>
      <c r="E11" s="58">
        <f t="shared" si="0"/>
        <v>42712</v>
      </c>
    </row>
    <row r="12" spans="1:25" ht="12.75" customHeight="1" x14ac:dyDescent="0.2">
      <c r="A12" s="62">
        <v>9</v>
      </c>
      <c r="B12" s="63" t="s">
        <v>14</v>
      </c>
      <c r="C12" s="64">
        <v>42414</v>
      </c>
      <c r="D12" s="62">
        <v>15</v>
      </c>
      <c r="E12" s="58">
        <f t="shared" si="0"/>
        <v>42429</v>
      </c>
    </row>
    <row r="13" spans="1:25" ht="12.75" customHeight="1" x14ac:dyDescent="0.2">
      <c r="A13" s="59">
        <v>10</v>
      </c>
      <c r="B13" s="60" t="s">
        <v>15</v>
      </c>
      <c r="C13" s="61">
        <v>42370</v>
      </c>
      <c r="D13" s="59">
        <v>12</v>
      </c>
      <c r="E13" s="58">
        <f t="shared" si="0"/>
        <v>42382</v>
      </c>
    </row>
    <row r="14" spans="1:25" ht="12.75" customHeight="1" x14ac:dyDescent="0.2">
      <c r="A14" s="65">
        <v>11</v>
      </c>
      <c r="B14" s="66" t="s">
        <v>16</v>
      </c>
      <c r="C14" s="67">
        <v>42536</v>
      </c>
      <c r="D14" s="65">
        <v>21</v>
      </c>
      <c r="E14" s="68">
        <f t="shared" si="0"/>
        <v>42557</v>
      </c>
    </row>
    <row r="15" spans="1:25" ht="12.75" customHeight="1" x14ac:dyDescent="0.2"/>
    <row r="16" spans="1:25" ht="12.75" customHeight="1" x14ac:dyDescent="0.2">
      <c r="H16" s="50">
        <v>42579</v>
      </c>
    </row>
    <row r="17" spans="3:3" ht="12.75" customHeight="1" x14ac:dyDescent="0.2"/>
    <row r="18" spans="3:3" ht="12.75" customHeight="1" x14ac:dyDescent="0.2"/>
    <row r="19" spans="3:3" ht="12.75" customHeight="1" x14ac:dyDescent="0.2"/>
    <row r="20" spans="3:3" ht="12.75" customHeight="1" x14ac:dyDescent="0.2">
      <c r="C20" s="50">
        <f ca="1">TODAY()</f>
        <v>45929</v>
      </c>
    </row>
    <row r="21" spans="3:3" ht="12.75" customHeight="1" x14ac:dyDescent="0.2">
      <c r="C21" s="51">
        <f ca="1">NOW()</f>
        <v>45929.776342129633</v>
      </c>
    </row>
    <row r="22" spans="3:3" ht="12.75" customHeight="1" x14ac:dyDescent="0.2"/>
    <row r="23" spans="3:3" ht="12.75" customHeight="1" x14ac:dyDescent="0.2"/>
    <row r="24" spans="3:3" ht="12.75" customHeight="1" x14ac:dyDescent="0.2"/>
    <row r="25" spans="3:3" ht="12.75" customHeight="1" x14ac:dyDescent="0.2"/>
    <row r="26" spans="3:3" ht="12.75" customHeight="1" x14ac:dyDescent="0.2"/>
    <row r="27" spans="3:3" ht="12.75" customHeight="1" x14ac:dyDescent="0.2"/>
    <row r="28" spans="3:3" ht="12.75" customHeight="1" x14ac:dyDescent="0.2"/>
    <row r="29" spans="3:3" ht="12.75" customHeight="1" x14ac:dyDescent="0.2"/>
    <row r="30" spans="3:3" ht="12.75" customHeight="1" x14ac:dyDescent="0.2"/>
    <row r="31" spans="3:3" ht="12.75" customHeight="1" x14ac:dyDescent="0.2"/>
    <row r="32" spans="3: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3:E14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>
      <selection activeCell="I8" sqref="I8"/>
    </sheetView>
  </sheetViews>
  <sheetFormatPr defaultColWidth="14.42578125" defaultRowHeight="15" customHeight="1" x14ac:dyDescent="0.2"/>
  <cols>
    <col min="1" max="1" width="11.28515625" customWidth="1"/>
    <col min="2" max="2" width="31.5703125" customWidth="1"/>
    <col min="3" max="3" width="14.85546875" customWidth="1"/>
    <col min="4" max="4" width="13.5703125" customWidth="1"/>
    <col min="5" max="5" width="13.140625" customWidth="1"/>
    <col min="6" max="26" width="10.7109375" customWidth="1"/>
  </cols>
  <sheetData>
    <row r="1" spans="1:25" ht="12.75" customHeight="1" x14ac:dyDescent="0.2">
      <c r="A1" s="1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5" ht="12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">
      <c r="A3" s="3" t="s">
        <v>1</v>
      </c>
      <c r="B3" s="4" t="s">
        <v>2</v>
      </c>
      <c r="C3" s="4" t="s">
        <v>3</v>
      </c>
      <c r="D3" s="5" t="s">
        <v>17</v>
      </c>
      <c r="E3" s="5" t="s">
        <v>5</v>
      </c>
    </row>
    <row r="4" spans="1:25" ht="12.75" customHeight="1" x14ac:dyDescent="0.2">
      <c r="A4" s="6">
        <v>1</v>
      </c>
      <c r="B4" s="7" t="s">
        <v>6</v>
      </c>
      <c r="C4" s="8">
        <v>42527</v>
      </c>
      <c r="D4" s="6">
        <v>2</v>
      </c>
      <c r="E4" s="16">
        <f>DATE(YEAR(C4) + D4, MONTH(C4), DAY(C4))</f>
        <v>43257</v>
      </c>
    </row>
    <row r="5" spans="1:25" ht="12.75" customHeight="1" x14ac:dyDescent="0.2">
      <c r="A5" s="9">
        <v>2</v>
      </c>
      <c r="B5" s="10" t="s">
        <v>7</v>
      </c>
      <c r="C5" s="11">
        <v>42597</v>
      </c>
      <c r="D5" s="9">
        <v>3</v>
      </c>
      <c r="E5" s="16"/>
    </row>
    <row r="6" spans="1:25" ht="12.75" customHeight="1" x14ac:dyDescent="0.2">
      <c r="A6" s="12">
        <v>3</v>
      </c>
      <c r="B6" s="13" t="s">
        <v>8</v>
      </c>
      <c r="C6" s="14">
        <v>42633</v>
      </c>
      <c r="D6" s="12">
        <v>1</v>
      </c>
      <c r="E6" s="16"/>
    </row>
    <row r="7" spans="1:25" ht="12.75" customHeight="1" x14ac:dyDescent="0.2">
      <c r="A7" s="9">
        <v>4</v>
      </c>
      <c r="B7" s="10" t="s">
        <v>9</v>
      </c>
      <c r="C7" s="11">
        <v>42384</v>
      </c>
      <c r="D7" s="9">
        <v>2</v>
      </c>
      <c r="E7" s="16"/>
    </row>
    <row r="8" spans="1:25" ht="12.75" customHeight="1" x14ac:dyDescent="0.2">
      <c r="A8" s="12">
        <v>5</v>
      </c>
      <c r="B8" s="13" t="s">
        <v>10</v>
      </c>
      <c r="C8" s="14">
        <v>42568</v>
      </c>
      <c r="D8" s="12">
        <v>4</v>
      </c>
      <c r="E8" s="16"/>
      <c r="I8" s="50">
        <f>DATE("1996", "1", "27")</f>
        <v>35091</v>
      </c>
    </row>
    <row r="9" spans="1:25" ht="12.75" customHeight="1" x14ac:dyDescent="0.2">
      <c r="A9" s="9">
        <v>6</v>
      </c>
      <c r="B9" s="10" t="s">
        <v>11</v>
      </c>
      <c r="C9" s="11">
        <v>42719</v>
      </c>
      <c r="D9" s="9">
        <v>3</v>
      </c>
      <c r="E9" s="16"/>
    </row>
    <row r="10" spans="1:25" ht="12.75" customHeight="1" x14ac:dyDescent="0.2">
      <c r="A10" s="12">
        <v>7</v>
      </c>
      <c r="B10" s="13" t="s">
        <v>12</v>
      </c>
      <c r="C10" s="14">
        <v>42734</v>
      </c>
      <c r="D10" s="12">
        <v>2</v>
      </c>
      <c r="E10" s="16"/>
    </row>
    <row r="11" spans="1:25" ht="12.75" customHeight="1" x14ac:dyDescent="0.2">
      <c r="A11" s="9">
        <v>8</v>
      </c>
      <c r="B11" s="10" t="s">
        <v>13</v>
      </c>
      <c r="C11" s="11">
        <v>42699</v>
      </c>
      <c r="D11" s="9">
        <v>1</v>
      </c>
      <c r="E11" s="16"/>
    </row>
    <row r="12" spans="1:25" ht="12.75" customHeight="1" x14ac:dyDescent="0.2">
      <c r="A12" s="12">
        <v>9</v>
      </c>
      <c r="B12" s="13" t="s">
        <v>14</v>
      </c>
      <c r="C12" s="14">
        <v>42414</v>
      </c>
      <c r="D12" s="12">
        <v>4</v>
      </c>
      <c r="E12" s="16"/>
    </row>
    <row r="13" spans="1:25" ht="12.75" customHeight="1" x14ac:dyDescent="0.2">
      <c r="A13" s="9">
        <v>10</v>
      </c>
      <c r="B13" s="10" t="s">
        <v>15</v>
      </c>
      <c r="C13" s="11">
        <v>42370</v>
      </c>
      <c r="D13" s="9">
        <v>2</v>
      </c>
      <c r="E13" s="16"/>
    </row>
    <row r="14" spans="1:25" ht="12.75" customHeight="1" x14ac:dyDescent="0.2">
      <c r="A14" s="12">
        <v>11</v>
      </c>
      <c r="B14" s="13" t="s">
        <v>16</v>
      </c>
      <c r="C14" s="14">
        <v>42536</v>
      </c>
      <c r="D14" s="12">
        <v>3</v>
      </c>
      <c r="E14" s="16"/>
    </row>
    <row r="15" spans="1:25" ht="12.75" customHeight="1" x14ac:dyDescent="0.2"/>
    <row r="16" spans="1:2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2" zoomScale="110" zoomScaleNormal="110" workbookViewId="0">
      <selection activeCell="G6" sqref="G6"/>
    </sheetView>
  </sheetViews>
  <sheetFormatPr defaultColWidth="14.42578125" defaultRowHeight="15" customHeight="1" x14ac:dyDescent="0.2"/>
  <cols>
    <col min="1" max="1" width="13.7109375" customWidth="1"/>
    <col min="2" max="3" width="10.42578125" customWidth="1"/>
    <col min="4" max="4" width="12.42578125" customWidth="1"/>
    <col min="5" max="5" width="9.85546875" bestFit="1" customWidth="1"/>
    <col min="6" max="25" width="11.42578125" customWidth="1"/>
    <col min="26" max="26" width="10.7109375" customWidth="1"/>
  </cols>
  <sheetData>
    <row r="1" spans="1:26" ht="14.25" customHeight="1" x14ac:dyDescent="0.2">
      <c r="A1" s="1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7"/>
      <c r="W1" s="17"/>
      <c r="X1" s="17"/>
      <c r="Y1" s="17"/>
      <c r="Z1" s="17"/>
    </row>
    <row r="2" spans="1:26" ht="14.25" customHeight="1" x14ac:dyDescent="0.2">
      <c r="A2" s="18" t="s">
        <v>19</v>
      </c>
      <c r="B2" s="19">
        <v>42276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17"/>
      <c r="X2" s="17"/>
      <c r="Y2" s="17"/>
      <c r="Z2" s="17"/>
    </row>
    <row r="3" spans="1:26" ht="14.2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17"/>
    </row>
    <row r="4" spans="1:26" ht="27" customHeight="1" x14ac:dyDescent="0.2">
      <c r="A4" s="20" t="s">
        <v>20</v>
      </c>
      <c r="B4" s="21" t="s">
        <v>21</v>
      </c>
      <c r="C4" s="21" t="s">
        <v>22</v>
      </c>
      <c r="D4" s="22" t="s">
        <v>23</v>
      </c>
      <c r="E4" s="22" t="s">
        <v>24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4.25" customHeight="1" x14ac:dyDescent="0.2">
      <c r="A5" s="6" t="s">
        <v>25</v>
      </c>
      <c r="B5" s="7">
        <v>1000</v>
      </c>
      <c r="C5" s="8">
        <v>42015</v>
      </c>
      <c r="D5" s="8">
        <v>42045</v>
      </c>
      <c r="E5" s="24">
        <f>NETWORKDAYS(D5, B2)</f>
        <v>166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25" customHeight="1" x14ac:dyDescent="0.2">
      <c r="A6" s="6" t="s">
        <v>25</v>
      </c>
      <c r="B6" s="10">
        <v>1025</v>
      </c>
      <c r="C6" s="11">
        <v>42033</v>
      </c>
      <c r="D6" s="11">
        <v>42064</v>
      </c>
      <c r="E6" s="24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 x14ac:dyDescent="0.2">
      <c r="A7" s="6" t="s">
        <v>25</v>
      </c>
      <c r="B7" s="13">
        <v>1031</v>
      </c>
      <c r="C7" s="14">
        <v>42040</v>
      </c>
      <c r="D7" s="14">
        <v>42071</v>
      </c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 x14ac:dyDescent="0.2">
      <c r="A8" s="6" t="s">
        <v>26</v>
      </c>
      <c r="B8" s="10">
        <v>1006</v>
      </c>
      <c r="C8" s="11">
        <v>42239</v>
      </c>
      <c r="D8" s="11">
        <v>42270</v>
      </c>
      <c r="E8" s="24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 x14ac:dyDescent="0.2">
      <c r="A9" s="6" t="s">
        <v>26</v>
      </c>
      <c r="B9" s="13">
        <v>1035</v>
      </c>
      <c r="C9" s="14">
        <v>42040</v>
      </c>
      <c r="D9" s="14">
        <v>42071</v>
      </c>
      <c r="E9" s="24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 x14ac:dyDescent="0.2">
      <c r="A10" s="6" t="s">
        <v>27</v>
      </c>
      <c r="B10" s="10">
        <v>1002</v>
      </c>
      <c r="C10" s="11">
        <v>42015</v>
      </c>
      <c r="D10" s="11">
        <v>42045</v>
      </c>
      <c r="E10" s="24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 x14ac:dyDescent="0.2">
      <c r="A11" s="6" t="s">
        <v>28</v>
      </c>
      <c r="B11" s="13">
        <v>1008</v>
      </c>
      <c r="C11" s="14">
        <v>42229</v>
      </c>
      <c r="D11" s="14">
        <v>42261</v>
      </c>
      <c r="E11" s="24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 x14ac:dyDescent="0.2">
      <c r="A12" s="6" t="s">
        <v>28</v>
      </c>
      <c r="B12" s="10">
        <v>1018</v>
      </c>
      <c r="C12" s="11">
        <v>42032</v>
      </c>
      <c r="D12" s="11">
        <v>42064</v>
      </c>
      <c r="E12" s="24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 x14ac:dyDescent="0.2">
      <c r="A13" s="6" t="s">
        <v>29</v>
      </c>
      <c r="B13" s="13">
        <v>1039</v>
      </c>
      <c r="C13" s="14">
        <v>42228</v>
      </c>
      <c r="D13" s="14">
        <v>42258</v>
      </c>
      <c r="E13" s="24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 x14ac:dyDescent="0.2">
      <c r="A14" s="6" t="s">
        <v>29</v>
      </c>
      <c r="B14" s="10">
        <v>1001</v>
      </c>
      <c r="C14" s="11">
        <v>42015</v>
      </c>
      <c r="D14" s="11">
        <v>42045</v>
      </c>
      <c r="E14" s="24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 x14ac:dyDescent="0.2">
      <c r="A15" s="6" t="s">
        <v>29</v>
      </c>
      <c r="B15" s="13">
        <v>1024</v>
      </c>
      <c r="C15" s="14">
        <v>42033</v>
      </c>
      <c r="D15" s="14">
        <v>42064</v>
      </c>
      <c r="E15" s="24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4.25" customHeight="1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4.25" customHeigh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4.25" customHeight="1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4.25" customHeight="1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4.25" customHeight="1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4.25" customHeight="1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4.25" customHeight="1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4.25" customHeight="1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4.25" customHeight="1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4.25" customHeight="1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4.25" customHeight="1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4.25" customHeight="1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4.25" customHeight="1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4.25" customHeight="1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4.25" customHeight="1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4.25" customHeight="1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4.25" customHeight="1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4.25" customHeigh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4.25" customHeight="1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4.25" customHeight="1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4.25" customHeight="1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4.25" customHeight="1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4.25" customHeight="1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G22" sqref="G22"/>
    </sheetView>
  </sheetViews>
  <sheetFormatPr defaultColWidth="14.42578125" defaultRowHeight="15" customHeight="1" x14ac:dyDescent="0.2"/>
  <cols>
    <col min="1" max="6" width="11.42578125" customWidth="1"/>
    <col min="7" max="26" width="10.7109375" customWidth="1"/>
  </cols>
  <sheetData>
    <row r="1" spans="1:26" ht="12.75" customHeight="1" x14ac:dyDescent="0.2">
      <c r="A1" s="18" t="s">
        <v>30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">
      <c r="A3" s="26" t="s">
        <v>31</v>
      </c>
      <c r="B3" s="27" t="s">
        <v>32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">
      <c r="A4" s="28" t="s">
        <v>33</v>
      </c>
      <c r="B4" s="29">
        <v>42401</v>
      </c>
      <c r="C4" s="25"/>
      <c r="D4" s="74">
        <f>EOMONTH("2-10-1996", 0)</f>
        <v>35124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28" t="s">
        <v>34</v>
      </c>
      <c r="B5" s="29">
        <f>EDATE(B4, 1)</f>
        <v>42430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28" t="s">
        <v>35</v>
      </c>
      <c r="B6" s="29">
        <f t="shared" ref="B6:B9" si="0">EDATE(B5, 1)</f>
        <v>42461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28" t="s">
        <v>36</v>
      </c>
      <c r="B7" s="29">
        <f t="shared" si="0"/>
        <v>42491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28" t="s">
        <v>37</v>
      </c>
      <c r="B8" s="29">
        <f t="shared" si="0"/>
        <v>42522</v>
      </c>
      <c r="C8" s="25"/>
      <c r="D8" s="75">
        <v>9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30" t="s">
        <v>38</v>
      </c>
      <c r="B9" s="29">
        <f t="shared" si="0"/>
        <v>42552</v>
      </c>
      <c r="C9" s="25"/>
      <c r="D9" s="75">
        <v>10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25"/>
      <c r="B10" s="25"/>
      <c r="C10" s="25"/>
      <c r="D10" s="75">
        <v>30</v>
      </c>
      <c r="E10" s="25"/>
      <c r="F10" s="25"/>
      <c r="G10" s="25" t="str">
        <f>CHAR(64)</f>
        <v>@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25"/>
      <c r="B13" s="25"/>
      <c r="C13" s="25"/>
      <c r="D13" s="76">
        <f>TIME(D8, D9, D10)</f>
        <v>0.3822916666666667</v>
      </c>
      <c r="E13" s="25"/>
      <c r="F13" s="25"/>
      <c r="G13" s="25">
        <f>CODE("@")</f>
        <v>64</v>
      </c>
      <c r="H13" s="25"/>
      <c r="I13" s="77" t="s">
        <v>87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">
      <c r="A14" s="25"/>
      <c r="B14" s="25"/>
      <c r="C14" s="25"/>
      <c r="D14" s="25"/>
      <c r="E14" s="25"/>
      <c r="F14" s="25"/>
      <c r="G14" s="25"/>
      <c r="H14" s="25"/>
      <c r="I14" s="25" t="str">
        <f>LOWER(I13)</f>
        <v>hola mundo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25"/>
      <c r="B17" s="25"/>
      <c r="C17" s="25"/>
      <c r="D17" s="25"/>
      <c r="E17" s="25"/>
      <c r="F17" s="25"/>
      <c r="G17" s="77" t="s">
        <v>88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25"/>
      <c r="B18" s="25"/>
      <c r="C18" s="25"/>
      <c r="D18" s="25"/>
      <c r="E18" s="25"/>
      <c r="F18" s="25"/>
      <c r="G18" s="25" t="str">
        <f>UPPER(G17)</f>
        <v>DOCTOR SNOW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25"/>
      <c r="B21" s="25"/>
      <c r="C21" s="25"/>
      <c r="D21" s="25"/>
      <c r="E21" s="25"/>
      <c r="F21" s="25"/>
      <c r="G21" s="25" t="str">
        <f>PROPER(G17)</f>
        <v>Doctor Snow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25"/>
      <c r="B22" s="25"/>
      <c r="C22" s="25"/>
      <c r="D22" s="25"/>
      <c r="E22" s="25"/>
      <c r="F22" s="25"/>
      <c r="G22" s="25" t="str">
        <f>PROPER(G18)</f>
        <v>Doctor Snow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 x14ac:dyDescent="0.2"/>
  <cols>
    <col min="1" max="1" width="5.42578125" customWidth="1"/>
    <col min="2" max="2" width="18.28515625" customWidth="1"/>
    <col min="3" max="3" width="12.42578125" customWidth="1"/>
    <col min="4" max="4" width="16.140625" customWidth="1"/>
    <col min="5" max="5" width="13.42578125" customWidth="1"/>
    <col min="6" max="6" width="15.42578125" customWidth="1"/>
    <col min="7" max="26" width="10.7109375" customWidth="1"/>
  </cols>
  <sheetData>
    <row r="1" spans="1:26" ht="12.75" customHeight="1" x14ac:dyDescent="0.25">
      <c r="A1" s="18" t="s">
        <v>39</v>
      </c>
      <c r="B1" s="25"/>
      <c r="C1" s="25"/>
      <c r="D1" s="25"/>
      <c r="E1" s="31" t="s">
        <v>40</v>
      </c>
      <c r="F1" s="32">
        <v>0.15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2">
      <c r="A2" s="18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">
      <c r="A3" s="33" t="s">
        <v>41</v>
      </c>
      <c r="B3" s="33" t="s">
        <v>42</v>
      </c>
      <c r="C3" s="33" t="s">
        <v>43</v>
      </c>
      <c r="D3" s="33" t="s">
        <v>44</v>
      </c>
      <c r="E3" s="33" t="s">
        <v>45</v>
      </c>
      <c r="F3" s="33" t="s">
        <v>46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">
      <c r="A4" s="34">
        <v>1</v>
      </c>
      <c r="B4" s="35" t="s">
        <v>47</v>
      </c>
      <c r="C4" s="36">
        <v>714.57119999999998</v>
      </c>
      <c r="D4" s="37" t="s">
        <v>48</v>
      </c>
      <c r="E4" s="38">
        <f t="shared" ref="E4:E13" si="0">IF(D4="efectivo",$F$1,0)*C4</f>
        <v>107.18567999999999</v>
      </c>
      <c r="F4" s="39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34">
        <v>2</v>
      </c>
      <c r="B5" s="35" t="s">
        <v>49</v>
      </c>
      <c r="C5" s="36">
        <v>2150.33</v>
      </c>
      <c r="D5" s="37" t="s">
        <v>48</v>
      </c>
      <c r="E5" s="38">
        <f t="shared" si="0"/>
        <v>322.54949999999997</v>
      </c>
      <c r="F5" s="39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34">
        <v>3</v>
      </c>
      <c r="B6" s="35" t="s">
        <v>50</v>
      </c>
      <c r="C6" s="36">
        <v>952.76160000000004</v>
      </c>
      <c r="D6" s="37" t="s">
        <v>51</v>
      </c>
      <c r="E6" s="38">
        <f t="shared" si="0"/>
        <v>0</v>
      </c>
      <c r="F6" s="39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34">
        <v>4</v>
      </c>
      <c r="B7" s="35" t="s">
        <v>52</v>
      </c>
      <c r="C7" s="36">
        <v>4631.4799999999996</v>
      </c>
      <c r="D7" s="37" t="s">
        <v>51</v>
      </c>
      <c r="E7" s="38">
        <f t="shared" si="0"/>
        <v>0</v>
      </c>
      <c r="F7" s="39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34">
        <v>5</v>
      </c>
      <c r="B8" s="35" t="s">
        <v>53</v>
      </c>
      <c r="C8" s="36">
        <v>2315.7399999999998</v>
      </c>
      <c r="D8" s="37" t="s">
        <v>51</v>
      </c>
      <c r="E8" s="38">
        <f t="shared" si="0"/>
        <v>0</v>
      </c>
      <c r="F8" s="39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34">
        <v>6</v>
      </c>
      <c r="B9" s="35" t="s">
        <v>54</v>
      </c>
      <c r="C9" s="36">
        <v>430.06599999999992</v>
      </c>
      <c r="D9" s="37" t="s">
        <v>48</v>
      </c>
      <c r="E9" s="38">
        <f t="shared" si="0"/>
        <v>64.509899999999988</v>
      </c>
      <c r="F9" s="39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34">
        <v>7</v>
      </c>
      <c r="B10" s="35" t="s">
        <v>55</v>
      </c>
      <c r="C10" s="36">
        <v>2580.3959999999997</v>
      </c>
      <c r="D10" s="37" t="s">
        <v>51</v>
      </c>
      <c r="E10" s="38">
        <f t="shared" si="0"/>
        <v>0</v>
      </c>
      <c r="F10" s="39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34">
        <v>8</v>
      </c>
      <c r="B11" s="35" t="s">
        <v>56</v>
      </c>
      <c r="C11" s="36">
        <v>4631.4799999999996</v>
      </c>
      <c r="D11" s="37" t="s">
        <v>48</v>
      </c>
      <c r="E11" s="38">
        <f t="shared" si="0"/>
        <v>694.72199999999987</v>
      </c>
      <c r="F11" s="39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34">
        <v>9</v>
      </c>
      <c r="B12" s="35" t="s">
        <v>57</v>
      </c>
      <c r="C12" s="36">
        <v>3308.2</v>
      </c>
      <c r="D12" s="37" t="s">
        <v>48</v>
      </c>
      <c r="E12" s="38">
        <f t="shared" si="0"/>
        <v>496.22999999999996</v>
      </c>
      <c r="F12" s="39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34">
        <v>10</v>
      </c>
      <c r="B13" s="35" t="s">
        <v>58</v>
      </c>
      <c r="C13" s="36">
        <v>1667.3327999999999</v>
      </c>
      <c r="D13" s="37" t="s">
        <v>48</v>
      </c>
      <c r="E13" s="38">
        <f t="shared" si="0"/>
        <v>250.09991999999997</v>
      </c>
      <c r="F13" s="3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 x14ac:dyDescent="0.2"/>
  <cols>
    <col min="1" max="1" width="3.85546875" customWidth="1"/>
    <col min="2" max="2" width="31.28515625" customWidth="1"/>
    <col min="3" max="3" width="8" customWidth="1"/>
    <col min="4" max="4" width="13.42578125" customWidth="1"/>
    <col min="5" max="5" width="12.7109375" customWidth="1"/>
    <col min="6" max="6" width="2.42578125" customWidth="1"/>
    <col min="7" max="7" width="9.85546875" customWidth="1"/>
    <col min="8" max="8" width="7.28515625" customWidth="1"/>
    <col min="9" max="26" width="10.7109375" customWidth="1"/>
  </cols>
  <sheetData>
    <row r="1" spans="1:26" ht="12.75" customHeight="1" x14ac:dyDescent="0.2">
      <c r="A1" s="69" t="s">
        <v>59</v>
      </c>
      <c r="B1" s="70"/>
      <c r="C1" s="70"/>
      <c r="D1" s="70"/>
      <c r="E1" s="7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2"/>
      <c r="B2" s="2"/>
      <c r="C2" s="2"/>
      <c r="D2" s="2"/>
      <c r="E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G3" s="72" t="s">
        <v>65</v>
      </c>
      <c r="H3" s="7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7">
        <v>1</v>
      </c>
      <c r="B4" s="7" t="s">
        <v>66</v>
      </c>
      <c r="C4" s="7">
        <v>3</v>
      </c>
      <c r="D4" s="40">
        <v>26792</v>
      </c>
      <c r="E4" s="40"/>
      <c r="G4" s="41" t="s">
        <v>67</v>
      </c>
      <c r="H4" s="41" t="s">
        <v>68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10">
        <v>2</v>
      </c>
      <c r="B5" s="10" t="s">
        <v>69</v>
      </c>
      <c r="C5" s="10">
        <v>2</v>
      </c>
      <c r="D5" s="42">
        <v>45265</v>
      </c>
      <c r="E5" s="40"/>
      <c r="G5" s="10">
        <v>1</v>
      </c>
      <c r="H5" s="43">
        <v>0.02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13">
        <v>3</v>
      </c>
      <c r="B6" s="13" t="s">
        <v>70</v>
      </c>
      <c r="C6" s="13">
        <v>1</v>
      </c>
      <c r="D6" s="44">
        <v>43490</v>
      </c>
      <c r="E6" s="40"/>
      <c r="G6" s="13">
        <v>2</v>
      </c>
      <c r="H6" s="45">
        <v>0.04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10">
        <v>4</v>
      </c>
      <c r="B7" s="10" t="s">
        <v>71</v>
      </c>
      <c r="C7" s="10">
        <v>5</v>
      </c>
      <c r="D7" s="42">
        <v>45213</v>
      </c>
      <c r="E7" s="40"/>
      <c r="G7" s="10">
        <v>3</v>
      </c>
      <c r="H7" s="43">
        <v>0.05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13">
        <v>5</v>
      </c>
      <c r="B8" s="13" t="s">
        <v>72</v>
      </c>
      <c r="C8" s="13">
        <v>1</v>
      </c>
      <c r="D8" s="44">
        <v>33802</v>
      </c>
      <c r="E8" s="4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10">
        <v>6</v>
      </c>
      <c r="B9" s="10" t="s">
        <v>73</v>
      </c>
      <c r="C9" s="10">
        <v>3</v>
      </c>
      <c r="D9" s="42">
        <v>1215</v>
      </c>
      <c r="E9" s="4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13">
        <v>7</v>
      </c>
      <c r="B10" s="13" t="s">
        <v>74</v>
      </c>
      <c r="C10" s="13">
        <v>2</v>
      </c>
      <c r="D10" s="44">
        <v>28811</v>
      </c>
      <c r="E10" s="40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10">
        <v>8</v>
      </c>
      <c r="B11" s="10" t="s">
        <v>75</v>
      </c>
      <c r="C11" s="10">
        <v>1</v>
      </c>
      <c r="D11" s="42">
        <v>4899</v>
      </c>
      <c r="E11" s="4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13">
        <v>9</v>
      </c>
      <c r="B12" s="13" t="s">
        <v>76</v>
      </c>
      <c r="C12" s="13">
        <v>2</v>
      </c>
      <c r="D12" s="44">
        <v>15612</v>
      </c>
      <c r="E12" s="4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10">
        <v>10</v>
      </c>
      <c r="B13" s="10" t="s">
        <v>77</v>
      </c>
      <c r="C13" s="10">
        <v>3</v>
      </c>
      <c r="D13" s="42">
        <v>39992</v>
      </c>
      <c r="E13" s="40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"/>
      <c r="C14" s="2"/>
      <c r="D14" s="2"/>
      <c r="E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2"/>
      <c r="C16" s="2"/>
      <c r="D16" s="2"/>
      <c r="E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2"/>
      <c r="C18" s="2"/>
      <c r="D18" s="2"/>
      <c r="E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"/>
      <c r="C19" s="2"/>
      <c r="D19" s="2"/>
      <c r="E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"/>
      <c r="C20" s="2"/>
      <c r="D20" s="2"/>
      <c r="E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"/>
      <c r="C21" s="2"/>
      <c r="D21" s="2"/>
      <c r="E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2"/>
      <c r="E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2"/>
      <c r="E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/>
      <c r="D26" s="2"/>
      <c r="E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2"/>
      <c r="E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2"/>
      <c r="E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2"/>
      <c r="E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2"/>
      <c r="E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E1"/>
    <mergeCell ref="G3:H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 x14ac:dyDescent="0.2"/>
  <cols>
    <col min="1" max="3" width="11.42578125" customWidth="1"/>
    <col min="4" max="4" width="14.28515625" customWidth="1"/>
    <col min="5" max="6" width="11.42578125" customWidth="1"/>
    <col min="7" max="26" width="10.7109375" customWidth="1"/>
  </cols>
  <sheetData>
    <row r="1" spans="1:26" ht="12.75" customHeight="1" x14ac:dyDescent="0.2">
      <c r="A1" s="18" t="s">
        <v>78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">
      <c r="A3" s="46" t="s">
        <v>79</v>
      </c>
      <c r="B3" s="46" t="s">
        <v>80</v>
      </c>
      <c r="C3" s="46" t="s">
        <v>81</v>
      </c>
      <c r="D3" s="46" t="s">
        <v>82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">
      <c r="A4" s="47" t="s">
        <v>83</v>
      </c>
      <c r="B4" s="48">
        <v>13</v>
      </c>
      <c r="C4" s="48">
        <v>1.45</v>
      </c>
      <c r="D4" s="49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47" t="s">
        <v>84</v>
      </c>
      <c r="B5" s="48">
        <v>14</v>
      </c>
      <c r="C5" s="48">
        <v>1.5</v>
      </c>
      <c r="D5" s="49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47" t="s">
        <v>85</v>
      </c>
      <c r="B6" s="48">
        <v>17</v>
      </c>
      <c r="C6" s="48">
        <v>1.65</v>
      </c>
      <c r="D6" s="49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47" t="s">
        <v>86</v>
      </c>
      <c r="B7" s="48">
        <v>18</v>
      </c>
      <c r="C7" s="48">
        <v>1.5</v>
      </c>
      <c r="D7" s="49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42578125" defaultRowHeight="15" customHeight="1" x14ac:dyDescent="0.2"/>
  <cols>
    <col min="1" max="3" width="11.42578125" customWidth="1"/>
    <col min="4" max="4" width="14.28515625" customWidth="1"/>
    <col min="5" max="6" width="11.42578125" customWidth="1"/>
    <col min="7" max="26" width="10.7109375" customWidth="1"/>
  </cols>
  <sheetData>
    <row r="1" spans="1:26" ht="12.75" customHeight="1" x14ac:dyDescent="0.2">
      <c r="A1" s="18" t="s">
        <v>78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">
      <c r="A3" s="46" t="s">
        <v>79</v>
      </c>
      <c r="B3" s="46" t="s">
        <v>80</v>
      </c>
      <c r="C3" s="46" t="s">
        <v>81</v>
      </c>
      <c r="D3" s="46" t="s">
        <v>82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">
      <c r="A4" s="47" t="s">
        <v>83</v>
      </c>
      <c r="B4" s="48">
        <v>13</v>
      </c>
      <c r="C4" s="48">
        <v>1.45</v>
      </c>
      <c r="D4" s="49" t="str">
        <f t="shared" ref="D4:D7" si="0">IF(OR(B3&gt;16,C4&gt;1.5),"puede pasar","no puede pasar")</f>
        <v>puede pasar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47" t="s">
        <v>84</v>
      </c>
      <c r="B5" s="48">
        <v>14</v>
      </c>
      <c r="C5" s="48">
        <v>1.5</v>
      </c>
      <c r="D5" s="49" t="str">
        <f t="shared" si="0"/>
        <v>no puede pasar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47" t="s">
        <v>85</v>
      </c>
      <c r="B6" s="48">
        <v>17</v>
      </c>
      <c r="C6" s="48">
        <v>1.65</v>
      </c>
      <c r="D6" s="49" t="str">
        <f t="shared" si="0"/>
        <v>puede pasar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47" t="s">
        <v>86</v>
      </c>
      <c r="B7" s="48">
        <v>18</v>
      </c>
      <c r="C7" s="48">
        <v>1.5</v>
      </c>
      <c r="D7" s="49" t="str">
        <f t="shared" si="0"/>
        <v>puede pasar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Contrato Dias</vt:lpstr>
      <vt:lpstr>Contrato años</vt:lpstr>
      <vt:lpstr>Facturas</vt:lpstr>
      <vt:lpstr>Pagos</vt:lpstr>
      <vt:lpstr>Hotel</vt:lpstr>
      <vt:lpstr>Comisiones</vt:lpstr>
      <vt:lpstr>Participantes - Y</vt:lpstr>
      <vt:lpstr>Participantes - 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Rodriguez</dc:creator>
  <cp:lastModifiedBy>IVONNE ALEXANDRA CRUZ GUASITASI</cp:lastModifiedBy>
  <dcterms:created xsi:type="dcterms:W3CDTF">2002-07-15T21:01:12Z</dcterms:created>
  <dcterms:modified xsi:type="dcterms:W3CDTF">2025-09-29T23:40:09Z</dcterms:modified>
</cp:coreProperties>
</file>