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ce" sheetId="1" r:id="rId4"/>
    <sheet state="visible" name="Requisiti" sheetId="2" r:id="rId5"/>
    <sheet state="visible" name="Scenari" sheetId="3" r:id="rId6"/>
    <sheet state="visible" name="Use Cases" sheetId="4" r:id="rId7"/>
    <sheet state="visible" name="Use Case Diagram" sheetId="5" r:id="rId8"/>
    <sheet state="visible" name="Sequence" sheetId="6" r:id="rId9"/>
    <sheet state="visible" name="Statechart" sheetId="7" r:id="rId10"/>
    <sheet state="visible" name="Test Cases" sheetId="8" r:id="rId11"/>
    <sheet state="visible" name="Sintesi" sheetId="9" r:id="rId12"/>
  </sheets>
  <definedNames/>
  <calcPr/>
  <extLst>
    <ext uri="GoogleSheetsCustomDataVersion1">
      <go:sheetsCustomData xmlns:go="http://customooxmlschemas.google.com/" r:id="rId13" roundtripDataSignature="AMtx7mjN4SEz+aHjBB6RUJk4DI5/5cUr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ID#AAAAruHZgT4
Marco    (2023-02-22 23:05:59)
Livello di maturità.
Alto: Pienamente compreso
Basso: Non compreso</t>
      </text>
    </comment>
  </commentList>
  <extLst>
    <ext uri="GoogleSheetsCustomDataVersion1">
      <go:sheetsCustomData xmlns:go="http://customooxmlschemas.google.com/" r:id="rId1" roundtripDataSignature="AMtx7mgVqtyKgi7TM7oSlLCPpi7qGtAmbQ=="/>
    </ext>
  </extLst>
</comments>
</file>

<file path=xl/sharedStrings.xml><?xml version="1.0" encoding="utf-8"?>
<sst xmlns="http://schemas.openxmlformats.org/spreadsheetml/2006/main" count="448" uniqueCount="153">
  <si>
    <t>Matrice di Tracciabilità ChemoSmart</t>
  </si>
  <si>
    <t>RF_GP_1</t>
  </si>
  <si>
    <t>RF_GP_2</t>
  </si>
  <si>
    <t>RF_GP_3</t>
  </si>
  <si>
    <t>RF_GP_4</t>
  </si>
  <si>
    <t>RF_GP_5</t>
  </si>
  <si>
    <t>RF_GU_1</t>
  </si>
  <si>
    <t>RF_GA_1</t>
  </si>
  <si>
    <t>RF_GA_2</t>
  </si>
  <si>
    <t>RF_GA_3</t>
  </si>
  <si>
    <t>RF_GA_4</t>
  </si>
  <si>
    <t>RF_GA_5</t>
  </si>
  <si>
    <t>RF_GF_1</t>
  </si>
  <si>
    <t>RF_GF_2</t>
  </si>
  <si>
    <t>RF_GF_3</t>
  </si>
  <si>
    <t>RF_GF_4</t>
  </si>
  <si>
    <t>RF_GF_5</t>
  </si>
  <si>
    <t>RNF_U_1</t>
  </si>
  <si>
    <t>RNF_U_2</t>
  </si>
  <si>
    <t>RNF_A_1</t>
  </si>
  <si>
    <t>RNF_A_2</t>
  </si>
  <si>
    <t>RNF_A_3</t>
  </si>
  <si>
    <t>RNF_P_1</t>
  </si>
  <si>
    <t>RNF_P_2</t>
  </si>
  <si>
    <t>RNF_S_1</t>
  </si>
  <si>
    <t>RNF_IM_1</t>
  </si>
  <si>
    <t>RNF_IN_1</t>
  </si>
  <si>
    <t>RNF_OP_1</t>
  </si>
  <si>
    <t>RNF_PA_1</t>
  </si>
  <si>
    <t>RNF_LE_1</t>
  </si>
  <si>
    <t>Tipo</t>
  </si>
  <si>
    <t>FUNZ</t>
  </si>
  <si>
    <t>NON FUNZ</t>
  </si>
  <si>
    <t>Priorità</t>
  </si>
  <si>
    <t>ALTA</t>
  </si>
  <si>
    <t>MEDIA</t>
  </si>
  <si>
    <t>BASSA</t>
  </si>
  <si>
    <t>Livello di dettaglio</t>
  </si>
  <si>
    <t>ALTO</t>
  </si>
  <si>
    <t>Data ultima validazione</t>
  </si>
  <si>
    <t>Stato del requisito</t>
  </si>
  <si>
    <t>Dipendenze con Use Cases</t>
  </si>
  <si>
    <t>Dipendenze con Scenari</t>
  </si>
  <si>
    <t>Dipendenze con Use Case Diagram</t>
  </si>
  <si>
    <t>Dipendenze con Sequence Diagrams</t>
  </si>
  <si>
    <t xml:space="preserve">Dipendenze con Statecharts Diagrams </t>
  </si>
  <si>
    <t>Dipendenza con Test Cases</t>
  </si>
  <si>
    <r>
      <rPr>
        <rFont val="Arial"/>
        <color theme="1"/>
        <sz val="10.0"/>
      </rPr>
      <t xml:space="preserve">Dipendenze per requisito   </t>
    </r>
    <r>
      <rPr>
        <rFont val="Calibri"/>
        <color theme="1"/>
        <sz val="10.0"/>
      </rPr>
      <t>→</t>
    </r>
  </si>
  <si>
    <r>
      <rPr>
        <rFont val="Arial"/>
        <color rgb="FF000000"/>
        <sz val="10.0"/>
      </rPr>
      <t xml:space="preserve">Dipendenze per artefatto </t>
    </r>
    <r>
      <rPr>
        <rFont val="Calibri"/>
        <color rgb="FF000000"/>
        <sz val="10.0"/>
      </rPr>
      <t>↓</t>
    </r>
  </si>
  <si>
    <t>SC_GP_1</t>
  </si>
  <si>
    <t>SC</t>
  </si>
  <si>
    <t>SC_GP_2</t>
  </si>
  <si>
    <t>SC_GP_3</t>
  </si>
  <si>
    <t>SC_GP_4</t>
  </si>
  <si>
    <t>SC_GP_5</t>
  </si>
  <si>
    <t>SC_GU_1</t>
  </si>
  <si>
    <t>SC_GA_1</t>
  </si>
  <si>
    <t>SC_GA_2</t>
  </si>
  <si>
    <t>SC_GA_3</t>
  </si>
  <si>
    <t>SC_GA_4</t>
  </si>
  <si>
    <t>SC_GA_5</t>
  </si>
  <si>
    <t>SC_GF_1</t>
  </si>
  <si>
    <t>SC_ISCE_1</t>
  </si>
  <si>
    <t>SC_ISCE_2</t>
  </si>
  <si>
    <t>UC_GP_1</t>
  </si>
  <si>
    <t>UC</t>
  </si>
  <si>
    <t>UC_GP_2</t>
  </si>
  <si>
    <t>UC_GP_3</t>
  </si>
  <si>
    <t>UC_GP_4</t>
  </si>
  <si>
    <t>UC_GA_1</t>
  </si>
  <si>
    <t>UC_GA_2</t>
  </si>
  <si>
    <t>UC_GF_1</t>
  </si>
  <si>
    <t>UCD_GP</t>
  </si>
  <si>
    <t>UCD</t>
  </si>
  <si>
    <t>UCD_GA</t>
  </si>
  <si>
    <t>UCD_GU</t>
  </si>
  <si>
    <t>UCD_GF</t>
  </si>
  <si>
    <t>SD_GP</t>
  </si>
  <si>
    <t>SD</t>
  </si>
  <si>
    <t>SD_GA</t>
  </si>
  <si>
    <t>SD_GF</t>
  </si>
  <si>
    <t>SCD_GA_1</t>
  </si>
  <si>
    <t>SCD</t>
  </si>
  <si>
    <t>SCD_GA_2</t>
  </si>
  <si>
    <t>TC_1.1</t>
  </si>
  <si>
    <t>TC</t>
  </si>
  <si>
    <t>TC_1.2</t>
  </si>
  <si>
    <t>TC_2.1</t>
  </si>
  <si>
    <t>TC_2.2</t>
  </si>
  <si>
    <t>TC_2.3</t>
  </si>
  <si>
    <t>TC_3.1</t>
  </si>
  <si>
    <t>ID</t>
  </si>
  <si>
    <t>Titolo</t>
  </si>
  <si>
    <t>Problema individuato</t>
  </si>
  <si>
    <t>Aggiornamento stato terapia</t>
  </si>
  <si>
    <t>-</t>
  </si>
  <si>
    <t>Visualizzazione informazioni paziente</t>
  </si>
  <si>
    <t>Inizio schedulazione terapia</t>
  </si>
  <si>
    <t>Terminazione schedulazione terapia</t>
  </si>
  <si>
    <t>Creazione nuova cartella clinica</t>
  </si>
  <si>
    <t>Login SPID</t>
  </si>
  <si>
    <t>Schedulazione manuale appuntamento</t>
  </si>
  <si>
    <t>Cancellazione appuntamento</t>
  </si>
  <si>
    <t>Rischedulazione appuntamento</t>
  </si>
  <si>
    <t>Visualizzazione pazienti</t>
  </si>
  <si>
    <t>Stampa calendario appuntamenti</t>
  </si>
  <si>
    <t>Visualizzazione farmaci da utilizzare</t>
  </si>
  <si>
    <t>Conferma preparazione farmaci richiesti</t>
  </si>
  <si>
    <t>Aggiornamento quantità farmaco</t>
  </si>
  <si>
    <t>Aggiunta farmaco</t>
  </si>
  <si>
    <t>Rimozione farmaco</t>
  </si>
  <si>
    <t>Interfaccia intutitiva</t>
  </si>
  <si>
    <t>Feedback esplicito</t>
  </si>
  <si>
    <t>Affidabilità delle operazioni</t>
  </si>
  <si>
    <t>Fallimento di sistema</t>
  </si>
  <si>
    <t>Gestione permessi sistema</t>
  </si>
  <si>
    <t>Sistema responsive</t>
  </si>
  <si>
    <t>Tempi di risposta</t>
  </si>
  <si>
    <t>Manutenibilità</t>
  </si>
  <si>
    <t>Modulo di IA</t>
  </si>
  <si>
    <t>Servizio database</t>
  </si>
  <si>
    <t>Gestione sistema</t>
  </si>
  <si>
    <t>Single web application</t>
  </si>
  <si>
    <t>Rispetto delle leggi</t>
  </si>
  <si>
    <t>Eliminazione appuntamento e successiva rischedulazione</t>
  </si>
  <si>
    <t>Rischedulazione di un determinato giorno</t>
  </si>
  <si>
    <t>Stampa calendario settimanale</t>
  </si>
  <si>
    <t>Visualizzazione degli appuntamenti giornalieri</t>
  </si>
  <si>
    <t>Visualizzazione farmaci da preparare</t>
  </si>
  <si>
    <t>Inserimento appuntamento manuale in caso di rallentamento del sistema</t>
  </si>
  <si>
    <t>Errore connessione durante rischedulazione del calendario</t>
  </si>
  <si>
    <t>Aggiornamento stato terapia di un paziente</t>
  </si>
  <si>
    <t>Rischedulazione di un appuntamento</t>
  </si>
  <si>
    <t>Gestione paziente</t>
  </si>
  <si>
    <t>Gestione appuntamenti</t>
  </si>
  <si>
    <t>Gestione utente</t>
  </si>
  <si>
    <t>Gestione farmaci</t>
  </si>
  <si>
    <t>Visualizza farmaci da preparare</t>
  </si>
  <si>
    <t>Schedulazione Automatica</t>
  </si>
  <si>
    <t>Appuntamento Manuale</t>
  </si>
  <si>
    <t>Descrizione</t>
  </si>
  <si>
    <t>Campi input</t>
  </si>
  <si>
    <t>Filtra terapia per paziente</t>
  </si>
  <si>
    <t>Aggiornamento terapia</t>
  </si>
  <si>
    <t>Schedulazione appuntamento</t>
  </si>
  <si>
    <t>Aggiorna quantità farmaco</t>
  </si>
  <si>
    <t>Numero totale requisiti</t>
  </si>
  <si>
    <t>Validati (cod. 0)</t>
  </si>
  <si>
    <t>In corso (cod. 1)</t>
  </si>
  <si>
    <t>Abbandonati (cod. 2)</t>
  </si>
  <si>
    <t>BASSO</t>
  </si>
  <si>
    <t>Non specificato</t>
  </si>
  <si>
    <t>Livello priorità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</si>
</sst>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b/>
      <sz val="12.0"/>
      <color rgb="FFFFE598"/>
      <name val="Arial"/>
    </font>
    <font/>
    <font>
      <sz val="10.0"/>
      <color theme="0"/>
      <name val="Arial"/>
    </font>
    <font>
      <sz val="10.0"/>
      <color theme="1"/>
      <name val="Arial"/>
    </font>
    <font>
      <sz val="10.0"/>
      <color rgb="FF000000"/>
      <name val="Arial"/>
    </font>
    <font>
      <sz val="11.0"/>
      <color theme="1"/>
      <name val="Calibri"/>
    </font>
    <font>
      <b/>
      <sz val="10.0"/>
      <color theme="0"/>
      <name val="Arial"/>
    </font>
    <font>
      <b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6FA8DC"/>
        <bgColor rgb="FF6FA8DC"/>
      </patternFill>
    </fill>
    <fill>
      <patternFill patternType="solid">
        <fgColor theme="8"/>
        <bgColor theme="8"/>
      </patternFill>
    </fill>
    <fill>
      <patternFill patternType="solid">
        <fgColor rgb="FF6D9EEB"/>
        <bgColor rgb="FF6D9EEB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8EAADB"/>
        <bgColor rgb="FF8EAADB"/>
      </patternFill>
    </fill>
  </fills>
  <borders count="18">
    <border/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Border="1" applyFill="1" applyFont="1"/>
    <xf borderId="4" fillId="4" fontId="4" numFmtId="0" xfId="0" applyAlignment="1" applyBorder="1" applyFill="1" applyFont="1">
      <alignment horizontal="center"/>
    </xf>
    <xf borderId="5" fillId="0" fontId="2" numFmtId="0" xfId="0" applyBorder="1" applyFont="1"/>
    <xf borderId="6" fillId="4" fontId="5" numFmtId="0" xfId="0" applyBorder="1" applyFont="1"/>
    <xf borderId="1" fillId="4" fontId="4" numFmtId="0" xfId="0" applyAlignment="1" applyBorder="1" applyFont="1">
      <alignment horizontal="center"/>
    </xf>
    <xf borderId="7" fillId="4" fontId="4" numFmtId="0" xfId="0" applyBorder="1" applyFont="1"/>
    <xf borderId="8" fillId="4" fontId="4" numFmtId="0" xfId="0" applyBorder="1" applyFont="1"/>
    <xf borderId="8" fillId="4" fontId="5" numFmtId="164" xfId="0" applyBorder="1" applyFont="1" applyNumberFormat="1"/>
    <xf borderId="9" fillId="4" fontId="4" numFmtId="0" xfId="0" applyAlignment="1" applyBorder="1" applyFont="1">
      <alignment horizontal="center"/>
    </xf>
    <xf borderId="10" fillId="0" fontId="2" numFmtId="0" xfId="0" applyBorder="1" applyFont="1"/>
    <xf borderId="11" fillId="4" fontId="4" numFmtId="0" xfId="0" applyBorder="1" applyFont="1"/>
    <xf borderId="4" fillId="5" fontId="4" numFmtId="0" xfId="0" applyAlignment="1" applyBorder="1" applyFill="1" applyFont="1">
      <alignment horizontal="center"/>
    </xf>
    <xf borderId="12" fillId="5" fontId="6" numFmtId="0" xfId="0" applyBorder="1" applyFont="1"/>
    <xf borderId="1" fillId="5" fontId="4" numFmtId="0" xfId="0" applyAlignment="1" applyBorder="1" applyFont="1">
      <alignment horizontal="center"/>
    </xf>
    <xf borderId="7" fillId="5" fontId="6" numFmtId="0" xfId="0" applyBorder="1" applyFont="1"/>
    <xf borderId="9" fillId="5" fontId="4" numFmtId="0" xfId="0" applyAlignment="1" applyBorder="1" applyFont="1">
      <alignment horizontal="center"/>
    </xf>
    <xf borderId="13" fillId="5" fontId="6" numFmtId="0" xfId="0" applyBorder="1" applyFont="1"/>
    <xf borderId="14" fillId="6" fontId="4" numFmtId="0" xfId="0" applyBorder="1" applyFill="1" applyFont="1"/>
    <xf borderId="13" fillId="6" fontId="5" numFmtId="0" xfId="0" applyBorder="1" applyFont="1"/>
    <xf borderId="3" fillId="7" fontId="6" numFmtId="0" xfId="0" applyBorder="1" applyFill="1" applyFont="1"/>
    <xf borderId="3" fillId="4" fontId="4" numFmtId="0" xfId="0" applyBorder="1" applyFont="1"/>
    <xf borderId="3" fillId="0" fontId="6" numFmtId="0" xfId="0" applyBorder="1" applyFont="1"/>
    <xf borderId="3" fillId="8" fontId="7" numFmtId="0" xfId="0" applyBorder="1" applyFill="1" applyFont="1"/>
    <xf borderId="3" fillId="9" fontId="5" numFmtId="0" xfId="0" applyBorder="1" applyFill="1" applyFont="1"/>
    <xf borderId="3" fillId="9" fontId="5" numFmtId="0" xfId="0" applyAlignment="1" applyBorder="1" applyFont="1">
      <alignment horizontal="center"/>
    </xf>
    <xf borderId="3" fillId="9" fontId="6" numFmtId="0" xfId="0" applyBorder="1" applyFont="1"/>
    <xf borderId="3" fillId="10" fontId="5" numFmtId="0" xfId="0" applyBorder="1" applyFill="1" applyFont="1"/>
    <xf borderId="3" fillId="10" fontId="5" numFmtId="0" xfId="0" applyAlignment="1" applyBorder="1" applyFont="1">
      <alignment horizontal="center"/>
    </xf>
    <xf borderId="3" fillId="11" fontId="8" numFmtId="0" xfId="0" applyBorder="1" applyFill="1" applyFont="1"/>
    <xf borderId="15" fillId="11" fontId="8" numFmtId="0" xfId="0" applyBorder="1" applyFont="1"/>
    <xf borderId="16" fillId="11" fontId="4" numFmtId="0" xfId="0" applyBorder="1" applyFont="1"/>
    <xf borderId="6" fillId="11" fontId="4" numFmtId="0" xfId="0" applyBorder="1" applyFont="1"/>
    <xf borderId="3" fillId="9" fontId="4" numFmtId="0" xfId="0" applyBorder="1" applyFont="1"/>
    <xf borderId="3" fillId="4" fontId="8" numFmtId="0" xfId="0" applyBorder="1" applyFont="1"/>
    <xf borderId="17" fillId="3" fontId="6" numFmtId="0" xfId="0" applyBorder="1" applyFont="1"/>
    <xf borderId="17" fillId="3" fontId="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2" width="26.86"/>
    <col customWidth="1" min="3" max="3" width="17.71"/>
    <col customWidth="1" min="4" max="4" width="18.0"/>
    <col customWidth="1" min="5" max="5" width="17.71"/>
    <col customWidth="1" min="6" max="6" width="17.86"/>
    <col customWidth="1" min="7" max="7" width="18.0"/>
    <col customWidth="1" min="8" max="8" width="18.14"/>
    <col customWidth="1" min="9" max="9" width="17.71"/>
    <col customWidth="1" min="10" max="11" width="17.86"/>
    <col customWidth="1" min="12" max="12" width="17.71"/>
    <col customWidth="1" min="13" max="13" width="18.57"/>
    <col customWidth="1" min="14" max="14" width="17.29"/>
    <col customWidth="1" min="15" max="15" width="18.0"/>
    <col customWidth="1" min="16" max="16" width="17.57"/>
    <col customWidth="1" min="17" max="17" width="17.43"/>
    <col customWidth="1" min="18" max="18" width="18.14"/>
    <col customWidth="1" min="19" max="19" width="17.71"/>
    <col customWidth="1" min="20" max="21" width="17.29"/>
    <col customWidth="1" min="22" max="22" width="17.71"/>
    <col customWidth="1" min="23" max="23" width="17.57"/>
    <col customWidth="1" min="24" max="24" width="18.29"/>
    <col customWidth="1" min="25" max="25" width="17.29"/>
    <col customWidth="1" min="26" max="27" width="17.71"/>
    <col customWidth="1" min="28" max="28" width="18.29"/>
    <col customWidth="1" min="29" max="29" width="17.57"/>
    <col customWidth="1" min="30" max="30" width="18.0"/>
    <col customWidth="1" min="31" max="31" width="17.86"/>
  </cols>
  <sheetData>
    <row r="1" ht="14.2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 ht="14.25" customHeight="1">
      <c r="A2" s="4" t="s">
        <v>30</v>
      </c>
      <c r="B2" s="5"/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31</v>
      </c>
      <c r="J2" s="6" t="s">
        <v>31</v>
      </c>
      <c r="K2" s="6" t="s">
        <v>31</v>
      </c>
      <c r="L2" s="6" t="s">
        <v>31</v>
      </c>
      <c r="M2" s="6" t="s">
        <v>31</v>
      </c>
      <c r="N2" s="6" t="s">
        <v>31</v>
      </c>
      <c r="O2" s="6" t="s">
        <v>31</v>
      </c>
      <c r="P2" s="6" t="s">
        <v>31</v>
      </c>
      <c r="Q2" s="6" t="s">
        <v>31</v>
      </c>
      <c r="R2" s="6" t="s">
        <v>31</v>
      </c>
      <c r="S2" s="6" t="s">
        <v>32</v>
      </c>
      <c r="T2" s="6" t="s">
        <v>32</v>
      </c>
      <c r="U2" s="6" t="s">
        <v>32</v>
      </c>
      <c r="V2" s="6" t="s">
        <v>32</v>
      </c>
      <c r="W2" s="6" t="s">
        <v>32</v>
      </c>
      <c r="X2" s="6" t="s">
        <v>32</v>
      </c>
      <c r="Y2" s="6" t="s">
        <v>32</v>
      </c>
      <c r="Z2" s="6" t="s">
        <v>32</v>
      </c>
      <c r="AA2" s="6" t="s">
        <v>32</v>
      </c>
      <c r="AB2" s="6" t="s">
        <v>32</v>
      </c>
      <c r="AC2" s="6" t="s">
        <v>32</v>
      </c>
      <c r="AD2" s="6" t="s">
        <v>32</v>
      </c>
      <c r="AE2" s="6" t="s">
        <v>32</v>
      </c>
    </row>
    <row r="3" ht="14.25" customHeight="1">
      <c r="A3" s="7" t="s">
        <v>33</v>
      </c>
      <c r="B3" s="2"/>
      <c r="C3" s="8" t="s">
        <v>34</v>
      </c>
      <c r="D3" s="8" t="s">
        <v>34</v>
      </c>
      <c r="E3" s="8" t="s">
        <v>34</v>
      </c>
      <c r="F3" s="8" t="s">
        <v>35</v>
      </c>
      <c r="G3" s="8" t="s">
        <v>36</v>
      </c>
      <c r="H3" s="8" t="s">
        <v>35</v>
      </c>
      <c r="I3" s="8" t="s">
        <v>34</v>
      </c>
      <c r="J3" s="8" t="s">
        <v>34</v>
      </c>
      <c r="K3" s="8" t="s">
        <v>34</v>
      </c>
      <c r="L3" s="8" t="s">
        <v>34</v>
      </c>
      <c r="M3" s="8" t="s">
        <v>35</v>
      </c>
      <c r="N3" s="8" t="s">
        <v>34</v>
      </c>
      <c r="O3" s="8" t="s">
        <v>34</v>
      </c>
      <c r="P3" s="8" t="s">
        <v>36</v>
      </c>
      <c r="Q3" s="8" t="s">
        <v>36</v>
      </c>
      <c r="R3" s="8" t="s">
        <v>36</v>
      </c>
      <c r="S3" s="8" t="s">
        <v>34</v>
      </c>
      <c r="T3" s="8" t="s">
        <v>34</v>
      </c>
      <c r="U3" s="8" t="s">
        <v>34</v>
      </c>
      <c r="V3" s="8" t="s">
        <v>34</v>
      </c>
      <c r="W3" s="8" t="s">
        <v>34</v>
      </c>
      <c r="X3" s="8" t="s">
        <v>35</v>
      </c>
      <c r="Y3" s="8" t="s">
        <v>35</v>
      </c>
      <c r="Z3" s="8" t="s">
        <v>34</v>
      </c>
      <c r="AA3" s="8" t="s">
        <v>34</v>
      </c>
      <c r="AB3" s="8" t="s">
        <v>34</v>
      </c>
      <c r="AC3" s="8" t="s">
        <v>34</v>
      </c>
      <c r="AD3" s="8" t="s">
        <v>34</v>
      </c>
      <c r="AE3" s="8" t="s">
        <v>34</v>
      </c>
    </row>
    <row r="4" ht="14.25" customHeight="1">
      <c r="A4" s="7" t="s">
        <v>37</v>
      </c>
      <c r="B4" s="2"/>
      <c r="C4" s="9" t="s">
        <v>38</v>
      </c>
      <c r="D4" s="9" t="s">
        <v>38</v>
      </c>
      <c r="E4" s="9" t="s">
        <v>38</v>
      </c>
      <c r="F4" s="9" t="s">
        <v>38</v>
      </c>
      <c r="G4" s="9" t="s">
        <v>38</v>
      </c>
      <c r="H4" s="9" t="s">
        <v>38</v>
      </c>
      <c r="I4" s="9" t="s">
        <v>38</v>
      </c>
      <c r="J4" s="9" t="s">
        <v>38</v>
      </c>
      <c r="K4" s="9" t="s">
        <v>38</v>
      </c>
      <c r="L4" s="9" t="s">
        <v>38</v>
      </c>
      <c r="M4" s="9" t="s">
        <v>38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  <c r="S4" s="9" t="s">
        <v>38</v>
      </c>
      <c r="T4" s="9" t="s">
        <v>38</v>
      </c>
      <c r="U4" s="9" t="s">
        <v>38</v>
      </c>
      <c r="V4" s="9" t="s">
        <v>38</v>
      </c>
      <c r="W4" s="9" t="s">
        <v>38</v>
      </c>
      <c r="X4" s="9" t="s">
        <v>38</v>
      </c>
      <c r="Y4" s="9" t="s">
        <v>38</v>
      </c>
      <c r="Z4" s="9" t="s">
        <v>38</v>
      </c>
      <c r="AA4" s="9" t="s">
        <v>38</v>
      </c>
      <c r="AB4" s="9" t="s">
        <v>38</v>
      </c>
      <c r="AC4" s="9" t="s">
        <v>38</v>
      </c>
      <c r="AD4" s="9" t="s">
        <v>38</v>
      </c>
      <c r="AE4" s="9" t="s">
        <v>38</v>
      </c>
    </row>
    <row r="5" ht="14.25" customHeight="1">
      <c r="A5" s="7" t="s">
        <v>39</v>
      </c>
      <c r="B5" s="2"/>
      <c r="C5" s="10">
        <v>44974.0</v>
      </c>
      <c r="D5" s="10">
        <v>44974.0</v>
      </c>
      <c r="E5" s="10">
        <v>44974.0</v>
      </c>
      <c r="F5" s="10">
        <v>44974.0</v>
      </c>
      <c r="G5" s="10"/>
      <c r="H5" s="10"/>
      <c r="I5" s="10">
        <v>44974.0</v>
      </c>
      <c r="J5" s="10">
        <v>44974.0</v>
      </c>
      <c r="K5" s="10">
        <v>44974.0</v>
      </c>
      <c r="L5" s="10">
        <v>44974.0</v>
      </c>
      <c r="M5" s="10">
        <v>44974.0</v>
      </c>
      <c r="N5" s="10">
        <v>44974.0</v>
      </c>
      <c r="O5" s="10">
        <v>44974.0</v>
      </c>
      <c r="P5" s="10">
        <v>44974.0</v>
      </c>
      <c r="Q5" s="10"/>
      <c r="R5" s="10"/>
      <c r="S5" s="10">
        <v>44974.0</v>
      </c>
      <c r="T5" s="10">
        <v>44974.0</v>
      </c>
      <c r="U5" s="10">
        <v>44974.0</v>
      </c>
      <c r="V5" s="10">
        <v>44974.0</v>
      </c>
      <c r="W5" s="10">
        <v>44974.0</v>
      </c>
      <c r="X5" s="10">
        <v>44974.0</v>
      </c>
      <c r="Y5" s="10">
        <v>44974.0</v>
      </c>
      <c r="Z5" s="10">
        <v>44974.0</v>
      </c>
      <c r="AA5" s="10">
        <v>44974.0</v>
      </c>
      <c r="AB5" s="10">
        <v>44974.0</v>
      </c>
      <c r="AC5" s="10">
        <v>44974.0</v>
      </c>
      <c r="AD5" s="10">
        <v>44974.0</v>
      </c>
      <c r="AE5" s="10">
        <v>44974.0</v>
      </c>
    </row>
    <row r="6" ht="14.25" customHeight="1">
      <c r="A6" s="11" t="s">
        <v>40</v>
      </c>
      <c r="B6" s="12"/>
      <c r="C6" s="13">
        <v>0.0</v>
      </c>
      <c r="D6" s="13">
        <v>0.0</v>
      </c>
      <c r="E6" s="13">
        <v>0.0</v>
      </c>
      <c r="F6" s="13">
        <v>0.0</v>
      </c>
      <c r="G6" s="13">
        <v>1.0</v>
      </c>
      <c r="H6" s="13">
        <v>1.0</v>
      </c>
      <c r="I6" s="13">
        <v>0.0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1.0</v>
      </c>
      <c r="R6" s="13">
        <v>1.0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3">
        <v>0.0</v>
      </c>
      <c r="Z6" s="13">
        <v>0.0</v>
      </c>
      <c r="AA6" s="13">
        <v>0.0</v>
      </c>
      <c r="AB6" s="13">
        <v>0.0</v>
      </c>
      <c r="AC6" s="13">
        <v>0.0</v>
      </c>
      <c r="AD6" s="13">
        <v>0.0</v>
      </c>
      <c r="AE6" s="13">
        <v>0.0</v>
      </c>
    </row>
    <row r="7" ht="14.25" customHeight="1">
      <c r="A7" s="14" t="s">
        <v>41</v>
      </c>
      <c r="B7" s="5"/>
      <c r="C7" s="15">
        <f t="shared" ref="C7:AE7" si="1">COUNTIF(C$14:C150, "UC")</f>
        <v>1</v>
      </c>
      <c r="D7" s="15">
        <f t="shared" si="1"/>
        <v>1</v>
      </c>
      <c r="E7" s="15">
        <f t="shared" si="1"/>
        <v>1</v>
      </c>
      <c r="F7" s="15">
        <f t="shared" si="1"/>
        <v>1</v>
      </c>
      <c r="G7" s="15">
        <f t="shared" si="1"/>
        <v>0</v>
      </c>
      <c r="H7" s="15">
        <f t="shared" si="1"/>
        <v>0</v>
      </c>
      <c r="I7" s="15">
        <f t="shared" si="1"/>
        <v>1</v>
      </c>
      <c r="J7" s="15">
        <f t="shared" si="1"/>
        <v>1</v>
      </c>
      <c r="K7" s="15">
        <f t="shared" si="1"/>
        <v>1</v>
      </c>
      <c r="L7" s="15">
        <f t="shared" si="1"/>
        <v>1</v>
      </c>
      <c r="M7" s="15">
        <f t="shared" si="1"/>
        <v>0</v>
      </c>
      <c r="N7" s="15">
        <f t="shared" si="1"/>
        <v>1</v>
      </c>
      <c r="O7" s="15">
        <f t="shared" si="1"/>
        <v>1</v>
      </c>
      <c r="P7" s="15">
        <f t="shared" si="1"/>
        <v>0</v>
      </c>
      <c r="Q7" s="15">
        <f t="shared" si="1"/>
        <v>0</v>
      </c>
      <c r="R7" s="15">
        <f t="shared" si="1"/>
        <v>0</v>
      </c>
      <c r="S7" s="15">
        <f t="shared" si="1"/>
        <v>0</v>
      </c>
      <c r="T7" s="15">
        <f t="shared" si="1"/>
        <v>0</v>
      </c>
      <c r="U7" s="15">
        <f t="shared" si="1"/>
        <v>0</v>
      </c>
      <c r="V7" s="15">
        <f t="shared" si="1"/>
        <v>0</v>
      </c>
      <c r="W7" s="15">
        <f t="shared" si="1"/>
        <v>0</v>
      </c>
      <c r="X7" s="15">
        <f t="shared" si="1"/>
        <v>0</v>
      </c>
      <c r="Y7" s="15">
        <f t="shared" si="1"/>
        <v>0</v>
      </c>
      <c r="Z7" s="15">
        <f t="shared" si="1"/>
        <v>0</v>
      </c>
      <c r="AA7" s="15">
        <f t="shared" si="1"/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</row>
    <row r="8" ht="14.25" customHeight="1">
      <c r="A8" s="16" t="s">
        <v>42</v>
      </c>
      <c r="B8" s="2"/>
      <c r="C8" s="17">
        <f t="shared" ref="C8:AE8" si="2">COUNTIF(C$14:C151, "SC")</f>
        <v>1</v>
      </c>
      <c r="D8" s="17">
        <f t="shared" si="2"/>
        <v>1</v>
      </c>
      <c r="E8" s="17">
        <f t="shared" si="2"/>
        <v>1</v>
      </c>
      <c r="F8" s="17">
        <f t="shared" si="2"/>
        <v>1</v>
      </c>
      <c r="G8" s="17">
        <f t="shared" si="2"/>
        <v>1</v>
      </c>
      <c r="H8" s="17">
        <f t="shared" si="2"/>
        <v>1</v>
      </c>
      <c r="I8" s="17">
        <f t="shared" si="2"/>
        <v>1</v>
      </c>
      <c r="J8" s="17">
        <f t="shared" si="2"/>
        <v>1</v>
      </c>
      <c r="K8" s="17">
        <f t="shared" si="2"/>
        <v>2</v>
      </c>
      <c r="L8" s="17">
        <f t="shared" si="2"/>
        <v>1</v>
      </c>
      <c r="M8" s="17">
        <f t="shared" si="2"/>
        <v>2</v>
      </c>
      <c r="N8" s="17">
        <f t="shared" si="2"/>
        <v>1</v>
      </c>
      <c r="O8" s="17">
        <f t="shared" si="2"/>
        <v>1</v>
      </c>
      <c r="P8" s="17">
        <f t="shared" si="2"/>
        <v>0</v>
      </c>
      <c r="Q8" s="17">
        <f t="shared" si="2"/>
        <v>0</v>
      </c>
      <c r="R8" s="17">
        <f t="shared" si="2"/>
        <v>0</v>
      </c>
      <c r="S8" s="17">
        <f t="shared" si="2"/>
        <v>0</v>
      </c>
      <c r="T8" s="17">
        <f t="shared" si="2"/>
        <v>0</v>
      </c>
      <c r="U8" s="17">
        <f t="shared" si="2"/>
        <v>2</v>
      </c>
      <c r="V8" s="17">
        <f t="shared" si="2"/>
        <v>0</v>
      </c>
      <c r="W8" s="17">
        <f t="shared" si="2"/>
        <v>0</v>
      </c>
      <c r="X8" s="17">
        <f t="shared" si="2"/>
        <v>0</v>
      </c>
      <c r="Y8" s="17">
        <f t="shared" si="2"/>
        <v>0</v>
      </c>
      <c r="Z8" s="17">
        <f t="shared" si="2"/>
        <v>0</v>
      </c>
      <c r="AA8" s="17">
        <f t="shared" si="2"/>
        <v>0</v>
      </c>
      <c r="AB8" s="17">
        <f t="shared" si="2"/>
        <v>0</v>
      </c>
      <c r="AC8" s="17">
        <f t="shared" si="2"/>
        <v>0</v>
      </c>
      <c r="AD8" s="17">
        <f t="shared" si="2"/>
        <v>0</v>
      </c>
      <c r="AE8" s="17">
        <f t="shared" si="2"/>
        <v>0</v>
      </c>
    </row>
    <row r="9" ht="14.25" customHeight="1">
      <c r="A9" s="16" t="s">
        <v>43</v>
      </c>
      <c r="B9" s="2"/>
      <c r="C9" s="17">
        <f t="shared" ref="C9:AE9" si="3">COUNTIF(C$14:C152, "UCD")</f>
        <v>1</v>
      </c>
      <c r="D9" s="17">
        <f t="shared" si="3"/>
        <v>1</v>
      </c>
      <c r="E9" s="17">
        <f t="shared" si="3"/>
        <v>1</v>
      </c>
      <c r="F9" s="17">
        <f t="shared" si="3"/>
        <v>1</v>
      </c>
      <c r="G9" s="17">
        <f t="shared" si="3"/>
        <v>1</v>
      </c>
      <c r="H9" s="17">
        <f t="shared" si="3"/>
        <v>1</v>
      </c>
      <c r="I9" s="17">
        <f t="shared" si="3"/>
        <v>1</v>
      </c>
      <c r="J9" s="17">
        <f t="shared" si="3"/>
        <v>1</v>
      </c>
      <c r="K9" s="17">
        <f t="shared" si="3"/>
        <v>1</v>
      </c>
      <c r="L9" s="17">
        <f t="shared" si="3"/>
        <v>1</v>
      </c>
      <c r="M9" s="17">
        <f t="shared" si="3"/>
        <v>1</v>
      </c>
      <c r="N9" s="17">
        <f t="shared" si="3"/>
        <v>1</v>
      </c>
      <c r="O9" s="17">
        <f t="shared" si="3"/>
        <v>1</v>
      </c>
      <c r="P9" s="17">
        <f t="shared" si="3"/>
        <v>1</v>
      </c>
      <c r="Q9" s="17">
        <f t="shared" si="3"/>
        <v>1</v>
      </c>
      <c r="R9" s="17">
        <f t="shared" si="3"/>
        <v>1</v>
      </c>
      <c r="S9" s="17">
        <f t="shared" si="3"/>
        <v>0</v>
      </c>
      <c r="T9" s="17">
        <f t="shared" si="3"/>
        <v>0</v>
      </c>
      <c r="U9" s="17">
        <f t="shared" si="3"/>
        <v>0</v>
      </c>
      <c r="V9" s="17">
        <f t="shared" si="3"/>
        <v>0</v>
      </c>
      <c r="W9" s="17">
        <f t="shared" si="3"/>
        <v>0</v>
      </c>
      <c r="X9" s="17">
        <f t="shared" si="3"/>
        <v>0</v>
      </c>
      <c r="Y9" s="17">
        <f t="shared" si="3"/>
        <v>0</v>
      </c>
      <c r="Z9" s="17">
        <f t="shared" si="3"/>
        <v>0</v>
      </c>
      <c r="AA9" s="17">
        <f t="shared" si="3"/>
        <v>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</row>
    <row r="10" ht="14.25" customHeight="1">
      <c r="A10" s="16" t="s">
        <v>44</v>
      </c>
      <c r="B10" s="2"/>
      <c r="C10" s="17">
        <f t="shared" ref="C10:AE10" si="4">COUNTIF(C$14:C153, "SQ")</f>
        <v>0</v>
      </c>
      <c r="D10" s="17">
        <f t="shared" si="4"/>
        <v>0</v>
      </c>
      <c r="E10" s="17">
        <f t="shared" si="4"/>
        <v>0</v>
      </c>
      <c r="F10" s="17">
        <f t="shared" si="4"/>
        <v>0</v>
      </c>
      <c r="G10" s="17">
        <f t="shared" si="4"/>
        <v>0</v>
      </c>
      <c r="H10" s="17">
        <f t="shared" si="4"/>
        <v>0</v>
      </c>
      <c r="I10" s="17">
        <f t="shared" si="4"/>
        <v>0</v>
      </c>
      <c r="J10" s="17">
        <f t="shared" si="4"/>
        <v>0</v>
      </c>
      <c r="K10" s="17">
        <f t="shared" si="4"/>
        <v>0</v>
      </c>
      <c r="L10" s="17">
        <f t="shared" si="4"/>
        <v>0</v>
      </c>
      <c r="M10" s="17">
        <f t="shared" si="4"/>
        <v>0</v>
      </c>
      <c r="N10" s="17">
        <f t="shared" si="4"/>
        <v>0</v>
      </c>
      <c r="O10" s="17">
        <f t="shared" si="4"/>
        <v>0</v>
      </c>
      <c r="P10" s="17">
        <f t="shared" si="4"/>
        <v>0</v>
      </c>
      <c r="Q10" s="17">
        <f t="shared" si="4"/>
        <v>0</v>
      </c>
      <c r="R10" s="17">
        <f t="shared" si="4"/>
        <v>0</v>
      </c>
      <c r="S10" s="17">
        <f t="shared" si="4"/>
        <v>0</v>
      </c>
      <c r="T10" s="17">
        <f t="shared" si="4"/>
        <v>0</v>
      </c>
      <c r="U10" s="17">
        <f t="shared" si="4"/>
        <v>0</v>
      </c>
      <c r="V10" s="17">
        <f t="shared" si="4"/>
        <v>0</v>
      </c>
      <c r="W10" s="17">
        <f t="shared" si="4"/>
        <v>0</v>
      </c>
      <c r="X10" s="17">
        <f t="shared" si="4"/>
        <v>0</v>
      </c>
      <c r="Y10" s="17">
        <f t="shared" si="4"/>
        <v>0</v>
      </c>
      <c r="Z10" s="17">
        <f t="shared" si="4"/>
        <v>0</v>
      </c>
      <c r="AA10" s="17">
        <f t="shared" si="4"/>
        <v>0</v>
      </c>
      <c r="AB10" s="17">
        <f t="shared" si="4"/>
        <v>0</v>
      </c>
      <c r="AC10" s="17">
        <f t="shared" si="4"/>
        <v>0</v>
      </c>
      <c r="AD10" s="17">
        <f t="shared" si="4"/>
        <v>0</v>
      </c>
      <c r="AE10" s="17">
        <f t="shared" si="4"/>
        <v>0</v>
      </c>
    </row>
    <row r="11" ht="14.25" customHeight="1">
      <c r="A11" s="16" t="s">
        <v>45</v>
      </c>
      <c r="B11" s="2"/>
      <c r="C11" s="17">
        <f t="shared" ref="C11:AE11" si="5">COUNTIF(C$14:C154, "ST")</f>
        <v>0</v>
      </c>
      <c r="D11" s="17">
        <f t="shared" si="5"/>
        <v>0</v>
      </c>
      <c r="E11" s="17">
        <f t="shared" si="5"/>
        <v>0</v>
      </c>
      <c r="F11" s="17">
        <f t="shared" si="5"/>
        <v>0</v>
      </c>
      <c r="G11" s="17">
        <f t="shared" si="5"/>
        <v>0</v>
      </c>
      <c r="H11" s="17">
        <f t="shared" si="5"/>
        <v>0</v>
      </c>
      <c r="I11" s="17">
        <f t="shared" si="5"/>
        <v>0</v>
      </c>
      <c r="J11" s="17">
        <f t="shared" si="5"/>
        <v>0</v>
      </c>
      <c r="K11" s="17">
        <f t="shared" si="5"/>
        <v>0</v>
      </c>
      <c r="L11" s="17">
        <f t="shared" si="5"/>
        <v>0</v>
      </c>
      <c r="M11" s="17">
        <f t="shared" si="5"/>
        <v>0</v>
      </c>
      <c r="N11" s="17">
        <f t="shared" si="5"/>
        <v>0</v>
      </c>
      <c r="O11" s="17">
        <f t="shared" si="5"/>
        <v>0</v>
      </c>
      <c r="P11" s="17">
        <f t="shared" si="5"/>
        <v>0</v>
      </c>
      <c r="Q11" s="17">
        <f t="shared" si="5"/>
        <v>0</v>
      </c>
      <c r="R11" s="17">
        <f t="shared" si="5"/>
        <v>0</v>
      </c>
      <c r="S11" s="17">
        <f t="shared" si="5"/>
        <v>0</v>
      </c>
      <c r="T11" s="17">
        <f t="shared" si="5"/>
        <v>0</v>
      </c>
      <c r="U11" s="17">
        <f t="shared" si="5"/>
        <v>0</v>
      </c>
      <c r="V11" s="17">
        <f t="shared" si="5"/>
        <v>0</v>
      </c>
      <c r="W11" s="17">
        <f t="shared" si="5"/>
        <v>0</v>
      </c>
      <c r="X11" s="17">
        <f t="shared" si="5"/>
        <v>0</v>
      </c>
      <c r="Y11" s="17">
        <f t="shared" si="5"/>
        <v>0</v>
      </c>
      <c r="Z11" s="17">
        <f t="shared" si="5"/>
        <v>0</v>
      </c>
      <c r="AA11" s="17">
        <f t="shared" si="5"/>
        <v>0</v>
      </c>
      <c r="AB11" s="17">
        <f t="shared" si="5"/>
        <v>0</v>
      </c>
      <c r="AC11" s="17">
        <f t="shared" si="5"/>
        <v>0</v>
      </c>
      <c r="AD11" s="17">
        <f t="shared" si="5"/>
        <v>0</v>
      </c>
      <c r="AE11" s="17">
        <f t="shared" si="5"/>
        <v>0</v>
      </c>
    </row>
    <row r="12" ht="14.25" customHeight="1">
      <c r="A12" s="18" t="s">
        <v>46</v>
      </c>
      <c r="B12" s="12"/>
      <c r="C12" s="19">
        <f t="shared" ref="C12:AE12" si="6">COUNTIF(C$14:C155, "TC")</f>
        <v>1</v>
      </c>
      <c r="D12" s="19">
        <f t="shared" si="6"/>
        <v>0</v>
      </c>
      <c r="E12" s="19">
        <f t="shared" si="6"/>
        <v>0</v>
      </c>
      <c r="F12" s="19">
        <f t="shared" si="6"/>
        <v>0</v>
      </c>
      <c r="G12" s="19">
        <f t="shared" si="6"/>
        <v>0</v>
      </c>
      <c r="H12" s="19">
        <f t="shared" si="6"/>
        <v>0</v>
      </c>
      <c r="I12" s="19">
        <f t="shared" si="6"/>
        <v>1</v>
      </c>
      <c r="J12" s="19">
        <f t="shared" si="6"/>
        <v>1</v>
      </c>
      <c r="K12" s="19">
        <f t="shared" si="6"/>
        <v>1</v>
      </c>
      <c r="L12" s="19">
        <f t="shared" si="6"/>
        <v>1</v>
      </c>
      <c r="M12" s="19">
        <f t="shared" si="6"/>
        <v>0</v>
      </c>
      <c r="N12" s="19">
        <f t="shared" si="6"/>
        <v>0</v>
      </c>
      <c r="O12" s="19">
        <f t="shared" si="6"/>
        <v>0</v>
      </c>
      <c r="P12" s="19">
        <f t="shared" si="6"/>
        <v>1</v>
      </c>
      <c r="Q12" s="19">
        <f t="shared" si="6"/>
        <v>0</v>
      </c>
      <c r="R12" s="19">
        <f t="shared" si="6"/>
        <v>0</v>
      </c>
      <c r="S12" s="19">
        <f t="shared" si="6"/>
        <v>0</v>
      </c>
      <c r="T12" s="19">
        <f t="shared" si="6"/>
        <v>0</v>
      </c>
      <c r="U12" s="19">
        <f t="shared" si="6"/>
        <v>0</v>
      </c>
      <c r="V12" s="19">
        <f t="shared" si="6"/>
        <v>0</v>
      </c>
      <c r="W12" s="19">
        <f t="shared" si="6"/>
        <v>0</v>
      </c>
      <c r="X12" s="19">
        <f t="shared" si="6"/>
        <v>0</v>
      </c>
      <c r="Y12" s="19">
        <f t="shared" si="6"/>
        <v>0</v>
      </c>
      <c r="Z12" s="19">
        <f t="shared" si="6"/>
        <v>0</v>
      </c>
      <c r="AA12" s="19">
        <f t="shared" si="6"/>
        <v>0</v>
      </c>
      <c r="AB12" s="19">
        <f t="shared" si="6"/>
        <v>0</v>
      </c>
      <c r="AC12" s="19">
        <f t="shared" si="6"/>
        <v>0</v>
      </c>
      <c r="AD12" s="19">
        <f t="shared" si="6"/>
        <v>0</v>
      </c>
      <c r="AE12" s="19">
        <f t="shared" si="6"/>
        <v>0</v>
      </c>
    </row>
    <row r="13" ht="14.25" customHeight="1">
      <c r="A13" s="20" t="s">
        <v>47</v>
      </c>
      <c r="B13" s="21" t="s">
        <v>48</v>
      </c>
      <c r="C13" s="22">
        <f t="shared" ref="C13:AE13" si="7">SUM(C$7:C$12)</f>
        <v>4</v>
      </c>
      <c r="D13" s="22">
        <f t="shared" si="7"/>
        <v>3</v>
      </c>
      <c r="E13" s="22">
        <f t="shared" si="7"/>
        <v>3</v>
      </c>
      <c r="F13" s="22">
        <f t="shared" si="7"/>
        <v>3</v>
      </c>
      <c r="G13" s="22">
        <f t="shared" si="7"/>
        <v>2</v>
      </c>
      <c r="H13" s="22">
        <f t="shared" si="7"/>
        <v>2</v>
      </c>
      <c r="I13" s="22">
        <f t="shared" si="7"/>
        <v>4</v>
      </c>
      <c r="J13" s="22">
        <f t="shared" si="7"/>
        <v>4</v>
      </c>
      <c r="K13" s="22">
        <f t="shared" si="7"/>
        <v>5</v>
      </c>
      <c r="L13" s="22">
        <f t="shared" si="7"/>
        <v>4</v>
      </c>
      <c r="M13" s="22">
        <f t="shared" si="7"/>
        <v>3</v>
      </c>
      <c r="N13" s="22">
        <f t="shared" si="7"/>
        <v>3</v>
      </c>
      <c r="O13" s="22">
        <f t="shared" si="7"/>
        <v>3</v>
      </c>
      <c r="P13" s="22">
        <f t="shared" si="7"/>
        <v>2</v>
      </c>
      <c r="Q13" s="22">
        <f t="shared" si="7"/>
        <v>1</v>
      </c>
      <c r="R13" s="22">
        <f t="shared" si="7"/>
        <v>1</v>
      </c>
      <c r="S13" s="22">
        <f t="shared" si="7"/>
        <v>0</v>
      </c>
      <c r="T13" s="22">
        <f t="shared" si="7"/>
        <v>0</v>
      </c>
      <c r="U13" s="22">
        <f t="shared" si="7"/>
        <v>2</v>
      </c>
      <c r="V13" s="22">
        <f t="shared" si="7"/>
        <v>0</v>
      </c>
      <c r="W13" s="22">
        <f t="shared" si="7"/>
        <v>0</v>
      </c>
      <c r="X13" s="22">
        <f t="shared" si="7"/>
        <v>0</v>
      </c>
      <c r="Y13" s="22">
        <f t="shared" si="7"/>
        <v>0</v>
      </c>
      <c r="Z13" s="22">
        <f t="shared" si="7"/>
        <v>0</v>
      </c>
      <c r="AA13" s="22">
        <f t="shared" si="7"/>
        <v>0</v>
      </c>
      <c r="AB13" s="22">
        <f t="shared" si="7"/>
        <v>0</v>
      </c>
      <c r="AC13" s="22">
        <f t="shared" si="7"/>
        <v>0</v>
      </c>
      <c r="AD13" s="22">
        <f t="shared" si="7"/>
        <v>0</v>
      </c>
      <c r="AE13" s="22">
        <f t="shared" si="7"/>
        <v>0</v>
      </c>
    </row>
    <row r="14" ht="14.25" customHeight="1">
      <c r="A14" s="3" t="s">
        <v>49</v>
      </c>
      <c r="B14" s="23">
        <f t="shared" ref="B14:B49" si="8">COUNTIF($C14:AE14, "&lt;&gt;")</f>
        <v>1</v>
      </c>
      <c r="C14" s="24" t="s">
        <v>50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ht="14.25" customHeight="1">
      <c r="A15" s="3" t="s">
        <v>51</v>
      </c>
      <c r="B15" s="23">
        <f t="shared" si="8"/>
        <v>2</v>
      </c>
      <c r="C15" s="24"/>
      <c r="D15" s="24" t="s">
        <v>50</v>
      </c>
      <c r="E15" s="24"/>
      <c r="F15" s="24"/>
      <c r="G15" s="24"/>
      <c r="H15" s="24"/>
      <c r="I15" s="24"/>
      <c r="J15" s="24"/>
      <c r="K15" s="24"/>
      <c r="L15" s="24" t="s">
        <v>50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ht="14.25" customHeight="1">
      <c r="A16" s="3" t="s">
        <v>52</v>
      </c>
      <c r="B16" s="23">
        <f t="shared" si="8"/>
        <v>1</v>
      </c>
      <c r="C16" s="24"/>
      <c r="D16" s="24"/>
      <c r="E16" s="24" t="s">
        <v>50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ht="14.25" customHeight="1">
      <c r="A17" s="3" t="s">
        <v>53</v>
      </c>
      <c r="B17" s="23">
        <f t="shared" si="8"/>
        <v>1</v>
      </c>
      <c r="C17" s="24"/>
      <c r="D17" s="24"/>
      <c r="E17" s="24"/>
      <c r="F17" s="24" t="s">
        <v>50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ht="14.25" customHeight="1">
      <c r="A18" s="3" t="s">
        <v>54</v>
      </c>
      <c r="B18" s="23">
        <f t="shared" si="8"/>
        <v>1</v>
      </c>
      <c r="C18" s="24"/>
      <c r="D18" s="24"/>
      <c r="E18" s="24"/>
      <c r="F18" s="24"/>
      <c r="G18" s="24" t="s">
        <v>50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ht="14.25" customHeight="1">
      <c r="A19" s="3" t="s">
        <v>55</v>
      </c>
      <c r="B19" s="23">
        <f t="shared" si="8"/>
        <v>1</v>
      </c>
      <c r="C19" s="24"/>
      <c r="D19" s="24"/>
      <c r="E19" s="24"/>
      <c r="F19" s="24"/>
      <c r="G19" s="24"/>
      <c r="H19" s="24" t="s">
        <v>50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ht="14.25" customHeight="1">
      <c r="A20" s="3" t="s">
        <v>56</v>
      </c>
      <c r="B20" s="23">
        <f t="shared" si="8"/>
        <v>1</v>
      </c>
      <c r="C20" s="24"/>
      <c r="D20" s="24"/>
      <c r="E20" s="24"/>
      <c r="F20" s="24"/>
      <c r="G20" s="24"/>
      <c r="H20" s="24"/>
      <c r="I20" s="24" t="s">
        <v>50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ht="14.25" customHeight="1">
      <c r="A21" s="3" t="s">
        <v>57</v>
      </c>
      <c r="B21" s="23">
        <f t="shared" si="8"/>
        <v>2</v>
      </c>
      <c r="C21" s="24"/>
      <c r="D21" s="24"/>
      <c r="E21" s="24"/>
      <c r="F21" s="24"/>
      <c r="G21" s="24"/>
      <c r="H21" s="24"/>
      <c r="I21" s="24"/>
      <c r="J21" s="24" t="s">
        <v>50</v>
      </c>
      <c r="K21" s="24" t="s">
        <v>50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ht="14.25" customHeight="1">
      <c r="A22" s="3" t="s">
        <v>58</v>
      </c>
      <c r="B22" s="23">
        <f t="shared" si="8"/>
        <v>1</v>
      </c>
      <c r="C22" s="24"/>
      <c r="D22" s="24"/>
      <c r="E22" s="24"/>
      <c r="F22" s="24"/>
      <c r="G22" s="24"/>
      <c r="H22" s="24"/>
      <c r="I22" s="24"/>
      <c r="J22" s="24"/>
      <c r="K22" s="24" t="s">
        <v>50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ht="14.25" customHeight="1">
      <c r="A23" s="3" t="s">
        <v>59</v>
      </c>
      <c r="B23" s="23">
        <f t="shared" si="8"/>
        <v>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 t="s">
        <v>50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ht="14.25" customHeight="1">
      <c r="A24" s="3" t="s">
        <v>60</v>
      </c>
      <c r="B24" s="23">
        <f t="shared" si="8"/>
        <v>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 t="s">
        <v>50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ht="14.25" customHeight="1">
      <c r="A25" s="3" t="s">
        <v>61</v>
      </c>
      <c r="B25" s="23">
        <f t="shared" si="8"/>
        <v>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 t="s">
        <v>50</v>
      </c>
      <c r="O25" s="24" t="s">
        <v>50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ht="14.25" customHeight="1">
      <c r="A26" s="3" t="s">
        <v>62</v>
      </c>
      <c r="B26" s="23">
        <f t="shared" si="8"/>
        <v>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O26" s="24"/>
      <c r="P26" s="24"/>
      <c r="Q26" s="24"/>
      <c r="R26" s="24"/>
      <c r="S26" s="24"/>
      <c r="T26" s="24"/>
      <c r="U26" s="24" t="s">
        <v>50</v>
      </c>
      <c r="W26" s="24"/>
      <c r="X26" s="24"/>
      <c r="Y26" s="24"/>
      <c r="Z26" s="24"/>
      <c r="AA26" s="24"/>
      <c r="AB26" s="24"/>
      <c r="AC26" s="24"/>
      <c r="AD26" s="24"/>
      <c r="AE26" s="24"/>
    </row>
    <row r="27" ht="14.25" customHeight="1">
      <c r="A27" s="3" t="s">
        <v>63</v>
      </c>
      <c r="B27" s="23">
        <f t="shared" si="8"/>
        <v>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 t="s">
        <v>50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ht="14.25" customHeight="1">
      <c r="A28" s="3" t="s">
        <v>64</v>
      </c>
      <c r="B28" s="23">
        <f t="shared" si="8"/>
        <v>1</v>
      </c>
      <c r="C28" s="24" t="s">
        <v>65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ht="14.25" customHeight="1">
      <c r="A29" s="3" t="s">
        <v>66</v>
      </c>
      <c r="B29" s="23">
        <f t="shared" si="8"/>
        <v>1</v>
      </c>
      <c r="C29" s="24"/>
      <c r="D29" s="24"/>
      <c r="E29" s="24" t="s">
        <v>65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ht="14.25" customHeight="1">
      <c r="A30" s="3" t="s">
        <v>67</v>
      </c>
      <c r="B30" s="23">
        <f t="shared" si="8"/>
        <v>1</v>
      </c>
      <c r="C30" s="24"/>
      <c r="D30" s="24"/>
      <c r="E30" s="24"/>
      <c r="F30" s="24" t="s">
        <v>65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ht="14.25" customHeight="1">
      <c r="A31" s="3" t="s">
        <v>68</v>
      </c>
      <c r="B31" s="23">
        <f t="shared" si="8"/>
        <v>2</v>
      </c>
      <c r="C31" s="24"/>
      <c r="D31" s="24" t="s">
        <v>65</v>
      </c>
      <c r="E31" s="24"/>
      <c r="F31" s="24"/>
      <c r="G31" s="24"/>
      <c r="H31" s="24"/>
      <c r="I31" s="24"/>
      <c r="J31" s="24"/>
      <c r="K31" s="24"/>
      <c r="L31" s="24" t="s">
        <v>65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ht="14.25" customHeight="1">
      <c r="A32" s="3" t="s">
        <v>69</v>
      </c>
      <c r="B32" s="23">
        <f t="shared" si="8"/>
        <v>2</v>
      </c>
      <c r="C32" s="24"/>
      <c r="D32" s="24"/>
      <c r="E32" s="24"/>
      <c r="F32" s="24"/>
      <c r="G32" s="24"/>
      <c r="H32" s="24"/>
      <c r="I32" s="24"/>
      <c r="J32" s="24" t="s">
        <v>65</v>
      </c>
      <c r="K32" s="24" t="s">
        <v>65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ht="14.25" customHeight="1">
      <c r="A33" s="3" t="s">
        <v>70</v>
      </c>
      <c r="B33" s="23">
        <f t="shared" si="8"/>
        <v>1</v>
      </c>
      <c r="C33" s="24"/>
      <c r="D33" s="24"/>
      <c r="E33" s="24"/>
      <c r="F33" s="24"/>
      <c r="G33" s="24"/>
      <c r="H33" s="24"/>
      <c r="I33" s="24" t="s">
        <v>65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ht="14.25" customHeight="1">
      <c r="A34" s="3" t="s">
        <v>71</v>
      </c>
      <c r="B34" s="23">
        <f t="shared" si="8"/>
        <v>2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 t="s">
        <v>65</v>
      </c>
      <c r="O34" s="24" t="s">
        <v>65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ht="14.25" customHeight="1">
      <c r="A35" s="3" t="s">
        <v>72</v>
      </c>
      <c r="B35" s="23">
        <f t="shared" si="8"/>
        <v>5</v>
      </c>
      <c r="C35" s="24" t="s">
        <v>73</v>
      </c>
      <c r="D35" s="24" t="s">
        <v>73</v>
      </c>
      <c r="E35" s="24" t="s">
        <v>73</v>
      </c>
      <c r="F35" s="24" t="s">
        <v>73</v>
      </c>
      <c r="G35" s="24" t="s">
        <v>73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ht="14.25" customHeight="1">
      <c r="A36" s="3" t="s">
        <v>74</v>
      </c>
      <c r="B36" s="23">
        <f t="shared" si="8"/>
        <v>5</v>
      </c>
      <c r="C36" s="24"/>
      <c r="D36" s="24"/>
      <c r="E36" s="24"/>
      <c r="F36" s="24"/>
      <c r="G36" s="24"/>
      <c r="H36" s="24"/>
      <c r="I36" s="24" t="s">
        <v>73</v>
      </c>
      <c r="J36" s="24" t="s">
        <v>73</v>
      </c>
      <c r="K36" s="24" t="s">
        <v>73</v>
      </c>
      <c r="L36" s="24" t="s">
        <v>73</v>
      </c>
      <c r="M36" s="24" t="s">
        <v>73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ht="14.25" customHeight="1">
      <c r="A37" s="3" t="s">
        <v>75</v>
      </c>
      <c r="B37" s="23">
        <f t="shared" si="8"/>
        <v>1</v>
      </c>
      <c r="C37" s="24"/>
      <c r="D37" s="24"/>
      <c r="E37" s="24"/>
      <c r="F37" s="24"/>
      <c r="G37" s="24"/>
      <c r="H37" s="24" t="s">
        <v>73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ht="14.25" customHeight="1">
      <c r="A38" s="3" t="s">
        <v>76</v>
      </c>
      <c r="B38" s="23">
        <f t="shared" si="8"/>
        <v>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 t="s">
        <v>73</v>
      </c>
      <c r="O38" s="24" t="s">
        <v>73</v>
      </c>
      <c r="P38" s="24" t="s">
        <v>73</v>
      </c>
      <c r="Q38" s="24" t="s">
        <v>73</v>
      </c>
      <c r="R38" s="24" t="s">
        <v>73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ht="14.25" customHeight="1">
      <c r="A39" s="3" t="s">
        <v>77</v>
      </c>
      <c r="B39" s="23">
        <f t="shared" si="8"/>
        <v>1</v>
      </c>
      <c r="C39" s="24"/>
      <c r="D39" s="24"/>
      <c r="E39" s="24" t="s">
        <v>78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ht="14.25" customHeight="1">
      <c r="A40" s="3" t="s">
        <v>79</v>
      </c>
      <c r="B40" s="23">
        <f t="shared" si="8"/>
        <v>1</v>
      </c>
      <c r="C40" s="24"/>
      <c r="D40" s="24"/>
      <c r="E40" s="24"/>
      <c r="F40" s="24"/>
      <c r="G40" s="24"/>
      <c r="H40" s="24"/>
      <c r="I40" s="24" t="s">
        <v>78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ht="14.25" customHeight="1">
      <c r="A41" s="3" t="s">
        <v>80</v>
      </c>
      <c r="B41" s="23">
        <f t="shared" si="8"/>
        <v>1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 t="s">
        <v>78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ht="14.25" customHeight="1">
      <c r="A42" s="3" t="s">
        <v>81</v>
      </c>
      <c r="B42" s="23">
        <f t="shared" si="8"/>
        <v>1</v>
      </c>
      <c r="C42" s="24"/>
      <c r="D42" s="24"/>
      <c r="E42" s="24"/>
      <c r="F42" s="24"/>
      <c r="G42" s="24"/>
      <c r="H42" s="24"/>
      <c r="I42" s="24" t="s">
        <v>82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ht="14.25" customHeight="1">
      <c r="A43" s="3" t="s">
        <v>83</v>
      </c>
      <c r="B43" s="23">
        <f t="shared" si="8"/>
        <v>1</v>
      </c>
      <c r="C43" s="24"/>
      <c r="D43" s="24"/>
      <c r="E43" s="24"/>
      <c r="F43" s="24"/>
      <c r="G43" s="24"/>
      <c r="H43" s="24"/>
      <c r="I43" s="24" t="s">
        <v>82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ht="14.25" customHeight="1">
      <c r="A44" s="3" t="s">
        <v>84</v>
      </c>
      <c r="B44" s="23">
        <f t="shared" si="8"/>
        <v>1</v>
      </c>
      <c r="C44" s="24"/>
      <c r="D44" s="24"/>
      <c r="E44" s="24"/>
      <c r="F44" s="24"/>
      <c r="G44" s="24"/>
      <c r="H44" s="24"/>
      <c r="I44" s="24"/>
      <c r="J44" s="24"/>
      <c r="K44" s="24"/>
      <c r="L44" s="24" t="s">
        <v>85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ht="14.25" customHeight="1">
      <c r="A45" s="3" t="s">
        <v>86</v>
      </c>
      <c r="B45" s="23">
        <f t="shared" si="8"/>
        <v>1</v>
      </c>
      <c r="C45" s="24" t="s">
        <v>85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ht="14.25" customHeight="1">
      <c r="A46" s="3" t="s">
        <v>87</v>
      </c>
      <c r="B46" s="23">
        <f t="shared" si="8"/>
        <v>1</v>
      </c>
      <c r="C46" s="24"/>
      <c r="D46" s="24"/>
      <c r="E46" s="24"/>
      <c r="F46" s="24"/>
      <c r="G46" s="24"/>
      <c r="H46" s="24"/>
      <c r="I46" s="24" t="s">
        <v>85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ht="14.25" customHeight="1">
      <c r="A47" s="3" t="s">
        <v>88</v>
      </c>
      <c r="B47" s="23">
        <f t="shared" si="8"/>
        <v>1</v>
      </c>
      <c r="C47" s="24"/>
      <c r="D47" s="24"/>
      <c r="E47" s="24"/>
      <c r="F47" s="24"/>
      <c r="G47" s="24"/>
      <c r="H47" s="24"/>
      <c r="I47" s="24"/>
      <c r="J47" s="24" t="s">
        <v>85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ht="14.25" customHeight="1">
      <c r="A48" s="3" t="s">
        <v>89</v>
      </c>
      <c r="B48" s="23">
        <f t="shared" si="8"/>
        <v>1</v>
      </c>
      <c r="C48" s="24"/>
      <c r="D48" s="24"/>
      <c r="E48" s="24"/>
      <c r="F48" s="24"/>
      <c r="G48" s="24"/>
      <c r="H48" s="24"/>
      <c r="I48" s="24"/>
      <c r="J48" s="24"/>
      <c r="K48" s="24" t="s">
        <v>85</v>
      </c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ht="14.25" customHeight="1">
      <c r="A49" s="3" t="s">
        <v>90</v>
      </c>
      <c r="B49" s="23">
        <f t="shared" si="8"/>
        <v>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 t="s">
        <v>85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7:B7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35.57"/>
    <col customWidth="1" min="3" max="3" width="26.86"/>
    <col customWidth="1" min="4" max="26" width="8.71"/>
  </cols>
  <sheetData>
    <row r="1" ht="14.25" customHeight="1">
      <c r="A1" s="25" t="s">
        <v>91</v>
      </c>
      <c r="B1" s="25" t="s">
        <v>92</v>
      </c>
      <c r="C1" s="25" t="s">
        <v>93</v>
      </c>
    </row>
    <row r="2" ht="14.25" customHeight="1">
      <c r="A2" s="26" t="s">
        <v>1</v>
      </c>
      <c r="B2" s="26" t="s">
        <v>94</v>
      </c>
      <c r="C2" s="27" t="s">
        <v>95</v>
      </c>
    </row>
    <row r="3" ht="14.25" customHeight="1">
      <c r="A3" s="26" t="s">
        <v>2</v>
      </c>
      <c r="B3" s="26" t="s">
        <v>96</v>
      </c>
      <c r="C3" s="27" t="s">
        <v>95</v>
      </c>
    </row>
    <row r="4" ht="14.25" customHeight="1">
      <c r="A4" s="26" t="s">
        <v>3</v>
      </c>
      <c r="B4" s="26" t="s">
        <v>97</v>
      </c>
      <c r="C4" s="27" t="s">
        <v>95</v>
      </c>
    </row>
    <row r="5" ht="14.25" customHeight="1">
      <c r="A5" s="26" t="s">
        <v>4</v>
      </c>
      <c r="B5" s="26" t="s">
        <v>98</v>
      </c>
      <c r="C5" s="27" t="s">
        <v>95</v>
      </c>
    </row>
    <row r="6" ht="14.25" customHeight="1">
      <c r="A6" s="26" t="s">
        <v>5</v>
      </c>
      <c r="B6" s="26" t="s">
        <v>99</v>
      </c>
      <c r="C6" s="27" t="s">
        <v>95</v>
      </c>
    </row>
    <row r="7" ht="14.25" customHeight="1">
      <c r="A7" s="26" t="s">
        <v>6</v>
      </c>
      <c r="B7" s="26" t="s">
        <v>100</v>
      </c>
      <c r="C7" s="27" t="s">
        <v>95</v>
      </c>
    </row>
    <row r="8" ht="14.25" customHeight="1">
      <c r="A8" s="26" t="s">
        <v>7</v>
      </c>
      <c r="B8" s="26" t="s">
        <v>101</v>
      </c>
      <c r="C8" s="27" t="s">
        <v>95</v>
      </c>
    </row>
    <row r="9" ht="14.25" customHeight="1">
      <c r="A9" s="26" t="s">
        <v>8</v>
      </c>
      <c r="B9" s="26" t="s">
        <v>102</v>
      </c>
      <c r="C9" s="27" t="s">
        <v>95</v>
      </c>
    </row>
    <row r="10" ht="14.25" customHeight="1">
      <c r="A10" s="26" t="s">
        <v>9</v>
      </c>
      <c r="B10" s="26" t="s">
        <v>103</v>
      </c>
      <c r="C10" s="27" t="s">
        <v>95</v>
      </c>
    </row>
    <row r="11" ht="14.25" customHeight="1">
      <c r="A11" s="26" t="s">
        <v>10</v>
      </c>
      <c r="B11" s="26" t="s">
        <v>104</v>
      </c>
      <c r="C11" s="27" t="s">
        <v>95</v>
      </c>
    </row>
    <row r="12" ht="14.25" customHeight="1">
      <c r="A12" s="26" t="s">
        <v>11</v>
      </c>
      <c r="B12" s="26" t="s">
        <v>105</v>
      </c>
      <c r="C12" s="27" t="s">
        <v>95</v>
      </c>
    </row>
    <row r="13" ht="14.25" customHeight="1">
      <c r="A13" s="26" t="s">
        <v>12</v>
      </c>
      <c r="B13" s="26" t="s">
        <v>106</v>
      </c>
      <c r="C13" s="27" t="s">
        <v>95</v>
      </c>
    </row>
    <row r="14" ht="14.25" customHeight="1">
      <c r="A14" s="26" t="s">
        <v>13</v>
      </c>
      <c r="B14" s="26" t="s">
        <v>107</v>
      </c>
      <c r="C14" s="27" t="s">
        <v>95</v>
      </c>
    </row>
    <row r="15" ht="14.25" customHeight="1">
      <c r="A15" s="26" t="s">
        <v>14</v>
      </c>
      <c r="B15" s="26" t="s">
        <v>108</v>
      </c>
      <c r="C15" s="27" t="s">
        <v>95</v>
      </c>
    </row>
    <row r="16" ht="14.25" customHeight="1">
      <c r="A16" s="26" t="s">
        <v>15</v>
      </c>
      <c r="B16" s="26" t="s">
        <v>109</v>
      </c>
      <c r="C16" s="27" t="s">
        <v>95</v>
      </c>
    </row>
    <row r="17" ht="14.25" customHeight="1">
      <c r="A17" s="26" t="s">
        <v>16</v>
      </c>
      <c r="B17" s="26" t="s">
        <v>110</v>
      </c>
      <c r="C17" s="27" t="s">
        <v>95</v>
      </c>
    </row>
    <row r="18" ht="14.25" customHeight="1">
      <c r="A18" s="26" t="s">
        <v>17</v>
      </c>
      <c r="B18" s="26" t="s">
        <v>111</v>
      </c>
      <c r="C18" s="27" t="s">
        <v>95</v>
      </c>
    </row>
    <row r="19" ht="14.25" customHeight="1">
      <c r="A19" s="26" t="s">
        <v>18</v>
      </c>
      <c r="B19" s="26" t="s">
        <v>112</v>
      </c>
      <c r="C19" s="27" t="s">
        <v>95</v>
      </c>
    </row>
    <row r="20" ht="14.25" customHeight="1">
      <c r="A20" s="26" t="s">
        <v>19</v>
      </c>
      <c r="B20" s="26" t="s">
        <v>113</v>
      </c>
      <c r="C20" s="27" t="s">
        <v>95</v>
      </c>
    </row>
    <row r="21" ht="14.25" customHeight="1">
      <c r="A21" s="26" t="s">
        <v>20</v>
      </c>
      <c r="B21" s="26" t="s">
        <v>114</v>
      </c>
      <c r="C21" s="27" t="s">
        <v>95</v>
      </c>
    </row>
    <row r="22" ht="14.25" customHeight="1">
      <c r="A22" s="26" t="s">
        <v>21</v>
      </c>
      <c r="B22" s="26" t="s">
        <v>115</v>
      </c>
      <c r="C22" s="27" t="s">
        <v>95</v>
      </c>
    </row>
    <row r="23" ht="14.25" customHeight="1">
      <c r="A23" s="26" t="s">
        <v>22</v>
      </c>
      <c r="B23" s="26" t="s">
        <v>116</v>
      </c>
      <c r="C23" s="27" t="s">
        <v>95</v>
      </c>
    </row>
    <row r="24" ht="14.25" customHeight="1">
      <c r="A24" s="26" t="s">
        <v>23</v>
      </c>
      <c r="B24" s="26" t="s">
        <v>117</v>
      </c>
      <c r="C24" s="27" t="s">
        <v>95</v>
      </c>
    </row>
    <row r="25" ht="14.25" customHeight="1">
      <c r="A25" s="26" t="s">
        <v>24</v>
      </c>
      <c r="B25" s="26" t="s">
        <v>118</v>
      </c>
      <c r="C25" s="27" t="s">
        <v>95</v>
      </c>
    </row>
    <row r="26" ht="14.25" customHeight="1">
      <c r="A26" s="26" t="s">
        <v>25</v>
      </c>
      <c r="B26" s="26" t="s">
        <v>119</v>
      </c>
      <c r="C26" s="27" t="s">
        <v>95</v>
      </c>
    </row>
    <row r="27" ht="14.25" customHeight="1">
      <c r="A27" s="26" t="s">
        <v>26</v>
      </c>
      <c r="B27" s="26" t="s">
        <v>120</v>
      </c>
      <c r="C27" s="27" t="s">
        <v>95</v>
      </c>
    </row>
    <row r="28" ht="14.25" customHeight="1">
      <c r="A28" s="26" t="s">
        <v>27</v>
      </c>
      <c r="B28" s="26" t="s">
        <v>121</v>
      </c>
      <c r="C28" s="27" t="s">
        <v>95</v>
      </c>
    </row>
    <row r="29" ht="14.25" customHeight="1">
      <c r="A29" s="26" t="s">
        <v>28</v>
      </c>
      <c r="B29" s="26" t="s">
        <v>122</v>
      </c>
      <c r="C29" s="27" t="s">
        <v>95</v>
      </c>
    </row>
    <row r="30" ht="14.25" customHeight="1">
      <c r="A30" s="26" t="s">
        <v>29</v>
      </c>
      <c r="B30" s="26" t="s">
        <v>123</v>
      </c>
      <c r="C30" s="27" t="s">
        <v>95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60.14"/>
    <col customWidth="1" min="3" max="4" width="20.0"/>
    <col customWidth="1" min="5" max="26" width="8.71"/>
  </cols>
  <sheetData>
    <row r="1" ht="14.25" customHeight="1">
      <c r="A1" s="25" t="s">
        <v>91</v>
      </c>
      <c r="B1" s="25" t="s">
        <v>92</v>
      </c>
      <c r="C1" s="25" t="s">
        <v>93</v>
      </c>
    </row>
    <row r="2" ht="14.25" customHeight="1">
      <c r="A2" s="26" t="s">
        <v>49</v>
      </c>
      <c r="B2" s="26" t="s">
        <v>94</v>
      </c>
      <c r="C2" s="27" t="s">
        <v>95</v>
      </c>
    </row>
    <row r="3" ht="14.25" customHeight="1">
      <c r="A3" s="26" t="s">
        <v>51</v>
      </c>
      <c r="B3" s="26" t="s">
        <v>96</v>
      </c>
      <c r="C3" s="27" t="s">
        <v>95</v>
      </c>
    </row>
    <row r="4" ht="14.25" customHeight="1">
      <c r="A4" s="26" t="s">
        <v>52</v>
      </c>
      <c r="B4" s="26" t="s">
        <v>97</v>
      </c>
      <c r="C4" s="27" t="s">
        <v>95</v>
      </c>
    </row>
    <row r="5" ht="14.25" customHeight="1">
      <c r="A5" s="26" t="s">
        <v>53</v>
      </c>
      <c r="B5" s="26" t="s">
        <v>98</v>
      </c>
      <c r="C5" s="27" t="s">
        <v>95</v>
      </c>
    </row>
    <row r="6" ht="14.25" customHeight="1">
      <c r="A6" s="26" t="s">
        <v>54</v>
      </c>
      <c r="B6" s="26" t="s">
        <v>99</v>
      </c>
      <c r="C6" s="27" t="s">
        <v>95</v>
      </c>
    </row>
    <row r="7" ht="14.25" customHeight="1">
      <c r="A7" s="26" t="s">
        <v>55</v>
      </c>
      <c r="B7" s="26" t="s">
        <v>100</v>
      </c>
      <c r="C7" s="27" t="s">
        <v>95</v>
      </c>
    </row>
    <row r="8" ht="14.25" customHeight="1">
      <c r="A8" s="26" t="s">
        <v>56</v>
      </c>
      <c r="B8" s="26" t="s">
        <v>101</v>
      </c>
      <c r="C8" s="27" t="s">
        <v>95</v>
      </c>
    </row>
    <row r="9" ht="14.25" customHeight="1">
      <c r="A9" s="26" t="s">
        <v>57</v>
      </c>
      <c r="B9" s="26" t="s">
        <v>124</v>
      </c>
      <c r="C9" s="27" t="s">
        <v>95</v>
      </c>
    </row>
    <row r="10" ht="14.25" customHeight="1">
      <c r="A10" s="26" t="s">
        <v>58</v>
      </c>
      <c r="B10" s="26" t="s">
        <v>125</v>
      </c>
      <c r="C10" s="27" t="s">
        <v>95</v>
      </c>
    </row>
    <row r="11" ht="14.25" customHeight="1">
      <c r="A11" s="26" t="s">
        <v>59</v>
      </c>
      <c r="B11" s="26" t="s">
        <v>126</v>
      </c>
      <c r="C11" s="27" t="s">
        <v>95</v>
      </c>
    </row>
    <row r="12" ht="14.25" customHeight="1">
      <c r="A12" s="26" t="s">
        <v>60</v>
      </c>
      <c r="B12" s="26" t="s">
        <v>127</v>
      </c>
      <c r="C12" s="27" t="s">
        <v>95</v>
      </c>
    </row>
    <row r="13" ht="14.25" customHeight="1">
      <c r="A13" s="26" t="s">
        <v>61</v>
      </c>
      <c r="B13" s="26" t="s">
        <v>128</v>
      </c>
      <c r="C13" s="27" t="s">
        <v>95</v>
      </c>
    </row>
    <row r="14" ht="14.25" customHeight="1">
      <c r="A14" s="26" t="s">
        <v>62</v>
      </c>
      <c r="B14" s="26" t="s">
        <v>129</v>
      </c>
      <c r="C14" s="27" t="s">
        <v>95</v>
      </c>
    </row>
    <row r="15" ht="14.25" customHeight="1">
      <c r="A15" s="26" t="s">
        <v>63</v>
      </c>
      <c r="B15" s="26" t="s">
        <v>130</v>
      </c>
      <c r="C15" s="27" t="s">
        <v>95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35.57"/>
    <col customWidth="1" min="3" max="3" width="21.43"/>
    <col customWidth="1" min="4" max="26" width="8.71"/>
  </cols>
  <sheetData>
    <row r="1" ht="14.25" customHeight="1">
      <c r="A1" s="25" t="s">
        <v>91</v>
      </c>
      <c r="B1" s="25" t="s">
        <v>92</v>
      </c>
      <c r="C1" s="25" t="s">
        <v>93</v>
      </c>
    </row>
    <row r="2" ht="14.25" customHeight="1">
      <c r="A2" s="26" t="s">
        <v>64</v>
      </c>
      <c r="B2" s="26" t="s">
        <v>131</v>
      </c>
      <c r="C2" s="27" t="s">
        <v>95</v>
      </c>
    </row>
    <row r="3" ht="14.25" customHeight="1">
      <c r="A3" s="26" t="s">
        <v>66</v>
      </c>
      <c r="B3" s="26" t="s">
        <v>97</v>
      </c>
      <c r="C3" s="27" t="s">
        <v>95</v>
      </c>
    </row>
    <row r="4" ht="14.25" customHeight="1">
      <c r="A4" s="26" t="s">
        <v>67</v>
      </c>
      <c r="B4" s="26" t="s">
        <v>98</v>
      </c>
      <c r="C4" s="27" t="s">
        <v>95</v>
      </c>
    </row>
    <row r="5" ht="14.25" customHeight="1">
      <c r="A5" s="26" t="s">
        <v>68</v>
      </c>
      <c r="B5" s="26" t="s">
        <v>96</v>
      </c>
      <c r="C5" s="27" t="s">
        <v>95</v>
      </c>
    </row>
    <row r="6" ht="14.25" customHeight="1">
      <c r="A6" s="26" t="s">
        <v>69</v>
      </c>
      <c r="B6" s="26" t="s">
        <v>132</v>
      </c>
      <c r="C6" s="27" t="s">
        <v>95</v>
      </c>
    </row>
    <row r="7" ht="14.25" customHeight="1">
      <c r="A7" s="26" t="s">
        <v>70</v>
      </c>
      <c r="B7" s="26" t="s">
        <v>101</v>
      </c>
      <c r="C7" s="27" t="s">
        <v>95</v>
      </c>
    </row>
    <row r="8" ht="14.25" customHeight="1">
      <c r="A8" s="26" t="s">
        <v>71</v>
      </c>
      <c r="B8" s="26" t="s">
        <v>128</v>
      </c>
      <c r="C8" s="27" t="s">
        <v>95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34.29"/>
    <col customWidth="1" min="3" max="3" width="26.71"/>
    <col customWidth="1" min="4" max="26" width="8.71"/>
  </cols>
  <sheetData>
    <row r="1" ht="14.25" customHeight="1">
      <c r="A1" s="25" t="s">
        <v>91</v>
      </c>
      <c r="B1" s="25" t="s">
        <v>92</v>
      </c>
      <c r="C1" s="25" t="s">
        <v>93</v>
      </c>
    </row>
    <row r="2" ht="14.25" customHeight="1">
      <c r="A2" s="26" t="s">
        <v>72</v>
      </c>
      <c r="B2" s="28" t="s">
        <v>133</v>
      </c>
      <c r="C2" s="27" t="s">
        <v>95</v>
      </c>
    </row>
    <row r="3" ht="14.25" customHeight="1">
      <c r="A3" s="26" t="s">
        <v>74</v>
      </c>
      <c r="B3" s="28" t="s">
        <v>134</v>
      </c>
      <c r="C3" s="27" t="s">
        <v>95</v>
      </c>
    </row>
    <row r="4" ht="14.25" customHeight="1">
      <c r="A4" s="26" t="s">
        <v>75</v>
      </c>
      <c r="B4" s="28" t="s">
        <v>135</v>
      </c>
      <c r="C4" s="27" t="s">
        <v>95</v>
      </c>
    </row>
    <row r="5" ht="14.25" customHeight="1">
      <c r="A5" s="26" t="s">
        <v>76</v>
      </c>
      <c r="B5" s="28" t="s">
        <v>136</v>
      </c>
      <c r="C5" s="27" t="s">
        <v>95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5.57"/>
    <col customWidth="1" min="3" max="3" width="25.71"/>
    <col customWidth="1" min="4" max="26" width="8.71"/>
  </cols>
  <sheetData>
    <row r="1" ht="14.25" customHeight="1">
      <c r="A1" s="25" t="s">
        <v>91</v>
      </c>
      <c r="B1" s="25" t="s">
        <v>92</v>
      </c>
      <c r="C1" s="25" t="s">
        <v>93</v>
      </c>
    </row>
    <row r="2" ht="14.25" customHeight="1">
      <c r="A2" s="26" t="s">
        <v>77</v>
      </c>
      <c r="B2" s="28" t="s">
        <v>97</v>
      </c>
      <c r="C2" s="27" t="s">
        <v>95</v>
      </c>
    </row>
    <row r="3" ht="14.25" customHeight="1">
      <c r="A3" s="26" t="s">
        <v>79</v>
      </c>
      <c r="B3" s="28" t="s">
        <v>101</v>
      </c>
      <c r="C3" s="27" t="s">
        <v>95</v>
      </c>
    </row>
    <row r="4" ht="14.25" customHeight="1">
      <c r="A4" s="26" t="s">
        <v>80</v>
      </c>
      <c r="B4" s="28" t="s">
        <v>137</v>
      </c>
      <c r="C4" s="27" t="s">
        <v>95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7.29"/>
    <col customWidth="1" min="3" max="3" width="24.29"/>
    <col customWidth="1" min="4" max="26" width="8.71"/>
  </cols>
  <sheetData>
    <row r="1" ht="14.25" customHeight="1">
      <c r="A1" s="25" t="s">
        <v>91</v>
      </c>
      <c r="B1" s="25" t="s">
        <v>92</v>
      </c>
      <c r="C1" s="25" t="s">
        <v>93</v>
      </c>
    </row>
    <row r="2" ht="14.25" customHeight="1">
      <c r="A2" s="26" t="s">
        <v>81</v>
      </c>
      <c r="B2" s="28" t="s">
        <v>138</v>
      </c>
      <c r="C2" s="27" t="s">
        <v>95</v>
      </c>
    </row>
    <row r="3" ht="14.25" customHeight="1">
      <c r="A3" s="26" t="s">
        <v>83</v>
      </c>
      <c r="B3" s="28" t="s">
        <v>139</v>
      </c>
      <c r="C3" s="27" t="s">
        <v>95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2.57"/>
    <col customWidth="1" min="3" max="3" width="22.43"/>
    <col customWidth="1" min="4" max="26" width="8.71"/>
  </cols>
  <sheetData>
    <row r="1" ht="14.25" customHeight="1">
      <c r="A1" s="25" t="s">
        <v>91</v>
      </c>
      <c r="B1" s="25" t="s">
        <v>140</v>
      </c>
      <c r="C1" s="25" t="s">
        <v>141</v>
      </c>
    </row>
    <row r="2" ht="14.25" customHeight="1">
      <c r="A2" s="29" t="s">
        <v>84</v>
      </c>
      <c r="B2" s="29" t="s">
        <v>142</v>
      </c>
      <c r="C2" s="30" t="s">
        <v>95</v>
      </c>
    </row>
    <row r="3" ht="14.25" customHeight="1">
      <c r="A3" s="29" t="s">
        <v>86</v>
      </c>
      <c r="B3" s="29" t="s">
        <v>143</v>
      </c>
      <c r="C3" s="30" t="s">
        <v>95</v>
      </c>
    </row>
    <row r="4" ht="14.25" customHeight="1">
      <c r="A4" s="29" t="s">
        <v>87</v>
      </c>
      <c r="B4" s="29" t="s">
        <v>144</v>
      </c>
      <c r="C4" s="30" t="s">
        <v>95</v>
      </c>
    </row>
    <row r="5" ht="14.25" customHeight="1">
      <c r="A5" s="29" t="s">
        <v>88</v>
      </c>
      <c r="B5" s="29" t="s">
        <v>102</v>
      </c>
      <c r="C5" s="30" t="s">
        <v>95</v>
      </c>
    </row>
    <row r="6" ht="14.25" customHeight="1">
      <c r="A6" s="29" t="s">
        <v>89</v>
      </c>
      <c r="B6" s="29" t="s">
        <v>103</v>
      </c>
      <c r="C6" s="30" t="s">
        <v>95</v>
      </c>
    </row>
    <row r="7" ht="14.25" customHeight="1">
      <c r="A7" s="29" t="s">
        <v>90</v>
      </c>
      <c r="B7" s="29" t="s">
        <v>145</v>
      </c>
      <c r="C7" s="30" t="s">
        <v>95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19.29"/>
    <col customWidth="1" min="3" max="3" width="24.14"/>
    <col customWidth="1" min="4" max="4" width="22.57"/>
    <col customWidth="1" min="5" max="5" width="17.71"/>
    <col customWidth="1" min="6" max="6" width="17.14"/>
    <col customWidth="1" min="7" max="7" width="17.71"/>
    <col customWidth="1" min="8" max="26" width="8.71"/>
  </cols>
  <sheetData>
    <row r="1" ht="39.0" customHeight="1">
      <c r="A1" s="31" t="s">
        <v>146</v>
      </c>
      <c r="B1" s="31" t="s">
        <v>147</v>
      </c>
      <c r="C1" s="31" t="s">
        <v>148</v>
      </c>
      <c r="D1" s="31" t="s">
        <v>149</v>
      </c>
      <c r="E1" s="32" t="s">
        <v>37</v>
      </c>
      <c r="F1" s="33"/>
      <c r="G1" s="34"/>
    </row>
    <row r="2" ht="36.75" customHeight="1">
      <c r="A2" s="35">
        <f>COUNTIF(Matrice!C4:AE4,"ALTO")</f>
        <v>29</v>
      </c>
      <c r="B2" s="35">
        <f>COUNTIF(Matrice!C6:AE6,0)</f>
        <v>25</v>
      </c>
      <c r="C2" s="35">
        <f>COUNTIF(Matrice!C6:AE6,1)</f>
        <v>4</v>
      </c>
      <c r="D2" s="35">
        <f>COUNTIF(Matrice!C6:AE6,2)</f>
        <v>0</v>
      </c>
      <c r="E2" s="36" t="s">
        <v>38</v>
      </c>
      <c r="F2" s="36" t="s">
        <v>150</v>
      </c>
      <c r="G2" s="36" t="s">
        <v>151</v>
      </c>
    </row>
    <row r="3" ht="28.5" customHeight="1">
      <c r="A3" s="37"/>
      <c r="B3" s="37"/>
      <c r="C3" s="37"/>
      <c r="D3" s="37"/>
      <c r="E3" s="35">
        <f>COUNTIF(Matrice!C4:AE4,"ALTO")</f>
        <v>29</v>
      </c>
      <c r="F3" s="35">
        <f>COUNTIF(Matrice!C4:AE4,"BASSO")</f>
        <v>0</v>
      </c>
      <c r="G3" s="35">
        <v>0.0</v>
      </c>
    </row>
    <row r="4" ht="21.75" customHeight="1">
      <c r="A4" s="38"/>
      <c r="B4" s="38"/>
      <c r="C4" s="38"/>
      <c r="D4" s="38"/>
      <c r="E4" s="32" t="s">
        <v>152</v>
      </c>
      <c r="F4" s="33"/>
      <c r="G4" s="34"/>
    </row>
    <row r="5" ht="27.0" customHeight="1">
      <c r="A5" s="38"/>
      <c r="B5" s="38"/>
      <c r="C5" s="38"/>
      <c r="D5" s="38"/>
      <c r="E5" s="36" t="s">
        <v>34</v>
      </c>
      <c r="F5" s="36" t="s">
        <v>35</v>
      </c>
      <c r="G5" s="36" t="s">
        <v>36</v>
      </c>
    </row>
    <row r="6" ht="32.25" customHeight="1">
      <c r="A6" s="38"/>
      <c r="B6" s="38"/>
      <c r="C6" s="38"/>
      <c r="D6" s="38"/>
      <c r="E6" s="35">
        <f>COUNTIF(Matrice!A3:AE3,"ALTA")</f>
        <v>20</v>
      </c>
      <c r="F6" s="35">
        <f>COUNTIF(Matrice!A3:AE3,"MEDIA")</f>
        <v>5</v>
      </c>
      <c r="G6" s="35">
        <f>COUNTIF(Matrice!A3:AE3,"BASSA")</f>
        <v>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2023-02-22T17:05:39Z</dcterms:created>
  <dc:creator>Ciro Troiano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